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135127244E\Downloads\"/>
    </mc:Choice>
  </mc:AlternateContent>
  <xr:revisionPtr revIDLastSave="0" documentId="13_ncr:1_{34F66222-DC81-427B-9B93-533816A779B0}" xr6:coauthVersionLast="47" xr6:coauthVersionMax="47" xr10:uidLastSave="{00000000-0000-0000-0000-000000000000}"/>
  <bookViews>
    <workbookView xWindow="-120" yWindow="-120" windowWidth="29040" windowHeight="15720" tabRatio="643" xr2:uid="{00000000-000D-0000-FFFF-FFFF00000000}"/>
  </bookViews>
  <sheets>
    <sheet name="INTRO" sheetId="1" r:id="rId1"/>
    <sheet name="Settings" sheetId="2" r:id="rId2"/>
    <sheet name="Arrivals" sheetId="3" r:id="rId3"/>
    <sheet name="RGS_Ground_Run" sheetId="4" r:id="rId4"/>
    <sheet name="Edge_Run" sheetId="5" r:id="rId5"/>
    <sheet name="Comparison" sheetId="7" r:id="rId6"/>
    <sheet name="Replications" sheetId="6" r:id="rId7"/>
    <sheet name="Hand_Check" sheetId="8" r:id="rId8"/>
    <sheet name="MATLAB_Map"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 i="8" l="1"/>
  <c r="F6" i="8" s="1"/>
  <c r="H6" i="8" s="1"/>
  <c r="B33" i="7"/>
  <c r="B22" i="7"/>
  <c r="B8" i="7"/>
  <c r="B5" i="7"/>
  <c r="D376" i="4"/>
  <c r="E376" i="4" s="1"/>
  <c r="D294" i="4"/>
  <c r="E294" i="4" s="1"/>
  <c r="E129" i="4"/>
  <c r="E126" i="4"/>
  <c r="E94" i="4"/>
  <c r="E62" i="4"/>
  <c r="E30" i="4"/>
  <c r="L1205" i="3"/>
  <c r="H1205" i="5" s="1"/>
  <c r="I1205" i="5" s="1"/>
  <c r="K1205" i="3"/>
  <c r="D1205" i="4" s="1"/>
  <c r="E1205" i="4" s="1"/>
  <c r="L1204" i="3"/>
  <c r="H1204" i="5" s="1"/>
  <c r="I1204" i="5" s="1"/>
  <c r="K1204" i="3"/>
  <c r="D1204" i="4" s="1"/>
  <c r="E1204" i="4" s="1"/>
  <c r="L1203" i="3"/>
  <c r="H1203" i="5" s="1"/>
  <c r="I1203" i="5" s="1"/>
  <c r="K1203" i="3"/>
  <c r="D1203" i="4" s="1"/>
  <c r="E1203" i="4" s="1"/>
  <c r="L1202" i="3"/>
  <c r="H1202" i="5" s="1"/>
  <c r="I1202" i="5" s="1"/>
  <c r="K1202" i="3"/>
  <c r="D1202" i="4" s="1"/>
  <c r="E1202" i="4" s="1"/>
  <c r="L1201" i="3"/>
  <c r="H1201" i="5" s="1"/>
  <c r="I1201" i="5" s="1"/>
  <c r="K1201" i="3"/>
  <c r="D1201" i="4" s="1"/>
  <c r="E1201" i="4" s="1"/>
  <c r="L1200" i="3"/>
  <c r="H1200" i="5" s="1"/>
  <c r="I1200" i="5" s="1"/>
  <c r="K1200" i="3"/>
  <c r="D1200" i="4" s="1"/>
  <c r="E1200" i="4" s="1"/>
  <c r="L1199" i="3"/>
  <c r="H1199" i="5" s="1"/>
  <c r="I1199" i="5" s="1"/>
  <c r="K1199" i="3"/>
  <c r="D1199" i="4" s="1"/>
  <c r="E1199" i="4" s="1"/>
  <c r="L1198" i="3"/>
  <c r="H1198" i="5" s="1"/>
  <c r="I1198" i="5" s="1"/>
  <c r="K1198" i="3"/>
  <c r="D1198" i="4" s="1"/>
  <c r="E1198" i="4" s="1"/>
  <c r="L1197" i="3"/>
  <c r="H1197" i="5" s="1"/>
  <c r="I1197" i="5" s="1"/>
  <c r="K1197" i="3"/>
  <c r="D1197" i="4" s="1"/>
  <c r="E1197" i="4" s="1"/>
  <c r="L1196" i="3"/>
  <c r="H1196" i="5" s="1"/>
  <c r="I1196" i="5" s="1"/>
  <c r="K1196" i="3"/>
  <c r="D1196" i="4" s="1"/>
  <c r="E1196" i="4" s="1"/>
  <c r="L1195" i="3"/>
  <c r="H1195" i="5" s="1"/>
  <c r="I1195" i="5" s="1"/>
  <c r="K1195" i="3"/>
  <c r="D1195" i="4" s="1"/>
  <c r="E1195" i="4" s="1"/>
  <c r="L1194" i="3"/>
  <c r="H1194" i="5" s="1"/>
  <c r="I1194" i="5" s="1"/>
  <c r="K1194" i="3"/>
  <c r="D1194" i="4" s="1"/>
  <c r="E1194" i="4" s="1"/>
  <c r="L1193" i="3"/>
  <c r="H1193" i="5" s="1"/>
  <c r="I1193" i="5" s="1"/>
  <c r="K1193" i="3"/>
  <c r="D1193" i="4" s="1"/>
  <c r="E1193" i="4" s="1"/>
  <c r="L1192" i="3"/>
  <c r="H1192" i="5" s="1"/>
  <c r="I1192" i="5" s="1"/>
  <c r="K1192" i="3"/>
  <c r="D1192" i="4" s="1"/>
  <c r="E1192" i="4" s="1"/>
  <c r="L1191" i="3"/>
  <c r="H1191" i="5" s="1"/>
  <c r="I1191" i="5" s="1"/>
  <c r="K1191" i="3"/>
  <c r="D1191" i="4" s="1"/>
  <c r="E1191" i="4" s="1"/>
  <c r="L1190" i="3"/>
  <c r="H1190" i="5" s="1"/>
  <c r="I1190" i="5" s="1"/>
  <c r="K1190" i="3"/>
  <c r="D1190" i="4" s="1"/>
  <c r="E1190" i="4" s="1"/>
  <c r="L1189" i="3"/>
  <c r="H1189" i="5" s="1"/>
  <c r="I1189" i="5" s="1"/>
  <c r="K1189" i="3"/>
  <c r="D1189" i="4" s="1"/>
  <c r="E1189" i="4" s="1"/>
  <c r="L1188" i="3"/>
  <c r="H1188" i="5" s="1"/>
  <c r="I1188" i="5" s="1"/>
  <c r="K1188" i="3"/>
  <c r="D1188" i="4" s="1"/>
  <c r="E1188" i="4" s="1"/>
  <c r="L1187" i="3"/>
  <c r="H1187" i="5" s="1"/>
  <c r="I1187" i="5" s="1"/>
  <c r="K1187" i="3"/>
  <c r="D1187" i="4" s="1"/>
  <c r="E1187" i="4" s="1"/>
  <c r="L1186" i="3"/>
  <c r="H1186" i="5" s="1"/>
  <c r="I1186" i="5" s="1"/>
  <c r="K1186" i="3"/>
  <c r="D1186" i="4" s="1"/>
  <c r="E1186" i="4" s="1"/>
  <c r="L1185" i="3"/>
  <c r="H1185" i="5" s="1"/>
  <c r="I1185" i="5" s="1"/>
  <c r="K1185" i="3"/>
  <c r="D1185" i="4" s="1"/>
  <c r="E1185" i="4" s="1"/>
  <c r="L1184" i="3"/>
  <c r="H1184" i="5" s="1"/>
  <c r="I1184" i="5" s="1"/>
  <c r="K1184" i="3"/>
  <c r="D1184" i="4" s="1"/>
  <c r="E1184" i="4" s="1"/>
  <c r="L1183" i="3"/>
  <c r="H1183" i="5" s="1"/>
  <c r="I1183" i="5" s="1"/>
  <c r="K1183" i="3"/>
  <c r="D1183" i="4" s="1"/>
  <c r="E1183" i="4" s="1"/>
  <c r="L1182" i="3"/>
  <c r="H1182" i="5" s="1"/>
  <c r="I1182" i="5" s="1"/>
  <c r="K1182" i="3"/>
  <c r="D1182" i="4" s="1"/>
  <c r="E1182" i="4" s="1"/>
  <c r="L1181" i="3"/>
  <c r="H1181" i="5" s="1"/>
  <c r="I1181" i="5" s="1"/>
  <c r="K1181" i="3"/>
  <c r="D1181" i="4" s="1"/>
  <c r="E1181" i="4" s="1"/>
  <c r="L1180" i="3"/>
  <c r="H1180" i="5" s="1"/>
  <c r="I1180" i="5" s="1"/>
  <c r="K1180" i="3"/>
  <c r="D1180" i="4" s="1"/>
  <c r="E1180" i="4" s="1"/>
  <c r="L1179" i="3"/>
  <c r="H1179" i="5" s="1"/>
  <c r="I1179" i="5" s="1"/>
  <c r="K1179" i="3"/>
  <c r="D1179" i="4" s="1"/>
  <c r="E1179" i="4" s="1"/>
  <c r="L1178" i="3"/>
  <c r="H1178" i="5" s="1"/>
  <c r="I1178" i="5" s="1"/>
  <c r="K1178" i="3"/>
  <c r="D1178" i="4" s="1"/>
  <c r="E1178" i="4" s="1"/>
  <c r="L1177" i="3"/>
  <c r="H1177" i="5" s="1"/>
  <c r="I1177" i="5" s="1"/>
  <c r="K1177" i="3"/>
  <c r="D1177" i="4" s="1"/>
  <c r="E1177" i="4" s="1"/>
  <c r="L1176" i="3"/>
  <c r="H1176" i="5" s="1"/>
  <c r="I1176" i="5" s="1"/>
  <c r="K1176" i="3"/>
  <c r="D1176" i="4" s="1"/>
  <c r="E1176" i="4" s="1"/>
  <c r="L1175" i="3"/>
  <c r="H1175" i="5" s="1"/>
  <c r="I1175" i="5" s="1"/>
  <c r="K1175" i="3"/>
  <c r="D1175" i="4" s="1"/>
  <c r="E1175" i="4" s="1"/>
  <c r="L1174" i="3"/>
  <c r="H1174" i="5" s="1"/>
  <c r="I1174" i="5" s="1"/>
  <c r="K1174" i="3"/>
  <c r="D1174" i="4" s="1"/>
  <c r="E1174" i="4" s="1"/>
  <c r="L1173" i="3"/>
  <c r="H1173" i="5" s="1"/>
  <c r="I1173" i="5" s="1"/>
  <c r="K1173" i="3"/>
  <c r="D1173" i="4" s="1"/>
  <c r="E1173" i="4" s="1"/>
  <c r="L1172" i="3"/>
  <c r="H1172" i="5" s="1"/>
  <c r="I1172" i="5" s="1"/>
  <c r="K1172" i="3"/>
  <c r="D1172" i="4" s="1"/>
  <c r="E1172" i="4" s="1"/>
  <c r="L1171" i="3"/>
  <c r="H1171" i="5" s="1"/>
  <c r="I1171" i="5" s="1"/>
  <c r="K1171" i="3"/>
  <c r="D1171" i="4" s="1"/>
  <c r="E1171" i="4" s="1"/>
  <c r="L1170" i="3"/>
  <c r="H1170" i="5" s="1"/>
  <c r="I1170" i="5" s="1"/>
  <c r="K1170" i="3"/>
  <c r="D1170" i="4" s="1"/>
  <c r="E1170" i="4" s="1"/>
  <c r="L1169" i="3"/>
  <c r="H1169" i="5" s="1"/>
  <c r="I1169" i="5" s="1"/>
  <c r="K1169" i="3"/>
  <c r="D1169" i="4" s="1"/>
  <c r="E1169" i="4" s="1"/>
  <c r="L1168" i="3"/>
  <c r="H1168" i="5" s="1"/>
  <c r="I1168" i="5" s="1"/>
  <c r="K1168" i="3"/>
  <c r="D1168" i="4" s="1"/>
  <c r="E1168" i="4" s="1"/>
  <c r="L1167" i="3"/>
  <c r="H1167" i="5" s="1"/>
  <c r="I1167" i="5" s="1"/>
  <c r="K1167" i="3"/>
  <c r="D1167" i="4" s="1"/>
  <c r="E1167" i="4" s="1"/>
  <c r="L1166" i="3"/>
  <c r="H1166" i="5" s="1"/>
  <c r="I1166" i="5" s="1"/>
  <c r="K1166" i="3"/>
  <c r="D1166" i="4" s="1"/>
  <c r="E1166" i="4" s="1"/>
  <c r="L1165" i="3"/>
  <c r="H1165" i="5" s="1"/>
  <c r="I1165" i="5" s="1"/>
  <c r="K1165" i="3"/>
  <c r="D1165" i="4" s="1"/>
  <c r="E1165" i="4" s="1"/>
  <c r="L1164" i="3"/>
  <c r="H1164" i="5" s="1"/>
  <c r="I1164" i="5" s="1"/>
  <c r="K1164" i="3"/>
  <c r="D1164" i="4" s="1"/>
  <c r="E1164" i="4" s="1"/>
  <c r="L1163" i="3"/>
  <c r="H1163" i="5" s="1"/>
  <c r="I1163" i="5" s="1"/>
  <c r="K1163" i="3"/>
  <c r="D1163" i="4" s="1"/>
  <c r="E1163" i="4" s="1"/>
  <c r="L1162" i="3"/>
  <c r="H1162" i="5" s="1"/>
  <c r="I1162" i="5" s="1"/>
  <c r="K1162" i="3"/>
  <c r="D1162" i="4" s="1"/>
  <c r="E1162" i="4" s="1"/>
  <c r="L1161" i="3"/>
  <c r="H1161" i="5" s="1"/>
  <c r="I1161" i="5" s="1"/>
  <c r="K1161" i="3"/>
  <c r="D1161" i="4" s="1"/>
  <c r="E1161" i="4" s="1"/>
  <c r="L1160" i="3"/>
  <c r="H1160" i="5" s="1"/>
  <c r="I1160" i="5" s="1"/>
  <c r="K1160" i="3"/>
  <c r="D1160" i="4" s="1"/>
  <c r="E1160" i="4" s="1"/>
  <c r="L1159" i="3"/>
  <c r="H1159" i="5" s="1"/>
  <c r="I1159" i="5" s="1"/>
  <c r="K1159" i="3"/>
  <c r="D1159" i="4" s="1"/>
  <c r="E1159" i="4" s="1"/>
  <c r="L1158" i="3"/>
  <c r="H1158" i="5" s="1"/>
  <c r="I1158" i="5" s="1"/>
  <c r="K1158" i="3"/>
  <c r="D1158" i="4" s="1"/>
  <c r="E1158" i="4" s="1"/>
  <c r="L1157" i="3"/>
  <c r="H1157" i="5" s="1"/>
  <c r="I1157" i="5" s="1"/>
  <c r="K1157" i="3"/>
  <c r="D1157" i="4" s="1"/>
  <c r="E1157" i="4" s="1"/>
  <c r="L1156" i="3"/>
  <c r="H1156" i="5" s="1"/>
  <c r="I1156" i="5" s="1"/>
  <c r="K1156" i="3"/>
  <c r="D1156" i="4" s="1"/>
  <c r="E1156" i="4" s="1"/>
  <c r="L1155" i="3"/>
  <c r="H1155" i="5" s="1"/>
  <c r="I1155" i="5" s="1"/>
  <c r="K1155" i="3"/>
  <c r="D1155" i="4" s="1"/>
  <c r="E1155" i="4" s="1"/>
  <c r="L1154" i="3"/>
  <c r="H1154" i="5" s="1"/>
  <c r="I1154" i="5" s="1"/>
  <c r="K1154" i="3"/>
  <c r="D1154" i="4" s="1"/>
  <c r="E1154" i="4" s="1"/>
  <c r="L1153" i="3"/>
  <c r="H1153" i="5" s="1"/>
  <c r="I1153" i="5" s="1"/>
  <c r="K1153" i="3"/>
  <c r="D1153" i="4" s="1"/>
  <c r="E1153" i="4" s="1"/>
  <c r="L1152" i="3"/>
  <c r="H1152" i="5" s="1"/>
  <c r="I1152" i="5" s="1"/>
  <c r="K1152" i="3"/>
  <c r="D1152" i="4" s="1"/>
  <c r="E1152" i="4" s="1"/>
  <c r="L1151" i="3"/>
  <c r="H1151" i="5" s="1"/>
  <c r="I1151" i="5" s="1"/>
  <c r="K1151" i="3"/>
  <c r="D1151" i="4" s="1"/>
  <c r="E1151" i="4" s="1"/>
  <c r="L1150" i="3"/>
  <c r="H1150" i="5" s="1"/>
  <c r="I1150" i="5" s="1"/>
  <c r="K1150" i="3"/>
  <c r="D1150" i="4" s="1"/>
  <c r="E1150" i="4" s="1"/>
  <c r="L1149" i="3"/>
  <c r="H1149" i="5" s="1"/>
  <c r="I1149" i="5" s="1"/>
  <c r="K1149" i="3"/>
  <c r="D1149" i="4" s="1"/>
  <c r="E1149" i="4" s="1"/>
  <c r="L1148" i="3"/>
  <c r="H1148" i="5" s="1"/>
  <c r="I1148" i="5" s="1"/>
  <c r="K1148" i="3"/>
  <c r="D1148" i="4" s="1"/>
  <c r="E1148" i="4" s="1"/>
  <c r="L1147" i="3"/>
  <c r="H1147" i="5" s="1"/>
  <c r="I1147" i="5" s="1"/>
  <c r="K1147" i="3"/>
  <c r="D1147" i="4" s="1"/>
  <c r="E1147" i="4" s="1"/>
  <c r="L1146" i="3"/>
  <c r="H1146" i="5" s="1"/>
  <c r="I1146" i="5" s="1"/>
  <c r="K1146" i="3"/>
  <c r="D1146" i="4" s="1"/>
  <c r="E1146" i="4" s="1"/>
  <c r="L1145" i="3"/>
  <c r="H1145" i="5" s="1"/>
  <c r="I1145" i="5" s="1"/>
  <c r="K1145" i="3"/>
  <c r="D1145" i="4" s="1"/>
  <c r="E1145" i="4" s="1"/>
  <c r="L1144" i="3"/>
  <c r="H1144" i="5" s="1"/>
  <c r="I1144" i="5" s="1"/>
  <c r="K1144" i="3"/>
  <c r="D1144" i="4" s="1"/>
  <c r="E1144" i="4" s="1"/>
  <c r="L1143" i="3"/>
  <c r="H1143" i="5" s="1"/>
  <c r="I1143" i="5" s="1"/>
  <c r="K1143" i="3"/>
  <c r="D1143" i="4" s="1"/>
  <c r="E1143" i="4" s="1"/>
  <c r="L1142" i="3"/>
  <c r="H1142" i="5" s="1"/>
  <c r="I1142" i="5" s="1"/>
  <c r="K1142" i="3"/>
  <c r="D1142" i="4" s="1"/>
  <c r="E1142" i="4" s="1"/>
  <c r="L1141" i="3"/>
  <c r="H1141" i="5" s="1"/>
  <c r="I1141" i="5" s="1"/>
  <c r="K1141" i="3"/>
  <c r="D1141" i="4" s="1"/>
  <c r="E1141" i="4" s="1"/>
  <c r="L1140" i="3"/>
  <c r="H1140" i="5" s="1"/>
  <c r="I1140" i="5" s="1"/>
  <c r="K1140" i="3"/>
  <c r="D1140" i="4" s="1"/>
  <c r="E1140" i="4" s="1"/>
  <c r="L1139" i="3"/>
  <c r="H1139" i="5" s="1"/>
  <c r="I1139" i="5" s="1"/>
  <c r="K1139" i="3"/>
  <c r="D1139" i="4" s="1"/>
  <c r="E1139" i="4" s="1"/>
  <c r="L1138" i="3"/>
  <c r="H1138" i="5" s="1"/>
  <c r="I1138" i="5" s="1"/>
  <c r="K1138" i="3"/>
  <c r="D1138" i="4" s="1"/>
  <c r="E1138" i="4" s="1"/>
  <c r="L1137" i="3"/>
  <c r="H1137" i="5" s="1"/>
  <c r="I1137" i="5" s="1"/>
  <c r="K1137" i="3"/>
  <c r="D1137" i="4" s="1"/>
  <c r="E1137" i="4" s="1"/>
  <c r="L1136" i="3"/>
  <c r="H1136" i="5" s="1"/>
  <c r="I1136" i="5" s="1"/>
  <c r="K1136" i="3"/>
  <c r="D1136" i="4" s="1"/>
  <c r="E1136" i="4" s="1"/>
  <c r="L1135" i="3"/>
  <c r="H1135" i="5" s="1"/>
  <c r="I1135" i="5" s="1"/>
  <c r="K1135" i="3"/>
  <c r="D1135" i="4" s="1"/>
  <c r="E1135" i="4" s="1"/>
  <c r="L1134" i="3"/>
  <c r="H1134" i="5" s="1"/>
  <c r="I1134" i="5" s="1"/>
  <c r="K1134" i="3"/>
  <c r="D1134" i="4" s="1"/>
  <c r="E1134" i="4" s="1"/>
  <c r="L1133" i="3"/>
  <c r="H1133" i="5" s="1"/>
  <c r="I1133" i="5" s="1"/>
  <c r="K1133" i="3"/>
  <c r="D1133" i="4" s="1"/>
  <c r="E1133" i="4" s="1"/>
  <c r="L1132" i="3"/>
  <c r="H1132" i="5" s="1"/>
  <c r="I1132" i="5" s="1"/>
  <c r="K1132" i="3"/>
  <c r="D1132" i="4" s="1"/>
  <c r="E1132" i="4" s="1"/>
  <c r="L1131" i="3"/>
  <c r="H1131" i="5" s="1"/>
  <c r="I1131" i="5" s="1"/>
  <c r="K1131" i="3"/>
  <c r="D1131" i="4" s="1"/>
  <c r="E1131" i="4" s="1"/>
  <c r="L1130" i="3"/>
  <c r="H1130" i="5" s="1"/>
  <c r="I1130" i="5" s="1"/>
  <c r="K1130" i="3"/>
  <c r="D1130" i="4" s="1"/>
  <c r="E1130" i="4" s="1"/>
  <c r="L1129" i="3"/>
  <c r="H1129" i="5" s="1"/>
  <c r="I1129" i="5" s="1"/>
  <c r="K1129" i="3"/>
  <c r="D1129" i="4" s="1"/>
  <c r="E1129" i="4" s="1"/>
  <c r="L1128" i="3"/>
  <c r="H1128" i="5" s="1"/>
  <c r="I1128" i="5" s="1"/>
  <c r="K1128" i="3"/>
  <c r="D1128" i="4" s="1"/>
  <c r="E1128" i="4" s="1"/>
  <c r="L1127" i="3"/>
  <c r="H1127" i="5" s="1"/>
  <c r="I1127" i="5" s="1"/>
  <c r="K1127" i="3"/>
  <c r="D1127" i="4" s="1"/>
  <c r="E1127" i="4" s="1"/>
  <c r="L1126" i="3"/>
  <c r="H1126" i="5" s="1"/>
  <c r="I1126" i="5" s="1"/>
  <c r="K1126" i="3"/>
  <c r="D1126" i="4" s="1"/>
  <c r="E1126" i="4" s="1"/>
  <c r="L1125" i="3"/>
  <c r="H1125" i="5" s="1"/>
  <c r="I1125" i="5" s="1"/>
  <c r="K1125" i="3"/>
  <c r="D1125" i="4" s="1"/>
  <c r="E1125" i="4" s="1"/>
  <c r="L1124" i="3"/>
  <c r="H1124" i="5" s="1"/>
  <c r="I1124" i="5" s="1"/>
  <c r="K1124" i="3"/>
  <c r="D1124" i="4" s="1"/>
  <c r="E1124" i="4" s="1"/>
  <c r="L1123" i="3"/>
  <c r="H1123" i="5" s="1"/>
  <c r="I1123" i="5" s="1"/>
  <c r="K1123" i="3"/>
  <c r="D1123" i="4" s="1"/>
  <c r="E1123" i="4" s="1"/>
  <c r="L1122" i="3"/>
  <c r="H1122" i="5" s="1"/>
  <c r="I1122" i="5" s="1"/>
  <c r="K1122" i="3"/>
  <c r="D1122" i="4" s="1"/>
  <c r="E1122" i="4" s="1"/>
  <c r="L1121" i="3"/>
  <c r="H1121" i="5" s="1"/>
  <c r="I1121" i="5" s="1"/>
  <c r="K1121" i="3"/>
  <c r="D1121" i="4" s="1"/>
  <c r="E1121" i="4" s="1"/>
  <c r="L1120" i="3"/>
  <c r="H1120" i="5" s="1"/>
  <c r="I1120" i="5" s="1"/>
  <c r="K1120" i="3"/>
  <c r="D1120" i="4" s="1"/>
  <c r="E1120" i="4" s="1"/>
  <c r="L1119" i="3"/>
  <c r="H1119" i="5" s="1"/>
  <c r="I1119" i="5" s="1"/>
  <c r="K1119" i="3"/>
  <c r="D1119" i="4" s="1"/>
  <c r="E1119" i="4" s="1"/>
  <c r="L1118" i="3"/>
  <c r="H1118" i="5" s="1"/>
  <c r="I1118" i="5" s="1"/>
  <c r="K1118" i="3"/>
  <c r="D1118" i="4" s="1"/>
  <c r="E1118" i="4" s="1"/>
  <c r="L1117" i="3"/>
  <c r="H1117" i="5" s="1"/>
  <c r="I1117" i="5" s="1"/>
  <c r="K1117" i="3"/>
  <c r="D1117" i="4" s="1"/>
  <c r="E1117" i="4" s="1"/>
  <c r="L1116" i="3"/>
  <c r="H1116" i="5" s="1"/>
  <c r="I1116" i="5" s="1"/>
  <c r="K1116" i="3"/>
  <c r="D1116" i="4" s="1"/>
  <c r="E1116" i="4" s="1"/>
  <c r="L1115" i="3"/>
  <c r="H1115" i="5" s="1"/>
  <c r="I1115" i="5" s="1"/>
  <c r="K1115" i="3"/>
  <c r="D1115" i="4" s="1"/>
  <c r="E1115" i="4" s="1"/>
  <c r="L1114" i="3"/>
  <c r="H1114" i="5" s="1"/>
  <c r="I1114" i="5" s="1"/>
  <c r="K1114" i="3"/>
  <c r="D1114" i="4" s="1"/>
  <c r="E1114" i="4" s="1"/>
  <c r="L1113" i="3"/>
  <c r="H1113" i="5" s="1"/>
  <c r="I1113" i="5" s="1"/>
  <c r="K1113" i="3"/>
  <c r="D1113" i="4" s="1"/>
  <c r="E1113" i="4" s="1"/>
  <c r="L1112" i="3"/>
  <c r="H1112" i="5" s="1"/>
  <c r="I1112" i="5" s="1"/>
  <c r="K1112" i="3"/>
  <c r="D1112" i="4" s="1"/>
  <c r="E1112" i="4" s="1"/>
  <c r="L1111" i="3"/>
  <c r="H1111" i="5" s="1"/>
  <c r="I1111" i="5" s="1"/>
  <c r="K1111" i="3"/>
  <c r="D1111" i="4" s="1"/>
  <c r="E1111" i="4" s="1"/>
  <c r="L1110" i="3"/>
  <c r="H1110" i="5" s="1"/>
  <c r="I1110" i="5" s="1"/>
  <c r="K1110" i="3"/>
  <c r="D1110" i="4" s="1"/>
  <c r="E1110" i="4" s="1"/>
  <c r="L1109" i="3"/>
  <c r="H1109" i="5" s="1"/>
  <c r="I1109" i="5" s="1"/>
  <c r="K1109" i="3"/>
  <c r="D1109" i="4" s="1"/>
  <c r="E1109" i="4" s="1"/>
  <c r="L1108" i="3"/>
  <c r="H1108" i="5" s="1"/>
  <c r="I1108" i="5" s="1"/>
  <c r="K1108" i="3"/>
  <c r="D1108" i="4" s="1"/>
  <c r="E1108" i="4" s="1"/>
  <c r="L1107" i="3"/>
  <c r="H1107" i="5" s="1"/>
  <c r="I1107" i="5" s="1"/>
  <c r="K1107" i="3"/>
  <c r="D1107" i="4" s="1"/>
  <c r="E1107" i="4" s="1"/>
  <c r="L1106" i="3"/>
  <c r="H1106" i="5" s="1"/>
  <c r="I1106" i="5" s="1"/>
  <c r="K1106" i="3"/>
  <c r="D1106" i="4" s="1"/>
  <c r="E1106" i="4" s="1"/>
  <c r="L1105" i="3"/>
  <c r="H1105" i="5" s="1"/>
  <c r="I1105" i="5" s="1"/>
  <c r="K1105" i="3"/>
  <c r="D1105" i="4" s="1"/>
  <c r="E1105" i="4" s="1"/>
  <c r="L1104" i="3"/>
  <c r="H1104" i="5" s="1"/>
  <c r="I1104" i="5" s="1"/>
  <c r="K1104" i="3"/>
  <c r="D1104" i="4" s="1"/>
  <c r="E1104" i="4" s="1"/>
  <c r="L1103" i="3"/>
  <c r="H1103" i="5" s="1"/>
  <c r="I1103" i="5" s="1"/>
  <c r="K1103" i="3"/>
  <c r="D1103" i="4" s="1"/>
  <c r="E1103" i="4" s="1"/>
  <c r="L1102" i="3"/>
  <c r="H1102" i="5" s="1"/>
  <c r="I1102" i="5" s="1"/>
  <c r="K1102" i="3"/>
  <c r="D1102" i="4" s="1"/>
  <c r="E1102" i="4" s="1"/>
  <c r="L1101" i="3"/>
  <c r="H1101" i="5" s="1"/>
  <c r="I1101" i="5" s="1"/>
  <c r="K1101" i="3"/>
  <c r="D1101" i="4" s="1"/>
  <c r="E1101" i="4" s="1"/>
  <c r="L1100" i="3"/>
  <c r="H1100" i="5" s="1"/>
  <c r="I1100" i="5" s="1"/>
  <c r="K1100" i="3"/>
  <c r="D1100" i="4" s="1"/>
  <c r="E1100" i="4" s="1"/>
  <c r="L1099" i="3"/>
  <c r="H1099" i="5" s="1"/>
  <c r="I1099" i="5" s="1"/>
  <c r="K1099" i="3"/>
  <c r="D1099" i="4" s="1"/>
  <c r="E1099" i="4" s="1"/>
  <c r="L1098" i="3"/>
  <c r="H1098" i="5" s="1"/>
  <c r="I1098" i="5" s="1"/>
  <c r="K1098" i="3"/>
  <c r="D1098" i="4" s="1"/>
  <c r="E1098" i="4" s="1"/>
  <c r="L1097" i="3"/>
  <c r="H1097" i="5" s="1"/>
  <c r="I1097" i="5" s="1"/>
  <c r="K1097" i="3"/>
  <c r="D1097" i="4" s="1"/>
  <c r="E1097" i="4" s="1"/>
  <c r="L1096" i="3"/>
  <c r="H1096" i="5" s="1"/>
  <c r="I1096" i="5" s="1"/>
  <c r="K1096" i="3"/>
  <c r="D1096" i="4" s="1"/>
  <c r="E1096" i="4" s="1"/>
  <c r="L1095" i="3"/>
  <c r="H1095" i="5" s="1"/>
  <c r="I1095" i="5" s="1"/>
  <c r="K1095" i="3"/>
  <c r="D1095" i="4" s="1"/>
  <c r="E1095" i="4" s="1"/>
  <c r="L1094" i="3"/>
  <c r="H1094" i="5" s="1"/>
  <c r="I1094" i="5" s="1"/>
  <c r="K1094" i="3"/>
  <c r="D1094" i="4" s="1"/>
  <c r="E1094" i="4" s="1"/>
  <c r="L1093" i="3"/>
  <c r="H1093" i="5" s="1"/>
  <c r="I1093" i="5" s="1"/>
  <c r="K1093" i="3"/>
  <c r="D1093" i="4" s="1"/>
  <c r="E1093" i="4" s="1"/>
  <c r="L1092" i="3"/>
  <c r="H1092" i="5" s="1"/>
  <c r="I1092" i="5" s="1"/>
  <c r="K1092" i="3"/>
  <c r="D1092" i="4" s="1"/>
  <c r="E1092" i="4" s="1"/>
  <c r="L1091" i="3"/>
  <c r="H1091" i="5" s="1"/>
  <c r="I1091" i="5" s="1"/>
  <c r="K1091" i="3"/>
  <c r="D1091" i="4" s="1"/>
  <c r="E1091" i="4" s="1"/>
  <c r="L1090" i="3"/>
  <c r="H1090" i="5" s="1"/>
  <c r="I1090" i="5" s="1"/>
  <c r="K1090" i="3"/>
  <c r="D1090" i="4" s="1"/>
  <c r="E1090" i="4" s="1"/>
  <c r="L1089" i="3"/>
  <c r="H1089" i="5" s="1"/>
  <c r="I1089" i="5" s="1"/>
  <c r="K1089" i="3"/>
  <c r="D1089" i="4" s="1"/>
  <c r="E1089" i="4" s="1"/>
  <c r="L1088" i="3"/>
  <c r="H1088" i="5" s="1"/>
  <c r="I1088" i="5" s="1"/>
  <c r="K1088" i="3"/>
  <c r="D1088" i="4" s="1"/>
  <c r="E1088" i="4" s="1"/>
  <c r="L1087" i="3"/>
  <c r="H1087" i="5" s="1"/>
  <c r="I1087" i="5" s="1"/>
  <c r="K1087" i="3"/>
  <c r="D1087" i="4" s="1"/>
  <c r="E1087" i="4" s="1"/>
  <c r="I1087" i="3"/>
  <c r="O1087" i="4" s="1"/>
  <c r="L1086" i="3"/>
  <c r="H1086" i="5" s="1"/>
  <c r="I1086" i="5" s="1"/>
  <c r="K1086" i="3"/>
  <c r="D1086" i="4" s="1"/>
  <c r="E1086" i="4" s="1"/>
  <c r="H1086" i="3"/>
  <c r="J1086" i="3" s="1"/>
  <c r="D1086" i="5" s="1"/>
  <c r="G1086" i="3"/>
  <c r="G1087" i="3" s="1"/>
  <c r="H1087" i="3" s="1"/>
  <c r="J1087" i="3" s="1"/>
  <c r="D1087" i="5" s="1"/>
  <c r="C1086" i="3"/>
  <c r="L1085" i="3"/>
  <c r="H1085" i="5" s="1"/>
  <c r="I1085" i="5" s="1"/>
  <c r="K1085" i="3"/>
  <c r="D1085" i="4" s="1"/>
  <c r="E1085" i="4" s="1"/>
  <c r="L1084" i="3"/>
  <c r="H1084" i="5" s="1"/>
  <c r="I1084" i="5" s="1"/>
  <c r="K1084" i="3"/>
  <c r="D1084" i="4" s="1"/>
  <c r="E1084" i="4" s="1"/>
  <c r="L1083" i="3"/>
  <c r="H1083" i="5" s="1"/>
  <c r="I1083" i="5" s="1"/>
  <c r="K1083" i="3"/>
  <c r="D1083" i="4" s="1"/>
  <c r="E1083" i="4" s="1"/>
  <c r="L1082" i="3"/>
  <c r="H1082" i="5" s="1"/>
  <c r="I1082" i="5" s="1"/>
  <c r="K1082" i="3"/>
  <c r="D1082" i="4" s="1"/>
  <c r="E1082" i="4" s="1"/>
  <c r="L1081" i="3"/>
  <c r="H1081" i="5" s="1"/>
  <c r="I1081" i="5" s="1"/>
  <c r="K1081" i="3"/>
  <c r="D1081" i="4" s="1"/>
  <c r="E1081" i="4" s="1"/>
  <c r="L1080" i="3"/>
  <c r="H1080" i="5" s="1"/>
  <c r="I1080" i="5" s="1"/>
  <c r="K1080" i="3"/>
  <c r="D1080" i="4" s="1"/>
  <c r="E1080" i="4" s="1"/>
  <c r="L1079" i="3"/>
  <c r="H1079" i="5" s="1"/>
  <c r="I1079" i="5" s="1"/>
  <c r="K1079" i="3"/>
  <c r="D1079" i="4" s="1"/>
  <c r="E1079" i="4" s="1"/>
  <c r="L1078" i="3"/>
  <c r="H1078" i="5" s="1"/>
  <c r="I1078" i="5" s="1"/>
  <c r="K1078" i="3"/>
  <c r="D1078" i="4" s="1"/>
  <c r="E1078" i="4" s="1"/>
  <c r="L1077" i="3"/>
  <c r="H1077" i="5" s="1"/>
  <c r="I1077" i="5" s="1"/>
  <c r="K1077" i="3"/>
  <c r="D1077" i="4" s="1"/>
  <c r="E1077" i="4" s="1"/>
  <c r="L1076" i="3"/>
  <c r="H1076" i="5" s="1"/>
  <c r="I1076" i="5" s="1"/>
  <c r="K1076" i="3"/>
  <c r="D1076" i="4" s="1"/>
  <c r="E1076" i="4" s="1"/>
  <c r="L1075" i="3"/>
  <c r="H1075" i="5" s="1"/>
  <c r="I1075" i="5" s="1"/>
  <c r="K1075" i="3"/>
  <c r="D1075" i="4" s="1"/>
  <c r="E1075" i="4" s="1"/>
  <c r="L1074" i="3"/>
  <c r="H1074" i="5" s="1"/>
  <c r="I1074" i="5" s="1"/>
  <c r="K1074" i="3"/>
  <c r="D1074" i="4" s="1"/>
  <c r="E1074" i="4" s="1"/>
  <c r="L1073" i="3"/>
  <c r="H1073" i="5" s="1"/>
  <c r="I1073" i="5" s="1"/>
  <c r="K1073" i="3"/>
  <c r="D1073" i="4" s="1"/>
  <c r="E1073" i="4" s="1"/>
  <c r="L1072" i="3"/>
  <c r="H1072" i="5" s="1"/>
  <c r="I1072" i="5" s="1"/>
  <c r="K1072" i="3"/>
  <c r="D1072" i="4" s="1"/>
  <c r="E1072" i="4" s="1"/>
  <c r="L1071" i="3"/>
  <c r="H1071" i="5" s="1"/>
  <c r="I1071" i="5" s="1"/>
  <c r="K1071" i="3"/>
  <c r="D1071" i="4" s="1"/>
  <c r="E1071" i="4" s="1"/>
  <c r="L1070" i="3"/>
  <c r="H1070" i="5" s="1"/>
  <c r="I1070" i="5" s="1"/>
  <c r="K1070" i="3"/>
  <c r="D1070" i="4" s="1"/>
  <c r="E1070" i="4" s="1"/>
  <c r="L1069" i="3"/>
  <c r="H1069" i="5" s="1"/>
  <c r="I1069" i="5" s="1"/>
  <c r="K1069" i="3"/>
  <c r="D1069" i="4" s="1"/>
  <c r="E1069" i="4" s="1"/>
  <c r="L1068" i="3"/>
  <c r="H1068" i="5" s="1"/>
  <c r="I1068" i="5" s="1"/>
  <c r="K1068" i="3"/>
  <c r="D1068" i="4" s="1"/>
  <c r="E1068" i="4" s="1"/>
  <c r="L1067" i="3"/>
  <c r="H1067" i="5" s="1"/>
  <c r="I1067" i="5" s="1"/>
  <c r="K1067" i="3"/>
  <c r="D1067" i="4" s="1"/>
  <c r="E1067" i="4" s="1"/>
  <c r="L1066" i="3"/>
  <c r="H1066" i="5" s="1"/>
  <c r="I1066" i="5" s="1"/>
  <c r="K1066" i="3"/>
  <c r="D1066" i="4" s="1"/>
  <c r="E1066" i="4" s="1"/>
  <c r="L1065" i="3"/>
  <c r="H1065" i="5" s="1"/>
  <c r="I1065" i="5" s="1"/>
  <c r="K1065" i="3"/>
  <c r="D1065" i="4" s="1"/>
  <c r="E1065" i="4" s="1"/>
  <c r="L1064" i="3"/>
  <c r="H1064" i="5" s="1"/>
  <c r="I1064" i="5" s="1"/>
  <c r="K1064" i="3"/>
  <c r="D1064" i="4" s="1"/>
  <c r="E1064" i="4" s="1"/>
  <c r="L1063" i="3"/>
  <c r="H1063" i="5" s="1"/>
  <c r="I1063" i="5" s="1"/>
  <c r="K1063" i="3"/>
  <c r="D1063" i="4" s="1"/>
  <c r="E1063" i="4" s="1"/>
  <c r="L1062" i="3"/>
  <c r="H1062" i="5" s="1"/>
  <c r="I1062" i="5" s="1"/>
  <c r="K1062" i="3"/>
  <c r="D1062" i="4" s="1"/>
  <c r="E1062" i="4" s="1"/>
  <c r="L1061" i="3"/>
  <c r="H1061" i="5" s="1"/>
  <c r="I1061" i="5" s="1"/>
  <c r="K1061" i="3"/>
  <c r="D1061" i="4" s="1"/>
  <c r="E1061" i="4" s="1"/>
  <c r="L1060" i="3"/>
  <c r="H1060" i="5" s="1"/>
  <c r="I1060" i="5" s="1"/>
  <c r="K1060" i="3"/>
  <c r="D1060" i="4" s="1"/>
  <c r="E1060" i="4" s="1"/>
  <c r="L1059" i="3"/>
  <c r="H1059" i="5" s="1"/>
  <c r="I1059" i="5" s="1"/>
  <c r="K1059" i="3"/>
  <c r="D1059" i="4" s="1"/>
  <c r="E1059" i="4" s="1"/>
  <c r="L1058" i="3"/>
  <c r="H1058" i="5" s="1"/>
  <c r="I1058" i="5" s="1"/>
  <c r="K1058" i="3"/>
  <c r="D1058" i="4" s="1"/>
  <c r="E1058" i="4" s="1"/>
  <c r="L1057" i="3"/>
  <c r="H1057" i="5" s="1"/>
  <c r="I1057" i="5" s="1"/>
  <c r="K1057" i="3"/>
  <c r="D1057" i="4" s="1"/>
  <c r="E1057" i="4" s="1"/>
  <c r="L1056" i="3"/>
  <c r="H1056" i="5" s="1"/>
  <c r="I1056" i="5" s="1"/>
  <c r="K1056" i="3"/>
  <c r="D1056" i="4" s="1"/>
  <c r="E1056" i="4" s="1"/>
  <c r="L1055" i="3"/>
  <c r="H1055" i="5" s="1"/>
  <c r="I1055" i="5" s="1"/>
  <c r="K1055" i="3"/>
  <c r="D1055" i="4" s="1"/>
  <c r="E1055" i="4" s="1"/>
  <c r="L1054" i="3"/>
  <c r="H1054" i="5" s="1"/>
  <c r="I1054" i="5" s="1"/>
  <c r="K1054" i="3"/>
  <c r="D1054" i="4" s="1"/>
  <c r="E1054" i="4" s="1"/>
  <c r="L1053" i="3"/>
  <c r="H1053" i="5" s="1"/>
  <c r="I1053" i="5" s="1"/>
  <c r="K1053" i="3"/>
  <c r="D1053" i="4" s="1"/>
  <c r="E1053" i="4" s="1"/>
  <c r="L1052" i="3"/>
  <c r="H1052" i="5" s="1"/>
  <c r="I1052" i="5" s="1"/>
  <c r="K1052" i="3"/>
  <c r="D1052" i="4" s="1"/>
  <c r="E1052" i="4" s="1"/>
  <c r="L1051" i="3"/>
  <c r="H1051" i="5" s="1"/>
  <c r="I1051" i="5" s="1"/>
  <c r="K1051" i="3"/>
  <c r="D1051" i="4" s="1"/>
  <c r="E1051" i="4" s="1"/>
  <c r="L1050" i="3"/>
  <c r="H1050" i="5" s="1"/>
  <c r="I1050" i="5" s="1"/>
  <c r="K1050" i="3"/>
  <c r="D1050" i="4" s="1"/>
  <c r="E1050" i="4" s="1"/>
  <c r="L1049" i="3"/>
  <c r="H1049" i="5" s="1"/>
  <c r="I1049" i="5" s="1"/>
  <c r="K1049" i="3"/>
  <c r="D1049" i="4" s="1"/>
  <c r="E1049" i="4" s="1"/>
  <c r="L1048" i="3"/>
  <c r="H1048" i="5" s="1"/>
  <c r="I1048" i="5" s="1"/>
  <c r="K1048" i="3"/>
  <c r="D1048" i="4" s="1"/>
  <c r="E1048" i="4" s="1"/>
  <c r="L1047" i="3"/>
  <c r="H1047" i="5" s="1"/>
  <c r="I1047" i="5" s="1"/>
  <c r="K1047" i="3"/>
  <c r="D1047" i="4" s="1"/>
  <c r="E1047" i="4" s="1"/>
  <c r="L1046" i="3"/>
  <c r="H1046" i="5" s="1"/>
  <c r="I1046" i="5" s="1"/>
  <c r="K1046" i="3"/>
  <c r="D1046" i="4" s="1"/>
  <c r="E1046" i="4" s="1"/>
  <c r="L1045" i="3"/>
  <c r="H1045" i="5" s="1"/>
  <c r="I1045" i="5" s="1"/>
  <c r="K1045" i="3"/>
  <c r="D1045" i="4" s="1"/>
  <c r="E1045" i="4" s="1"/>
  <c r="L1044" i="3"/>
  <c r="H1044" i="5" s="1"/>
  <c r="I1044" i="5" s="1"/>
  <c r="K1044" i="3"/>
  <c r="D1044" i="4" s="1"/>
  <c r="E1044" i="4" s="1"/>
  <c r="L1043" i="3"/>
  <c r="H1043" i="5" s="1"/>
  <c r="I1043" i="5" s="1"/>
  <c r="K1043" i="3"/>
  <c r="D1043" i="4" s="1"/>
  <c r="E1043" i="4" s="1"/>
  <c r="L1042" i="3"/>
  <c r="H1042" i="5" s="1"/>
  <c r="I1042" i="5" s="1"/>
  <c r="K1042" i="3"/>
  <c r="D1042" i="4" s="1"/>
  <c r="E1042" i="4" s="1"/>
  <c r="L1041" i="3"/>
  <c r="H1041" i="5" s="1"/>
  <c r="I1041" i="5" s="1"/>
  <c r="K1041" i="3"/>
  <c r="D1041" i="4" s="1"/>
  <c r="E1041" i="4" s="1"/>
  <c r="L1040" i="3"/>
  <c r="H1040" i="5" s="1"/>
  <c r="I1040" i="5" s="1"/>
  <c r="K1040" i="3"/>
  <c r="D1040" i="4" s="1"/>
  <c r="E1040" i="4" s="1"/>
  <c r="L1039" i="3"/>
  <c r="H1039" i="5" s="1"/>
  <c r="I1039" i="5" s="1"/>
  <c r="K1039" i="3"/>
  <c r="D1039" i="4" s="1"/>
  <c r="E1039" i="4" s="1"/>
  <c r="L1038" i="3"/>
  <c r="H1038" i="5" s="1"/>
  <c r="I1038" i="5" s="1"/>
  <c r="K1038" i="3"/>
  <c r="D1038" i="4" s="1"/>
  <c r="E1038" i="4" s="1"/>
  <c r="L1037" i="3"/>
  <c r="H1037" i="5" s="1"/>
  <c r="I1037" i="5" s="1"/>
  <c r="K1037" i="3"/>
  <c r="D1037" i="4" s="1"/>
  <c r="E1037" i="4" s="1"/>
  <c r="L1036" i="3"/>
  <c r="H1036" i="5" s="1"/>
  <c r="I1036" i="5" s="1"/>
  <c r="K1036" i="3"/>
  <c r="D1036" i="4" s="1"/>
  <c r="E1036" i="4" s="1"/>
  <c r="L1035" i="3"/>
  <c r="H1035" i="5" s="1"/>
  <c r="I1035" i="5" s="1"/>
  <c r="K1035" i="3"/>
  <c r="D1035" i="4" s="1"/>
  <c r="E1035" i="4" s="1"/>
  <c r="L1034" i="3"/>
  <c r="H1034" i="5" s="1"/>
  <c r="I1034" i="5" s="1"/>
  <c r="K1034" i="3"/>
  <c r="D1034" i="4" s="1"/>
  <c r="E1034" i="4" s="1"/>
  <c r="L1033" i="3"/>
  <c r="H1033" i="5" s="1"/>
  <c r="I1033" i="5" s="1"/>
  <c r="K1033" i="3"/>
  <c r="D1033" i="4" s="1"/>
  <c r="E1033" i="4" s="1"/>
  <c r="L1032" i="3"/>
  <c r="H1032" i="5" s="1"/>
  <c r="I1032" i="5" s="1"/>
  <c r="K1032" i="3"/>
  <c r="D1032" i="4" s="1"/>
  <c r="E1032" i="4" s="1"/>
  <c r="L1031" i="3"/>
  <c r="H1031" i="5" s="1"/>
  <c r="I1031" i="5" s="1"/>
  <c r="K1031" i="3"/>
  <c r="D1031" i="4" s="1"/>
  <c r="E1031" i="4" s="1"/>
  <c r="L1030" i="3"/>
  <c r="H1030" i="5" s="1"/>
  <c r="I1030" i="5" s="1"/>
  <c r="K1030" i="3"/>
  <c r="D1030" i="4" s="1"/>
  <c r="E1030" i="4" s="1"/>
  <c r="L1029" i="3"/>
  <c r="H1029" i="5" s="1"/>
  <c r="I1029" i="5" s="1"/>
  <c r="K1029" i="3"/>
  <c r="D1029" i="4" s="1"/>
  <c r="E1029" i="4" s="1"/>
  <c r="L1028" i="3"/>
  <c r="H1028" i="5" s="1"/>
  <c r="I1028" i="5" s="1"/>
  <c r="K1028" i="3"/>
  <c r="D1028" i="4" s="1"/>
  <c r="E1028" i="4" s="1"/>
  <c r="L1027" i="3"/>
  <c r="H1027" i="5" s="1"/>
  <c r="I1027" i="5" s="1"/>
  <c r="K1027" i="3"/>
  <c r="D1027" i="4" s="1"/>
  <c r="E1027" i="4" s="1"/>
  <c r="L1026" i="3"/>
  <c r="H1026" i="5" s="1"/>
  <c r="I1026" i="5" s="1"/>
  <c r="K1026" i="3"/>
  <c r="D1026" i="4" s="1"/>
  <c r="E1026" i="4" s="1"/>
  <c r="L1025" i="3"/>
  <c r="H1025" i="5" s="1"/>
  <c r="I1025" i="5" s="1"/>
  <c r="K1025" i="3"/>
  <c r="D1025" i="4" s="1"/>
  <c r="E1025" i="4" s="1"/>
  <c r="L1024" i="3"/>
  <c r="H1024" i="5" s="1"/>
  <c r="I1024" i="5" s="1"/>
  <c r="K1024" i="3"/>
  <c r="D1024" i="4" s="1"/>
  <c r="E1024" i="4" s="1"/>
  <c r="L1023" i="3"/>
  <c r="H1023" i="5" s="1"/>
  <c r="I1023" i="5" s="1"/>
  <c r="K1023" i="3"/>
  <c r="D1023" i="4" s="1"/>
  <c r="E1023" i="4" s="1"/>
  <c r="L1022" i="3"/>
  <c r="H1022" i="5" s="1"/>
  <c r="I1022" i="5" s="1"/>
  <c r="K1022" i="3"/>
  <c r="D1022" i="4" s="1"/>
  <c r="E1022" i="4" s="1"/>
  <c r="L1021" i="3"/>
  <c r="H1021" i="5" s="1"/>
  <c r="I1021" i="5" s="1"/>
  <c r="K1021" i="3"/>
  <c r="D1021" i="4" s="1"/>
  <c r="E1021" i="4" s="1"/>
  <c r="L1020" i="3"/>
  <c r="H1020" i="5" s="1"/>
  <c r="I1020" i="5" s="1"/>
  <c r="K1020" i="3"/>
  <c r="D1020" i="4" s="1"/>
  <c r="E1020" i="4" s="1"/>
  <c r="L1019" i="3"/>
  <c r="H1019" i="5" s="1"/>
  <c r="I1019" i="5" s="1"/>
  <c r="K1019" i="3"/>
  <c r="D1019" i="4" s="1"/>
  <c r="E1019" i="4" s="1"/>
  <c r="L1018" i="3"/>
  <c r="H1018" i="5" s="1"/>
  <c r="I1018" i="5" s="1"/>
  <c r="K1018" i="3"/>
  <c r="D1018" i="4" s="1"/>
  <c r="E1018" i="4" s="1"/>
  <c r="L1017" i="3"/>
  <c r="H1017" i="5" s="1"/>
  <c r="I1017" i="5" s="1"/>
  <c r="K1017" i="3"/>
  <c r="D1017" i="4" s="1"/>
  <c r="E1017" i="4" s="1"/>
  <c r="L1016" i="3"/>
  <c r="H1016" i="5" s="1"/>
  <c r="I1016" i="5" s="1"/>
  <c r="K1016" i="3"/>
  <c r="D1016" i="4" s="1"/>
  <c r="E1016" i="4" s="1"/>
  <c r="L1015" i="3"/>
  <c r="H1015" i="5" s="1"/>
  <c r="I1015" i="5" s="1"/>
  <c r="K1015" i="3"/>
  <c r="D1015" i="4" s="1"/>
  <c r="E1015" i="4" s="1"/>
  <c r="L1014" i="3"/>
  <c r="H1014" i="5" s="1"/>
  <c r="I1014" i="5" s="1"/>
  <c r="K1014" i="3"/>
  <c r="D1014" i="4" s="1"/>
  <c r="E1014" i="4" s="1"/>
  <c r="L1013" i="3"/>
  <c r="H1013" i="5" s="1"/>
  <c r="I1013" i="5" s="1"/>
  <c r="K1013" i="3"/>
  <c r="D1013" i="4" s="1"/>
  <c r="E1013" i="4" s="1"/>
  <c r="L1012" i="3"/>
  <c r="H1012" i="5" s="1"/>
  <c r="I1012" i="5" s="1"/>
  <c r="K1012" i="3"/>
  <c r="D1012" i="4" s="1"/>
  <c r="E1012" i="4" s="1"/>
  <c r="L1011" i="3"/>
  <c r="H1011" i="5" s="1"/>
  <c r="I1011" i="5" s="1"/>
  <c r="K1011" i="3"/>
  <c r="D1011" i="4" s="1"/>
  <c r="E1011" i="4" s="1"/>
  <c r="L1010" i="3"/>
  <c r="H1010" i="5" s="1"/>
  <c r="I1010" i="5" s="1"/>
  <c r="K1010" i="3"/>
  <c r="D1010" i="4" s="1"/>
  <c r="E1010" i="4" s="1"/>
  <c r="L1009" i="3"/>
  <c r="H1009" i="5" s="1"/>
  <c r="I1009" i="5" s="1"/>
  <c r="K1009" i="3"/>
  <c r="D1009" i="4" s="1"/>
  <c r="E1009" i="4" s="1"/>
  <c r="L1008" i="3"/>
  <c r="H1008" i="5" s="1"/>
  <c r="I1008" i="5" s="1"/>
  <c r="K1008" i="3"/>
  <c r="D1008" i="4" s="1"/>
  <c r="E1008" i="4" s="1"/>
  <c r="L1007" i="3"/>
  <c r="H1007" i="5" s="1"/>
  <c r="I1007" i="5" s="1"/>
  <c r="K1007" i="3"/>
  <c r="D1007" i="4" s="1"/>
  <c r="E1007" i="4" s="1"/>
  <c r="L1006" i="3"/>
  <c r="H1006" i="5" s="1"/>
  <c r="I1006" i="5" s="1"/>
  <c r="K1006" i="3"/>
  <c r="D1006" i="4" s="1"/>
  <c r="E1006" i="4" s="1"/>
  <c r="L1005" i="3"/>
  <c r="H1005" i="5" s="1"/>
  <c r="I1005" i="5" s="1"/>
  <c r="K1005" i="3"/>
  <c r="D1005" i="4" s="1"/>
  <c r="E1005" i="4" s="1"/>
  <c r="L1004" i="3"/>
  <c r="H1004" i="5" s="1"/>
  <c r="I1004" i="5" s="1"/>
  <c r="K1004" i="3"/>
  <c r="D1004" i="4" s="1"/>
  <c r="E1004" i="4" s="1"/>
  <c r="L1003" i="3"/>
  <c r="H1003" i="5" s="1"/>
  <c r="I1003" i="5" s="1"/>
  <c r="K1003" i="3"/>
  <c r="D1003" i="4" s="1"/>
  <c r="E1003" i="4" s="1"/>
  <c r="L1002" i="3"/>
  <c r="H1002" i="5" s="1"/>
  <c r="I1002" i="5" s="1"/>
  <c r="K1002" i="3"/>
  <c r="D1002" i="4" s="1"/>
  <c r="E1002" i="4" s="1"/>
  <c r="L1001" i="3"/>
  <c r="H1001" i="5" s="1"/>
  <c r="I1001" i="5" s="1"/>
  <c r="K1001" i="3"/>
  <c r="D1001" i="4" s="1"/>
  <c r="E1001" i="4" s="1"/>
  <c r="L1000" i="3"/>
  <c r="H1000" i="5" s="1"/>
  <c r="I1000" i="5" s="1"/>
  <c r="K1000" i="3"/>
  <c r="D1000" i="4" s="1"/>
  <c r="E1000" i="4" s="1"/>
  <c r="L999" i="3"/>
  <c r="H999" i="5" s="1"/>
  <c r="I999" i="5" s="1"/>
  <c r="K999" i="3"/>
  <c r="D999" i="4" s="1"/>
  <c r="E999" i="4" s="1"/>
  <c r="L998" i="3"/>
  <c r="H998" i="5" s="1"/>
  <c r="I998" i="5" s="1"/>
  <c r="K998" i="3"/>
  <c r="D998" i="4" s="1"/>
  <c r="E998" i="4" s="1"/>
  <c r="L997" i="3"/>
  <c r="H997" i="5" s="1"/>
  <c r="I997" i="5" s="1"/>
  <c r="K997" i="3"/>
  <c r="D997" i="4" s="1"/>
  <c r="E997" i="4" s="1"/>
  <c r="L996" i="3"/>
  <c r="H996" i="5" s="1"/>
  <c r="I996" i="5" s="1"/>
  <c r="K996" i="3"/>
  <c r="D996" i="4" s="1"/>
  <c r="E996" i="4" s="1"/>
  <c r="L995" i="3"/>
  <c r="H995" i="5" s="1"/>
  <c r="I995" i="5" s="1"/>
  <c r="K995" i="3"/>
  <c r="D995" i="4" s="1"/>
  <c r="E995" i="4" s="1"/>
  <c r="L994" i="3"/>
  <c r="H994" i="5" s="1"/>
  <c r="I994" i="5" s="1"/>
  <c r="K994" i="3"/>
  <c r="D994" i="4" s="1"/>
  <c r="E994" i="4" s="1"/>
  <c r="L993" i="3"/>
  <c r="H993" i="5" s="1"/>
  <c r="I993" i="5" s="1"/>
  <c r="K993" i="3"/>
  <c r="D993" i="4" s="1"/>
  <c r="E993" i="4" s="1"/>
  <c r="L992" i="3"/>
  <c r="H992" i="5" s="1"/>
  <c r="I992" i="5" s="1"/>
  <c r="K992" i="3"/>
  <c r="D992" i="4" s="1"/>
  <c r="E992" i="4" s="1"/>
  <c r="L991" i="3"/>
  <c r="H991" i="5" s="1"/>
  <c r="I991" i="5" s="1"/>
  <c r="K991" i="3"/>
  <c r="D991" i="4" s="1"/>
  <c r="E991" i="4" s="1"/>
  <c r="L990" i="3"/>
  <c r="H990" i="5" s="1"/>
  <c r="I990" i="5" s="1"/>
  <c r="K990" i="3"/>
  <c r="D990" i="4" s="1"/>
  <c r="E990" i="4" s="1"/>
  <c r="L989" i="3"/>
  <c r="H989" i="5" s="1"/>
  <c r="I989" i="5" s="1"/>
  <c r="K989" i="3"/>
  <c r="D989" i="4" s="1"/>
  <c r="E989" i="4" s="1"/>
  <c r="L988" i="3"/>
  <c r="H988" i="5" s="1"/>
  <c r="I988" i="5" s="1"/>
  <c r="K988" i="3"/>
  <c r="D988" i="4" s="1"/>
  <c r="E988" i="4" s="1"/>
  <c r="L987" i="3"/>
  <c r="H987" i="5" s="1"/>
  <c r="I987" i="5" s="1"/>
  <c r="K987" i="3"/>
  <c r="D987" i="4" s="1"/>
  <c r="E987" i="4" s="1"/>
  <c r="L986" i="3"/>
  <c r="H986" i="5" s="1"/>
  <c r="I986" i="5" s="1"/>
  <c r="K986" i="3"/>
  <c r="D986" i="4" s="1"/>
  <c r="E986" i="4" s="1"/>
  <c r="L985" i="3"/>
  <c r="H985" i="5" s="1"/>
  <c r="I985" i="5" s="1"/>
  <c r="K985" i="3"/>
  <c r="D985" i="4" s="1"/>
  <c r="E985" i="4" s="1"/>
  <c r="L984" i="3"/>
  <c r="H984" i="5" s="1"/>
  <c r="I984" i="5" s="1"/>
  <c r="K984" i="3"/>
  <c r="D984" i="4" s="1"/>
  <c r="E984" i="4" s="1"/>
  <c r="L983" i="3"/>
  <c r="H983" i="5" s="1"/>
  <c r="I983" i="5" s="1"/>
  <c r="K983" i="3"/>
  <c r="D983" i="4" s="1"/>
  <c r="E983" i="4" s="1"/>
  <c r="L982" i="3"/>
  <c r="H982" i="5" s="1"/>
  <c r="I982" i="5" s="1"/>
  <c r="K982" i="3"/>
  <c r="D982" i="4" s="1"/>
  <c r="E982" i="4" s="1"/>
  <c r="L981" i="3"/>
  <c r="H981" i="5" s="1"/>
  <c r="I981" i="5" s="1"/>
  <c r="K981" i="3"/>
  <c r="D981" i="4" s="1"/>
  <c r="E981" i="4" s="1"/>
  <c r="L980" i="3"/>
  <c r="H980" i="5" s="1"/>
  <c r="I980" i="5" s="1"/>
  <c r="K980" i="3"/>
  <c r="D980" i="4" s="1"/>
  <c r="E980" i="4" s="1"/>
  <c r="L979" i="3"/>
  <c r="H979" i="5" s="1"/>
  <c r="I979" i="5" s="1"/>
  <c r="K979" i="3"/>
  <c r="D979" i="4" s="1"/>
  <c r="E979" i="4" s="1"/>
  <c r="L978" i="3"/>
  <c r="H978" i="5" s="1"/>
  <c r="I978" i="5" s="1"/>
  <c r="K978" i="3"/>
  <c r="D978" i="4" s="1"/>
  <c r="E978" i="4" s="1"/>
  <c r="L977" i="3"/>
  <c r="H977" i="5" s="1"/>
  <c r="I977" i="5" s="1"/>
  <c r="K977" i="3"/>
  <c r="D977" i="4" s="1"/>
  <c r="E977" i="4" s="1"/>
  <c r="L976" i="3"/>
  <c r="H976" i="5" s="1"/>
  <c r="I976" i="5" s="1"/>
  <c r="K976" i="3"/>
  <c r="D976" i="4" s="1"/>
  <c r="E976" i="4" s="1"/>
  <c r="L975" i="3"/>
  <c r="H975" i="5" s="1"/>
  <c r="I975" i="5" s="1"/>
  <c r="K975" i="3"/>
  <c r="D975" i="4" s="1"/>
  <c r="E975" i="4" s="1"/>
  <c r="L974" i="3"/>
  <c r="H974" i="5" s="1"/>
  <c r="I974" i="5" s="1"/>
  <c r="K974" i="3"/>
  <c r="D974" i="4" s="1"/>
  <c r="E974" i="4" s="1"/>
  <c r="L973" i="3"/>
  <c r="H973" i="5" s="1"/>
  <c r="I973" i="5" s="1"/>
  <c r="K973" i="3"/>
  <c r="D973" i="4" s="1"/>
  <c r="E973" i="4" s="1"/>
  <c r="L972" i="3"/>
  <c r="H972" i="5" s="1"/>
  <c r="I972" i="5" s="1"/>
  <c r="K972" i="3"/>
  <c r="D972" i="4" s="1"/>
  <c r="E972" i="4" s="1"/>
  <c r="L971" i="3"/>
  <c r="H971" i="5" s="1"/>
  <c r="I971" i="5" s="1"/>
  <c r="K971" i="3"/>
  <c r="D971" i="4" s="1"/>
  <c r="E971" i="4" s="1"/>
  <c r="L970" i="3"/>
  <c r="H970" i="5" s="1"/>
  <c r="I970" i="5" s="1"/>
  <c r="K970" i="3"/>
  <c r="D970" i="4" s="1"/>
  <c r="E970" i="4" s="1"/>
  <c r="L969" i="3"/>
  <c r="H969" i="5" s="1"/>
  <c r="I969" i="5" s="1"/>
  <c r="K969" i="3"/>
  <c r="D969" i="4" s="1"/>
  <c r="E969" i="4" s="1"/>
  <c r="L968" i="3"/>
  <c r="H968" i="5" s="1"/>
  <c r="I968" i="5" s="1"/>
  <c r="K968" i="3"/>
  <c r="D968" i="4" s="1"/>
  <c r="E968" i="4" s="1"/>
  <c r="L967" i="3"/>
  <c r="H967" i="5" s="1"/>
  <c r="I967" i="5" s="1"/>
  <c r="K967" i="3"/>
  <c r="D967" i="4" s="1"/>
  <c r="E967" i="4" s="1"/>
  <c r="L966" i="3"/>
  <c r="H966" i="5" s="1"/>
  <c r="I966" i="5" s="1"/>
  <c r="K966" i="3"/>
  <c r="D966" i="4" s="1"/>
  <c r="E966" i="4" s="1"/>
  <c r="H966" i="3"/>
  <c r="J966" i="3" s="1"/>
  <c r="D966" i="5" s="1"/>
  <c r="G966" i="3"/>
  <c r="G967" i="3" s="1"/>
  <c r="H967" i="3" s="1"/>
  <c r="J967" i="3" s="1"/>
  <c r="D967" i="5" s="1"/>
  <c r="C966" i="3"/>
  <c r="L965" i="3"/>
  <c r="H965" i="5" s="1"/>
  <c r="I965" i="5" s="1"/>
  <c r="K965" i="3"/>
  <c r="D965" i="4" s="1"/>
  <c r="E965" i="4" s="1"/>
  <c r="L964" i="3"/>
  <c r="H964" i="5" s="1"/>
  <c r="I964" i="5" s="1"/>
  <c r="K964" i="3"/>
  <c r="D964" i="4" s="1"/>
  <c r="E964" i="4" s="1"/>
  <c r="L963" i="3"/>
  <c r="H963" i="5" s="1"/>
  <c r="I963" i="5" s="1"/>
  <c r="K963" i="3"/>
  <c r="D963" i="4" s="1"/>
  <c r="E963" i="4" s="1"/>
  <c r="L962" i="3"/>
  <c r="H962" i="5" s="1"/>
  <c r="I962" i="5" s="1"/>
  <c r="K962" i="3"/>
  <c r="D962" i="4" s="1"/>
  <c r="E962" i="4" s="1"/>
  <c r="L961" i="3"/>
  <c r="H961" i="5" s="1"/>
  <c r="I961" i="5" s="1"/>
  <c r="K961" i="3"/>
  <c r="D961" i="4" s="1"/>
  <c r="E961" i="4" s="1"/>
  <c r="L960" i="3"/>
  <c r="H960" i="5" s="1"/>
  <c r="I960" i="5" s="1"/>
  <c r="K960" i="3"/>
  <c r="D960" i="4" s="1"/>
  <c r="E960" i="4" s="1"/>
  <c r="L959" i="3"/>
  <c r="H959" i="5" s="1"/>
  <c r="I959" i="5" s="1"/>
  <c r="K959" i="3"/>
  <c r="D959" i="4" s="1"/>
  <c r="E959" i="4" s="1"/>
  <c r="L958" i="3"/>
  <c r="H958" i="5" s="1"/>
  <c r="I958" i="5" s="1"/>
  <c r="K958" i="3"/>
  <c r="D958" i="4" s="1"/>
  <c r="E958" i="4" s="1"/>
  <c r="L957" i="3"/>
  <c r="H957" i="5" s="1"/>
  <c r="I957" i="5" s="1"/>
  <c r="K957" i="3"/>
  <c r="D957" i="4" s="1"/>
  <c r="E957" i="4" s="1"/>
  <c r="L956" i="3"/>
  <c r="H956" i="5" s="1"/>
  <c r="I956" i="5" s="1"/>
  <c r="K956" i="3"/>
  <c r="D956" i="4" s="1"/>
  <c r="E956" i="4" s="1"/>
  <c r="L955" i="3"/>
  <c r="H955" i="5" s="1"/>
  <c r="I955" i="5" s="1"/>
  <c r="K955" i="3"/>
  <c r="D955" i="4" s="1"/>
  <c r="E955" i="4" s="1"/>
  <c r="L954" i="3"/>
  <c r="H954" i="5" s="1"/>
  <c r="I954" i="5" s="1"/>
  <c r="K954" i="3"/>
  <c r="D954" i="4" s="1"/>
  <c r="E954" i="4" s="1"/>
  <c r="L953" i="3"/>
  <c r="H953" i="5" s="1"/>
  <c r="I953" i="5" s="1"/>
  <c r="K953" i="3"/>
  <c r="D953" i="4" s="1"/>
  <c r="E953" i="4" s="1"/>
  <c r="L952" i="3"/>
  <c r="H952" i="5" s="1"/>
  <c r="I952" i="5" s="1"/>
  <c r="K952" i="3"/>
  <c r="D952" i="4" s="1"/>
  <c r="E952" i="4" s="1"/>
  <c r="L951" i="3"/>
  <c r="H951" i="5" s="1"/>
  <c r="I951" i="5" s="1"/>
  <c r="K951" i="3"/>
  <c r="D951" i="4" s="1"/>
  <c r="E951" i="4" s="1"/>
  <c r="L950" i="3"/>
  <c r="H950" i="5" s="1"/>
  <c r="I950" i="5" s="1"/>
  <c r="K950" i="3"/>
  <c r="D950" i="4" s="1"/>
  <c r="E950" i="4" s="1"/>
  <c r="L949" i="3"/>
  <c r="H949" i="5" s="1"/>
  <c r="I949" i="5" s="1"/>
  <c r="K949" i="3"/>
  <c r="D949" i="4" s="1"/>
  <c r="E949" i="4" s="1"/>
  <c r="L948" i="3"/>
  <c r="H948" i="5" s="1"/>
  <c r="I948" i="5" s="1"/>
  <c r="K948" i="3"/>
  <c r="D948" i="4" s="1"/>
  <c r="E948" i="4" s="1"/>
  <c r="L947" i="3"/>
  <c r="H947" i="5" s="1"/>
  <c r="I947" i="5" s="1"/>
  <c r="K947" i="3"/>
  <c r="D947" i="4" s="1"/>
  <c r="E947" i="4" s="1"/>
  <c r="L946" i="3"/>
  <c r="H946" i="5" s="1"/>
  <c r="I946" i="5" s="1"/>
  <c r="K946" i="3"/>
  <c r="D946" i="4" s="1"/>
  <c r="E946" i="4" s="1"/>
  <c r="L945" i="3"/>
  <c r="H945" i="5" s="1"/>
  <c r="I945" i="5" s="1"/>
  <c r="K945" i="3"/>
  <c r="D945" i="4" s="1"/>
  <c r="E945" i="4" s="1"/>
  <c r="L944" i="3"/>
  <c r="H944" i="5" s="1"/>
  <c r="I944" i="5" s="1"/>
  <c r="K944" i="3"/>
  <c r="D944" i="4" s="1"/>
  <c r="E944" i="4" s="1"/>
  <c r="L943" i="3"/>
  <c r="H943" i="5" s="1"/>
  <c r="I943" i="5" s="1"/>
  <c r="K943" i="3"/>
  <c r="D943" i="4" s="1"/>
  <c r="E943" i="4" s="1"/>
  <c r="L942" i="3"/>
  <c r="H942" i="5" s="1"/>
  <c r="I942" i="5" s="1"/>
  <c r="K942" i="3"/>
  <c r="D942" i="4" s="1"/>
  <c r="E942" i="4" s="1"/>
  <c r="L941" i="3"/>
  <c r="H941" i="5" s="1"/>
  <c r="I941" i="5" s="1"/>
  <c r="K941" i="3"/>
  <c r="D941" i="4" s="1"/>
  <c r="E941" i="4" s="1"/>
  <c r="L940" i="3"/>
  <c r="H940" i="5" s="1"/>
  <c r="I940" i="5" s="1"/>
  <c r="K940" i="3"/>
  <c r="D940" i="4" s="1"/>
  <c r="E940" i="4" s="1"/>
  <c r="L939" i="3"/>
  <c r="H939" i="5" s="1"/>
  <c r="I939" i="5" s="1"/>
  <c r="K939" i="3"/>
  <c r="D939" i="4" s="1"/>
  <c r="E939" i="4" s="1"/>
  <c r="L938" i="3"/>
  <c r="H938" i="5" s="1"/>
  <c r="I938" i="5" s="1"/>
  <c r="K938" i="3"/>
  <c r="D938" i="4" s="1"/>
  <c r="E938" i="4" s="1"/>
  <c r="L937" i="3"/>
  <c r="H937" i="5" s="1"/>
  <c r="I937" i="5" s="1"/>
  <c r="K937" i="3"/>
  <c r="D937" i="4" s="1"/>
  <c r="E937" i="4" s="1"/>
  <c r="L936" i="3"/>
  <c r="H936" i="5" s="1"/>
  <c r="I936" i="5" s="1"/>
  <c r="K936" i="3"/>
  <c r="D936" i="4" s="1"/>
  <c r="E936" i="4" s="1"/>
  <c r="L935" i="3"/>
  <c r="H935" i="5" s="1"/>
  <c r="I935" i="5" s="1"/>
  <c r="K935" i="3"/>
  <c r="D935" i="4" s="1"/>
  <c r="E935" i="4" s="1"/>
  <c r="L934" i="3"/>
  <c r="H934" i="5" s="1"/>
  <c r="I934" i="5" s="1"/>
  <c r="K934" i="3"/>
  <c r="D934" i="4" s="1"/>
  <c r="E934" i="4" s="1"/>
  <c r="L933" i="3"/>
  <c r="H933" i="5" s="1"/>
  <c r="I933" i="5" s="1"/>
  <c r="K933" i="3"/>
  <c r="D933" i="4" s="1"/>
  <c r="E933" i="4" s="1"/>
  <c r="L932" i="3"/>
  <c r="H932" i="5" s="1"/>
  <c r="I932" i="5" s="1"/>
  <c r="K932" i="3"/>
  <c r="D932" i="4" s="1"/>
  <c r="E932" i="4" s="1"/>
  <c r="L931" i="3"/>
  <c r="H931" i="5" s="1"/>
  <c r="I931" i="5" s="1"/>
  <c r="K931" i="3"/>
  <c r="D931" i="4" s="1"/>
  <c r="E931" i="4" s="1"/>
  <c r="L930" i="3"/>
  <c r="H930" i="5" s="1"/>
  <c r="I930" i="5" s="1"/>
  <c r="K930" i="3"/>
  <c r="D930" i="4" s="1"/>
  <c r="E930" i="4" s="1"/>
  <c r="L929" i="3"/>
  <c r="H929" i="5" s="1"/>
  <c r="I929" i="5" s="1"/>
  <c r="K929" i="3"/>
  <c r="D929" i="4" s="1"/>
  <c r="E929" i="4" s="1"/>
  <c r="L928" i="3"/>
  <c r="H928" i="5" s="1"/>
  <c r="I928" i="5" s="1"/>
  <c r="K928" i="3"/>
  <c r="D928" i="4" s="1"/>
  <c r="E928" i="4" s="1"/>
  <c r="L927" i="3"/>
  <c r="H927" i="5" s="1"/>
  <c r="I927" i="5" s="1"/>
  <c r="K927" i="3"/>
  <c r="D927" i="4" s="1"/>
  <c r="E927" i="4" s="1"/>
  <c r="L926" i="3"/>
  <c r="H926" i="5" s="1"/>
  <c r="I926" i="5" s="1"/>
  <c r="K926" i="3"/>
  <c r="D926" i="4" s="1"/>
  <c r="E926" i="4" s="1"/>
  <c r="L925" i="3"/>
  <c r="H925" i="5" s="1"/>
  <c r="I925" i="5" s="1"/>
  <c r="K925" i="3"/>
  <c r="D925" i="4" s="1"/>
  <c r="E925" i="4" s="1"/>
  <c r="L924" i="3"/>
  <c r="H924" i="5" s="1"/>
  <c r="I924" i="5" s="1"/>
  <c r="K924" i="3"/>
  <c r="D924" i="4" s="1"/>
  <c r="E924" i="4" s="1"/>
  <c r="L923" i="3"/>
  <c r="H923" i="5" s="1"/>
  <c r="I923" i="5" s="1"/>
  <c r="K923" i="3"/>
  <c r="D923" i="4" s="1"/>
  <c r="E923" i="4" s="1"/>
  <c r="L922" i="3"/>
  <c r="H922" i="5" s="1"/>
  <c r="I922" i="5" s="1"/>
  <c r="K922" i="3"/>
  <c r="D922" i="4" s="1"/>
  <c r="E922" i="4" s="1"/>
  <c r="L921" i="3"/>
  <c r="H921" i="5" s="1"/>
  <c r="I921" i="5" s="1"/>
  <c r="K921" i="3"/>
  <c r="D921" i="4" s="1"/>
  <c r="E921" i="4" s="1"/>
  <c r="L920" i="3"/>
  <c r="H920" i="5" s="1"/>
  <c r="I920" i="5" s="1"/>
  <c r="K920" i="3"/>
  <c r="D920" i="4" s="1"/>
  <c r="E920" i="4" s="1"/>
  <c r="L919" i="3"/>
  <c r="H919" i="5" s="1"/>
  <c r="I919" i="5" s="1"/>
  <c r="K919" i="3"/>
  <c r="D919" i="4" s="1"/>
  <c r="E919" i="4" s="1"/>
  <c r="L918" i="3"/>
  <c r="H918" i="5" s="1"/>
  <c r="I918" i="5" s="1"/>
  <c r="K918" i="3"/>
  <c r="D918" i="4" s="1"/>
  <c r="E918" i="4" s="1"/>
  <c r="L917" i="3"/>
  <c r="H917" i="5" s="1"/>
  <c r="I917" i="5" s="1"/>
  <c r="K917" i="3"/>
  <c r="D917" i="4" s="1"/>
  <c r="E917" i="4" s="1"/>
  <c r="L916" i="3"/>
  <c r="H916" i="5" s="1"/>
  <c r="I916" i="5" s="1"/>
  <c r="K916" i="3"/>
  <c r="D916" i="4" s="1"/>
  <c r="E916" i="4" s="1"/>
  <c r="L915" i="3"/>
  <c r="H915" i="5" s="1"/>
  <c r="I915" i="5" s="1"/>
  <c r="K915" i="3"/>
  <c r="D915" i="4" s="1"/>
  <c r="E915" i="4" s="1"/>
  <c r="L914" i="3"/>
  <c r="H914" i="5" s="1"/>
  <c r="I914" i="5" s="1"/>
  <c r="K914" i="3"/>
  <c r="D914" i="4" s="1"/>
  <c r="E914" i="4" s="1"/>
  <c r="L913" i="3"/>
  <c r="H913" i="5" s="1"/>
  <c r="I913" i="5" s="1"/>
  <c r="K913" i="3"/>
  <c r="D913" i="4" s="1"/>
  <c r="E913" i="4" s="1"/>
  <c r="L912" i="3"/>
  <c r="H912" i="5" s="1"/>
  <c r="I912" i="5" s="1"/>
  <c r="K912" i="3"/>
  <c r="D912" i="4" s="1"/>
  <c r="E912" i="4" s="1"/>
  <c r="L911" i="3"/>
  <c r="H911" i="5" s="1"/>
  <c r="I911" i="5" s="1"/>
  <c r="K911" i="3"/>
  <c r="D911" i="4" s="1"/>
  <c r="E911" i="4" s="1"/>
  <c r="L910" i="3"/>
  <c r="H910" i="5" s="1"/>
  <c r="I910" i="5" s="1"/>
  <c r="K910" i="3"/>
  <c r="D910" i="4" s="1"/>
  <c r="E910" i="4" s="1"/>
  <c r="L909" i="3"/>
  <c r="H909" i="5" s="1"/>
  <c r="I909" i="5" s="1"/>
  <c r="K909" i="3"/>
  <c r="D909" i="4" s="1"/>
  <c r="E909" i="4" s="1"/>
  <c r="L908" i="3"/>
  <c r="H908" i="5" s="1"/>
  <c r="I908" i="5" s="1"/>
  <c r="K908" i="3"/>
  <c r="D908" i="4" s="1"/>
  <c r="E908" i="4" s="1"/>
  <c r="L907" i="3"/>
  <c r="H907" i="5" s="1"/>
  <c r="I907" i="5" s="1"/>
  <c r="K907" i="3"/>
  <c r="D907" i="4" s="1"/>
  <c r="E907" i="4" s="1"/>
  <c r="L906" i="3"/>
  <c r="H906" i="5" s="1"/>
  <c r="I906" i="5" s="1"/>
  <c r="K906" i="3"/>
  <c r="D906" i="4" s="1"/>
  <c r="E906" i="4" s="1"/>
  <c r="L905" i="3"/>
  <c r="H905" i="5" s="1"/>
  <c r="I905" i="5" s="1"/>
  <c r="K905" i="3"/>
  <c r="D905" i="4" s="1"/>
  <c r="E905" i="4" s="1"/>
  <c r="L904" i="3"/>
  <c r="H904" i="5" s="1"/>
  <c r="I904" i="5" s="1"/>
  <c r="K904" i="3"/>
  <c r="D904" i="4" s="1"/>
  <c r="E904" i="4" s="1"/>
  <c r="L903" i="3"/>
  <c r="H903" i="5" s="1"/>
  <c r="I903" i="5" s="1"/>
  <c r="K903" i="3"/>
  <c r="D903" i="4" s="1"/>
  <c r="E903" i="4" s="1"/>
  <c r="L902" i="3"/>
  <c r="H902" i="5" s="1"/>
  <c r="I902" i="5" s="1"/>
  <c r="K902" i="3"/>
  <c r="D902" i="4" s="1"/>
  <c r="E902" i="4" s="1"/>
  <c r="L901" i="3"/>
  <c r="H901" i="5" s="1"/>
  <c r="I901" i="5" s="1"/>
  <c r="K901" i="3"/>
  <c r="D901" i="4" s="1"/>
  <c r="E901" i="4" s="1"/>
  <c r="L900" i="3"/>
  <c r="H900" i="5" s="1"/>
  <c r="I900" i="5" s="1"/>
  <c r="K900" i="3"/>
  <c r="D900" i="4" s="1"/>
  <c r="E900" i="4" s="1"/>
  <c r="L899" i="3"/>
  <c r="H899" i="5" s="1"/>
  <c r="I899" i="5" s="1"/>
  <c r="K899" i="3"/>
  <c r="D899" i="4" s="1"/>
  <c r="E899" i="4" s="1"/>
  <c r="L898" i="3"/>
  <c r="H898" i="5" s="1"/>
  <c r="I898" i="5" s="1"/>
  <c r="K898" i="3"/>
  <c r="D898" i="4" s="1"/>
  <c r="E898" i="4" s="1"/>
  <c r="L897" i="3"/>
  <c r="H897" i="5" s="1"/>
  <c r="I897" i="5" s="1"/>
  <c r="K897" i="3"/>
  <c r="D897" i="4" s="1"/>
  <c r="E897" i="4" s="1"/>
  <c r="L896" i="3"/>
  <c r="H896" i="5" s="1"/>
  <c r="I896" i="5" s="1"/>
  <c r="K896" i="3"/>
  <c r="D896" i="4" s="1"/>
  <c r="E896" i="4" s="1"/>
  <c r="L895" i="3"/>
  <c r="H895" i="5" s="1"/>
  <c r="I895" i="5" s="1"/>
  <c r="K895" i="3"/>
  <c r="D895" i="4" s="1"/>
  <c r="E895" i="4" s="1"/>
  <c r="L894" i="3"/>
  <c r="H894" i="5" s="1"/>
  <c r="I894" i="5" s="1"/>
  <c r="K894" i="3"/>
  <c r="D894" i="4" s="1"/>
  <c r="E894" i="4" s="1"/>
  <c r="L893" i="3"/>
  <c r="H893" i="5" s="1"/>
  <c r="I893" i="5" s="1"/>
  <c r="K893" i="3"/>
  <c r="D893" i="4" s="1"/>
  <c r="E893" i="4" s="1"/>
  <c r="L892" i="3"/>
  <c r="H892" i="5" s="1"/>
  <c r="I892" i="5" s="1"/>
  <c r="K892" i="3"/>
  <c r="D892" i="4" s="1"/>
  <c r="E892" i="4" s="1"/>
  <c r="L891" i="3"/>
  <c r="H891" i="5" s="1"/>
  <c r="I891" i="5" s="1"/>
  <c r="K891" i="3"/>
  <c r="D891" i="4" s="1"/>
  <c r="E891" i="4" s="1"/>
  <c r="L890" i="3"/>
  <c r="H890" i="5" s="1"/>
  <c r="I890" i="5" s="1"/>
  <c r="K890" i="3"/>
  <c r="D890" i="4" s="1"/>
  <c r="E890" i="4" s="1"/>
  <c r="L889" i="3"/>
  <c r="H889" i="5" s="1"/>
  <c r="I889" i="5" s="1"/>
  <c r="K889" i="3"/>
  <c r="D889" i="4" s="1"/>
  <c r="E889" i="4" s="1"/>
  <c r="L888" i="3"/>
  <c r="H888" i="5" s="1"/>
  <c r="I888" i="5" s="1"/>
  <c r="K888" i="3"/>
  <c r="D888" i="4" s="1"/>
  <c r="E888" i="4" s="1"/>
  <c r="L887" i="3"/>
  <c r="H887" i="5" s="1"/>
  <c r="I887" i="5" s="1"/>
  <c r="K887" i="3"/>
  <c r="D887" i="4" s="1"/>
  <c r="E887" i="4" s="1"/>
  <c r="L886" i="3"/>
  <c r="H886" i="5" s="1"/>
  <c r="I886" i="5" s="1"/>
  <c r="K886" i="3"/>
  <c r="D886" i="4" s="1"/>
  <c r="E886" i="4" s="1"/>
  <c r="L885" i="3"/>
  <c r="H885" i="5" s="1"/>
  <c r="I885" i="5" s="1"/>
  <c r="K885" i="3"/>
  <c r="D885" i="4" s="1"/>
  <c r="E885" i="4" s="1"/>
  <c r="L884" i="3"/>
  <c r="H884" i="5" s="1"/>
  <c r="I884" i="5" s="1"/>
  <c r="K884" i="3"/>
  <c r="D884" i="4" s="1"/>
  <c r="E884" i="4" s="1"/>
  <c r="L883" i="3"/>
  <c r="H883" i="5" s="1"/>
  <c r="I883" i="5" s="1"/>
  <c r="K883" i="3"/>
  <c r="D883" i="4" s="1"/>
  <c r="E883" i="4" s="1"/>
  <c r="L882" i="3"/>
  <c r="H882" i="5" s="1"/>
  <c r="I882" i="5" s="1"/>
  <c r="K882" i="3"/>
  <c r="D882" i="4" s="1"/>
  <c r="E882" i="4" s="1"/>
  <c r="L881" i="3"/>
  <c r="H881" i="5" s="1"/>
  <c r="I881" i="5" s="1"/>
  <c r="K881" i="3"/>
  <c r="D881" i="4" s="1"/>
  <c r="E881" i="4" s="1"/>
  <c r="L880" i="3"/>
  <c r="H880" i="5" s="1"/>
  <c r="I880" i="5" s="1"/>
  <c r="K880" i="3"/>
  <c r="D880" i="4" s="1"/>
  <c r="E880" i="4" s="1"/>
  <c r="L879" i="3"/>
  <c r="H879" i="5" s="1"/>
  <c r="I879" i="5" s="1"/>
  <c r="K879" i="3"/>
  <c r="D879" i="4" s="1"/>
  <c r="E879" i="4" s="1"/>
  <c r="L878" i="3"/>
  <c r="H878" i="5" s="1"/>
  <c r="I878" i="5" s="1"/>
  <c r="K878" i="3"/>
  <c r="D878" i="4" s="1"/>
  <c r="E878" i="4" s="1"/>
  <c r="L877" i="3"/>
  <c r="H877" i="5" s="1"/>
  <c r="I877" i="5" s="1"/>
  <c r="K877" i="3"/>
  <c r="D877" i="4" s="1"/>
  <c r="E877" i="4" s="1"/>
  <c r="L876" i="3"/>
  <c r="H876" i="5" s="1"/>
  <c r="I876" i="5" s="1"/>
  <c r="K876" i="3"/>
  <c r="D876" i="4" s="1"/>
  <c r="E876" i="4" s="1"/>
  <c r="L875" i="3"/>
  <c r="H875" i="5" s="1"/>
  <c r="I875" i="5" s="1"/>
  <c r="K875" i="3"/>
  <c r="D875" i="4" s="1"/>
  <c r="E875" i="4" s="1"/>
  <c r="L874" i="3"/>
  <c r="H874" i="5" s="1"/>
  <c r="I874" i="5" s="1"/>
  <c r="K874" i="3"/>
  <c r="D874" i="4" s="1"/>
  <c r="E874" i="4" s="1"/>
  <c r="L873" i="3"/>
  <c r="H873" i="5" s="1"/>
  <c r="I873" i="5" s="1"/>
  <c r="K873" i="3"/>
  <c r="D873" i="4" s="1"/>
  <c r="E873" i="4" s="1"/>
  <c r="L872" i="3"/>
  <c r="H872" i="5" s="1"/>
  <c r="I872" i="5" s="1"/>
  <c r="K872" i="3"/>
  <c r="D872" i="4" s="1"/>
  <c r="E872" i="4" s="1"/>
  <c r="L871" i="3"/>
  <c r="H871" i="5" s="1"/>
  <c r="I871" i="5" s="1"/>
  <c r="K871" i="3"/>
  <c r="D871" i="4" s="1"/>
  <c r="E871" i="4" s="1"/>
  <c r="L870" i="3"/>
  <c r="H870" i="5" s="1"/>
  <c r="I870" i="5" s="1"/>
  <c r="K870" i="3"/>
  <c r="D870" i="4" s="1"/>
  <c r="E870" i="4" s="1"/>
  <c r="L869" i="3"/>
  <c r="H869" i="5" s="1"/>
  <c r="I869" i="5" s="1"/>
  <c r="K869" i="3"/>
  <c r="D869" i="4" s="1"/>
  <c r="E869" i="4" s="1"/>
  <c r="L868" i="3"/>
  <c r="H868" i="5" s="1"/>
  <c r="I868" i="5" s="1"/>
  <c r="K868" i="3"/>
  <c r="D868" i="4" s="1"/>
  <c r="E868" i="4" s="1"/>
  <c r="L867" i="3"/>
  <c r="H867" i="5" s="1"/>
  <c r="I867" i="5" s="1"/>
  <c r="K867" i="3"/>
  <c r="D867" i="4" s="1"/>
  <c r="E867" i="4" s="1"/>
  <c r="L866" i="3"/>
  <c r="H866" i="5" s="1"/>
  <c r="I866" i="5" s="1"/>
  <c r="K866" i="3"/>
  <c r="D866" i="4" s="1"/>
  <c r="E866" i="4" s="1"/>
  <c r="L865" i="3"/>
  <c r="H865" i="5" s="1"/>
  <c r="I865" i="5" s="1"/>
  <c r="K865" i="3"/>
  <c r="D865" i="4" s="1"/>
  <c r="E865" i="4" s="1"/>
  <c r="L864" i="3"/>
  <c r="H864" i="5" s="1"/>
  <c r="I864" i="5" s="1"/>
  <c r="K864" i="3"/>
  <c r="D864" i="4" s="1"/>
  <c r="E864" i="4" s="1"/>
  <c r="L863" i="3"/>
  <c r="H863" i="5" s="1"/>
  <c r="I863" i="5" s="1"/>
  <c r="K863" i="3"/>
  <c r="D863" i="4" s="1"/>
  <c r="E863" i="4" s="1"/>
  <c r="L862" i="3"/>
  <c r="H862" i="5" s="1"/>
  <c r="I862" i="5" s="1"/>
  <c r="K862" i="3"/>
  <c r="D862" i="4" s="1"/>
  <c r="E862" i="4" s="1"/>
  <c r="L861" i="3"/>
  <c r="H861" i="5" s="1"/>
  <c r="I861" i="5" s="1"/>
  <c r="K861" i="3"/>
  <c r="D861" i="4" s="1"/>
  <c r="E861" i="4" s="1"/>
  <c r="L860" i="3"/>
  <c r="H860" i="5" s="1"/>
  <c r="I860" i="5" s="1"/>
  <c r="K860" i="3"/>
  <c r="D860" i="4" s="1"/>
  <c r="E860" i="4" s="1"/>
  <c r="L859" i="3"/>
  <c r="H859" i="5" s="1"/>
  <c r="I859" i="5" s="1"/>
  <c r="K859" i="3"/>
  <c r="D859" i="4" s="1"/>
  <c r="E859" i="4" s="1"/>
  <c r="L858" i="3"/>
  <c r="H858" i="5" s="1"/>
  <c r="I858" i="5" s="1"/>
  <c r="K858" i="3"/>
  <c r="D858" i="4" s="1"/>
  <c r="E858" i="4" s="1"/>
  <c r="L857" i="3"/>
  <c r="H857" i="5" s="1"/>
  <c r="I857" i="5" s="1"/>
  <c r="K857" i="3"/>
  <c r="D857" i="4" s="1"/>
  <c r="E857" i="4" s="1"/>
  <c r="L856" i="3"/>
  <c r="H856" i="5" s="1"/>
  <c r="I856" i="5" s="1"/>
  <c r="K856" i="3"/>
  <c r="D856" i="4" s="1"/>
  <c r="E856" i="4" s="1"/>
  <c r="L855" i="3"/>
  <c r="H855" i="5" s="1"/>
  <c r="I855" i="5" s="1"/>
  <c r="K855" i="3"/>
  <c r="D855" i="4" s="1"/>
  <c r="E855" i="4" s="1"/>
  <c r="L854" i="3"/>
  <c r="H854" i="5" s="1"/>
  <c r="I854" i="5" s="1"/>
  <c r="K854" i="3"/>
  <c r="D854" i="4" s="1"/>
  <c r="E854" i="4" s="1"/>
  <c r="L853" i="3"/>
  <c r="H853" i="5" s="1"/>
  <c r="I853" i="5" s="1"/>
  <c r="K853" i="3"/>
  <c r="D853" i="4" s="1"/>
  <c r="E853" i="4" s="1"/>
  <c r="L852" i="3"/>
  <c r="H852" i="5" s="1"/>
  <c r="I852" i="5" s="1"/>
  <c r="K852" i="3"/>
  <c r="D852" i="4" s="1"/>
  <c r="E852" i="4" s="1"/>
  <c r="L851" i="3"/>
  <c r="H851" i="5" s="1"/>
  <c r="I851" i="5" s="1"/>
  <c r="K851" i="3"/>
  <c r="D851" i="4" s="1"/>
  <c r="E851" i="4" s="1"/>
  <c r="L850" i="3"/>
  <c r="H850" i="5" s="1"/>
  <c r="I850" i="5" s="1"/>
  <c r="K850" i="3"/>
  <c r="D850" i="4" s="1"/>
  <c r="E850" i="4" s="1"/>
  <c r="L849" i="3"/>
  <c r="H849" i="5" s="1"/>
  <c r="I849" i="5" s="1"/>
  <c r="K849" i="3"/>
  <c r="D849" i="4" s="1"/>
  <c r="E849" i="4" s="1"/>
  <c r="L848" i="3"/>
  <c r="H848" i="5" s="1"/>
  <c r="I848" i="5" s="1"/>
  <c r="K848" i="3"/>
  <c r="D848" i="4" s="1"/>
  <c r="E848" i="4" s="1"/>
  <c r="G848" i="3"/>
  <c r="L847" i="3"/>
  <c r="H847" i="5" s="1"/>
  <c r="I847" i="5" s="1"/>
  <c r="K847" i="3"/>
  <c r="D847" i="4" s="1"/>
  <c r="E847" i="4" s="1"/>
  <c r="L846" i="3"/>
  <c r="H846" i="5" s="1"/>
  <c r="I846" i="5" s="1"/>
  <c r="K846" i="3"/>
  <c r="D846" i="4" s="1"/>
  <c r="E846" i="4" s="1"/>
  <c r="H846" i="3"/>
  <c r="J846" i="3" s="1"/>
  <c r="D846" i="5" s="1"/>
  <c r="G846" i="3"/>
  <c r="G847" i="3" s="1"/>
  <c r="H847" i="3" s="1"/>
  <c r="J847" i="3" s="1"/>
  <c r="D847" i="5" s="1"/>
  <c r="C846" i="3"/>
  <c r="L845" i="3"/>
  <c r="H845" i="5" s="1"/>
  <c r="I845" i="5" s="1"/>
  <c r="K845" i="3"/>
  <c r="D845" i="4" s="1"/>
  <c r="E845" i="4" s="1"/>
  <c r="L844" i="3"/>
  <c r="H844" i="5" s="1"/>
  <c r="I844" i="5" s="1"/>
  <c r="K844" i="3"/>
  <c r="D844" i="4" s="1"/>
  <c r="E844" i="4" s="1"/>
  <c r="L843" i="3"/>
  <c r="H843" i="5" s="1"/>
  <c r="I843" i="5" s="1"/>
  <c r="K843" i="3"/>
  <c r="D843" i="4" s="1"/>
  <c r="E843" i="4" s="1"/>
  <c r="L842" i="3"/>
  <c r="H842" i="5" s="1"/>
  <c r="I842" i="5" s="1"/>
  <c r="K842" i="3"/>
  <c r="D842" i="4" s="1"/>
  <c r="E842" i="4" s="1"/>
  <c r="L841" i="3"/>
  <c r="H841" i="5" s="1"/>
  <c r="I841" i="5" s="1"/>
  <c r="K841" i="3"/>
  <c r="D841" i="4" s="1"/>
  <c r="E841" i="4" s="1"/>
  <c r="L840" i="3"/>
  <c r="H840" i="5" s="1"/>
  <c r="I840" i="5" s="1"/>
  <c r="K840" i="3"/>
  <c r="D840" i="4" s="1"/>
  <c r="E840" i="4" s="1"/>
  <c r="L839" i="3"/>
  <c r="H839" i="5" s="1"/>
  <c r="I839" i="5" s="1"/>
  <c r="K839" i="3"/>
  <c r="D839" i="4" s="1"/>
  <c r="E839" i="4" s="1"/>
  <c r="L838" i="3"/>
  <c r="H838" i="5" s="1"/>
  <c r="I838" i="5" s="1"/>
  <c r="K838" i="3"/>
  <c r="D838" i="4" s="1"/>
  <c r="E838" i="4" s="1"/>
  <c r="L837" i="3"/>
  <c r="H837" i="5" s="1"/>
  <c r="I837" i="5" s="1"/>
  <c r="K837" i="3"/>
  <c r="D837" i="4" s="1"/>
  <c r="E837" i="4" s="1"/>
  <c r="L836" i="3"/>
  <c r="H836" i="5" s="1"/>
  <c r="I836" i="5" s="1"/>
  <c r="K836" i="3"/>
  <c r="D836" i="4" s="1"/>
  <c r="E836" i="4" s="1"/>
  <c r="L835" i="3"/>
  <c r="H835" i="5" s="1"/>
  <c r="I835" i="5" s="1"/>
  <c r="K835" i="3"/>
  <c r="D835" i="4" s="1"/>
  <c r="E835" i="4" s="1"/>
  <c r="L834" i="3"/>
  <c r="H834" i="5" s="1"/>
  <c r="I834" i="5" s="1"/>
  <c r="K834" i="3"/>
  <c r="D834" i="4" s="1"/>
  <c r="E834" i="4" s="1"/>
  <c r="L833" i="3"/>
  <c r="H833" i="5" s="1"/>
  <c r="I833" i="5" s="1"/>
  <c r="K833" i="3"/>
  <c r="D833" i="4" s="1"/>
  <c r="E833" i="4" s="1"/>
  <c r="L832" i="3"/>
  <c r="H832" i="5" s="1"/>
  <c r="I832" i="5" s="1"/>
  <c r="K832" i="3"/>
  <c r="D832" i="4" s="1"/>
  <c r="E832" i="4" s="1"/>
  <c r="L831" i="3"/>
  <c r="H831" i="5" s="1"/>
  <c r="I831" i="5" s="1"/>
  <c r="K831" i="3"/>
  <c r="D831" i="4" s="1"/>
  <c r="E831" i="4" s="1"/>
  <c r="L830" i="3"/>
  <c r="H830" i="5" s="1"/>
  <c r="I830" i="5" s="1"/>
  <c r="K830" i="3"/>
  <c r="D830" i="4" s="1"/>
  <c r="E830" i="4" s="1"/>
  <c r="L829" i="3"/>
  <c r="H829" i="5" s="1"/>
  <c r="I829" i="5" s="1"/>
  <c r="K829" i="3"/>
  <c r="D829" i="4" s="1"/>
  <c r="E829" i="4" s="1"/>
  <c r="L828" i="3"/>
  <c r="H828" i="5" s="1"/>
  <c r="I828" i="5" s="1"/>
  <c r="K828" i="3"/>
  <c r="D828" i="4" s="1"/>
  <c r="E828" i="4" s="1"/>
  <c r="L827" i="3"/>
  <c r="H827" i="5" s="1"/>
  <c r="I827" i="5" s="1"/>
  <c r="K827" i="3"/>
  <c r="D827" i="4" s="1"/>
  <c r="E827" i="4" s="1"/>
  <c r="L826" i="3"/>
  <c r="H826" i="5" s="1"/>
  <c r="I826" i="5" s="1"/>
  <c r="K826" i="3"/>
  <c r="D826" i="4" s="1"/>
  <c r="E826" i="4" s="1"/>
  <c r="L825" i="3"/>
  <c r="H825" i="5" s="1"/>
  <c r="I825" i="5" s="1"/>
  <c r="K825" i="3"/>
  <c r="D825" i="4" s="1"/>
  <c r="E825" i="4" s="1"/>
  <c r="L824" i="3"/>
  <c r="H824" i="5" s="1"/>
  <c r="I824" i="5" s="1"/>
  <c r="K824" i="3"/>
  <c r="D824" i="4" s="1"/>
  <c r="E824" i="4" s="1"/>
  <c r="L823" i="3"/>
  <c r="H823" i="5" s="1"/>
  <c r="I823" i="5" s="1"/>
  <c r="K823" i="3"/>
  <c r="D823" i="4" s="1"/>
  <c r="E823" i="4" s="1"/>
  <c r="L822" i="3"/>
  <c r="H822" i="5" s="1"/>
  <c r="I822" i="5" s="1"/>
  <c r="K822" i="3"/>
  <c r="D822" i="4" s="1"/>
  <c r="E822" i="4" s="1"/>
  <c r="L821" i="3"/>
  <c r="H821" i="5" s="1"/>
  <c r="I821" i="5" s="1"/>
  <c r="K821" i="3"/>
  <c r="D821" i="4" s="1"/>
  <c r="E821" i="4" s="1"/>
  <c r="L820" i="3"/>
  <c r="H820" i="5" s="1"/>
  <c r="I820" i="5" s="1"/>
  <c r="K820" i="3"/>
  <c r="D820" i="4" s="1"/>
  <c r="E820" i="4" s="1"/>
  <c r="L819" i="3"/>
  <c r="H819" i="5" s="1"/>
  <c r="I819" i="5" s="1"/>
  <c r="K819" i="3"/>
  <c r="D819" i="4" s="1"/>
  <c r="E819" i="4" s="1"/>
  <c r="L818" i="3"/>
  <c r="H818" i="5" s="1"/>
  <c r="I818" i="5" s="1"/>
  <c r="K818" i="3"/>
  <c r="D818" i="4" s="1"/>
  <c r="E818" i="4" s="1"/>
  <c r="L817" i="3"/>
  <c r="H817" i="5" s="1"/>
  <c r="I817" i="5" s="1"/>
  <c r="K817" i="3"/>
  <c r="D817" i="4" s="1"/>
  <c r="E817" i="4" s="1"/>
  <c r="L816" i="3"/>
  <c r="H816" i="5" s="1"/>
  <c r="I816" i="5" s="1"/>
  <c r="K816" i="3"/>
  <c r="D816" i="4" s="1"/>
  <c r="E816" i="4" s="1"/>
  <c r="L815" i="3"/>
  <c r="H815" i="5" s="1"/>
  <c r="I815" i="5" s="1"/>
  <c r="K815" i="3"/>
  <c r="D815" i="4" s="1"/>
  <c r="E815" i="4" s="1"/>
  <c r="L814" i="3"/>
  <c r="H814" i="5" s="1"/>
  <c r="I814" i="5" s="1"/>
  <c r="K814" i="3"/>
  <c r="D814" i="4" s="1"/>
  <c r="E814" i="4" s="1"/>
  <c r="L813" i="3"/>
  <c r="H813" i="5" s="1"/>
  <c r="I813" i="5" s="1"/>
  <c r="K813" i="3"/>
  <c r="D813" i="4" s="1"/>
  <c r="E813" i="4" s="1"/>
  <c r="L812" i="3"/>
  <c r="H812" i="5" s="1"/>
  <c r="I812" i="5" s="1"/>
  <c r="K812" i="3"/>
  <c r="D812" i="4" s="1"/>
  <c r="E812" i="4" s="1"/>
  <c r="L811" i="3"/>
  <c r="H811" i="5" s="1"/>
  <c r="I811" i="5" s="1"/>
  <c r="K811" i="3"/>
  <c r="D811" i="4" s="1"/>
  <c r="E811" i="4" s="1"/>
  <c r="L810" i="3"/>
  <c r="H810" i="5" s="1"/>
  <c r="I810" i="5" s="1"/>
  <c r="K810" i="3"/>
  <c r="D810" i="4" s="1"/>
  <c r="E810" i="4" s="1"/>
  <c r="L809" i="3"/>
  <c r="H809" i="5" s="1"/>
  <c r="I809" i="5" s="1"/>
  <c r="K809" i="3"/>
  <c r="D809" i="4" s="1"/>
  <c r="E809" i="4" s="1"/>
  <c r="L808" i="3"/>
  <c r="H808" i="5" s="1"/>
  <c r="I808" i="5" s="1"/>
  <c r="K808" i="3"/>
  <c r="D808" i="4" s="1"/>
  <c r="E808" i="4" s="1"/>
  <c r="L807" i="3"/>
  <c r="H807" i="5" s="1"/>
  <c r="I807" i="5" s="1"/>
  <c r="K807" i="3"/>
  <c r="D807" i="4" s="1"/>
  <c r="E807" i="4" s="1"/>
  <c r="L806" i="3"/>
  <c r="H806" i="5" s="1"/>
  <c r="I806" i="5" s="1"/>
  <c r="K806" i="3"/>
  <c r="D806" i="4" s="1"/>
  <c r="E806" i="4" s="1"/>
  <c r="L805" i="3"/>
  <c r="H805" i="5" s="1"/>
  <c r="I805" i="5" s="1"/>
  <c r="K805" i="3"/>
  <c r="D805" i="4" s="1"/>
  <c r="E805" i="4" s="1"/>
  <c r="L804" i="3"/>
  <c r="H804" i="5" s="1"/>
  <c r="I804" i="5" s="1"/>
  <c r="K804" i="3"/>
  <c r="D804" i="4" s="1"/>
  <c r="E804" i="4" s="1"/>
  <c r="L803" i="3"/>
  <c r="H803" i="5" s="1"/>
  <c r="I803" i="5" s="1"/>
  <c r="K803" i="3"/>
  <c r="D803" i="4" s="1"/>
  <c r="E803" i="4" s="1"/>
  <c r="L802" i="3"/>
  <c r="H802" i="5" s="1"/>
  <c r="I802" i="5" s="1"/>
  <c r="K802" i="3"/>
  <c r="D802" i="4" s="1"/>
  <c r="E802" i="4" s="1"/>
  <c r="L801" i="3"/>
  <c r="H801" i="5" s="1"/>
  <c r="I801" i="5" s="1"/>
  <c r="K801" i="3"/>
  <c r="D801" i="4" s="1"/>
  <c r="E801" i="4" s="1"/>
  <c r="L800" i="3"/>
  <c r="H800" i="5" s="1"/>
  <c r="I800" i="5" s="1"/>
  <c r="K800" i="3"/>
  <c r="D800" i="4" s="1"/>
  <c r="E800" i="4" s="1"/>
  <c r="L799" i="3"/>
  <c r="H799" i="5" s="1"/>
  <c r="I799" i="5" s="1"/>
  <c r="K799" i="3"/>
  <c r="D799" i="4" s="1"/>
  <c r="E799" i="4" s="1"/>
  <c r="L798" i="3"/>
  <c r="H798" i="5" s="1"/>
  <c r="I798" i="5" s="1"/>
  <c r="K798" i="3"/>
  <c r="D798" i="4" s="1"/>
  <c r="E798" i="4" s="1"/>
  <c r="L797" i="3"/>
  <c r="H797" i="5" s="1"/>
  <c r="I797" i="5" s="1"/>
  <c r="K797" i="3"/>
  <c r="D797" i="4" s="1"/>
  <c r="E797" i="4" s="1"/>
  <c r="L796" i="3"/>
  <c r="H796" i="5" s="1"/>
  <c r="I796" i="5" s="1"/>
  <c r="K796" i="3"/>
  <c r="D796" i="4" s="1"/>
  <c r="E796" i="4" s="1"/>
  <c r="L795" i="3"/>
  <c r="H795" i="5" s="1"/>
  <c r="I795" i="5" s="1"/>
  <c r="K795" i="3"/>
  <c r="D795" i="4" s="1"/>
  <c r="E795" i="4" s="1"/>
  <c r="L794" i="3"/>
  <c r="H794" i="5" s="1"/>
  <c r="I794" i="5" s="1"/>
  <c r="K794" i="3"/>
  <c r="D794" i="4" s="1"/>
  <c r="E794" i="4" s="1"/>
  <c r="L793" i="3"/>
  <c r="H793" i="5" s="1"/>
  <c r="I793" i="5" s="1"/>
  <c r="K793" i="3"/>
  <c r="D793" i="4" s="1"/>
  <c r="E793" i="4" s="1"/>
  <c r="L792" i="3"/>
  <c r="H792" i="5" s="1"/>
  <c r="I792" i="5" s="1"/>
  <c r="K792" i="3"/>
  <c r="D792" i="4" s="1"/>
  <c r="E792" i="4" s="1"/>
  <c r="L791" i="3"/>
  <c r="H791" i="5" s="1"/>
  <c r="I791" i="5" s="1"/>
  <c r="K791" i="3"/>
  <c r="D791" i="4" s="1"/>
  <c r="E791" i="4" s="1"/>
  <c r="L790" i="3"/>
  <c r="H790" i="5" s="1"/>
  <c r="I790" i="5" s="1"/>
  <c r="K790" i="3"/>
  <c r="D790" i="4" s="1"/>
  <c r="E790" i="4" s="1"/>
  <c r="L789" i="3"/>
  <c r="H789" i="5" s="1"/>
  <c r="I789" i="5" s="1"/>
  <c r="K789" i="3"/>
  <c r="D789" i="4" s="1"/>
  <c r="E789" i="4" s="1"/>
  <c r="L788" i="3"/>
  <c r="H788" i="5" s="1"/>
  <c r="I788" i="5" s="1"/>
  <c r="K788" i="3"/>
  <c r="D788" i="4" s="1"/>
  <c r="E788" i="4" s="1"/>
  <c r="L787" i="3"/>
  <c r="H787" i="5" s="1"/>
  <c r="I787" i="5" s="1"/>
  <c r="K787" i="3"/>
  <c r="D787" i="4" s="1"/>
  <c r="E787" i="4" s="1"/>
  <c r="L786" i="3"/>
  <c r="H786" i="5" s="1"/>
  <c r="I786" i="5" s="1"/>
  <c r="K786" i="3"/>
  <c r="D786" i="4" s="1"/>
  <c r="E786" i="4" s="1"/>
  <c r="L785" i="3"/>
  <c r="H785" i="5" s="1"/>
  <c r="I785" i="5" s="1"/>
  <c r="K785" i="3"/>
  <c r="D785" i="4" s="1"/>
  <c r="E785" i="4" s="1"/>
  <c r="L784" i="3"/>
  <c r="H784" i="5" s="1"/>
  <c r="I784" i="5" s="1"/>
  <c r="K784" i="3"/>
  <c r="D784" i="4" s="1"/>
  <c r="E784" i="4" s="1"/>
  <c r="L783" i="3"/>
  <c r="H783" i="5" s="1"/>
  <c r="I783" i="5" s="1"/>
  <c r="K783" i="3"/>
  <c r="D783" i="4" s="1"/>
  <c r="E783" i="4" s="1"/>
  <c r="L782" i="3"/>
  <c r="H782" i="5" s="1"/>
  <c r="I782" i="5" s="1"/>
  <c r="K782" i="3"/>
  <c r="D782" i="4" s="1"/>
  <c r="E782" i="4" s="1"/>
  <c r="L781" i="3"/>
  <c r="H781" i="5" s="1"/>
  <c r="I781" i="5" s="1"/>
  <c r="K781" i="3"/>
  <c r="D781" i="4" s="1"/>
  <c r="E781" i="4" s="1"/>
  <c r="L780" i="3"/>
  <c r="H780" i="5" s="1"/>
  <c r="I780" i="5" s="1"/>
  <c r="K780" i="3"/>
  <c r="D780" i="4" s="1"/>
  <c r="E780" i="4" s="1"/>
  <c r="L779" i="3"/>
  <c r="H779" i="5" s="1"/>
  <c r="I779" i="5" s="1"/>
  <c r="K779" i="3"/>
  <c r="D779" i="4" s="1"/>
  <c r="E779" i="4" s="1"/>
  <c r="L778" i="3"/>
  <c r="H778" i="5" s="1"/>
  <c r="I778" i="5" s="1"/>
  <c r="K778" i="3"/>
  <c r="D778" i="4" s="1"/>
  <c r="E778" i="4" s="1"/>
  <c r="L777" i="3"/>
  <c r="H777" i="5" s="1"/>
  <c r="I777" i="5" s="1"/>
  <c r="K777" i="3"/>
  <c r="D777" i="4" s="1"/>
  <c r="E777" i="4" s="1"/>
  <c r="L776" i="3"/>
  <c r="H776" i="5" s="1"/>
  <c r="I776" i="5" s="1"/>
  <c r="K776" i="3"/>
  <c r="D776" i="4" s="1"/>
  <c r="E776" i="4" s="1"/>
  <c r="L775" i="3"/>
  <c r="H775" i="5" s="1"/>
  <c r="I775" i="5" s="1"/>
  <c r="K775" i="3"/>
  <c r="D775" i="4" s="1"/>
  <c r="E775" i="4" s="1"/>
  <c r="L774" i="3"/>
  <c r="H774" i="5" s="1"/>
  <c r="I774" i="5" s="1"/>
  <c r="K774" i="3"/>
  <c r="D774" i="4" s="1"/>
  <c r="E774" i="4" s="1"/>
  <c r="L773" i="3"/>
  <c r="H773" i="5" s="1"/>
  <c r="I773" i="5" s="1"/>
  <c r="K773" i="3"/>
  <c r="D773" i="4" s="1"/>
  <c r="E773" i="4" s="1"/>
  <c r="L772" i="3"/>
  <c r="H772" i="5" s="1"/>
  <c r="I772" i="5" s="1"/>
  <c r="K772" i="3"/>
  <c r="D772" i="4" s="1"/>
  <c r="E772" i="4" s="1"/>
  <c r="L771" i="3"/>
  <c r="H771" i="5" s="1"/>
  <c r="I771" i="5" s="1"/>
  <c r="K771" i="3"/>
  <c r="D771" i="4" s="1"/>
  <c r="E771" i="4" s="1"/>
  <c r="L770" i="3"/>
  <c r="H770" i="5" s="1"/>
  <c r="I770" i="5" s="1"/>
  <c r="K770" i="3"/>
  <c r="D770" i="4" s="1"/>
  <c r="E770" i="4" s="1"/>
  <c r="L769" i="3"/>
  <c r="H769" i="5" s="1"/>
  <c r="I769" i="5" s="1"/>
  <c r="K769" i="3"/>
  <c r="D769" i="4" s="1"/>
  <c r="E769" i="4" s="1"/>
  <c r="L768" i="3"/>
  <c r="H768" i="5" s="1"/>
  <c r="I768" i="5" s="1"/>
  <c r="K768" i="3"/>
  <c r="D768" i="4" s="1"/>
  <c r="E768" i="4" s="1"/>
  <c r="L767" i="3"/>
  <c r="H767" i="5" s="1"/>
  <c r="I767" i="5" s="1"/>
  <c r="K767" i="3"/>
  <c r="D767" i="4" s="1"/>
  <c r="E767" i="4" s="1"/>
  <c r="L766" i="3"/>
  <c r="H766" i="5" s="1"/>
  <c r="I766" i="5" s="1"/>
  <c r="K766" i="3"/>
  <c r="D766" i="4" s="1"/>
  <c r="E766" i="4" s="1"/>
  <c r="L765" i="3"/>
  <c r="H765" i="5" s="1"/>
  <c r="I765" i="5" s="1"/>
  <c r="K765" i="3"/>
  <c r="D765" i="4" s="1"/>
  <c r="E765" i="4" s="1"/>
  <c r="L764" i="3"/>
  <c r="H764" i="5" s="1"/>
  <c r="I764" i="5" s="1"/>
  <c r="K764" i="3"/>
  <c r="D764" i="4" s="1"/>
  <c r="E764" i="4" s="1"/>
  <c r="L763" i="3"/>
  <c r="H763" i="5" s="1"/>
  <c r="I763" i="5" s="1"/>
  <c r="K763" i="3"/>
  <c r="D763" i="4" s="1"/>
  <c r="E763" i="4" s="1"/>
  <c r="L762" i="3"/>
  <c r="H762" i="5" s="1"/>
  <c r="I762" i="5" s="1"/>
  <c r="K762" i="3"/>
  <c r="D762" i="4" s="1"/>
  <c r="E762" i="4" s="1"/>
  <c r="L761" i="3"/>
  <c r="H761" i="5" s="1"/>
  <c r="I761" i="5" s="1"/>
  <c r="K761" i="3"/>
  <c r="D761" i="4" s="1"/>
  <c r="E761" i="4" s="1"/>
  <c r="L760" i="3"/>
  <c r="H760" i="5" s="1"/>
  <c r="I760" i="5" s="1"/>
  <c r="K760" i="3"/>
  <c r="D760" i="4" s="1"/>
  <c r="E760" i="4" s="1"/>
  <c r="L759" i="3"/>
  <c r="H759" i="5" s="1"/>
  <c r="I759" i="5" s="1"/>
  <c r="K759" i="3"/>
  <c r="D759" i="4" s="1"/>
  <c r="E759" i="4" s="1"/>
  <c r="L758" i="3"/>
  <c r="H758" i="5" s="1"/>
  <c r="I758" i="5" s="1"/>
  <c r="K758" i="3"/>
  <c r="D758" i="4" s="1"/>
  <c r="E758" i="4" s="1"/>
  <c r="L757" i="3"/>
  <c r="H757" i="5" s="1"/>
  <c r="I757" i="5" s="1"/>
  <c r="K757" i="3"/>
  <c r="D757" i="4" s="1"/>
  <c r="E757" i="4" s="1"/>
  <c r="L756" i="3"/>
  <c r="H756" i="5" s="1"/>
  <c r="I756" i="5" s="1"/>
  <c r="K756" i="3"/>
  <c r="D756" i="4" s="1"/>
  <c r="E756" i="4" s="1"/>
  <c r="L755" i="3"/>
  <c r="H755" i="5" s="1"/>
  <c r="I755" i="5" s="1"/>
  <c r="K755" i="3"/>
  <c r="D755" i="4" s="1"/>
  <c r="E755" i="4" s="1"/>
  <c r="L754" i="3"/>
  <c r="H754" i="5" s="1"/>
  <c r="I754" i="5" s="1"/>
  <c r="K754" i="3"/>
  <c r="D754" i="4" s="1"/>
  <c r="E754" i="4" s="1"/>
  <c r="L753" i="3"/>
  <c r="H753" i="5" s="1"/>
  <c r="I753" i="5" s="1"/>
  <c r="K753" i="3"/>
  <c r="D753" i="4" s="1"/>
  <c r="E753" i="4" s="1"/>
  <c r="L752" i="3"/>
  <c r="H752" i="5" s="1"/>
  <c r="I752" i="5" s="1"/>
  <c r="K752" i="3"/>
  <c r="D752" i="4" s="1"/>
  <c r="E752" i="4" s="1"/>
  <c r="L751" i="3"/>
  <c r="H751" i="5" s="1"/>
  <c r="I751" i="5" s="1"/>
  <c r="K751" i="3"/>
  <c r="D751" i="4" s="1"/>
  <c r="E751" i="4" s="1"/>
  <c r="L750" i="3"/>
  <c r="H750" i="5" s="1"/>
  <c r="I750" i="5" s="1"/>
  <c r="K750" i="3"/>
  <c r="D750" i="4" s="1"/>
  <c r="E750" i="4" s="1"/>
  <c r="L749" i="3"/>
  <c r="H749" i="5" s="1"/>
  <c r="I749" i="5" s="1"/>
  <c r="K749" i="3"/>
  <c r="D749" i="4" s="1"/>
  <c r="E749" i="4" s="1"/>
  <c r="L748" i="3"/>
  <c r="H748" i="5" s="1"/>
  <c r="I748" i="5" s="1"/>
  <c r="K748" i="3"/>
  <c r="D748" i="4" s="1"/>
  <c r="E748" i="4" s="1"/>
  <c r="L747" i="3"/>
  <c r="H747" i="5" s="1"/>
  <c r="I747" i="5" s="1"/>
  <c r="K747" i="3"/>
  <c r="D747" i="4" s="1"/>
  <c r="E747" i="4" s="1"/>
  <c r="L746" i="3"/>
  <c r="H746" i="5" s="1"/>
  <c r="I746" i="5" s="1"/>
  <c r="K746" i="3"/>
  <c r="D746" i="4" s="1"/>
  <c r="E746" i="4" s="1"/>
  <c r="L745" i="3"/>
  <c r="H745" i="5" s="1"/>
  <c r="I745" i="5" s="1"/>
  <c r="K745" i="3"/>
  <c r="D745" i="4" s="1"/>
  <c r="E745" i="4" s="1"/>
  <c r="L744" i="3"/>
  <c r="H744" i="5" s="1"/>
  <c r="I744" i="5" s="1"/>
  <c r="K744" i="3"/>
  <c r="D744" i="4" s="1"/>
  <c r="E744" i="4" s="1"/>
  <c r="L743" i="3"/>
  <c r="H743" i="5" s="1"/>
  <c r="I743" i="5" s="1"/>
  <c r="K743" i="3"/>
  <c r="D743" i="4" s="1"/>
  <c r="E743" i="4" s="1"/>
  <c r="L742" i="3"/>
  <c r="H742" i="5" s="1"/>
  <c r="I742" i="5" s="1"/>
  <c r="K742" i="3"/>
  <c r="D742" i="4" s="1"/>
  <c r="E742" i="4" s="1"/>
  <c r="L741" i="3"/>
  <c r="H741" i="5" s="1"/>
  <c r="I741" i="5" s="1"/>
  <c r="K741" i="3"/>
  <c r="D741" i="4" s="1"/>
  <c r="E741" i="4" s="1"/>
  <c r="L740" i="3"/>
  <c r="H740" i="5" s="1"/>
  <c r="I740" i="5" s="1"/>
  <c r="K740" i="3"/>
  <c r="D740" i="4" s="1"/>
  <c r="E740" i="4" s="1"/>
  <c r="L739" i="3"/>
  <c r="H739" i="5" s="1"/>
  <c r="I739" i="5" s="1"/>
  <c r="K739" i="3"/>
  <c r="D739" i="4" s="1"/>
  <c r="E739" i="4" s="1"/>
  <c r="L738" i="3"/>
  <c r="H738" i="5" s="1"/>
  <c r="I738" i="5" s="1"/>
  <c r="K738" i="3"/>
  <c r="D738" i="4" s="1"/>
  <c r="E738" i="4" s="1"/>
  <c r="L737" i="3"/>
  <c r="H737" i="5" s="1"/>
  <c r="I737" i="5" s="1"/>
  <c r="K737" i="3"/>
  <c r="D737" i="4" s="1"/>
  <c r="E737" i="4" s="1"/>
  <c r="L736" i="3"/>
  <c r="H736" i="5" s="1"/>
  <c r="I736" i="5" s="1"/>
  <c r="K736" i="3"/>
  <c r="D736" i="4" s="1"/>
  <c r="E736" i="4" s="1"/>
  <c r="L735" i="3"/>
  <c r="H735" i="5" s="1"/>
  <c r="I735" i="5" s="1"/>
  <c r="K735" i="3"/>
  <c r="D735" i="4" s="1"/>
  <c r="E735" i="4" s="1"/>
  <c r="L734" i="3"/>
  <c r="H734" i="5" s="1"/>
  <c r="I734" i="5" s="1"/>
  <c r="K734" i="3"/>
  <c r="D734" i="4" s="1"/>
  <c r="E734" i="4" s="1"/>
  <c r="L733" i="3"/>
  <c r="H733" i="5" s="1"/>
  <c r="I733" i="5" s="1"/>
  <c r="K733" i="3"/>
  <c r="D733" i="4" s="1"/>
  <c r="E733" i="4" s="1"/>
  <c r="L732" i="3"/>
  <c r="H732" i="5" s="1"/>
  <c r="I732" i="5" s="1"/>
  <c r="K732" i="3"/>
  <c r="D732" i="4" s="1"/>
  <c r="E732" i="4" s="1"/>
  <c r="L731" i="3"/>
  <c r="H731" i="5" s="1"/>
  <c r="I731" i="5" s="1"/>
  <c r="K731" i="3"/>
  <c r="D731" i="4" s="1"/>
  <c r="E731" i="4" s="1"/>
  <c r="L730" i="3"/>
  <c r="H730" i="5" s="1"/>
  <c r="I730" i="5" s="1"/>
  <c r="K730" i="3"/>
  <c r="D730" i="4" s="1"/>
  <c r="E730" i="4" s="1"/>
  <c r="L729" i="3"/>
  <c r="H729" i="5" s="1"/>
  <c r="I729" i="5" s="1"/>
  <c r="K729" i="3"/>
  <c r="D729" i="4" s="1"/>
  <c r="E729" i="4" s="1"/>
  <c r="L728" i="3"/>
  <c r="H728" i="5" s="1"/>
  <c r="I728" i="5" s="1"/>
  <c r="K728" i="3"/>
  <c r="D728" i="4" s="1"/>
  <c r="E728" i="4" s="1"/>
  <c r="L727" i="3"/>
  <c r="H727" i="5" s="1"/>
  <c r="I727" i="5" s="1"/>
  <c r="K727" i="3"/>
  <c r="D727" i="4" s="1"/>
  <c r="E727" i="4" s="1"/>
  <c r="L726" i="3"/>
  <c r="H726" i="5" s="1"/>
  <c r="I726" i="5" s="1"/>
  <c r="K726" i="3"/>
  <c r="D726" i="4" s="1"/>
  <c r="E726" i="4" s="1"/>
  <c r="H726" i="3"/>
  <c r="J726" i="3" s="1"/>
  <c r="D726" i="5" s="1"/>
  <c r="G726" i="3"/>
  <c r="G727" i="3" s="1"/>
  <c r="H727" i="3" s="1"/>
  <c r="J727" i="3" s="1"/>
  <c r="D727" i="5" s="1"/>
  <c r="C726" i="3"/>
  <c r="L725" i="3"/>
  <c r="H725" i="5" s="1"/>
  <c r="I725" i="5" s="1"/>
  <c r="K725" i="3"/>
  <c r="D725" i="4" s="1"/>
  <c r="E725" i="4" s="1"/>
  <c r="L724" i="3"/>
  <c r="H724" i="5" s="1"/>
  <c r="I724" i="5" s="1"/>
  <c r="K724" i="3"/>
  <c r="D724" i="4" s="1"/>
  <c r="E724" i="4" s="1"/>
  <c r="L723" i="3"/>
  <c r="H723" i="5" s="1"/>
  <c r="I723" i="5" s="1"/>
  <c r="K723" i="3"/>
  <c r="D723" i="4" s="1"/>
  <c r="E723" i="4" s="1"/>
  <c r="L722" i="3"/>
  <c r="H722" i="5" s="1"/>
  <c r="I722" i="5" s="1"/>
  <c r="K722" i="3"/>
  <c r="D722" i="4" s="1"/>
  <c r="E722" i="4" s="1"/>
  <c r="L721" i="3"/>
  <c r="H721" i="5" s="1"/>
  <c r="I721" i="5" s="1"/>
  <c r="K721" i="3"/>
  <c r="D721" i="4" s="1"/>
  <c r="E721" i="4" s="1"/>
  <c r="L720" i="3"/>
  <c r="H720" i="5" s="1"/>
  <c r="I720" i="5" s="1"/>
  <c r="K720" i="3"/>
  <c r="D720" i="4" s="1"/>
  <c r="E720" i="4" s="1"/>
  <c r="L719" i="3"/>
  <c r="H719" i="5" s="1"/>
  <c r="I719" i="5" s="1"/>
  <c r="K719" i="3"/>
  <c r="D719" i="4" s="1"/>
  <c r="E719" i="4" s="1"/>
  <c r="L718" i="3"/>
  <c r="H718" i="5" s="1"/>
  <c r="I718" i="5" s="1"/>
  <c r="K718" i="3"/>
  <c r="D718" i="4" s="1"/>
  <c r="E718" i="4" s="1"/>
  <c r="L717" i="3"/>
  <c r="H717" i="5" s="1"/>
  <c r="I717" i="5" s="1"/>
  <c r="K717" i="3"/>
  <c r="D717" i="4" s="1"/>
  <c r="E717" i="4" s="1"/>
  <c r="L716" i="3"/>
  <c r="H716" i="5" s="1"/>
  <c r="I716" i="5" s="1"/>
  <c r="K716" i="3"/>
  <c r="D716" i="4" s="1"/>
  <c r="E716" i="4" s="1"/>
  <c r="L715" i="3"/>
  <c r="H715" i="5" s="1"/>
  <c r="I715" i="5" s="1"/>
  <c r="K715" i="3"/>
  <c r="D715" i="4" s="1"/>
  <c r="E715" i="4" s="1"/>
  <c r="L714" i="3"/>
  <c r="H714" i="5" s="1"/>
  <c r="I714" i="5" s="1"/>
  <c r="K714" i="3"/>
  <c r="D714" i="4" s="1"/>
  <c r="E714" i="4" s="1"/>
  <c r="L713" i="3"/>
  <c r="H713" i="5" s="1"/>
  <c r="I713" i="5" s="1"/>
  <c r="K713" i="3"/>
  <c r="D713" i="4" s="1"/>
  <c r="E713" i="4" s="1"/>
  <c r="L712" i="3"/>
  <c r="H712" i="5" s="1"/>
  <c r="I712" i="5" s="1"/>
  <c r="K712" i="3"/>
  <c r="D712" i="4" s="1"/>
  <c r="E712" i="4" s="1"/>
  <c r="L711" i="3"/>
  <c r="H711" i="5" s="1"/>
  <c r="I711" i="5" s="1"/>
  <c r="K711" i="3"/>
  <c r="D711" i="4" s="1"/>
  <c r="E711" i="4" s="1"/>
  <c r="L710" i="3"/>
  <c r="H710" i="5" s="1"/>
  <c r="I710" i="5" s="1"/>
  <c r="K710" i="3"/>
  <c r="D710" i="4" s="1"/>
  <c r="E710" i="4" s="1"/>
  <c r="L709" i="3"/>
  <c r="H709" i="5" s="1"/>
  <c r="I709" i="5" s="1"/>
  <c r="K709" i="3"/>
  <c r="D709" i="4" s="1"/>
  <c r="E709" i="4" s="1"/>
  <c r="L708" i="3"/>
  <c r="H708" i="5" s="1"/>
  <c r="I708" i="5" s="1"/>
  <c r="K708" i="3"/>
  <c r="D708" i="4" s="1"/>
  <c r="E708" i="4" s="1"/>
  <c r="L707" i="3"/>
  <c r="H707" i="5" s="1"/>
  <c r="I707" i="5" s="1"/>
  <c r="K707" i="3"/>
  <c r="D707" i="4" s="1"/>
  <c r="E707" i="4" s="1"/>
  <c r="L706" i="3"/>
  <c r="H706" i="5" s="1"/>
  <c r="I706" i="5" s="1"/>
  <c r="K706" i="3"/>
  <c r="D706" i="4" s="1"/>
  <c r="E706" i="4" s="1"/>
  <c r="L705" i="3"/>
  <c r="H705" i="5" s="1"/>
  <c r="I705" i="5" s="1"/>
  <c r="K705" i="3"/>
  <c r="D705" i="4" s="1"/>
  <c r="E705" i="4" s="1"/>
  <c r="L704" i="3"/>
  <c r="H704" i="5" s="1"/>
  <c r="I704" i="5" s="1"/>
  <c r="K704" i="3"/>
  <c r="D704" i="4" s="1"/>
  <c r="E704" i="4" s="1"/>
  <c r="L703" i="3"/>
  <c r="H703" i="5" s="1"/>
  <c r="I703" i="5" s="1"/>
  <c r="K703" i="3"/>
  <c r="D703" i="4" s="1"/>
  <c r="E703" i="4" s="1"/>
  <c r="L702" i="3"/>
  <c r="H702" i="5" s="1"/>
  <c r="I702" i="5" s="1"/>
  <c r="K702" i="3"/>
  <c r="D702" i="4" s="1"/>
  <c r="E702" i="4" s="1"/>
  <c r="L701" i="3"/>
  <c r="H701" i="5" s="1"/>
  <c r="I701" i="5" s="1"/>
  <c r="K701" i="3"/>
  <c r="D701" i="4" s="1"/>
  <c r="E701" i="4" s="1"/>
  <c r="L700" i="3"/>
  <c r="H700" i="5" s="1"/>
  <c r="I700" i="5" s="1"/>
  <c r="K700" i="3"/>
  <c r="D700" i="4" s="1"/>
  <c r="E700" i="4" s="1"/>
  <c r="L699" i="3"/>
  <c r="H699" i="5" s="1"/>
  <c r="I699" i="5" s="1"/>
  <c r="K699" i="3"/>
  <c r="D699" i="4" s="1"/>
  <c r="E699" i="4" s="1"/>
  <c r="L698" i="3"/>
  <c r="H698" i="5" s="1"/>
  <c r="I698" i="5" s="1"/>
  <c r="K698" i="3"/>
  <c r="D698" i="4" s="1"/>
  <c r="E698" i="4" s="1"/>
  <c r="L697" i="3"/>
  <c r="H697" i="5" s="1"/>
  <c r="I697" i="5" s="1"/>
  <c r="K697" i="3"/>
  <c r="D697" i="4" s="1"/>
  <c r="E697" i="4" s="1"/>
  <c r="L696" i="3"/>
  <c r="H696" i="5" s="1"/>
  <c r="I696" i="5" s="1"/>
  <c r="K696" i="3"/>
  <c r="D696" i="4" s="1"/>
  <c r="E696" i="4" s="1"/>
  <c r="L695" i="3"/>
  <c r="H695" i="5" s="1"/>
  <c r="I695" i="5" s="1"/>
  <c r="K695" i="3"/>
  <c r="D695" i="4" s="1"/>
  <c r="E695" i="4" s="1"/>
  <c r="L694" i="3"/>
  <c r="H694" i="5" s="1"/>
  <c r="I694" i="5" s="1"/>
  <c r="K694" i="3"/>
  <c r="D694" i="4" s="1"/>
  <c r="E694" i="4" s="1"/>
  <c r="L693" i="3"/>
  <c r="H693" i="5" s="1"/>
  <c r="I693" i="5" s="1"/>
  <c r="K693" i="3"/>
  <c r="D693" i="4" s="1"/>
  <c r="E693" i="4" s="1"/>
  <c r="L692" i="3"/>
  <c r="H692" i="5" s="1"/>
  <c r="I692" i="5" s="1"/>
  <c r="K692" i="3"/>
  <c r="D692" i="4" s="1"/>
  <c r="E692" i="4" s="1"/>
  <c r="L691" i="3"/>
  <c r="H691" i="5" s="1"/>
  <c r="I691" i="5" s="1"/>
  <c r="K691" i="3"/>
  <c r="D691" i="4" s="1"/>
  <c r="E691" i="4" s="1"/>
  <c r="L690" i="3"/>
  <c r="H690" i="5" s="1"/>
  <c r="I690" i="5" s="1"/>
  <c r="K690" i="3"/>
  <c r="D690" i="4" s="1"/>
  <c r="E690" i="4" s="1"/>
  <c r="L689" i="3"/>
  <c r="H689" i="5" s="1"/>
  <c r="I689" i="5" s="1"/>
  <c r="K689" i="3"/>
  <c r="D689" i="4" s="1"/>
  <c r="E689" i="4" s="1"/>
  <c r="L688" i="3"/>
  <c r="H688" i="5" s="1"/>
  <c r="I688" i="5" s="1"/>
  <c r="K688" i="3"/>
  <c r="D688" i="4" s="1"/>
  <c r="E688" i="4" s="1"/>
  <c r="L687" i="3"/>
  <c r="H687" i="5" s="1"/>
  <c r="I687" i="5" s="1"/>
  <c r="K687" i="3"/>
  <c r="D687" i="4" s="1"/>
  <c r="E687" i="4" s="1"/>
  <c r="L686" i="3"/>
  <c r="H686" i="5" s="1"/>
  <c r="I686" i="5" s="1"/>
  <c r="K686" i="3"/>
  <c r="D686" i="4" s="1"/>
  <c r="E686" i="4" s="1"/>
  <c r="L685" i="3"/>
  <c r="H685" i="5" s="1"/>
  <c r="I685" i="5" s="1"/>
  <c r="K685" i="3"/>
  <c r="D685" i="4" s="1"/>
  <c r="E685" i="4" s="1"/>
  <c r="L684" i="3"/>
  <c r="H684" i="5" s="1"/>
  <c r="I684" i="5" s="1"/>
  <c r="K684" i="3"/>
  <c r="D684" i="4" s="1"/>
  <c r="E684" i="4" s="1"/>
  <c r="L683" i="3"/>
  <c r="H683" i="5" s="1"/>
  <c r="I683" i="5" s="1"/>
  <c r="K683" i="3"/>
  <c r="D683" i="4" s="1"/>
  <c r="E683" i="4" s="1"/>
  <c r="L682" i="3"/>
  <c r="H682" i="5" s="1"/>
  <c r="I682" i="5" s="1"/>
  <c r="K682" i="3"/>
  <c r="D682" i="4" s="1"/>
  <c r="E682" i="4" s="1"/>
  <c r="L681" i="3"/>
  <c r="H681" i="5" s="1"/>
  <c r="I681" i="5" s="1"/>
  <c r="K681" i="3"/>
  <c r="D681" i="4" s="1"/>
  <c r="E681" i="4" s="1"/>
  <c r="L680" i="3"/>
  <c r="H680" i="5" s="1"/>
  <c r="I680" i="5" s="1"/>
  <c r="K680" i="3"/>
  <c r="D680" i="4" s="1"/>
  <c r="E680" i="4" s="1"/>
  <c r="L679" i="3"/>
  <c r="H679" i="5" s="1"/>
  <c r="I679" i="5" s="1"/>
  <c r="K679" i="3"/>
  <c r="D679" i="4" s="1"/>
  <c r="E679" i="4" s="1"/>
  <c r="L678" i="3"/>
  <c r="H678" i="5" s="1"/>
  <c r="I678" i="5" s="1"/>
  <c r="K678" i="3"/>
  <c r="D678" i="4" s="1"/>
  <c r="E678" i="4" s="1"/>
  <c r="L677" i="3"/>
  <c r="H677" i="5" s="1"/>
  <c r="I677" i="5" s="1"/>
  <c r="K677" i="3"/>
  <c r="D677" i="4" s="1"/>
  <c r="E677" i="4" s="1"/>
  <c r="L676" i="3"/>
  <c r="H676" i="5" s="1"/>
  <c r="I676" i="5" s="1"/>
  <c r="K676" i="3"/>
  <c r="D676" i="4" s="1"/>
  <c r="E676" i="4" s="1"/>
  <c r="L675" i="3"/>
  <c r="H675" i="5" s="1"/>
  <c r="I675" i="5" s="1"/>
  <c r="K675" i="3"/>
  <c r="D675" i="4" s="1"/>
  <c r="E675" i="4" s="1"/>
  <c r="L674" i="3"/>
  <c r="H674" i="5" s="1"/>
  <c r="I674" i="5" s="1"/>
  <c r="K674" i="3"/>
  <c r="D674" i="4" s="1"/>
  <c r="E674" i="4" s="1"/>
  <c r="L673" i="3"/>
  <c r="H673" i="5" s="1"/>
  <c r="I673" i="5" s="1"/>
  <c r="K673" i="3"/>
  <c r="D673" i="4" s="1"/>
  <c r="E673" i="4" s="1"/>
  <c r="L672" i="3"/>
  <c r="H672" i="5" s="1"/>
  <c r="I672" i="5" s="1"/>
  <c r="K672" i="3"/>
  <c r="D672" i="4" s="1"/>
  <c r="E672" i="4" s="1"/>
  <c r="L671" i="3"/>
  <c r="H671" i="5" s="1"/>
  <c r="I671" i="5" s="1"/>
  <c r="K671" i="3"/>
  <c r="D671" i="4" s="1"/>
  <c r="E671" i="4" s="1"/>
  <c r="L670" i="3"/>
  <c r="H670" i="5" s="1"/>
  <c r="I670" i="5" s="1"/>
  <c r="K670" i="3"/>
  <c r="D670" i="4" s="1"/>
  <c r="E670" i="4" s="1"/>
  <c r="L669" i="3"/>
  <c r="H669" i="5" s="1"/>
  <c r="I669" i="5" s="1"/>
  <c r="K669" i="3"/>
  <c r="D669" i="4" s="1"/>
  <c r="E669" i="4" s="1"/>
  <c r="L668" i="3"/>
  <c r="H668" i="5" s="1"/>
  <c r="I668" i="5" s="1"/>
  <c r="K668" i="3"/>
  <c r="D668" i="4" s="1"/>
  <c r="E668" i="4" s="1"/>
  <c r="L667" i="3"/>
  <c r="H667" i="5" s="1"/>
  <c r="I667" i="5" s="1"/>
  <c r="K667" i="3"/>
  <c r="D667" i="4" s="1"/>
  <c r="E667" i="4" s="1"/>
  <c r="L666" i="3"/>
  <c r="H666" i="5" s="1"/>
  <c r="I666" i="5" s="1"/>
  <c r="K666" i="3"/>
  <c r="D666" i="4" s="1"/>
  <c r="E666" i="4" s="1"/>
  <c r="L665" i="3"/>
  <c r="H665" i="5" s="1"/>
  <c r="I665" i="5" s="1"/>
  <c r="K665" i="3"/>
  <c r="D665" i="4" s="1"/>
  <c r="E665" i="4" s="1"/>
  <c r="L664" i="3"/>
  <c r="H664" i="5" s="1"/>
  <c r="I664" i="5" s="1"/>
  <c r="K664" i="3"/>
  <c r="D664" i="4" s="1"/>
  <c r="E664" i="4" s="1"/>
  <c r="L663" i="3"/>
  <c r="H663" i="5" s="1"/>
  <c r="I663" i="5" s="1"/>
  <c r="K663" i="3"/>
  <c r="D663" i="4" s="1"/>
  <c r="E663" i="4" s="1"/>
  <c r="L662" i="3"/>
  <c r="H662" i="5" s="1"/>
  <c r="I662" i="5" s="1"/>
  <c r="K662" i="3"/>
  <c r="D662" i="4" s="1"/>
  <c r="E662" i="4" s="1"/>
  <c r="L661" i="3"/>
  <c r="H661" i="5" s="1"/>
  <c r="I661" i="5" s="1"/>
  <c r="K661" i="3"/>
  <c r="D661" i="4" s="1"/>
  <c r="E661" i="4" s="1"/>
  <c r="L660" i="3"/>
  <c r="H660" i="5" s="1"/>
  <c r="I660" i="5" s="1"/>
  <c r="K660" i="3"/>
  <c r="D660" i="4" s="1"/>
  <c r="E660" i="4" s="1"/>
  <c r="L659" i="3"/>
  <c r="H659" i="5" s="1"/>
  <c r="I659" i="5" s="1"/>
  <c r="K659" i="3"/>
  <c r="D659" i="4" s="1"/>
  <c r="E659" i="4" s="1"/>
  <c r="L658" i="3"/>
  <c r="H658" i="5" s="1"/>
  <c r="I658" i="5" s="1"/>
  <c r="K658" i="3"/>
  <c r="D658" i="4" s="1"/>
  <c r="E658" i="4" s="1"/>
  <c r="L657" i="3"/>
  <c r="H657" i="5" s="1"/>
  <c r="I657" i="5" s="1"/>
  <c r="K657" i="3"/>
  <c r="D657" i="4" s="1"/>
  <c r="E657" i="4" s="1"/>
  <c r="L656" i="3"/>
  <c r="H656" i="5" s="1"/>
  <c r="I656" i="5" s="1"/>
  <c r="K656" i="3"/>
  <c r="D656" i="4" s="1"/>
  <c r="E656" i="4" s="1"/>
  <c r="L655" i="3"/>
  <c r="H655" i="5" s="1"/>
  <c r="I655" i="5" s="1"/>
  <c r="K655" i="3"/>
  <c r="D655" i="4" s="1"/>
  <c r="E655" i="4" s="1"/>
  <c r="L654" i="3"/>
  <c r="H654" i="5" s="1"/>
  <c r="I654" i="5" s="1"/>
  <c r="K654" i="3"/>
  <c r="D654" i="4" s="1"/>
  <c r="E654" i="4" s="1"/>
  <c r="L653" i="3"/>
  <c r="H653" i="5" s="1"/>
  <c r="I653" i="5" s="1"/>
  <c r="K653" i="3"/>
  <c r="D653" i="4" s="1"/>
  <c r="E653" i="4" s="1"/>
  <c r="L652" i="3"/>
  <c r="H652" i="5" s="1"/>
  <c r="I652" i="5" s="1"/>
  <c r="K652" i="3"/>
  <c r="D652" i="4" s="1"/>
  <c r="E652" i="4" s="1"/>
  <c r="L651" i="3"/>
  <c r="H651" i="5" s="1"/>
  <c r="I651" i="5" s="1"/>
  <c r="K651" i="3"/>
  <c r="D651" i="4" s="1"/>
  <c r="E651" i="4" s="1"/>
  <c r="L650" i="3"/>
  <c r="H650" i="5" s="1"/>
  <c r="I650" i="5" s="1"/>
  <c r="K650" i="3"/>
  <c r="D650" i="4" s="1"/>
  <c r="E650" i="4" s="1"/>
  <c r="L649" i="3"/>
  <c r="H649" i="5" s="1"/>
  <c r="I649" i="5" s="1"/>
  <c r="K649" i="3"/>
  <c r="D649" i="4" s="1"/>
  <c r="E649" i="4" s="1"/>
  <c r="L648" i="3"/>
  <c r="H648" i="5" s="1"/>
  <c r="I648" i="5" s="1"/>
  <c r="K648" i="3"/>
  <c r="D648" i="4" s="1"/>
  <c r="E648" i="4" s="1"/>
  <c r="L647" i="3"/>
  <c r="H647" i="5" s="1"/>
  <c r="I647" i="5" s="1"/>
  <c r="K647" i="3"/>
  <c r="D647" i="4" s="1"/>
  <c r="E647" i="4" s="1"/>
  <c r="L646" i="3"/>
  <c r="H646" i="5" s="1"/>
  <c r="I646" i="5" s="1"/>
  <c r="K646" i="3"/>
  <c r="D646" i="4" s="1"/>
  <c r="E646" i="4" s="1"/>
  <c r="L645" i="3"/>
  <c r="H645" i="5" s="1"/>
  <c r="I645" i="5" s="1"/>
  <c r="K645" i="3"/>
  <c r="D645" i="4" s="1"/>
  <c r="E645" i="4" s="1"/>
  <c r="L644" i="3"/>
  <c r="H644" i="5" s="1"/>
  <c r="I644" i="5" s="1"/>
  <c r="K644" i="3"/>
  <c r="D644" i="4" s="1"/>
  <c r="E644" i="4" s="1"/>
  <c r="L643" i="3"/>
  <c r="H643" i="5" s="1"/>
  <c r="I643" i="5" s="1"/>
  <c r="K643" i="3"/>
  <c r="D643" i="4" s="1"/>
  <c r="E643" i="4" s="1"/>
  <c r="L642" i="3"/>
  <c r="H642" i="5" s="1"/>
  <c r="I642" i="5" s="1"/>
  <c r="K642" i="3"/>
  <c r="D642" i="4" s="1"/>
  <c r="E642" i="4" s="1"/>
  <c r="L641" i="3"/>
  <c r="H641" i="5" s="1"/>
  <c r="I641" i="5" s="1"/>
  <c r="K641" i="3"/>
  <c r="D641" i="4" s="1"/>
  <c r="E641" i="4" s="1"/>
  <c r="L640" i="3"/>
  <c r="H640" i="5" s="1"/>
  <c r="I640" i="5" s="1"/>
  <c r="K640" i="3"/>
  <c r="D640" i="4" s="1"/>
  <c r="E640" i="4" s="1"/>
  <c r="L639" i="3"/>
  <c r="H639" i="5" s="1"/>
  <c r="I639" i="5" s="1"/>
  <c r="K639" i="3"/>
  <c r="D639" i="4" s="1"/>
  <c r="E639" i="4" s="1"/>
  <c r="L638" i="3"/>
  <c r="H638" i="5" s="1"/>
  <c r="I638" i="5" s="1"/>
  <c r="K638" i="3"/>
  <c r="D638" i="4" s="1"/>
  <c r="E638" i="4" s="1"/>
  <c r="L637" i="3"/>
  <c r="H637" i="5" s="1"/>
  <c r="I637" i="5" s="1"/>
  <c r="K637" i="3"/>
  <c r="D637" i="4" s="1"/>
  <c r="E637" i="4" s="1"/>
  <c r="L636" i="3"/>
  <c r="H636" i="5" s="1"/>
  <c r="I636" i="5" s="1"/>
  <c r="K636" i="3"/>
  <c r="D636" i="4" s="1"/>
  <c r="E636" i="4" s="1"/>
  <c r="L635" i="3"/>
  <c r="H635" i="5" s="1"/>
  <c r="I635" i="5" s="1"/>
  <c r="K635" i="3"/>
  <c r="D635" i="4" s="1"/>
  <c r="E635" i="4" s="1"/>
  <c r="L634" i="3"/>
  <c r="H634" i="5" s="1"/>
  <c r="I634" i="5" s="1"/>
  <c r="K634" i="3"/>
  <c r="D634" i="4" s="1"/>
  <c r="E634" i="4" s="1"/>
  <c r="L633" i="3"/>
  <c r="H633" i="5" s="1"/>
  <c r="I633" i="5" s="1"/>
  <c r="K633" i="3"/>
  <c r="D633" i="4" s="1"/>
  <c r="E633" i="4" s="1"/>
  <c r="L632" i="3"/>
  <c r="H632" i="5" s="1"/>
  <c r="I632" i="5" s="1"/>
  <c r="K632" i="3"/>
  <c r="D632" i="4" s="1"/>
  <c r="E632" i="4" s="1"/>
  <c r="L631" i="3"/>
  <c r="H631" i="5" s="1"/>
  <c r="I631" i="5" s="1"/>
  <c r="K631" i="3"/>
  <c r="D631" i="4" s="1"/>
  <c r="E631" i="4" s="1"/>
  <c r="L630" i="3"/>
  <c r="H630" i="5" s="1"/>
  <c r="I630" i="5" s="1"/>
  <c r="K630" i="3"/>
  <c r="D630" i="4" s="1"/>
  <c r="E630" i="4" s="1"/>
  <c r="L629" i="3"/>
  <c r="H629" i="5" s="1"/>
  <c r="I629" i="5" s="1"/>
  <c r="K629" i="3"/>
  <c r="D629" i="4" s="1"/>
  <c r="E629" i="4" s="1"/>
  <c r="L628" i="3"/>
  <c r="H628" i="5" s="1"/>
  <c r="I628" i="5" s="1"/>
  <c r="K628" i="3"/>
  <c r="D628" i="4" s="1"/>
  <c r="E628" i="4" s="1"/>
  <c r="L627" i="3"/>
  <c r="H627" i="5" s="1"/>
  <c r="I627" i="5" s="1"/>
  <c r="K627" i="3"/>
  <c r="D627" i="4" s="1"/>
  <c r="E627" i="4" s="1"/>
  <c r="L626" i="3"/>
  <c r="H626" i="5" s="1"/>
  <c r="I626" i="5" s="1"/>
  <c r="K626" i="3"/>
  <c r="D626" i="4" s="1"/>
  <c r="E626" i="4" s="1"/>
  <c r="L625" i="3"/>
  <c r="H625" i="5" s="1"/>
  <c r="I625" i="5" s="1"/>
  <c r="K625" i="3"/>
  <c r="D625" i="4" s="1"/>
  <c r="E625" i="4" s="1"/>
  <c r="L624" i="3"/>
  <c r="H624" i="5" s="1"/>
  <c r="I624" i="5" s="1"/>
  <c r="K624" i="3"/>
  <c r="D624" i="4" s="1"/>
  <c r="E624" i="4" s="1"/>
  <c r="L623" i="3"/>
  <c r="H623" i="5" s="1"/>
  <c r="I623" i="5" s="1"/>
  <c r="K623" i="3"/>
  <c r="D623" i="4" s="1"/>
  <c r="E623" i="4" s="1"/>
  <c r="L622" i="3"/>
  <c r="H622" i="5" s="1"/>
  <c r="I622" i="5" s="1"/>
  <c r="K622" i="3"/>
  <c r="D622" i="4" s="1"/>
  <c r="E622" i="4" s="1"/>
  <c r="L621" i="3"/>
  <c r="H621" i="5" s="1"/>
  <c r="I621" i="5" s="1"/>
  <c r="K621" i="3"/>
  <c r="D621" i="4" s="1"/>
  <c r="E621" i="4" s="1"/>
  <c r="L620" i="3"/>
  <c r="H620" i="5" s="1"/>
  <c r="I620" i="5" s="1"/>
  <c r="K620" i="3"/>
  <c r="D620" i="4" s="1"/>
  <c r="E620" i="4" s="1"/>
  <c r="L619" i="3"/>
  <c r="H619" i="5" s="1"/>
  <c r="I619" i="5" s="1"/>
  <c r="K619" i="3"/>
  <c r="D619" i="4" s="1"/>
  <c r="E619" i="4" s="1"/>
  <c r="L618" i="3"/>
  <c r="H618" i="5" s="1"/>
  <c r="I618" i="5" s="1"/>
  <c r="K618" i="3"/>
  <c r="D618" i="4" s="1"/>
  <c r="E618" i="4" s="1"/>
  <c r="L617" i="3"/>
  <c r="H617" i="5" s="1"/>
  <c r="I617" i="5" s="1"/>
  <c r="K617" i="3"/>
  <c r="D617" i="4" s="1"/>
  <c r="E617" i="4" s="1"/>
  <c r="L616" i="3"/>
  <c r="H616" i="5" s="1"/>
  <c r="I616" i="5" s="1"/>
  <c r="K616" i="3"/>
  <c r="D616" i="4" s="1"/>
  <c r="E616" i="4" s="1"/>
  <c r="L615" i="3"/>
  <c r="H615" i="5" s="1"/>
  <c r="I615" i="5" s="1"/>
  <c r="K615" i="3"/>
  <c r="D615" i="4" s="1"/>
  <c r="E615" i="4" s="1"/>
  <c r="L614" i="3"/>
  <c r="H614" i="5" s="1"/>
  <c r="I614" i="5" s="1"/>
  <c r="K614" i="3"/>
  <c r="D614" i="4" s="1"/>
  <c r="E614" i="4" s="1"/>
  <c r="L613" i="3"/>
  <c r="H613" i="5" s="1"/>
  <c r="I613" i="5" s="1"/>
  <c r="K613" i="3"/>
  <c r="D613" i="4" s="1"/>
  <c r="E613" i="4" s="1"/>
  <c r="L612" i="3"/>
  <c r="H612" i="5" s="1"/>
  <c r="I612" i="5" s="1"/>
  <c r="K612" i="3"/>
  <c r="D612" i="4" s="1"/>
  <c r="E612" i="4" s="1"/>
  <c r="L611" i="3"/>
  <c r="H611" i="5" s="1"/>
  <c r="I611" i="5" s="1"/>
  <c r="K611" i="3"/>
  <c r="D611" i="4" s="1"/>
  <c r="E611" i="4" s="1"/>
  <c r="L610" i="3"/>
  <c r="H610" i="5" s="1"/>
  <c r="I610" i="5" s="1"/>
  <c r="K610" i="3"/>
  <c r="D610" i="4" s="1"/>
  <c r="E610" i="4" s="1"/>
  <c r="L609" i="3"/>
  <c r="H609" i="5" s="1"/>
  <c r="I609" i="5" s="1"/>
  <c r="K609" i="3"/>
  <c r="D609" i="4" s="1"/>
  <c r="E609" i="4" s="1"/>
  <c r="L608" i="3"/>
  <c r="H608" i="5" s="1"/>
  <c r="I608" i="5" s="1"/>
  <c r="K608" i="3"/>
  <c r="D608" i="4" s="1"/>
  <c r="E608" i="4" s="1"/>
  <c r="G608" i="3"/>
  <c r="G609" i="3" s="1"/>
  <c r="L607" i="3"/>
  <c r="H607" i="5" s="1"/>
  <c r="I607" i="5" s="1"/>
  <c r="K607" i="3"/>
  <c r="D607" i="4" s="1"/>
  <c r="E607" i="4" s="1"/>
  <c r="J607" i="3"/>
  <c r="D607" i="5" s="1"/>
  <c r="I607" i="3"/>
  <c r="O607" i="4" s="1"/>
  <c r="H607" i="3"/>
  <c r="G607" i="3"/>
  <c r="L606" i="3"/>
  <c r="H606" i="5" s="1"/>
  <c r="I606" i="5" s="1"/>
  <c r="K606" i="3"/>
  <c r="D606" i="4" s="1"/>
  <c r="E606" i="4" s="1"/>
  <c r="H606" i="3"/>
  <c r="J606" i="3" s="1"/>
  <c r="D606" i="5" s="1"/>
  <c r="G606" i="3"/>
  <c r="D606" i="3"/>
  <c r="E606" i="3" s="1"/>
  <c r="F606" i="3" s="1"/>
  <c r="C606" i="3"/>
  <c r="C607" i="3" s="1"/>
  <c r="L605" i="3"/>
  <c r="H605" i="5" s="1"/>
  <c r="I605" i="5" s="1"/>
  <c r="K605" i="3"/>
  <c r="D605" i="4" s="1"/>
  <c r="E605" i="4" s="1"/>
  <c r="L604" i="3"/>
  <c r="H604" i="5" s="1"/>
  <c r="I604" i="5" s="1"/>
  <c r="K604" i="3"/>
  <c r="D604" i="4" s="1"/>
  <c r="E604" i="4" s="1"/>
  <c r="L603" i="3"/>
  <c r="H603" i="5" s="1"/>
  <c r="I603" i="5" s="1"/>
  <c r="K603" i="3"/>
  <c r="D603" i="4" s="1"/>
  <c r="E603" i="4" s="1"/>
  <c r="L602" i="3"/>
  <c r="H602" i="5" s="1"/>
  <c r="I602" i="5" s="1"/>
  <c r="K602" i="3"/>
  <c r="D602" i="4" s="1"/>
  <c r="E602" i="4" s="1"/>
  <c r="L601" i="3"/>
  <c r="H601" i="5" s="1"/>
  <c r="I601" i="5" s="1"/>
  <c r="K601" i="3"/>
  <c r="D601" i="4" s="1"/>
  <c r="E601" i="4" s="1"/>
  <c r="L600" i="3"/>
  <c r="H600" i="5" s="1"/>
  <c r="I600" i="5" s="1"/>
  <c r="K600" i="3"/>
  <c r="D600" i="4" s="1"/>
  <c r="E600" i="4" s="1"/>
  <c r="L599" i="3"/>
  <c r="H599" i="5" s="1"/>
  <c r="I599" i="5" s="1"/>
  <c r="K599" i="3"/>
  <c r="D599" i="4" s="1"/>
  <c r="E599" i="4" s="1"/>
  <c r="L598" i="3"/>
  <c r="H598" i="5" s="1"/>
  <c r="I598" i="5" s="1"/>
  <c r="K598" i="3"/>
  <c r="D598" i="4" s="1"/>
  <c r="E598" i="4" s="1"/>
  <c r="L597" i="3"/>
  <c r="H597" i="5" s="1"/>
  <c r="I597" i="5" s="1"/>
  <c r="K597" i="3"/>
  <c r="D597" i="4" s="1"/>
  <c r="E597" i="4" s="1"/>
  <c r="L596" i="3"/>
  <c r="H596" i="5" s="1"/>
  <c r="I596" i="5" s="1"/>
  <c r="K596" i="3"/>
  <c r="D596" i="4" s="1"/>
  <c r="E596" i="4" s="1"/>
  <c r="L595" i="3"/>
  <c r="H595" i="5" s="1"/>
  <c r="I595" i="5" s="1"/>
  <c r="K595" i="3"/>
  <c r="D595" i="4" s="1"/>
  <c r="E595" i="4" s="1"/>
  <c r="L594" i="3"/>
  <c r="H594" i="5" s="1"/>
  <c r="I594" i="5" s="1"/>
  <c r="K594" i="3"/>
  <c r="D594" i="4" s="1"/>
  <c r="E594" i="4" s="1"/>
  <c r="L593" i="3"/>
  <c r="H593" i="5" s="1"/>
  <c r="I593" i="5" s="1"/>
  <c r="K593" i="3"/>
  <c r="D593" i="4" s="1"/>
  <c r="E593" i="4" s="1"/>
  <c r="L592" i="3"/>
  <c r="H592" i="5" s="1"/>
  <c r="I592" i="5" s="1"/>
  <c r="K592" i="3"/>
  <c r="D592" i="4" s="1"/>
  <c r="E592" i="4" s="1"/>
  <c r="L591" i="3"/>
  <c r="H591" i="5" s="1"/>
  <c r="I591" i="5" s="1"/>
  <c r="K591" i="3"/>
  <c r="D591" i="4" s="1"/>
  <c r="E591" i="4" s="1"/>
  <c r="L590" i="3"/>
  <c r="H590" i="5" s="1"/>
  <c r="I590" i="5" s="1"/>
  <c r="K590" i="3"/>
  <c r="D590" i="4" s="1"/>
  <c r="E590" i="4" s="1"/>
  <c r="L589" i="3"/>
  <c r="H589" i="5" s="1"/>
  <c r="I589" i="5" s="1"/>
  <c r="K589" i="3"/>
  <c r="D589" i="4" s="1"/>
  <c r="E589" i="4" s="1"/>
  <c r="L588" i="3"/>
  <c r="H588" i="5" s="1"/>
  <c r="I588" i="5" s="1"/>
  <c r="K588" i="3"/>
  <c r="D588" i="4" s="1"/>
  <c r="E588" i="4" s="1"/>
  <c r="L587" i="3"/>
  <c r="H587" i="5" s="1"/>
  <c r="I587" i="5" s="1"/>
  <c r="K587" i="3"/>
  <c r="D587" i="4" s="1"/>
  <c r="E587" i="4" s="1"/>
  <c r="L586" i="3"/>
  <c r="H586" i="5" s="1"/>
  <c r="I586" i="5" s="1"/>
  <c r="K586" i="3"/>
  <c r="D586" i="4" s="1"/>
  <c r="E586" i="4" s="1"/>
  <c r="L585" i="3"/>
  <c r="H585" i="5" s="1"/>
  <c r="I585" i="5" s="1"/>
  <c r="K585" i="3"/>
  <c r="D585" i="4" s="1"/>
  <c r="E585" i="4" s="1"/>
  <c r="L584" i="3"/>
  <c r="H584" i="5" s="1"/>
  <c r="I584" i="5" s="1"/>
  <c r="K584" i="3"/>
  <c r="D584" i="4" s="1"/>
  <c r="E584" i="4" s="1"/>
  <c r="L583" i="3"/>
  <c r="H583" i="5" s="1"/>
  <c r="I583" i="5" s="1"/>
  <c r="K583" i="3"/>
  <c r="D583" i="4" s="1"/>
  <c r="E583" i="4" s="1"/>
  <c r="L582" i="3"/>
  <c r="H582" i="5" s="1"/>
  <c r="I582" i="5" s="1"/>
  <c r="K582" i="3"/>
  <c r="D582" i="4" s="1"/>
  <c r="E582" i="4" s="1"/>
  <c r="L581" i="3"/>
  <c r="H581" i="5" s="1"/>
  <c r="I581" i="5" s="1"/>
  <c r="K581" i="3"/>
  <c r="D581" i="4" s="1"/>
  <c r="E581" i="4" s="1"/>
  <c r="L580" i="3"/>
  <c r="H580" i="5" s="1"/>
  <c r="I580" i="5" s="1"/>
  <c r="K580" i="3"/>
  <c r="D580" i="4" s="1"/>
  <c r="E580" i="4" s="1"/>
  <c r="L579" i="3"/>
  <c r="H579" i="5" s="1"/>
  <c r="I579" i="5" s="1"/>
  <c r="K579" i="3"/>
  <c r="D579" i="4" s="1"/>
  <c r="E579" i="4" s="1"/>
  <c r="L578" i="3"/>
  <c r="H578" i="5" s="1"/>
  <c r="I578" i="5" s="1"/>
  <c r="K578" i="3"/>
  <c r="D578" i="4" s="1"/>
  <c r="E578" i="4" s="1"/>
  <c r="L577" i="3"/>
  <c r="H577" i="5" s="1"/>
  <c r="I577" i="5" s="1"/>
  <c r="K577" i="3"/>
  <c r="D577" i="4" s="1"/>
  <c r="E577" i="4" s="1"/>
  <c r="L576" i="3"/>
  <c r="H576" i="5" s="1"/>
  <c r="I576" i="5" s="1"/>
  <c r="K576" i="3"/>
  <c r="D576" i="4" s="1"/>
  <c r="E576" i="4" s="1"/>
  <c r="L575" i="3"/>
  <c r="H575" i="5" s="1"/>
  <c r="I575" i="5" s="1"/>
  <c r="K575" i="3"/>
  <c r="D575" i="4" s="1"/>
  <c r="E575" i="4" s="1"/>
  <c r="L574" i="3"/>
  <c r="H574" i="5" s="1"/>
  <c r="I574" i="5" s="1"/>
  <c r="K574" i="3"/>
  <c r="D574" i="4" s="1"/>
  <c r="E574" i="4" s="1"/>
  <c r="L573" i="3"/>
  <c r="H573" i="5" s="1"/>
  <c r="I573" i="5" s="1"/>
  <c r="K573" i="3"/>
  <c r="D573" i="4" s="1"/>
  <c r="E573" i="4" s="1"/>
  <c r="L572" i="3"/>
  <c r="H572" i="5" s="1"/>
  <c r="I572" i="5" s="1"/>
  <c r="K572" i="3"/>
  <c r="D572" i="4" s="1"/>
  <c r="E572" i="4" s="1"/>
  <c r="L571" i="3"/>
  <c r="H571" i="5" s="1"/>
  <c r="I571" i="5" s="1"/>
  <c r="K571" i="3"/>
  <c r="D571" i="4" s="1"/>
  <c r="E571" i="4" s="1"/>
  <c r="L570" i="3"/>
  <c r="H570" i="5" s="1"/>
  <c r="I570" i="5" s="1"/>
  <c r="K570" i="3"/>
  <c r="D570" i="4" s="1"/>
  <c r="E570" i="4" s="1"/>
  <c r="L569" i="3"/>
  <c r="H569" i="5" s="1"/>
  <c r="I569" i="5" s="1"/>
  <c r="K569" i="3"/>
  <c r="D569" i="4" s="1"/>
  <c r="E569" i="4" s="1"/>
  <c r="L568" i="3"/>
  <c r="H568" i="5" s="1"/>
  <c r="I568" i="5" s="1"/>
  <c r="K568" i="3"/>
  <c r="D568" i="4" s="1"/>
  <c r="E568" i="4" s="1"/>
  <c r="L567" i="3"/>
  <c r="H567" i="5" s="1"/>
  <c r="I567" i="5" s="1"/>
  <c r="K567" i="3"/>
  <c r="D567" i="4" s="1"/>
  <c r="E567" i="4" s="1"/>
  <c r="L566" i="3"/>
  <c r="H566" i="5" s="1"/>
  <c r="I566" i="5" s="1"/>
  <c r="K566" i="3"/>
  <c r="D566" i="4" s="1"/>
  <c r="E566" i="4" s="1"/>
  <c r="L565" i="3"/>
  <c r="H565" i="5" s="1"/>
  <c r="I565" i="5" s="1"/>
  <c r="K565" i="3"/>
  <c r="D565" i="4" s="1"/>
  <c r="E565" i="4" s="1"/>
  <c r="L564" i="3"/>
  <c r="H564" i="5" s="1"/>
  <c r="I564" i="5" s="1"/>
  <c r="K564" i="3"/>
  <c r="D564" i="4" s="1"/>
  <c r="E564" i="4" s="1"/>
  <c r="L563" i="3"/>
  <c r="H563" i="5" s="1"/>
  <c r="I563" i="5" s="1"/>
  <c r="K563" i="3"/>
  <c r="D563" i="4" s="1"/>
  <c r="E563" i="4" s="1"/>
  <c r="L562" i="3"/>
  <c r="H562" i="5" s="1"/>
  <c r="I562" i="5" s="1"/>
  <c r="K562" i="3"/>
  <c r="D562" i="4" s="1"/>
  <c r="E562" i="4" s="1"/>
  <c r="L561" i="3"/>
  <c r="H561" i="5" s="1"/>
  <c r="I561" i="5" s="1"/>
  <c r="K561" i="3"/>
  <c r="D561" i="4" s="1"/>
  <c r="E561" i="4" s="1"/>
  <c r="L560" i="3"/>
  <c r="H560" i="5" s="1"/>
  <c r="I560" i="5" s="1"/>
  <c r="K560" i="3"/>
  <c r="D560" i="4" s="1"/>
  <c r="E560" i="4" s="1"/>
  <c r="L559" i="3"/>
  <c r="H559" i="5" s="1"/>
  <c r="I559" i="5" s="1"/>
  <c r="K559" i="3"/>
  <c r="D559" i="4" s="1"/>
  <c r="E559" i="4" s="1"/>
  <c r="L558" i="3"/>
  <c r="H558" i="5" s="1"/>
  <c r="I558" i="5" s="1"/>
  <c r="K558" i="3"/>
  <c r="D558" i="4" s="1"/>
  <c r="E558" i="4" s="1"/>
  <c r="L557" i="3"/>
  <c r="H557" i="5" s="1"/>
  <c r="I557" i="5" s="1"/>
  <c r="K557" i="3"/>
  <c r="D557" i="4" s="1"/>
  <c r="E557" i="4" s="1"/>
  <c r="L556" i="3"/>
  <c r="H556" i="5" s="1"/>
  <c r="I556" i="5" s="1"/>
  <c r="K556" i="3"/>
  <c r="D556" i="4" s="1"/>
  <c r="E556" i="4" s="1"/>
  <c r="L555" i="3"/>
  <c r="H555" i="5" s="1"/>
  <c r="I555" i="5" s="1"/>
  <c r="K555" i="3"/>
  <c r="D555" i="4" s="1"/>
  <c r="E555" i="4" s="1"/>
  <c r="L554" i="3"/>
  <c r="H554" i="5" s="1"/>
  <c r="I554" i="5" s="1"/>
  <c r="K554" i="3"/>
  <c r="D554" i="4" s="1"/>
  <c r="E554" i="4" s="1"/>
  <c r="L553" i="3"/>
  <c r="H553" i="5" s="1"/>
  <c r="I553" i="5" s="1"/>
  <c r="K553" i="3"/>
  <c r="D553" i="4" s="1"/>
  <c r="E553" i="4" s="1"/>
  <c r="L552" i="3"/>
  <c r="H552" i="5" s="1"/>
  <c r="I552" i="5" s="1"/>
  <c r="K552" i="3"/>
  <c r="D552" i="4" s="1"/>
  <c r="E552" i="4" s="1"/>
  <c r="L551" i="3"/>
  <c r="H551" i="5" s="1"/>
  <c r="I551" i="5" s="1"/>
  <c r="K551" i="3"/>
  <c r="D551" i="4" s="1"/>
  <c r="E551" i="4" s="1"/>
  <c r="L550" i="3"/>
  <c r="H550" i="5" s="1"/>
  <c r="I550" i="5" s="1"/>
  <c r="K550" i="3"/>
  <c r="D550" i="4" s="1"/>
  <c r="E550" i="4" s="1"/>
  <c r="L549" i="3"/>
  <c r="H549" i="5" s="1"/>
  <c r="I549" i="5" s="1"/>
  <c r="K549" i="3"/>
  <c r="D549" i="4" s="1"/>
  <c r="E549" i="4" s="1"/>
  <c r="L548" i="3"/>
  <c r="H548" i="5" s="1"/>
  <c r="I548" i="5" s="1"/>
  <c r="K548" i="3"/>
  <c r="D548" i="4" s="1"/>
  <c r="E548" i="4" s="1"/>
  <c r="L547" i="3"/>
  <c r="H547" i="5" s="1"/>
  <c r="I547" i="5" s="1"/>
  <c r="K547" i="3"/>
  <c r="D547" i="4" s="1"/>
  <c r="E547" i="4" s="1"/>
  <c r="L546" i="3"/>
  <c r="H546" i="5" s="1"/>
  <c r="I546" i="5" s="1"/>
  <c r="K546" i="3"/>
  <c r="D546" i="4" s="1"/>
  <c r="E546" i="4" s="1"/>
  <c r="L545" i="3"/>
  <c r="H545" i="5" s="1"/>
  <c r="I545" i="5" s="1"/>
  <c r="K545" i="3"/>
  <c r="D545" i="4" s="1"/>
  <c r="E545" i="4" s="1"/>
  <c r="L544" i="3"/>
  <c r="H544" i="5" s="1"/>
  <c r="I544" i="5" s="1"/>
  <c r="K544" i="3"/>
  <c r="D544" i="4" s="1"/>
  <c r="E544" i="4" s="1"/>
  <c r="L543" i="3"/>
  <c r="H543" i="5" s="1"/>
  <c r="I543" i="5" s="1"/>
  <c r="K543" i="3"/>
  <c r="D543" i="4" s="1"/>
  <c r="E543" i="4" s="1"/>
  <c r="L542" i="3"/>
  <c r="H542" i="5" s="1"/>
  <c r="I542" i="5" s="1"/>
  <c r="K542" i="3"/>
  <c r="D542" i="4" s="1"/>
  <c r="E542" i="4" s="1"/>
  <c r="L541" i="3"/>
  <c r="H541" i="5" s="1"/>
  <c r="I541" i="5" s="1"/>
  <c r="K541" i="3"/>
  <c r="D541" i="4" s="1"/>
  <c r="E541" i="4" s="1"/>
  <c r="L540" i="3"/>
  <c r="H540" i="5" s="1"/>
  <c r="I540" i="5" s="1"/>
  <c r="K540" i="3"/>
  <c r="D540" i="4" s="1"/>
  <c r="E540" i="4" s="1"/>
  <c r="L539" i="3"/>
  <c r="H539" i="5" s="1"/>
  <c r="I539" i="5" s="1"/>
  <c r="K539" i="3"/>
  <c r="D539" i="4" s="1"/>
  <c r="E539" i="4" s="1"/>
  <c r="L538" i="3"/>
  <c r="H538" i="5" s="1"/>
  <c r="I538" i="5" s="1"/>
  <c r="K538" i="3"/>
  <c r="D538" i="4" s="1"/>
  <c r="E538" i="4" s="1"/>
  <c r="L537" i="3"/>
  <c r="H537" i="5" s="1"/>
  <c r="I537" i="5" s="1"/>
  <c r="K537" i="3"/>
  <c r="D537" i="4" s="1"/>
  <c r="E537" i="4" s="1"/>
  <c r="L536" i="3"/>
  <c r="H536" i="5" s="1"/>
  <c r="I536" i="5" s="1"/>
  <c r="K536" i="3"/>
  <c r="D536" i="4" s="1"/>
  <c r="E536" i="4" s="1"/>
  <c r="L535" i="3"/>
  <c r="H535" i="5" s="1"/>
  <c r="I535" i="5" s="1"/>
  <c r="K535" i="3"/>
  <c r="D535" i="4" s="1"/>
  <c r="E535" i="4" s="1"/>
  <c r="L534" i="3"/>
  <c r="H534" i="5" s="1"/>
  <c r="I534" i="5" s="1"/>
  <c r="K534" i="3"/>
  <c r="D534" i="4" s="1"/>
  <c r="E534" i="4" s="1"/>
  <c r="L533" i="3"/>
  <c r="H533" i="5" s="1"/>
  <c r="I533" i="5" s="1"/>
  <c r="K533" i="3"/>
  <c r="D533" i="4" s="1"/>
  <c r="E533" i="4" s="1"/>
  <c r="L532" i="3"/>
  <c r="H532" i="5" s="1"/>
  <c r="I532" i="5" s="1"/>
  <c r="K532" i="3"/>
  <c r="D532" i="4" s="1"/>
  <c r="E532" i="4" s="1"/>
  <c r="L531" i="3"/>
  <c r="H531" i="5" s="1"/>
  <c r="I531" i="5" s="1"/>
  <c r="K531" i="3"/>
  <c r="D531" i="4" s="1"/>
  <c r="E531" i="4" s="1"/>
  <c r="L530" i="3"/>
  <c r="H530" i="5" s="1"/>
  <c r="I530" i="5" s="1"/>
  <c r="K530" i="3"/>
  <c r="D530" i="4" s="1"/>
  <c r="E530" i="4" s="1"/>
  <c r="L529" i="3"/>
  <c r="H529" i="5" s="1"/>
  <c r="I529" i="5" s="1"/>
  <c r="K529" i="3"/>
  <c r="D529" i="4" s="1"/>
  <c r="E529" i="4" s="1"/>
  <c r="L528" i="3"/>
  <c r="H528" i="5" s="1"/>
  <c r="I528" i="5" s="1"/>
  <c r="K528" i="3"/>
  <c r="D528" i="4" s="1"/>
  <c r="E528" i="4" s="1"/>
  <c r="L527" i="3"/>
  <c r="H527" i="5" s="1"/>
  <c r="I527" i="5" s="1"/>
  <c r="K527" i="3"/>
  <c r="D527" i="4" s="1"/>
  <c r="E527" i="4" s="1"/>
  <c r="L526" i="3"/>
  <c r="H526" i="5" s="1"/>
  <c r="I526" i="5" s="1"/>
  <c r="K526" i="3"/>
  <c r="D526" i="4" s="1"/>
  <c r="E526" i="4" s="1"/>
  <c r="L525" i="3"/>
  <c r="H525" i="5" s="1"/>
  <c r="I525" i="5" s="1"/>
  <c r="K525" i="3"/>
  <c r="D525" i="4" s="1"/>
  <c r="E525" i="4" s="1"/>
  <c r="L524" i="3"/>
  <c r="H524" i="5" s="1"/>
  <c r="I524" i="5" s="1"/>
  <c r="K524" i="3"/>
  <c r="D524" i="4" s="1"/>
  <c r="E524" i="4" s="1"/>
  <c r="L523" i="3"/>
  <c r="H523" i="5" s="1"/>
  <c r="I523" i="5" s="1"/>
  <c r="K523" i="3"/>
  <c r="D523" i="4" s="1"/>
  <c r="E523" i="4" s="1"/>
  <c r="L522" i="3"/>
  <c r="H522" i="5" s="1"/>
  <c r="I522" i="5" s="1"/>
  <c r="K522" i="3"/>
  <c r="D522" i="4" s="1"/>
  <c r="E522" i="4" s="1"/>
  <c r="L521" i="3"/>
  <c r="H521" i="5" s="1"/>
  <c r="I521" i="5" s="1"/>
  <c r="K521" i="3"/>
  <c r="D521" i="4" s="1"/>
  <c r="E521" i="4" s="1"/>
  <c r="L520" i="3"/>
  <c r="H520" i="5" s="1"/>
  <c r="I520" i="5" s="1"/>
  <c r="K520" i="3"/>
  <c r="D520" i="4" s="1"/>
  <c r="E520" i="4" s="1"/>
  <c r="L519" i="3"/>
  <c r="H519" i="5" s="1"/>
  <c r="I519" i="5" s="1"/>
  <c r="K519" i="3"/>
  <c r="D519" i="4" s="1"/>
  <c r="E519" i="4" s="1"/>
  <c r="L518" i="3"/>
  <c r="H518" i="5" s="1"/>
  <c r="I518" i="5" s="1"/>
  <c r="K518" i="3"/>
  <c r="D518" i="4" s="1"/>
  <c r="E518" i="4" s="1"/>
  <c r="L517" i="3"/>
  <c r="H517" i="5" s="1"/>
  <c r="I517" i="5" s="1"/>
  <c r="K517" i="3"/>
  <c r="D517" i="4" s="1"/>
  <c r="E517" i="4" s="1"/>
  <c r="L516" i="3"/>
  <c r="H516" i="5" s="1"/>
  <c r="I516" i="5" s="1"/>
  <c r="K516" i="3"/>
  <c r="D516" i="4" s="1"/>
  <c r="E516" i="4" s="1"/>
  <c r="L515" i="3"/>
  <c r="H515" i="5" s="1"/>
  <c r="I515" i="5" s="1"/>
  <c r="K515" i="3"/>
  <c r="D515" i="4" s="1"/>
  <c r="E515" i="4" s="1"/>
  <c r="L514" i="3"/>
  <c r="H514" i="5" s="1"/>
  <c r="I514" i="5" s="1"/>
  <c r="K514" i="3"/>
  <c r="D514" i="4" s="1"/>
  <c r="E514" i="4" s="1"/>
  <c r="L513" i="3"/>
  <c r="H513" i="5" s="1"/>
  <c r="I513" i="5" s="1"/>
  <c r="K513" i="3"/>
  <c r="D513" i="4" s="1"/>
  <c r="E513" i="4" s="1"/>
  <c r="L512" i="3"/>
  <c r="H512" i="5" s="1"/>
  <c r="I512" i="5" s="1"/>
  <c r="K512" i="3"/>
  <c r="D512" i="4" s="1"/>
  <c r="E512" i="4" s="1"/>
  <c r="L511" i="3"/>
  <c r="H511" i="5" s="1"/>
  <c r="I511" i="5" s="1"/>
  <c r="K511" i="3"/>
  <c r="D511" i="4" s="1"/>
  <c r="E511" i="4" s="1"/>
  <c r="L510" i="3"/>
  <c r="H510" i="5" s="1"/>
  <c r="I510" i="5" s="1"/>
  <c r="K510" i="3"/>
  <c r="D510" i="4" s="1"/>
  <c r="E510" i="4" s="1"/>
  <c r="L509" i="3"/>
  <c r="H509" i="5" s="1"/>
  <c r="I509" i="5" s="1"/>
  <c r="K509" i="3"/>
  <c r="D509" i="4" s="1"/>
  <c r="E509" i="4" s="1"/>
  <c r="L508" i="3"/>
  <c r="H508" i="5" s="1"/>
  <c r="I508" i="5" s="1"/>
  <c r="K508" i="3"/>
  <c r="D508" i="4" s="1"/>
  <c r="E508" i="4" s="1"/>
  <c r="L507" i="3"/>
  <c r="H507" i="5" s="1"/>
  <c r="I507" i="5" s="1"/>
  <c r="K507" i="3"/>
  <c r="D507" i="4" s="1"/>
  <c r="E507" i="4" s="1"/>
  <c r="L506" i="3"/>
  <c r="H506" i="5" s="1"/>
  <c r="I506" i="5" s="1"/>
  <c r="K506" i="3"/>
  <c r="D506" i="4" s="1"/>
  <c r="E506" i="4" s="1"/>
  <c r="L505" i="3"/>
  <c r="H505" i="5" s="1"/>
  <c r="I505" i="5" s="1"/>
  <c r="K505" i="3"/>
  <c r="D505" i="4" s="1"/>
  <c r="E505" i="4" s="1"/>
  <c r="L504" i="3"/>
  <c r="H504" i="5" s="1"/>
  <c r="I504" i="5" s="1"/>
  <c r="K504" i="3"/>
  <c r="D504" i="4" s="1"/>
  <c r="E504" i="4" s="1"/>
  <c r="L503" i="3"/>
  <c r="H503" i="5" s="1"/>
  <c r="I503" i="5" s="1"/>
  <c r="K503" i="3"/>
  <c r="D503" i="4" s="1"/>
  <c r="E503" i="4" s="1"/>
  <c r="L502" i="3"/>
  <c r="H502" i="5" s="1"/>
  <c r="I502" i="5" s="1"/>
  <c r="K502" i="3"/>
  <c r="D502" i="4" s="1"/>
  <c r="E502" i="4" s="1"/>
  <c r="L501" i="3"/>
  <c r="H501" i="5" s="1"/>
  <c r="I501" i="5" s="1"/>
  <c r="K501" i="3"/>
  <c r="D501" i="4" s="1"/>
  <c r="E501" i="4" s="1"/>
  <c r="L500" i="3"/>
  <c r="H500" i="5" s="1"/>
  <c r="I500" i="5" s="1"/>
  <c r="K500" i="3"/>
  <c r="D500" i="4" s="1"/>
  <c r="E500" i="4" s="1"/>
  <c r="L499" i="3"/>
  <c r="H499" i="5" s="1"/>
  <c r="I499" i="5" s="1"/>
  <c r="K499" i="3"/>
  <c r="D499" i="4" s="1"/>
  <c r="E499" i="4" s="1"/>
  <c r="L498" i="3"/>
  <c r="H498" i="5" s="1"/>
  <c r="I498" i="5" s="1"/>
  <c r="K498" i="3"/>
  <c r="D498" i="4" s="1"/>
  <c r="E498" i="4" s="1"/>
  <c r="L497" i="3"/>
  <c r="H497" i="5" s="1"/>
  <c r="I497" i="5" s="1"/>
  <c r="K497" i="3"/>
  <c r="D497" i="4" s="1"/>
  <c r="E497" i="4" s="1"/>
  <c r="L496" i="3"/>
  <c r="H496" i="5" s="1"/>
  <c r="I496" i="5" s="1"/>
  <c r="K496" i="3"/>
  <c r="D496" i="4" s="1"/>
  <c r="E496" i="4" s="1"/>
  <c r="L495" i="3"/>
  <c r="H495" i="5" s="1"/>
  <c r="I495" i="5" s="1"/>
  <c r="K495" i="3"/>
  <c r="D495" i="4" s="1"/>
  <c r="E495" i="4" s="1"/>
  <c r="L494" i="3"/>
  <c r="H494" i="5" s="1"/>
  <c r="I494" i="5" s="1"/>
  <c r="K494" i="3"/>
  <c r="D494" i="4" s="1"/>
  <c r="E494" i="4" s="1"/>
  <c r="L493" i="3"/>
  <c r="H493" i="5" s="1"/>
  <c r="I493" i="5" s="1"/>
  <c r="K493" i="3"/>
  <c r="D493" i="4" s="1"/>
  <c r="E493" i="4" s="1"/>
  <c r="L492" i="3"/>
  <c r="H492" i="5" s="1"/>
  <c r="I492" i="5" s="1"/>
  <c r="K492" i="3"/>
  <c r="D492" i="4" s="1"/>
  <c r="E492" i="4" s="1"/>
  <c r="L491" i="3"/>
  <c r="H491" i="5" s="1"/>
  <c r="I491" i="5" s="1"/>
  <c r="K491" i="3"/>
  <c r="D491" i="4" s="1"/>
  <c r="E491" i="4" s="1"/>
  <c r="L490" i="3"/>
  <c r="H490" i="5" s="1"/>
  <c r="I490" i="5" s="1"/>
  <c r="K490" i="3"/>
  <c r="D490" i="4" s="1"/>
  <c r="E490" i="4" s="1"/>
  <c r="L489" i="3"/>
  <c r="H489" i="5" s="1"/>
  <c r="I489" i="5" s="1"/>
  <c r="K489" i="3"/>
  <c r="D489" i="4" s="1"/>
  <c r="E489" i="4" s="1"/>
  <c r="L488" i="3"/>
  <c r="H488" i="5" s="1"/>
  <c r="I488" i="5" s="1"/>
  <c r="K488" i="3"/>
  <c r="D488" i="4" s="1"/>
  <c r="E488" i="4" s="1"/>
  <c r="L487" i="3"/>
  <c r="H487" i="5" s="1"/>
  <c r="I487" i="5" s="1"/>
  <c r="K487" i="3"/>
  <c r="D487" i="4" s="1"/>
  <c r="E487" i="4" s="1"/>
  <c r="L486" i="3"/>
  <c r="H486" i="5" s="1"/>
  <c r="I486" i="5" s="1"/>
  <c r="K486" i="3"/>
  <c r="D486" i="4" s="1"/>
  <c r="E486" i="4" s="1"/>
  <c r="G486" i="3"/>
  <c r="G487" i="3" s="1"/>
  <c r="C486" i="3"/>
  <c r="C487" i="3" s="1"/>
  <c r="L485" i="3"/>
  <c r="H485" i="5" s="1"/>
  <c r="I485" i="5" s="1"/>
  <c r="K485" i="3"/>
  <c r="D485" i="4" s="1"/>
  <c r="E485" i="4" s="1"/>
  <c r="L484" i="3"/>
  <c r="H484" i="5" s="1"/>
  <c r="I484" i="5" s="1"/>
  <c r="K484" i="3"/>
  <c r="D484" i="4" s="1"/>
  <c r="E484" i="4" s="1"/>
  <c r="L483" i="3"/>
  <c r="H483" i="5" s="1"/>
  <c r="I483" i="5" s="1"/>
  <c r="K483" i="3"/>
  <c r="D483" i="4" s="1"/>
  <c r="E483" i="4" s="1"/>
  <c r="L482" i="3"/>
  <c r="H482" i="5" s="1"/>
  <c r="I482" i="5" s="1"/>
  <c r="K482" i="3"/>
  <c r="D482" i="4" s="1"/>
  <c r="E482" i="4" s="1"/>
  <c r="L481" i="3"/>
  <c r="H481" i="5" s="1"/>
  <c r="I481" i="5" s="1"/>
  <c r="K481" i="3"/>
  <c r="D481" i="4" s="1"/>
  <c r="E481" i="4" s="1"/>
  <c r="L480" i="3"/>
  <c r="H480" i="5" s="1"/>
  <c r="I480" i="5" s="1"/>
  <c r="K480" i="3"/>
  <c r="D480" i="4" s="1"/>
  <c r="E480" i="4" s="1"/>
  <c r="L479" i="3"/>
  <c r="H479" i="5" s="1"/>
  <c r="I479" i="5" s="1"/>
  <c r="K479" i="3"/>
  <c r="D479" i="4" s="1"/>
  <c r="E479" i="4" s="1"/>
  <c r="L478" i="3"/>
  <c r="H478" i="5" s="1"/>
  <c r="I478" i="5" s="1"/>
  <c r="K478" i="3"/>
  <c r="D478" i="4" s="1"/>
  <c r="E478" i="4" s="1"/>
  <c r="L477" i="3"/>
  <c r="H477" i="5" s="1"/>
  <c r="I477" i="5" s="1"/>
  <c r="K477" i="3"/>
  <c r="D477" i="4" s="1"/>
  <c r="E477" i="4" s="1"/>
  <c r="L476" i="3"/>
  <c r="H476" i="5" s="1"/>
  <c r="I476" i="5" s="1"/>
  <c r="K476" i="3"/>
  <c r="D476" i="4" s="1"/>
  <c r="E476" i="4" s="1"/>
  <c r="L475" i="3"/>
  <c r="H475" i="5" s="1"/>
  <c r="I475" i="5" s="1"/>
  <c r="K475" i="3"/>
  <c r="D475" i="4" s="1"/>
  <c r="E475" i="4" s="1"/>
  <c r="L474" i="3"/>
  <c r="H474" i="5" s="1"/>
  <c r="I474" i="5" s="1"/>
  <c r="K474" i="3"/>
  <c r="D474" i="4" s="1"/>
  <c r="E474" i="4" s="1"/>
  <c r="L473" i="3"/>
  <c r="H473" i="5" s="1"/>
  <c r="I473" i="5" s="1"/>
  <c r="K473" i="3"/>
  <c r="D473" i="4" s="1"/>
  <c r="E473" i="4" s="1"/>
  <c r="L472" i="3"/>
  <c r="H472" i="5" s="1"/>
  <c r="I472" i="5" s="1"/>
  <c r="K472" i="3"/>
  <c r="D472" i="4" s="1"/>
  <c r="E472" i="4" s="1"/>
  <c r="L471" i="3"/>
  <c r="H471" i="5" s="1"/>
  <c r="I471" i="5" s="1"/>
  <c r="K471" i="3"/>
  <c r="D471" i="4" s="1"/>
  <c r="E471" i="4" s="1"/>
  <c r="L470" i="3"/>
  <c r="H470" i="5" s="1"/>
  <c r="I470" i="5" s="1"/>
  <c r="K470" i="3"/>
  <c r="D470" i="4" s="1"/>
  <c r="E470" i="4" s="1"/>
  <c r="L469" i="3"/>
  <c r="H469" i="5" s="1"/>
  <c r="I469" i="5" s="1"/>
  <c r="K469" i="3"/>
  <c r="D469" i="4" s="1"/>
  <c r="E469" i="4" s="1"/>
  <c r="L468" i="3"/>
  <c r="H468" i="5" s="1"/>
  <c r="I468" i="5" s="1"/>
  <c r="K468" i="3"/>
  <c r="D468" i="4" s="1"/>
  <c r="E468" i="4" s="1"/>
  <c r="L467" i="3"/>
  <c r="H467" i="5" s="1"/>
  <c r="I467" i="5" s="1"/>
  <c r="K467" i="3"/>
  <c r="D467" i="4" s="1"/>
  <c r="E467" i="4" s="1"/>
  <c r="L466" i="3"/>
  <c r="H466" i="5" s="1"/>
  <c r="I466" i="5" s="1"/>
  <c r="K466" i="3"/>
  <c r="D466" i="4" s="1"/>
  <c r="E466" i="4" s="1"/>
  <c r="L465" i="3"/>
  <c r="H465" i="5" s="1"/>
  <c r="I465" i="5" s="1"/>
  <c r="K465" i="3"/>
  <c r="D465" i="4" s="1"/>
  <c r="E465" i="4" s="1"/>
  <c r="L464" i="3"/>
  <c r="H464" i="5" s="1"/>
  <c r="I464" i="5" s="1"/>
  <c r="K464" i="3"/>
  <c r="D464" i="4" s="1"/>
  <c r="E464" i="4" s="1"/>
  <c r="L463" i="3"/>
  <c r="H463" i="5" s="1"/>
  <c r="I463" i="5" s="1"/>
  <c r="K463" i="3"/>
  <c r="D463" i="4" s="1"/>
  <c r="E463" i="4" s="1"/>
  <c r="L462" i="3"/>
  <c r="H462" i="5" s="1"/>
  <c r="I462" i="5" s="1"/>
  <c r="K462" i="3"/>
  <c r="D462" i="4" s="1"/>
  <c r="E462" i="4" s="1"/>
  <c r="L461" i="3"/>
  <c r="H461" i="5" s="1"/>
  <c r="I461" i="5" s="1"/>
  <c r="K461" i="3"/>
  <c r="D461" i="4" s="1"/>
  <c r="E461" i="4" s="1"/>
  <c r="L460" i="3"/>
  <c r="H460" i="5" s="1"/>
  <c r="I460" i="5" s="1"/>
  <c r="K460" i="3"/>
  <c r="D460" i="4" s="1"/>
  <c r="E460" i="4" s="1"/>
  <c r="L459" i="3"/>
  <c r="H459" i="5" s="1"/>
  <c r="I459" i="5" s="1"/>
  <c r="K459" i="3"/>
  <c r="D459" i="4" s="1"/>
  <c r="E459" i="4" s="1"/>
  <c r="L458" i="3"/>
  <c r="H458" i="5" s="1"/>
  <c r="I458" i="5" s="1"/>
  <c r="K458" i="3"/>
  <c r="D458" i="4" s="1"/>
  <c r="E458" i="4" s="1"/>
  <c r="L457" i="3"/>
  <c r="H457" i="5" s="1"/>
  <c r="I457" i="5" s="1"/>
  <c r="K457" i="3"/>
  <c r="D457" i="4" s="1"/>
  <c r="E457" i="4" s="1"/>
  <c r="L456" i="3"/>
  <c r="H456" i="5" s="1"/>
  <c r="I456" i="5" s="1"/>
  <c r="K456" i="3"/>
  <c r="D456" i="4" s="1"/>
  <c r="E456" i="4" s="1"/>
  <c r="L455" i="3"/>
  <c r="H455" i="5" s="1"/>
  <c r="I455" i="5" s="1"/>
  <c r="K455" i="3"/>
  <c r="D455" i="4" s="1"/>
  <c r="E455" i="4" s="1"/>
  <c r="L454" i="3"/>
  <c r="H454" i="5" s="1"/>
  <c r="I454" i="5" s="1"/>
  <c r="K454" i="3"/>
  <c r="D454" i="4" s="1"/>
  <c r="E454" i="4" s="1"/>
  <c r="L453" i="3"/>
  <c r="H453" i="5" s="1"/>
  <c r="I453" i="5" s="1"/>
  <c r="K453" i="3"/>
  <c r="D453" i="4" s="1"/>
  <c r="E453" i="4" s="1"/>
  <c r="L452" i="3"/>
  <c r="H452" i="5" s="1"/>
  <c r="I452" i="5" s="1"/>
  <c r="K452" i="3"/>
  <c r="D452" i="4" s="1"/>
  <c r="E452" i="4" s="1"/>
  <c r="L451" i="3"/>
  <c r="H451" i="5" s="1"/>
  <c r="I451" i="5" s="1"/>
  <c r="K451" i="3"/>
  <c r="D451" i="4" s="1"/>
  <c r="E451" i="4" s="1"/>
  <c r="L450" i="3"/>
  <c r="H450" i="5" s="1"/>
  <c r="I450" i="5" s="1"/>
  <c r="K450" i="3"/>
  <c r="D450" i="4" s="1"/>
  <c r="E450" i="4" s="1"/>
  <c r="L449" i="3"/>
  <c r="H449" i="5" s="1"/>
  <c r="I449" i="5" s="1"/>
  <c r="K449" i="3"/>
  <c r="D449" i="4" s="1"/>
  <c r="E449" i="4" s="1"/>
  <c r="L448" i="3"/>
  <c r="H448" i="5" s="1"/>
  <c r="I448" i="5" s="1"/>
  <c r="K448" i="3"/>
  <c r="D448" i="4" s="1"/>
  <c r="E448" i="4" s="1"/>
  <c r="L447" i="3"/>
  <c r="H447" i="5" s="1"/>
  <c r="I447" i="5" s="1"/>
  <c r="K447" i="3"/>
  <c r="D447" i="4" s="1"/>
  <c r="E447" i="4" s="1"/>
  <c r="L446" i="3"/>
  <c r="H446" i="5" s="1"/>
  <c r="I446" i="5" s="1"/>
  <c r="K446" i="3"/>
  <c r="D446" i="4" s="1"/>
  <c r="E446" i="4" s="1"/>
  <c r="L445" i="3"/>
  <c r="H445" i="5" s="1"/>
  <c r="I445" i="5" s="1"/>
  <c r="K445" i="3"/>
  <c r="D445" i="4" s="1"/>
  <c r="E445" i="4" s="1"/>
  <c r="L444" i="3"/>
  <c r="H444" i="5" s="1"/>
  <c r="I444" i="5" s="1"/>
  <c r="K444" i="3"/>
  <c r="D444" i="4" s="1"/>
  <c r="E444" i="4" s="1"/>
  <c r="L443" i="3"/>
  <c r="H443" i="5" s="1"/>
  <c r="I443" i="5" s="1"/>
  <c r="K443" i="3"/>
  <c r="D443" i="4" s="1"/>
  <c r="E443" i="4" s="1"/>
  <c r="L442" i="3"/>
  <c r="H442" i="5" s="1"/>
  <c r="I442" i="5" s="1"/>
  <c r="K442" i="3"/>
  <c r="D442" i="4" s="1"/>
  <c r="E442" i="4" s="1"/>
  <c r="L441" i="3"/>
  <c r="H441" i="5" s="1"/>
  <c r="I441" i="5" s="1"/>
  <c r="K441" i="3"/>
  <c r="D441" i="4" s="1"/>
  <c r="E441" i="4" s="1"/>
  <c r="L440" i="3"/>
  <c r="H440" i="5" s="1"/>
  <c r="I440" i="5" s="1"/>
  <c r="K440" i="3"/>
  <c r="D440" i="4" s="1"/>
  <c r="E440" i="4" s="1"/>
  <c r="L439" i="3"/>
  <c r="H439" i="5" s="1"/>
  <c r="I439" i="5" s="1"/>
  <c r="K439" i="3"/>
  <c r="D439" i="4" s="1"/>
  <c r="E439" i="4" s="1"/>
  <c r="L438" i="3"/>
  <c r="H438" i="5" s="1"/>
  <c r="I438" i="5" s="1"/>
  <c r="K438" i="3"/>
  <c r="D438" i="4" s="1"/>
  <c r="E438" i="4" s="1"/>
  <c r="L437" i="3"/>
  <c r="H437" i="5" s="1"/>
  <c r="I437" i="5" s="1"/>
  <c r="K437" i="3"/>
  <c r="D437" i="4" s="1"/>
  <c r="E437" i="4" s="1"/>
  <c r="L436" i="3"/>
  <c r="H436" i="5" s="1"/>
  <c r="I436" i="5" s="1"/>
  <c r="K436" i="3"/>
  <c r="D436" i="4" s="1"/>
  <c r="E436" i="4" s="1"/>
  <c r="L435" i="3"/>
  <c r="H435" i="5" s="1"/>
  <c r="I435" i="5" s="1"/>
  <c r="K435" i="3"/>
  <c r="D435" i="4" s="1"/>
  <c r="E435" i="4" s="1"/>
  <c r="L434" i="3"/>
  <c r="H434" i="5" s="1"/>
  <c r="I434" i="5" s="1"/>
  <c r="K434" i="3"/>
  <c r="D434" i="4" s="1"/>
  <c r="E434" i="4" s="1"/>
  <c r="L433" i="3"/>
  <c r="H433" i="5" s="1"/>
  <c r="I433" i="5" s="1"/>
  <c r="K433" i="3"/>
  <c r="D433" i="4" s="1"/>
  <c r="E433" i="4" s="1"/>
  <c r="L432" i="3"/>
  <c r="H432" i="5" s="1"/>
  <c r="I432" i="5" s="1"/>
  <c r="K432" i="3"/>
  <c r="D432" i="4" s="1"/>
  <c r="E432" i="4" s="1"/>
  <c r="L431" i="3"/>
  <c r="H431" i="5" s="1"/>
  <c r="I431" i="5" s="1"/>
  <c r="K431" i="3"/>
  <c r="D431" i="4" s="1"/>
  <c r="E431" i="4" s="1"/>
  <c r="L430" i="3"/>
  <c r="H430" i="5" s="1"/>
  <c r="I430" i="5" s="1"/>
  <c r="K430" i="3"/>
  <c r="D430" i="4" s="1"/>
  <c r="E430" i="4" s="1"/>
  <c r="L429" i="3"/>
  <c r="H429" i="5" s="1"/>
  <c r="I429" i="5" s="1"/>
  <c r="K429" i="3"/>
  <c r="D429" i="4" s="1"/>
  <c r="E429" i="4" s="1"/>
  <c r="L428" i="3"/>
  <c r="H428" i="5" s="1"/>
  <c r="I428" i="5" s="1"/>
  <c r="K428" i="3"/>
  <c r="D428" i="4" s="1"/>
  <c r="E428" i="4" s="1"/>
  <c r="L427" i="3"/>
  <c r="H427" i="5" s="1"/>
  <c r="I427" i="5" s="1"/>
  <c r="K427" i="3"/>
  <c r="D427" i="4" s="1"/>
  <c r="E427" i="4" s="1"/>
  <c r="L426" i="3"/>
  <c r="H426" i="5" s="1"/>
  <c r="I426" i="5" s="1"/>
  <c r="K426" i="3"/>
  <c r="D426" i="4" s="1"/>
  <c r="E426" i="4" s="1"/>
  <c r="L425" i="3"/>
  <c r="H425" i="5" s="1"/>
  <c r="I425" i="5" s="1"/>
  <c r="K425" i="3"/>
  <c r="D425" i="4" s="1"/>
  <c r="E425" i="4" s="1"/>
  <c r="L424" i="3"/>
  <c r="H424" i="5" s="1"/>
  <c r="I424" i="5" s="1"/>
  <c r="K424" i="3"/>
  <c r="D424" i="4" s="1"/>
  <c r="E424" i="4" s="1"/>
  <c r="L423" i="3"/>
  <c r="H423" i="5" s="1"/>
  <c r="I423" i="5" s="1"/>
  <c r="K423" i="3"/>
  <c r="D423" i="4" s="1"/>
  <c r="E423" i="4" s="1"/>
  <c r="L422" i="3"/>
  <c r="H422" i="5" s="1"/>
  <c r="I422" i="5" s="1"/>
  <c r="K422" i="3"/>
  <c r="D422" i="4" s="1"/>
  <c r="E422" i="4" s="1"/>
  <c r="L421" i="3"/>
  <c r="H421" i="5" s="1"/>
  <c r="I421" i="5" s="1"/>
  <c r="K421" i="3"/>
  <c r="D421" i="4" s="1"/>
  <c r="E421" i="4" s="1"/>
  <c r="L420" i="3"/>
  <c r="H420" i="5" s="1"/>
  <c r="I420" i="5" s="1"/>
  <c r="K420" i="3"/>
  <c r="D420" i="4" s="1"/>
  <c r="E420" i="4" s="1"/>
  <c r="L419" i="3"/>
  <c r="H419" i="5" s="1"/>
  <c r="I419" i="5" s="1"/>
  <c r="K419" i="3"/>
  <c r="D419" i="4" s="1"/>
  <c r="E419" i="4" s="1"/>
  <c r="L418" i="3"/>
  <c r="H418" i="5" s="1"/>
  <c r="I418" i="5" s="1"/>
  <c r="K418" i="3"/>
  <c r="D418" i="4" s="1"/>
  <c r="E418" i="4" s="1"/>
  <c r="L417" i="3"/>
  <c r="H417" i="5" s="1"/>
  <c r="I417" i="5" s="1"/>
  <c r="K417" i="3"/>
  <c r="D417" i="4" s="1"/>
  <c r="E417" i="4" s="1"/>
  <c r="L416" i="3"/>
  <c r="H416" i="5" s="1"/>
  <c r="I416" i="5" s="1"/>
  <c r="K416" i="3"/>
  <c r="D416" i="4" s="1"/>
  <c r="E416" i="4" s="1"/>
  <c r="L415" i="3"/>
  <c r="H415" i="5" s="1"/>
  <c r="I415" i="5" s="1"/>
  <c r="K415" i="3"/>
  <c r="D415" i="4" s="1"/>
  <c r="E415" i="4" s="1"/>
  <c r="L414" i="3"/>
  <c r="H414" i="5" s="1"/>
  <c r="I414" i="5" s="1"/>
  <c r="K414" i="3"/>
  <c r="D414" i="4" s="1"/>
  <c r="E414" i="4" s="1"/>
  <c r="L413" i="3"/>
  <c r="H413" i="5" s="1"/>
  <c r="I413" i="5" s="1"/>
  <c r="K413" i="3"/>
  <c r="D413" i="4" s="1"/>
  <c r="E413" i="4" s="1"/>
  <c r="L412" i="3"/>
  <c r="H412" i="5" s="1"/>
  <c r="I412" i="5" s="1"/>
  <c r="K412" i="3"/>
  <c r="D412" i="4" s="1"/>
  <c r="E412" i="4" s="1"/>
  <c r="L411" i="3"/>
  <c r="H411" i="5" s="1"/>
  <c r="I411" i="5" s="1"/>
  <c r="K411" i="3"/>
  <c r="D411" i="4" s="1"/>
  <c r="E411" i="4" s="1"/>
  <c r="L410" i="3"/>
  <c r="H410" i="5" s="1"/>
  <c r="I410" i="5" s="1"/>
  <c r="K410" i="3"/>
  <c r="D410" i="4" s="1"/>
  <c r="E410" i="4" s="1"/>
  <c r="L409" i="3"/>
  <c r="H409" i="5" s="1"/>
  <c r="I409" i="5" s="1"/>
  <c r="K409" i="3"/>
  <c r="D409" i="4" s="1"/>
  <c r="E409" i="4" s="1"/>
  <c r="L408" i="3"/>
  <c r="H408" i="5" s="1"/>
  <c r="I408" i="5" s="1"/>
  <c r="K408" i="3"/>
  <c r="D408" i="4" s="1"/>
  <c r="E408" i="4" s="1"/>
  <c r="L407" i="3"/>
  <c r="H407" i="5" s="1"/>
  <c r="I407" i="5" s="1"/>
  <c r="K407" i="3"/>
  <c r="D407" i="4" s="1"/>
  <c r="E407" i="4" s="1"/>
  <c r="L406" i="3"/>
  <c r="H406" i="5" s="1"/>
  <c r="I406" i="5" s="1"/>
  <c r="K406" i="3"/>
  <c r="D406" i="4" s="1"/>
  <c r="E406" i="4" s="1"/>
  <c r="L405" i="3"/>
  <c r="H405" i="5" s="1"/>
  <c r="I405" i="5" s="1"/>
  <c r="K405" i="3"/>
  <c r="D405" i="4" s="1"/>
  <c r="E405" i="4" s="1"/>
  <c r="L404" i="3"/>
  <c r="H404" i="5" s="1"/>
  <c r="I404" i="5" s="1"/>
  <c r="K404" i="3"/>
  <c r="D404" i="4" s="1"/>
  <c r="E404" i="4" s="1"/>
  <c r="L403" i="3"/>
  <c r="H403" i="5" s="1"/>
  <c r="I403" i="5" s="1"/>
  <c r="K403" i="3"/>
  <c r="D403" i="4" s="1"/>
  <c r="E403" i="4" s="1"/>
  <c r="L402" i="3"/>
  <c r="H402" i="5" s="1"/>
  <c r="I402" i="5" s="1"/>
  <c r="K402" i="3"/>
  <c r="D402" i="4" s="1"/>
  <c r="E402" i="4" s="1"/>
  <c r="L401" i="3"/>
  <c r="H401" i="5" s="1"/>
  <c r="I401" i="5" s="1"/>
  <c r="K401" i="3"/>
  <c r="D401" i="4" s="1"/>
  <c r="E401" i="4" s="1"/>
  <c r="L400" i="3"/>
  <c r="H400" i="5" s="1"/>
  <c r="I400" i="5" s="1"/>
  <c r="K400" i="3"/>
  <c r="D400" i="4" s="1"/>
  <c r="E400" i="4" s="1"/>
  <c r="L399" i="3"/>
  <c r="H399" i="5" s="1"/>
  <c r="I399" i="5" s="1"/>
  <c r="K399" i="3"/>
  <c r="D399" i="4" s="1"/>
  <c r="E399" i="4" s="1"/>
  <c r="L398" i="3"/>
  <c r="H398" i="5" s="1"/>
  <c r="I398" i="5" s="1"/>
  <c r="K398" i="3"/>
  <c r="D398" i="4" s="1"/>
  <c r="E398" i="4" s="1"/>
  <c r="L397" i="3"/>
  <c r="H397" i="5" s="1"/>
  <c r="I397" i="5" s="1"/>
  <c r="K397" i="3"/>
  <c r="D397" i="4" s="1"/>
  <c r="E397" i="4" s="1"/>
  <c r="L396" i="3"/>
  <c r="H396" i="5" s="1"/>
  <c r="I396" i="5" s="1"/>
  <c r="K396" i="3"/>
  <c r="D396" i="4" s="1"/>
  <c r="E396" i="4" s="1"/>
  <c r="L395" i="3"/>
  <c r="H395" i="5" s="1"/>
  <c r="I395" i="5" s="1"/>
  <c r="K395" i="3"/>
  <c r="D395" i="4" s="1"/>
  <c r="E395" i="4" s="1"/>
  <c r="L394" i="3"/>
  <c r="H394" i="5" s="1"/>
  <c r="I394" i="5" s="1"/>
  <c r="K394" i="3"/>
  <c r="D394" i="4" s="1"/>
  <c r="E394" i="4" s="1"/>
  <c r="L393" i="3"/>
  <c r="H393" i="5" s="1"/>
  <c r="I393" i="5" s="1"/>
  <c r="K393" i="3"/>
  <c r="D393" i="4" s="1"/>
  <c r="E393" i="4" s="1"/>
  <c r="L392" i="3"/>
  <c r="H392" i="5" s="1"/>
  <c r="I392" i="5" s="1"/>
  <c r="K392" i="3"/>
  <c r="D392" i="4" s="1"/>
  <c r="E392" i="4" s="1"/>
  <c r="L391" i="3"/>
  <c r="H391" i="5" s="1"/>
  <c r="I391" i="5" s="1"/>
  <c r="K391" i="3"/>
  <c r="D391" i="4" s="1"/>
  <c r="E391" i="4" s="1"/>
  <c r="L390" i="3"/>
  <c r="H390" i="5" s="1"/>
  <c r="I390" i="5" s="1"/>
  <c r="K390" i="3"/>
  <c r="D390" i="4" s="1"/>
  <c r="E390" i="4" s="1"/>
  <c r="L389" i="3"/>
  <c r="H389" i="5" s="1"/>
  <c r="I389" i="5" s="1"/>
  <c r="K389" i="3"/>
  <c r="D389" i="4" s="1"/>
  <c r="E389" i="4" s="1"/>
  <c r="L388" i="3"/>
  <c r="H388" i="5" s="1"/>
  <c r="I388" i="5" s="1"/>
  <c r="K388" i="3"/>
  <c r="D388" i="4" s="1"/>
  <c r="E388" i="4" s="1"/>
  <c r="L387" i="3"/>
  <c r="H387" i="5" s="1"/>
  <c r="I387" i="5" s="1"/>
  <c r="K387" i="3"/>
  <c r="D387" i="4" s="1"/>
  <c r="E387" i="4" s="1"/>
  <c r="L386" i="3"/>
  <c r="H386" i="5" s="1"/>
  <c r="I386" i="5" s="1"/>
  <c r="K386" i="3"/>
  <c r="D386" i="4" s="1"/>
  <c r="E386" i="4" s="1"/>
  <c r="L385" i="3"/>
  <c r="H385" i="5" s="1"/>
  <c r="I385" i="5" s="1"/>
  <c r="K385" i="3"/>
  <c r="D385" i="4" s="1"/>
  <c r="E385" i="4" s="1"/>
  <c r="L384" i="3"/>
  <c r="H384" i="5" s="1"/>
  <c r="I384" i="5" s="1"/>
  <c r="K384" i="3"/>
  <c r="D384" i="4" s="1"/>
  <c r="E384" i="4" s="1"/>
  <c r="L383" i="3"/>
  <c r="H383" i="5" s="1"/>
  <c r="I383" i="5" s="1"/>
  <c r="K383" i="3"/>
  <c r="D383" i="4" s="1"/>
  <c r="E383" i="4" s="1"/>
  <c r="L382" i="3"/>
  <c r="H382" i="5" s="1"/>
  <c r="I382" i="5" s="1"/>
  <c r="K382" i="3"/>
  <c r="D382" i="4" s="1"/>
  <c r="E382" i="4" s="1"/>
  <c r="L381" i="3"/>
  <c r="H381" i="5" s="1"/>
  <c r="I381" i="5" s="1"/>
  <c r="K381" i="3"/>
  <c r="D381" i="4" s="1"/>
  <c r="E381" i="4" s="1"/>
  <c r="L380" i="3"/>
  <c r="H380" i="5" s="1"/>
  <c r="I380" i="5" s="1"/>
  <c r="K380" i="3"/>
  <c r="D380" i="4" s="1"/>
  <c r="E380" i="4" s="1"/>
  <c r="L379" i="3"/>
  <c r="H379" i="5" s="1"/>
  <c r="I379" i="5" s="1"/>
  <c r="K379" i="3"/>
  <c r="D379" i="4" s="1"/>
  <c r="E379" i="4" s="1"/>
  <c r="L378" i="3"/>
  <c r="H378" i="5" s="1"/>
  <c r="I378" i="5" s="1"/>
  <c r="K378" i="3"/>
  <c r="D378" i="4" s="1"/>
  <c r="E378" i="4" s="1"/>
  <c r="L377" i="3"/>
  <c r="H377" i="5" s="1"/>
  <c r="I377" i="5" s="1"/>
  <c r="K377" i="3"/>
  <c r="D377" i="4" s="1"/>
  <c r="E377" i="4" s="1"/>
  <c r="L376" i="3"/>
  <c r="H376" i="5" s="1"/>
  <c r="I376" i="5" s="1"/>
  <c r="K376" i="3"/>
  <c r="L375" i="3"/>
  <c r="H375" i="5" s="1"/>
  <c r="I375" i="5" s="1"/>
  <c r="K375" i="3"/>
  <c r="D375" i="4" s="1"/>
  <c r="E375" i="4" s="1"/>
  <c r="L374" i="3"/>
  <c r="H374" i="5" s="1"/>
  <c r="I374" i="5" s="1"/>
  <c r="K374" i="3"/>
  <c r="D374" i="4" s="1"/>
  <c r="E374" i="4" s="1"/>
  <c r="L373" i="3"/>
  <c r="H373" i="5" s="1"/>
  <c r="I373" i="5" s="1"/>
  <c r="K373" i="3"/>
  <c r="D373" i="4" s="1"/>
  <c r="E373" i="4" s="1"/>
  <c r="L372" i="3"/>
  <c r="H372" i="5" s="1"/>
  <c r="I372" i="5" s="1"/>
  <c r="K372" i="3"/>
  <c r="D372" i="4" s="1"/>
  <c r="E372" i="4" s="1"/>
  <c r="L371" i="3"/>
  <c r="H371" i="5" s="1"/>
  <c r="I371" i="5" s="1"/>
  <c r="K371" i="3"/>
  <c r="D371" i="4" s="1"/>
  <c r="E371" i="4" s="1"/>
  <c r="L370" i="3"/>
  <c r="H370" i="5" s="1"/>
  <c r="I370" i="5" s="1"/>
  <c r="K370" i="3"/>
  <c r="D370" i="4" s="1"/>
  <c r="E370" i="4" s="1"/>
  <c r="L369" i="3"/>
  <c r="H369" i="5" s="1"/>
  <c r="I369" i="5" s="1"/>
  <c r="K369" i="3"/>
  <c r="D369" i="4" s="1"/>
  <c r="E369" i="4" s="1"/>
  <c r="L368" i="3"/>
  <c r="H368" i="5" s="1"/>
  <c r="I368" i="5" s="1"/>
  <c r="K368" i="3"/>
  <c r="D368" i="4" s="1"/>
  <c r="E368" i="4" s="1"/>
  <c r="L367" i="3"/>
  <c r="H367" i="5" s="1"/>
  <c r="I367" i="5" s="1"/>
  <c r="K367" i="3"/>
  <c r="D367" i="4" s="1"/>
  <c r="E367" i="4" s="1"/>
  <c r="L366" i="3"/>
  <c r="H366" i="5" s="1"/>
  <c r="I366" i="5" s="1"/>
  <c r="K366" i="3"/>
  <c r="D366" i="4" s="1"/>
  <c r="E366" i="4" s="1"/>
  <c r="G366" i="3"/>
  <c r="G367" i="3" s="1"/>
  <c r="C366" i="3"/>
  <c r="C367" i="3" s="1"/>
  <c r="L365" i="3"/>
  <c r="H365" i="5" s="1"/>
  <c r="I365" i="5" s="1"/>
  <c r="K365" i="3"/>
  <c r="D365" i="4" s="1"/>
  <c r="E365" i="4" s="1"/>
  <c r="L364" i="3"/>
  <c r="H364" i="5" s="1"/>
  <c r="I364" i="5" s="1"/>
  <c r="K364" i="3"/>
  <c r="D364" i="4" s="1"/>
  <c r="E364" i="4" s="1"/>
  <c r="L363" i="3"/>
  <c r="H363" i="5" s="1"/>
  <c r="I363" i="5" s="1"/>
  <c r="K363" i="3"/>
  <c r="D363" i="4" s="1"/>
  <c r="E363" i="4" s="1"/>
  <c r="L362" i="3"/>
  <c r="H362" i="5" s="1"/>
  <c r="I362" i="5" s="1"/>
  <c r="K362" i="3"/>
  <c r="D362" i="4" s="1"/>
  <c r="E362" i="4" s="1"/>
  <c r="L361" i="3"/>
  <c r="H361" i="5" s="1"/>
  <c r="I361" i="5" s="1"/>
  <c r="K361" i="3"/>
  <c r="D361" i="4" s="1"/>
  <c r="E361" i="4" s="1"/>
  <c r="L360" i="3"/>
  <c r="H360" i="5" s="1"/>
  <c r="I360" i="5" s="1"/>
  <c r="K360" i="3"/>
  <c r="D360" i="4" s="1"/>
  <c r="E360" i="4" s="1"/>
  <c r="L359" i="3"/>
  <c r="H359" i="5" s="1"/>
  <c r="I359" i="5" s="1"/>
  <c r="K359" i="3"/>
  <c r="D359" i="4" s="1"/>
  <c r="E359" i="4" s="1"/>
  <c r="L358" i="3"/>
  <c r="H358" i="5" s="1"/>
  <c r="I358" i="5" s="1"/>
  <c r="K358" i="3"/>
  <c r="D358" i="4" s="1"/>
  <c r="E358" i="4" s="1"/>
  <c r="L357" i="3"/>
  <c r="H357" i="5" s="1"/>
  <c r="I357" i="5" s="1"/>
  <c r="K357" i="3"/>
  <c r="D357" i="4" s="1"/>
  <c r="E357" i="4" s="1"/>
  <c r="L356" i="3"/>
  <c r="H356" i="5" s="1"/>
  <c r="I356" i="5" s="1"/>
  <c r="K356" i="3"/>
  <c r="D356" i="4" s="1"/>
  <c r="E356" i="4" s="1"/>
  <c r="L355" i="3"/>
  <c r="H355" i="5" s="1"/>
  <c r="I355" i="5" s="1"/>
  <c r="K355" i="3"/>
  <c r="D355" i="4" s="1"/>
  <c r="E355" i="4" s="1"/>
  <c r="L354" i="3"/>
  <c r="H354" i="5" s="1"/>
  <c r="I354" i="5" s="1"/>
  <c r="K354" i="3"/>
  <c r="D354" i="4" s="1"/>
  <c r="E354" i="4" s="1"/>
  <c r="L353" i="3"/>
  <c r="H353" i="5" s="1"/>
  <c r="I353" i="5" s="1"/>
  <c r="K353" i="3"/>
  <c r="D353" i="4" s="1"/>
  <c r="E353" i="4" s="1"/>
  <c r="L352" i="3"/>
  <c r="H352" i="5" s="1"/>
  <c r="I352" i="5" s="1"/>
  <c r="K352" i="3"/>
  <c r="D352" i="4" s="1"/>
  <c r="E352" i="4" s="1"/>
  <c r="L351" i="3"/>
  <c r="H351" i="5" s="1"/>
  <c r="I351" i="5" s="1"/>
  <c r="K351" i="3"/>
  <c r="D351" i="4" s="1"/>
  <c r="E351" i="4" s="1"/>
  <c r="L350" i="3"/>
  <c r="H350" i="5" s="1"/>
  <c r="I350" i="5" s="1"/>
  <c r="K350" i="3"/>
  <c r="D350" i="4" s="1"/>
  <c r="E350" i="4" s="1"/>
  <c r="L349" i="3"/>
  <c r="H349" i="5" s="1"/>
  <c r="I349" i="5" s="1"/>
  <c r="K349" i="3"/>
  <c r="D349" i="4" s="1"/>
  <c r="E349" i="4" s="1"/>
  <c r="L348" i="3"/>
  <c r="H348" i="5" s="1"/>
  <c r="I348" i="5" s="1"/>
  <c r="K348" i="3"/>
  <c r="D348" i="4" s="1"/>
  <c r="E348" i="4" s="1"/>
  <c r="L347" i="3"/>
  <c r="H347" i="5" s="1"/>
  <c r="I347" i="5" s="1"/>
  <c r="K347" i="3"/>
  <c r="D347" i="4" s="1"/>
  <c r="E347" i="4" s="1"/>
  <c r="L346" i="3"/>
  <c r="H346" i="5" s="1"/>
  <c r="I346" i="5" s="1"/>
  <c r="K346" i="3"/>
  <c r="D346" i="4" s="1"/>
  <c r="E346" i="4" s="1"/>
  <c r="L345" i="3"/>
  <c r="H345" i="5" s="1"/>
  <c r="I345" i="5" s="1"/>
  <c r="K345" i="3"/>
  <c r="D345" i="4" s="1"/>
  <c r="E345" i="4" s="1"/>
  <c r="L344" i="3"/>
  <c r="H344" i="5" s="1"/>
  <c r="I344" i="5" s="1"/>
  <c r="K344" i="3"/>
  <c r="D344" i="4" s="1"/>
  <c r="E344" i="4" s="1"/>
  <c r="L343" i="3"/>
  <c r="H343" i="5" s="1"/>
  <c r="I343" i="5" s="1"/>
  <c r="K343" i="3"/>
  <c r="D343" i="4" s="1"/>
  <c r="E343" i="4" s="1"/>
  <c r="L342" i="3"/>
  <c r="H342" i="5" s="1"/>
  <c r="I342" i="5" s="1"/>
  <c r="K342" i="3"/>
  <c r="D342" i="4" s="1"/>
  <c r="E342" i="4" s="1"/>
  <c r="L341" i="3"/>
  <c r="H341" i="5" s="1"/>
  <c r="I341" i="5" s="1"/>
  <c r="K341" i="3"/>
  <c r="D341" i="4" s="1"/>
  <c r="E341" i="4" s="1"/>
  <c r="L340" i="3"/>
  <c r="H340" i="5" s="1"/>
  <c r="I340" i="5" s="1"/>
  <c r="K340" i="3"/>
  <c r="D340" i="4" s="1"/>
  <c r="E340" i="4" s="1"/>
  <c r="L339" i="3"/>
  <c r="H339" i="5" s="1"/>
  <c r="I339" i="5" s="1"/>
  <c r="K339" i="3"/>
  <c r="D339" i="4" s="1"/>
  <c r="E339" i="4" s="1"/>
  <c r="L338" i="3"/>
  <c r="H338" i="5" s="1"/>
  <c r="I338" i="5" s="1"/>
  <c r="K338" i="3"/>
  <c r="D338" i="4" s="1"/>
  <c r="E338" i="4" s="1"/>
  <c r="L337" i="3"/>
  <c r="H337" i="5" s="1"/>
  <c r="I337" i="5" s="1"/>
  <c r="K337" i="3"/>
  <c r="D337" i="4" s="1"/>
  <c r="E337" i="4" s="1"/>
  <c r="L336" i="3"/>
  <c r="H336" i="5" s="1"/>
  <c r="I336" i="5" s="1"/>
  <c r="K336" i="3"/>
  <c r="D336" i="4" s="1"/>
  <c r="E336" i="4" s="1"/>
  <c r="L335" i="3"/>
  <c r="H335" i="5" s="1"/>
  <c r="I335" i="5" s="1"/>
  <c r="K335" i="3"/>
  <c r="D335" i="4" s="1"/>
  <c r="E335" i="4" s="1"/>
  <c r="L334" i="3"/>
  <c r="H334" i="5" s="1"/>
  <c r="I334" i="5" s="1"/>
  <c r="K334" i="3"/>
  <c r="D334" i="4" s="1"/>
  <c r="E334" i="4" s="1"/>
  <c r="L333" i="3"/>
  <c r="H333" i="5" s="1"/>
  <c r="I333" i="5" s="1"/>
  <c r="K333" i="3"/>
  <c r="D333" i="4" s="1"/>
  <c r="E333" i="4" s="1"/>
  <c r="L332" i="3"/>
  <c r="H332" i="5" s="1"/>
  <c r="I332" i="5" s="1"/>
  <c r="K332" i="3"/>
  <c r="D332" i="4" s="1"/>
  <c r="E332" i="4" s="1"/>
  <c r="L331" i="3"/>
  <c r="H331" i="5" s="1"/>
  <c r="I331" i="5" s="1"/>
  <c r="K331" i="3"/>
  <c r="D331" i="4" s="1"/>
  <c r="E331" i="4" s="1"/>
  <c r="L330" i="3"/>
  <c r="H330" i="5" s="1"/>
  <c r="I330" i="5" s="1"/>
  <c r="K330" i="3"/>
  <c r="D330" i="4" s="1"/>
  <c r="E330" i="4" s="1"/>
  <c r="L329" i="3"/>
  <c r="H329" i="5" s="1"/>
  <c r="I329" i="5" s="1"/>
  <c r="K329" i="3"/>
  <c r="D329" i="4" s="1"/>
  <c r="E329" i="4" s="1"/>
  <c r="L328" i="3"/>
  <c r="H328" i="5" s="1"/>
  <c r="I328" i="5" s="1"/>
  <c r="K328" i="3"/>
  <c r="D328" i="4" s="1"/>
  <c r="E328" i="4" s="1"/>
  <c r="L327" i="3"/>
  <c r="H327" i="5" s="1"/>
  <c r="I327" i="5" s="1"/>
  <c r="K327" i="3"/>
  <c r="D327" i="4" s="1"/>
  <c r="E327" i="4" s="1"/>
  <c r="L326" i="3"/>
  <c r="H326" i="5" s="1"/>
  <c r="I326" i="5" s="1"/>
  <c r="K326" i="3"/>
  <c r="D326" i="4" s="1"/>
  <c r="E326" i="4" s="1"/>
  <c r="L325" i="3"/>
  <c r="H325" i="5" s="1"/>
  <c r="I325" i="5" s="1"/>
  <c r="K325" i="3"/>
  <c r="D325" i="4" s="1"/>
  <c r="E325" i="4" s="1"/>
  <c r="L324" i="3"/>
  <c r="H324" i="5" s="1"/>
  <c r="I324" i="5" s="1"/>
  <c r="K324" i="3"/>
  <c r="D324" i="4" s="1"/>
  <c r="E324" i="4" s="1"/>
  <c r="L323" i="3"/>
  <c r="H323" i="5" s="1"/>
  <c r="I323" i="5" s="1"/>
  <c r="K323" i="3"/>
  <c r="D323" i="4" s="1"/>
  <c r="E323" i="4" s="1"/>
  <c r="L322" i="3"/>
  <c r="H322" i="5" s="1"/>
  <c r="I322" i="5" s="1"/>
  <c r="K322" i="3"/>
  <c r="D322" i="4" s="1"/>
  <c r="E322" i="4" s="1"/>
  <c r="L321" i="3"/>
  <c r="H321" i="5" s="1"/>
  <c r="I321" i="5" s="1"/>
  <c r="K321" i="3"/>
  <c r="D321" i="4" s="1"/>
  <c r="E321" i="4" s="1"/>
  <c r="L320" i="3"/>
  <c r="H320" i="5" s="1"/>
  <c r="I320" i="5" s="1"/>
  <c r="K320" i="3"/>
  <c r="D320" i="4" s="1"/>
  <c r="E320" i="4" s="1"/>
  <c r="L319" i="3"/>
  <c r="H319" i="5" s="1"/>
  <c r="I319" i="5" s="1"/>
  <c r="K319" i="3"/>
  <c r="D319" i="4" s="1"/>
  <c r="E319" i="4" s="1"/>
  <c r="L318" i="3"/>
  <c r="H318" i="5" s="1"/>
  <c r="I318" i="5" s="1"/>
  <c r="K318" i="3"/>
  <c r="D318" i="4" s="1"/>
  <c r="E318" i="4" s="1"/>
  <c r="L317" i="3"/>
  <c r="H317" i="5" s="1"/>
  <c r="I317" i="5" s="1"/>
  <c r="K317" i="3"/>
  <c r="D317" i="4" s="1"/>
  <c r="E317" i="4" s="1"/>
  <c r="L316" i="3"/>
  <c r="H316" i="5" s="1"/>
  <c r="I316" i="5" s="1"/>
  <c r="K316" i="3"/>
  <c r="D316" i="4" s="1"/>
  <c r="E316" i="4" s="1"/>
  <c r="L315" i="3"/>
  <c r="H315" i="5" s="1"/>
  <c r="I315" i="5" s="1"/>
  <c r="K315" i="3"/>
  <c r="D315" i="4" s="1"/>
  <c r="E315" i="4" s="1"/>
  <c r="L314" i="3"/>
  <c r="H314" i="5" s="1"/>
  <c r="I314" i="5" s="1"/>
  <c r="K314" i="3"/>
  <c r="D314" i="4" s="1"/>
  <c r="E314" i="4" s="1"/>
  <c r="L313" i="3"/>
  <c r="H313" i="5" s="1"/>
  <c r="I313" i="5" s="1"/>
  <c r="K313" i="3"/>
  <c r="D313" i="4" s="1"/>
  <c r="E313" i="4" s="1"/>
  <c r="L312" i="3"/>
  <c r="H312" i="5" s="1"/>
  <c r="I312" i="5" s="1"/>
  <c r="K312" i="3"/>
  <c r="D312" i="4" s="1"/>
  <c r="E312" i="4" s="1"/>
  <c r="L311" i="3"/>
  <c r="H311" i="5" s="1"/>
  <c r="I311" i="5" s="1"/>
  <c r="K311" i="3"/>
  <c r="D311" i="4" s="1"/>
  <c r="E311" i="4" s="1"/>
  <c r="L310" i="3"/>
  <c r="H310" i="5" s="1"/>
  <c r="I310" i="5" s="1"/>
  <c r="K310" i="3"/>
  <c r="D310" i="4" s="1"/>
  <c r="E310" i="4" s="1"/>
  <c r="L309" i="3"/>
  <c r="H309" i="5" s="1"/>
  <c r="I309" i="5" s="1"/>
  <c r="K309" i="3"/>
  <c r="D309" i="4" s="1"/>
  <c r="E309" i="4" s="1"/>
  <c r="L308" i="3"/>
  <c r="H308" i="5" s="1"/>
  <c r="I308" i="5" s="1"/>
  <c r="K308" i="3"/>
  <c r="D308" i="4" s="1"/>
  <c r="E308" i="4" s="1"/>
  <c r="L307" i="3"/>
  <c r="H307" i="5" s="1"/>
  <c r="I307" i="5" s="1"/>
  <c r="K307" i="3"/>
  <c r="D307" i="4" s="1"/>
  <c r="E307" i="4" s="1"/>
  <c r="L306" i="3"/>
  <c r="H306" i="5" s="1"/>
  <c r="I306" i="5" s="1"/>
  <c r="K306" i="3"/>
  <c r="D306" i="4" s="1"/>
  <c r="E306" i="4" s="1"/>
  <c r="L305" i="3"/>
  <c r="H305" i="5" s="1"/>
  <c r="I305" i="5" s="1"/>
  <c r="K305" i="3"/>
  <c r="D305" i="4" s="1"/>
  <c r="E305" i="4" s="1"/>
  <c r="L304" i="3"/>
  <c r="H304" i="5" s="1"/>
  <c r="I304" i="5" s="1"/>
  <c r="K304" i="3"/>
  <c r="D304" i="4" s="1"/>
  <c r="E304" i="4" s="1"/>
  <c r="L303" i="3"/>
  <c r="H303" i="5" s="1"/>
  <c r="I303" i="5" s="1"/>
  <c r="K303" i="3"/>
  <c r="D303" i="4" s="1"/>
  <c r="E303" i="4" s="1"/>
  <c r="L302" i="3"/>
  <c r="H302" i="5" s="1"/>
  <c r="I302" i="5" s="1"/>
  <c r="K302" i="3"/>
  <c r="D302" i="4" s="1"/>
  <c r="E302" i="4" s="1"/>
  <c r="L301" i="3"/>
  <c r="H301" i="5" s="1"/>
  <c r="I301" i="5" s="1"/>
  <c r="K301" i="3"/>
  <c r="D301" i="4" s="1"/>
  <c r="E301" i="4" s="1"/>
  <c r="L300" i="3"/>
  <c r="H300" i="5" s="1"/>
  <c r="I300" i="5" s="1"/>
  <c r="K300" i="3"/>
  <c r="D300" i="4" s="1"/>
  <c r="E300" i="4" s="1"/>
  <c r="L299" i="3"/>
  <c r="H299" i="5" s="1"/>
  <c r="I299" i="5" s="1"/>
  <c r="K299" i="3"/>
  <c r="D299" i="4" s="1"/>
  <c r="E299" i="4" s="1"/>
  <c r="L298" i="3"/>
  <c r="H298" i="5" s="1"/>
  <c r="I298" i="5" s="1"/>
  <c r="K298" i="3"/>
  <c r="D298" i="4" s="1"/>
  <c r="E298" i="4" s="1"/>
  <c r="L297" i="3"/>
  <c r="H297" i="5" s="1"/>
  <c r="I297" i="5" s="1"/>
  <c r="K297" i="3"/>
  <c r="D297" i="4" s="1"/>
  <c r="E297" i="4" s="1"/>
  <c r="L296" i="3"/>
  <c r="H296" i="5" s="1"/>
  <c r="I296" i="5" s="1"/>
  <c r="K296" i="3"/>
  <c r="D296" i="4" s="1"/>
  <c r="E296" i="4" s="1"/>
  <c r="L295" i="3"/>
  <c r="H295" i="5" s="1"/>
  <c r="I295" i="5" s="1"/>
  <c r="K295" i="3"/>
  <c r="D295" i="4" s="1"/>
  <c r="E295" i="4" s="1"/>
  <c r="L294" i="3"/>
  <c r="H294" i="5" s="1"/>
  <c r="I294" i="5" s="1"/>
  <c r="K294" i="3"/>
  <c r="L293" i="3"/>
  <c r="H293" i="5" s="1"/>
  <c r="I293" i="5" s="1"/>
  <c r="K293" i="3"/>
  <c r="D293" i="4" s="1"/>
  <c r="E293" i="4" s="1"/>
  <c r="L292" i="3"/>
  <c r="H292" i="5" s="1"/>
  <c r="I292" i="5" s="1"/>
  <c r="K292" i="3"/>
  <c r="D292" i="4" s="1"/>
  <c r="E292" i="4" s="1"/>
  <c r="L291" i="3"/>
  <c r="H291" i="5" s="1"/>
  <c r="I291" i="5" s="1"/>
  <c r="K291" i="3"/>
  <c r="D291" i="4" s="1"/>
  <c r="E291" i="4" s="1"/>
  <c r="L290" i="3"/>
  <c r="H290" i="5" s="1"/>
  <c r="I290" i="5" s="1"/>
  <c r="K290" i="3"/>
  <c r="D290" i="4" s="1"/>
  <c r="E290" i="4" s="1"/>
  <c r="L289" i="3"/>
  <c r="H289" i="5" s="1"/>
  <c r="I289" i="5" s="1"/>
  <c r="K289" i="3"/>
  <c r="D289" i="4" s="1"/>
  <c r="E289" i="4" s="1"/>
  <c r="L288" i="3"/>
  <c r="H288" i="5" s="1"/>
  <c r="I288" i="5" s="1"/>
  <c r="K288" i="3"/>
  <c r="D288" i="4" s="1"/>
  <c r="E288" i="4" s="1"/>
  <c r="L287" i="3"/>
  <c r="H287" i="5" s="1"/>
  <c r="I287" i="5" s="1"/>
  <c r="K287" i="3"/>
  <c r="D287" i="4" s="1"/>
  <c r="E287" i="4" s="1"/>
  <c r="L286" i="3"/>
  <c r="H286" i="5" s="1"/>
  <c r="I286" i="5" s="1"/>
  <c r="K286" i="3"/>
  <c r="D286" i="4" s="1"/>
  <c r="E286" i="4" s="1"/>
  <c r="L285" i="3"/>
  <c r="H285" i="5" s="1"/>
  <c r="I285" i="5" s="1"/>
  <c r="K285" i="3"/>
  <c r="D285" i="4" s="1"/>
  <c r="E285" i="4" s="1"/>
  <c r="L284" i="3"/>
  <c r="H284" i="5" s="1"/>
  <c r="I284" i="5" s="1"/>
  <c r="K284" i="3"/>
  <c r="D284" i="4" s="1"/>
  <c r="E284" i="4" s="1"/>
  <c r="L283" i="3"/>
  <c r="H283" i="5" s="1"/>
  <c r="I283" i="5" s="1"/>
  <c r="K283" i="3"/>
  <c r="D283" i="4" s="1"/>
  <c r="E283" i="4" s="1"/>
  <c r="L282" i="3"/>
  <c r="H282" i="5" s="1"/>
  <c r="I282" i="5" s="1"/>
  <c r="K282" i="3"/>
  <c r="D282" i="4" s="1"/>
  <c r="E282" i="4" s="1"/>
  <c r="L281" i="3"/>
  <c r="H281" i="5" s="1"/>
  <c r="I281" i="5" s="1"/>
  <c r="K281" i="3"/>
  <c r="D281" i="4" s="1"/>
  <c r="E281" i="4" s="1"/>
  <c r="L280" i="3"/>
  <c r="H280" i="5" s="1"/>
  <c r="I280" i="5" s="1"/>
  <c r="K280" i="3"/>
  <c r="D280" i="4" s="1"/>
  <c r="E280" i="4" s="1"/>
  <c r="L279" i="3"/>
  <c r="H279" i="5" s="1"/>
  <c r="I279" i="5" s="1"/>
  <c r="K279" i="3"/>
  <c r="D279" i="4" s="1"/>
  <c r="E279" i="4" s="1"/>
  <c r="L278" i="3"/>
  <c r="H278" i="5" s="1"/>
  <c r="I278" i="5" s="1"/>
  <c r="K278" i="3"/>
  <c r="D278" i="4" s="1"/>
  <c r="E278" i="4" s="1"/>
  <c r="L277" i="3"/>
  <c r="H277" i="5" s="1"/>
  <c r="I277" i="5" s="1"/>
  <c r="K277" i="3"/>
  <c r="D277" i="4" s="1"/>
  <c r="E277" i="4" s="1"/>
  <c r="L276" i="3"/>
  <c r="H276" i="5" s="1"/>
  <c r="I276" i="5" s="1"/>
  <c r="K276" i="3"/>
  <c r="D276" i="4" s="1"/>
  <c r="E276" i="4" s="1"/>
  <c r="L275" i="3"/>
  <c r="H275" i="5" s="1"/>
  <c r="I275" i="5" s="1"/>
  <c r="K275" i="3"/>
  <c r="D275" i="4" s="1"/>
  <c r="E275" i="4" s="1"/>
  <c r="L274" i="3"/>
  <c r="H274" i="5" s="1"/>
  <c r="I274" i="5" s="1"/>
  <c r="K274" i="3"/>
  <c r="D274" i="4" s="1"/>
  <c r="E274" i="4" s="1"/>
  <c r="L273" i="3"/>
  <c r="H273" i="5" s="1"/>
  <c r="I273" i="5" s="1"/>
  <c r="K273" i="3"/>
  <c r="D273" i="4" s="1"/>
  <c r="E273" i="4" s="1"/>
  <c r="L272" i="3"/>
  <c r="H272" i="5" s="1"/>
  <c r="I272" i="5" s="1"/>
  <c r="K272" i="3"/>
  <c r="D272" i="4" s="1"/>
  <c r="E272" i="4" s="1"/>
  <c r="L271" i="3"/>
  <c r="H271" i="5" s="1"/>
  <c r="I271" i="5" s="1"/>
  <c r="K271" i="3"/>
  <c r="D271" i="4" s="1"/>
  <c r="E271" i="4" s="1"/>
  <c r="L270" i="3"/>
  <c r="H270" i="5" s="1"/>
  <c r="I270" i="5" s="1"/>
  <c r="K270" i="3"/>
  <c r="D270" i="4" s="1"/>
  <c r="E270" i="4" s="1"/>
  <c r="L269" i="3"/>
  <c r="H269" i="5" s="1"/>
  <c r="I269" i="5" s="1"/>
  <c r="K269" i="3"/>
  <c r="D269" i="4" s="1"/>
  <c r="E269" i="4" s="1"/>
  <c r="L268" i="3"/>
  <c r="H268" i="5" s="1"/>
  <c r="I268" i="5" s="1"/>
  <c r="K268" i="3"/>
  <c r="D268" i="4" s="1"/>
  <c r="E268" i="4" s="1"/>
  <c r="L267" i="3"/>
  <c r="H267" i="5" s="1"/>
  <c r="I267" i="5" s="1"/>
  <c r="K267" i="3"/>
  <c r="D267" i="4" s="1"/>
  <c r="E267" i="4" s="1"/>
  <c r="L266" i="3"/>
  <c r="H266" i="5" s="1"/>
  <c r="I266" i="5" s="1"/>
  <c r="K266" i="3"/>
  <c r="D266" i="4" s="1"/>
  <c r="E266" i="4" s="1"/>
  <c r="L265" i="3"/>
  <c r="H265" i="5" s="1"/>
  <c r="I265" i="5" s="1"/>
  <c r="K265" i="3"/>
  <c r="D265" i="4" s="1"/>
  <c r="E265" i="4" s="1"/>
  <c r="L264" i="3"/>
  <c r="H264" i="5" s="1"/>
  <c r="I264" i="5" s="1"/>
  <c r="K264" i="3"/>
  <c r="D264" i="4" s="1"/>
  <c r="E264" i="4" s="1"/>
  <c r="L263" i="3"/>
  <c r="H263" i="5" s="1"/>
  <c r="I263" i="5" s="1"/>
  <c r="K263" i="3"/>
  <c r="D263" i="4" s="1"/>
  <c r="E263" i="4" s="1"/>
  <c r="L262" i="3"/>
  <c r="H262" i="5" s="1"/>
  <c r="I262" i="5" s="1"/>
  <c r="K262" i="3"/>
  <c r="D262" i="4" s="1"/>
  <c r="E262" i="4" s="1"/>
  <c r="L261" i="3"/>
  <c r="H261" i="5" s="1"/>
  <c r="I261" i="5" s="1"/>
  <c r="K261" i="3"/>
  <c r="D261" i="4" s="1"/>
  <c r="E261" i="4" s="1"/>
  <c r="L260" i="3"/>
  <c r="H260" i="5" s="1"/>
  <c r="I260" i="5" s="1"/>
  <c r="K260" i="3"/>
  <c r="D260" i="4" s="1"/>
  <c r="E260" i="4" s="1"/>
  <c r="L259" i="3"/>
  <c r="H259" i="5" s="1"/>
  <c r="I259" i="5" s="1"/>
  <c r="K259" i="3"/>
  <c r="D259" i="4" s="1"/>
  <c r="E259" i="4" s="1"/>
  <c r="L258" i="3"/>
  <c r="H258" i="5" s="1"/>
  <c r="I258" i="5" s="1"/>
  <c r="K258" i="3"/>
  <c r="D258" i="4" s="1"/>
  <c r="E258" i="4" s="1"/>
  <c r="L257" i="3"/>
  <c r="H257" i="5" s="1"/>
  <c r="I257" i="5" s="1"/>
  <c r="K257" i="3"/>
  <c r="D257" i="4" s="1"/>
  <c r="E257" i="4" s="1"/>
  <c r="L256" i="3"/>
  <c r="H256" i="5" s="1"/>
  <c r="I256" i="5" s="1"/>
  <c r="K256" i="3"/>
  <c r="D256" i="4" s="1"/>
  <c r="E256" i="4" s="1"/>
  <c r="L255" i="3"/>
  <c r="H255" i="5" s="1"/>
  <c r="I255" i="5" s="1"/>
  <c r="K255" i="3"/>
  <c r="D255" i="4" s="1"/>
  <c r="E255" i="4" s="1"/>
  <c r="L254" i="3"/>
  <c r="H254" i="5" s="1"/>
  <c r="I254" i="5" s="1"/>
  <c r="K254" i="3"/>
  <c r="D254" i="4" s="1"/>
  <c r="E254" i="4" s="1"/>
  <c r="L253" i="3"/>
  <c r="H253" i="5" s="1"/>
  <c r="I253" i="5" s="1"/>
  <c r="K253" i="3"/>
  <c r="D253" i="4" s="1"/>
  <c r="E253" i="4" s="1"/>
  <c r="L252" i="3"/>
  <c r="H252" i="5" s="1"/>
  <c r="I252" i="5" s="1"/>
  <c r="K252" i="3"/>
  <c r="D252" i="4" s="1"/>
  <c r="E252" i="4" s="1"/>
  <c r="L251" i="3"/>
  <c r="H251" i="5" s="1"/>
  <c r="I251" i="5" s="1"/>
  <c r="K251" i="3"/>
  <c r="D251" i="4" s="1"/>
  <c r="E251" i="4" s="1"/>
  <c r="L250" i="3"/>
  <c r="H250" i="5" s="1"/>
  <c r="I250" i="5" s="1"/>
  <c r="K250" i="3"/>
  <c r="D250" i="4" s="1"/>
  <c r="E250" i="4" s="1"/>
  <c r="L249" i="3"/>
  <c r="H249" i="5" s="1"/>
  <c r="I249" i="5" s="1"/>
  <c r="K249" i="3"/>
  <c r="D249" i="4" s="1"/>
  <c r="E249" i="4" s="1"/>
  <c r="L248" i="3"/>
  <c r="H248" i="5" s="1"/>
  <c r="I248" i="5" s="1"/>
  <c r="K248" i="3"/>
  <c r="D248" i="4" s="1"/>
  <c r="E248" i="4" s="1"/>
  <c r="L247" i="3"/>
  <c r="H247" i="5" s="1"/>
  <c r="I247" i="5" s="1"/>
  <c r="K247" i="3"/>
  <c r="D247" i="4" s="1"/>
  <c r="E247" i="4" s="1"/>
  <c r="L246" i="3"/>
  <c r="H246" i="5" s="1"/>
  <c r="I246" i="5" s="1"/>
  <c r="K246" i="3"/>
  <c r="D246" i="4" s="1"/>
  <c r="E246" i="4" s="1"/>
  <c r="J246" i="3"/>
  <c r="D246" i="5" s="1"/>
  <c r="H246" i="3"/>
  <c r="I246" i="3" s="1"/>
  <c r="O246" i="4" s="1"/>
  <c r="G246" i="3"/>
  <c r="G247" i="3" s="1"/>
  <c r="D246" i="3"/>
  <c r="E246" i="3" s="1"/>
  <c r="F246" i="3" s="1"/>
  <c r="C246" i="3"/>
  <c r="C247" i="3" s="1"/>
  <c r="L245" i="3"/>
  <c r="H245" i="5" s="1"/>
  <c r="I245" i="5" s="1"/>
  <c r="K245" i="3"/>
  <c r="D245" i="4" s="1"/>
  <c r="E245" i="4" s="1"/>
  <c r="L244" i="3"/>
  <c r="H244" i="5" s="1"/>
  <c r="I244" i="5" s="1"/>
  <c r="K244" i="3"/>
  <c r="D244" i="4" s="1"/>
  <c r="E244" i="4" s="1"/>
  <c r="L243" i="3"/>
  <c r="H243" i="5" s="1"/>
  <c r="I243" i="5" s="1"/>
  <c r="K243" i="3"/>
  <c r="D243" i="4" s="1"/>
  <c r="E243" i="4" s="1"/>
  <c r="L242" i="3"/>
  <c r="H242" i="5" s="1"/>
  <c r="I242" i="5" s="1"/>
  <c r="K242" i="3"/>
  <c r="D242" i="4" s="1"/>
  <c r="E242" i="4" s="1"/>
  <c r="L241" i="3"/>
  <c r="H241" i="5" s="1"/>
  <c r="I241" i="5" s="1"/>
  <c r="K241" i="3"/>
  <c r="D241" i="4" s="1"/>
  <c r="E241" i="4" s="1"/>
  <c r="L240" i="3"/>
  <c r="H240" i="5" s="1"/>
  <c r="I240" i="5" s="1"/>
  <c r="K240" i="3"/>
  <c r="D240" i="4" s="1"/>
  <c r="E240" i="4" s="1"/>
  <c r="L239" i="3"/>
  <c r="H239" i="5" s="1"/>
  <c r="I239" i="5" s="1"/>
  <c r="K239" i="3"/>
  <c r="D239" i="4" s="1"/>
  <c r="E239" i="4" s="1"/>
  <c r="L238" i="3"/>
  <c r="H238" i="5" s="1"/>
  <c r="I238" i="5" s="1"/>
  <c r="K238" i="3"/>
  <c r="D238" i="4" s="1"/>
  <c r="E238" i="4" s="1"/>
  <c r="L237" i="3"/>
  <c r="H237" i="5" s="1"/>
  <c r="I237" i="5" s="1"/>
  <c r="K237" i="3"/>
  <c r="D237" i="4" s="1"/>
  <c r="E237" i="4" s="1"/>
  <c r="L236" i="3"/>
  <c r="H236" i="5" s="1"/>
  <c r="I236" i="5" s="1"/>
  <c r="K236" i="3"/>
  <c r="D236" i="4" s="1"/>
  <c r="E236" i="4" s="1"/>
  <c r="L235" i="3"/>
  <c r="H235" i="5" s="1"/>
  <c r="I235" i="5" s="1"/>
  <c r="K235" i="3"/>
  <c r="D235" i="4" s="1"/>
  <c r="E235" i="4" s="1"/>
  <c r="L234" i="3"/>
  <c r="H234" i="5" s="1"/>
  <c r="I234" i="5" s="1"/>
  <c r="K234" i="3"/>
  <c r="D234" i="4" s="1"/>
  <c r="E234" i="4" s="1"/>
  <c r="L233" i="3"/>
  <c r="H233" i="5" s="1"/>
  <c r="I233" i="5" s="1"/>
  <c r="K233" i="3"/>
  <c r="D233" i="4" s="1"/>
  <c r="E233" i="4" s="1"/>
  <c r="L232" i="3"/>
  <c r="H232" i="5" s="1"/>
  <c r="I232" i="5" s="1"/>
  <c r="K232" i="3"/>
  <c r="D232" i="4" s="1"/>
  <c r="E232" i="4" s="1"/>
  <c r="L231" i="3"/>
  <c r="H231" i="5" s="1"/>
  <c r="I231" i="5" s="1"/>
  <c r="K231" i="3"/>
  <c r="D231" i="4" s="1"/>
  <c r="E231" i="4" s="1"/>
  <c r="L230" i="3"/>
  <c r="H230" i="5" s="1"/>
  <c r="I230" i="5" s="1"/>
  <c r="K230" i="3"/>
  <c r="D230" i="4" s="1"/>
  <c r="E230" i="4" s="1"/>
  <c r="L229" i="3"/>
  <c r="H229" i="5" s="1"/>
  <c r="I229" i="5" s="1"/>
  <c r="K229" i="3"/>
  <c r="D229" i="4" s="1"/>
  <c r="E229" i="4" s="1"/>
  <c r="L228" i="3"/>
  <c r="H228" i="5" s="1"/>
  <c r="I228" i="5" s="1"/>
  <c r="K228" i="3"/>
  <c r="D228" i="4" s="1"/>
  <c r="E228" i="4" s="1"/>
  <c r="L227" i="3"/>
  <c r="H227" i="5" s="1"/>
  <c r="I227" i="5" s="1"/>
  <c r="K227" i="3"/>
  <c r="D227" i="4" s="1"/>
  <c r="E227" i="4" s="1"/>
  <c r="L226" i="3"/>
  <c r="H226" i="5" s="1"/>
  <c r="I226" i="5" s="1"/>
  <c r="K226" i="3"/>
  <c r="D226" i="4" s="1"/>
  <c r="E226" i="4" s="1"/>
  <c r="L225" i="3"/>
  <c r="H225" i="5" s="1"/>
  <c r="I225" i="5" s="1"/>
  <c r="K225" i="3"/>
  <c r="D225" i="4" s="1"/>
  <c r="E225" i="4" s="1"/>
  <c r="L224" i="3"/>
  <c r="H224" i="5" s="1"/>
  <c r="I224" i="5" s="1"/>
  <c r="K224" i="3"/>
  <c r="D224" i="4" s="1"/>
  <c r="E224" i="4" s="1"/>
  <c r="L223" i="3"/>
  <c r="H223" i="5" s="1"/>
  <c r="I223" i="5" s="1"/>
  <c r="K223" i="3"/>
  <c r="D223" i="4" s="1"/>
  <c r="E223" i="4" s="1"/>
  <c r="L222" i="3"/>
  <c r="H222" i="5" s="1"/>
  <c r="I222" i="5" s="1"/>
  <c r="K222" i="3"/>
  <c r="D222" i="4" s="1"/>
  <c r="E222" i="4" s="1"/>
  <c r="L221" i="3"/>
  <c r="H221" i="5" s="1"/>
  <c r="I221" i="5" s="1"/>
  <c r="K221" i="3"/>
  <c r="D221" i="4" s="1"/>
  <c r="E221" i="4" s="1"/>
  <c r="L220" i="3"/>
  <c r="H220" i="5" s="1"/>
  <c r="I220" i="5" s="1"/>
  <c r="K220" i="3"/>
  <c r="D220" i="4" s="1"/>
  <c r="E220" i="4" s="1"/>
  <c r="L219" i="3"/>
  <c r="H219" i="5" s="1"/>
  <c r="I219" i="5" s="1"/>
  <c r="K219" i="3"/>
  <c r="D219" i="4" s="1"/>
  <c r="E219" i="4" s="1"/>
  <c r="L218" i="3"/>
  <c r="H218" i="5" s="1"/>
  <c r="I218" i="5" s="1"/>
  <c r="K218" i="3"/>
  <c r="D218" i="4" s="1"/>
  <c r="E218" i="4" s="1"/>
  <c r="L217" i="3"/>
  <c r="H217" i="5" s="1"/>
  <c r="I217" i="5" s="1"/>
  <c r="K217" i="3"/>
  <c r="D217" i="4" s="1"/>
  <c r="E217" i="4" s="1"/>
  <c r="L216" i="3"/>
  <c r="H216" i="5" s="1"/>
  <c r="I216" i="5" s="1"/>
  <c r="K216" i="3"/>
  <c r="D216" i="4" s="1"/>
  <c r="E216" i="4" s="1"/>
  <c r="L215" i="3"/>
  <c r="H215" i="5" s="1"/>
  <c r="I215" i="5" s="1"/>
  <c r="K215" i="3"/>
  <c r="D215" i="4" s="1"/>
  <c r="E215" i="4" s="1"/>
  <c r="L214" i="3"/>
  <c r="H214" i="5" s="1"/>
  <c r="I214" i="5" s="1"/>
  <c r="K214" i="3"/>
  <c r="D214" i="4" s="1"/>
  <c r="E214" i="4" s="1"/>
  <c r="L213" i="3"/>
  <c r="H213" i="5" s="1"/>
  <c r="I213" i="5" s="1"/>
  <c r="K213" i="3"/>
  <c r="D213" i="4" s="1"/>
  <c r="E213" i="4" s="1"/>
  <c r="L212" i="3"/>
  <c r="H212" i="5" s="1"/>
  <c r="I212" i="5" s="1"/>
  <c r="K212" i="3"/>
  <c r="D212" i="4" s="1"/>
  <c r="E212" i="4" s="1"/>
  <c r="L211" i="3"/>
  <c r="H211" i="5" s="1"/>
  <c r="I211" i="5" s="1"/>
  <c r="K211" i="3"/>
  <c r="D211" i="4" s="1"/>
  <c r="E211" i="4" s="1"/>
  <c r="L210" i="3"/>
  <c r="H210" i="5" s="1"/>
  <c r="I210" i="5" s="1"/>
  <c r="K210" i="3"/>
  <c r="D210" i="4" s="1"/>
  <c r="E210" i="4" s="1"/>
  <c r="L209" i="3"/>
  <c r="H209" i="5" s="1"/>
  <c r="I209" i="5" s="1"/>
  <c r="K209" i="3"/>
  <c r="D209" i="4" s="1"/>
  <c r="E209" i="4" s="1"/>
  <c r="L208" i="3"/>
  <c r="H208" i="5" s="1"/>
  <c r="I208" i="5" s="1"/>
  <c r="K208" i="3"/>
  <c r="D208" i="4" s="1"/>
  <c r="E208" i="4" s="1"/>
  <c r="L207" i="3"/>
  <c r="H207" i="5" s="1"/>
  <c r="I207" i="5" s="1"/>
  <c r="K207" i="3"/>
  <c r="D207" i="4" s="1"/>
  <c r="E207" i="4" s="1"/>
  <c r="L206" i="3"/>
  <c r="H206" i="5" s="1"/>
  <c r="I206" i="5" s="1"/>
  <c r="K206" i="3"/>
  <c r="D206" i="4" s="1"/>
  <c r="E206" i="4" s="1"/>
  <c r="L205" i="3"/>
  <c r="H205" i="5" s="1"/>
  <c r="I205" i="5" s="1"/>
  <c r="K205" i="3"/>
  <c r="D205" i="4" s="1"/>
  <c r="E205" i="4" s="1"/>
  <c r="L204" i="3"/>
  <c r="H204" i="5" s="1"/>
  <c r="I204" i="5" s="1"/>
  <c r="K204" i="3"/>
  <c r="D204" i="4" s="1"/>
  <c r="E204" i="4" s="1"/>
  <c r="L203" i="3"/>
  <c r="H203" i="5" s="1"/>
  <c r="I203" i="5" s="1"/>
  <c r="K203" i="3"/>
  <c r="D203" i="4" s="1"/>
  <c r="E203" i="4" s="1"/>
  <c r="L202" i="3"/>
  <c r="H202" i="5" s="1"/>
  <c r="I202" i="5" s="1"/>
  <c r="K202" i="3"/>
  <c r="D202" i="4" s="1"/>
  <c r="E202" i="4" s="1"/>
  <c r="L201" i="3"/>
  <c r="H201" i="5" s="1"/>
  <c r="I201" i="5" s="1"/>
  <c r="K201" i="3"/>
  <c r="D201" i="4" s="1"/>
  <c r="E201" i="4" s="1"/>
  <c r="L200" i="3"/>
  <c r="H200" i="5" s="1"/>
  <c r="I200" i="5" s="1"/>
  <c r="K200" i="3"/>
  <c r="D200" i="4" s="1"/>
  <c r="E200" i="4" s="1"/>
  <c r="L199" i="3"/>
  <c r="H199" i="5" s="1"/>
  <c r="I199" i="5" s="1"/>
  <c r="K199" i="3"/>
  <c r="D199" i="4" s="1"/>
  <c r="E199" i="4" s="1"/>
  <c r="L198" i="3"/>
  <c r="H198" i="5" s="1"/>
  <c r="I198" i="5" s="1"/>
  <c r="K198" i="3"/>
  <c r="D198" i="4" s="1"/>
  <c r="E198" i="4" s="1"/>
  <c r="L197" i="3"/>
  <c r="H197" i="5" s="1"/>
  <c r="I197" i="5" s="1"/>
  <c r="K197" i="3"/>
  <c r="D197" i="4" s="1"/>
  <c r="E197" i="4" s="1"/>
  <c r="L196" i="3"/>
  <c r="H196" i="5" s="1"/>
  <c r="I196" i="5" s="1"/>
  <c r="K196" i="3"/>
  <c r="D196" i="4" s="1"/>
  <c r="E196" i="4" s="1"/>
  <c r="L195" i="3"/>
  <c r="H195" i="5" s="1"/>
  <c r="I195" i="5" s="1"/>
  <c r="K195" i="3"/>
  <c r="D195" i="4" s="1"/>
  <c r="E195" i="4" s="1"/>
  <c r="L194" i="3"/>
  <c r="H194" i="5" s="1"/>
  <c r="I194" i="5" s="1"/>
  <c r="K194" i="3"/>
  <c r="D194" i="4" s="1"/>
  <c r="E194" i="4" s="1"/>
  <c r="L193" i="3"/>
  <c r="H193" i="5" s="1"/>
  <c r="I193" i="5" s="1"/>
  <c r="K193" i="3"/>
  <c r="D193" i="4" s="1"/>
  <c r="E193" i="4" s="1"/>
  <c r="L192" i="3"/>
  <c r="H192" i="5" s="1"/>
  <c r="I192" i="5" s="1"/>
  <c r="K192" i="3"/>
  <c r="D192" i="4" s="1"/>
  <c r="E192" i="4" s="1"/>
  <c r="L191" i="3"/>
  <c r="H191" i="5" s="1"/>
  <c r="I191" i="5" s="1"/>
  <c r="K191" i="3"/>
  <c r="D191" i="4" s="1"/>
  <c r="E191" i="4" s="1"/>
  <c r="L190" i="3"/>
  <c r="H190" i="5" s="1"/>
  <c r="I190" i="5" s="1"/>
  <c r="K190" i="3"/>
  <c r="D190" i="4" s="1"/>
  <c r="E190" i="4" s="1"/>
  <c r="L189" i="3"/>
  <c r="H189" i="5" s="1"/>
  <c r="I189" i="5" s="1"/>
  <c r="K189" i="3"/>
  <c r="D189" i="4" s="1"/>
  <c r="E189" i="4" s="1"/>
  <c r="L188" i="3"/>
  <c r="H188" i="5" s="1"/>
  <c r="I188" i="5" s="1"/>
  <c r="K188" i="3"/>
  <c r="D188" i="4" s="1"/>
  <c r="E188" i="4" s="1"/>
  <c r="L187" i="3"/>
  <c r="H187" i="5" s="1"/>
  <c r="I187" i="5" s="1"/>
  <c r="K187" i="3"/>
  <c r="D187" i="4" s="1"/>
  <c r="E187" i="4" s="1"/>
  <c r="L186" i="3"/>
  <c r="H186" i="5" s="1"/>
  <c r="I186" i="5" s="1"/>
  <c r="K186" i="3"/>
  <c r="D186" i="4" s="1"/>
  <c r="E186" i="4" s="1"/>
  <c r="L185" i="3"/>
  <c r="H185" i="5" s="1"/>
  <c r="I185" i="5" s="1"/>
  <c r="K185" i="3"/>
  <c r="D185" i="4" s="1"/>
  <c r="E185" i="4" s="1"/>
  <c r="L184" i="3"/>
  <c r="H184" i="5" s="1"/>
  <c r="I184" i="5" s="1"/>
  <c r="K184" i="3"/>
  <c r="D184" i="4" s="1"/>
  <c r="E184" i="4" s="1"/>
  <c r="L183" i="3"/>
  <c r="H183" i="5" s="1"/>
  <c r="I183" i="5" s="1"/>
  <c r="K183" i="3"/>
  <c r="D183" i="4" s="1"/>
  <c r="E183" i="4" s="1"/>
  <c r="L182" i="3"/>
  <c r="H182" i="5" s="1"/>
  <c r="I182" i="5" s="1"/>
  <c r="K182" i="3"/>
  <c r="D182" i="4" s="1"/>
  <c r="E182" i="4" s="1"/>
  <c r="L181" i="3"/>
  <c r="H181" i="5" s="1"/>
  <c r="I181" i="5" s="1"/>
  <c r="K181" i="3"/>
  <c r="D181" i="4" s="1"/>
  <c r="E181" i="4" s="1"/>
  <c r="L180" i="3"/>
  <c r="H180" i="5" s="1"/>
  <c r="I180" i="5" s="1"/>
  <c r="K180" i="3"/>
  <c r="D180" i="4" s="1"/>
  <c r="E180" i="4" s="1"/>
  <c r="L179" i="3"/>
  <c r="H179" i="5" s="1"/>
  <c r="I179" i="5" s="1"/>
  <c r="K179" i="3"/>
  <c r="D179" i="4" s="1"/>
  <c r="E179" i="4" s="1"/>
  <c r="L178" i="3"/>
  <c r="H178" i="5" s="1"/>
  <c r="I178" i="5" s="1"/>
  <c r="K178" i="3"/>
  <c r="D178" i="4" s="1"/>
  <c r="E178" i="4" s="1"/>
  <c r="L177" i="3"/>
  <c r="H177" i="5" s="1"/>
  <c r="I177" i="5" s="1"/>
  <c r="K177" i="3"/>
  <c r="D177" i="4" s="1"/>
  <c r="E177" i="4" s="1"/>
  <c r="L176" i="3"/>
  <c r="H176" i="5" s="1"/>
  <c r="I176" i="5" s="1"/>
  <c r="K176" i="3"/>
  <c r="D176" i="4" s="1"/>
  <c r="E176" i="4" s="1"/>
  <c r="L175" i="3"/>
  <c r="H175" i="5" s="1"/>
  <c r="I175" i="5" s="1"/>
  <c r="K175" i="3"/>
  <c r="D175" i="4" s="1"/>
  <c r="E175" i="4" s="1"/>
  <c r="L174" i="3"/>
  <c r="H174" i="5" s="1"/>
  <c r="I174" i="5" s="1"/>
  <c r="K174" i="3"/>
  <c r="D174" i="4" s="1"/>
  <c r="E174" i="4" s="1"/>
  <c r="L173" i="3"/>
  <c r="H173" i="5" s="1"/>
  <c r="I173" i="5" s="1"/>
  <c r="K173" i="3"/>
  <c r="D173" i="4" s="1"/>
  <c r="E173" i="4" s="1"/>
  <c r="L172" i="3"/>
  <c r="H172" i="5" s="1"/>
  <c r="I172" i="5" s="1"/>
  <c r="K172" i="3"/>
  <c r="D172" i="4" s="1"/>
  <c r="E172" i="4" s="1"/>
  <c r="L171" i="3"/>
  <c r="H171" i="5" s="1"/>
  <c r="I171" i="5" s="1"/>
  <c r="K171" i="3"/>
  <c r="D171" i="4" s="1"/>
  <c r="E171" i="4" s="1"/>
  <c r="L170" i="3"/>
  <c r="H170" i="5" s="1"/>
  <c r="I170" i="5" s="1"/>
  <c r="K170" i="3"/>
  <c r="D170" i="4" s="1"/>
  <c r="E170" i="4" s="1"/>
  <c r="L169" i="3"/>
  <c r="H169" i="5" s="1"/>
  <c r="I169" i="5" s="1"/>
  <c r="K169" i="3"/>
  <c r="D169" i="4" s="1"/>
  <c r="E169" i="4" s="1"/>
  <c r="L168" i="3"/>
  <c r="H168" i="5" s="1"/>
  <c r="I168" i="5" s="1"/>
  <c r="K168" i="3"/>
  <c r="D168" i="4" s="1"/>
  <c r="E168" i="4" s="1"/>
  <c r="L167" i="3"/>
  <c r="H167" i="5" s="1"/>
  <c r="I167" i="5" s="1"/>
  <c r="K167" i="3"/>
  <c r="D167" i="4" s="1"/>
  <c r="E167" i="4" s="1"/>
  <c r="L166" i="3"/>
  <c r="H166" i="5" s="1"/>
  <c r="I166" i="5" s="1"/>
  <c r="K166" i="3"/>
  <c r="D166" i="4" s="1"/>
  <c r="E166" i="4" s="1"/>
  <c r="L165" i="3"/>
  <c r="H165" i="5" s="1"/>
  <c r="I165" i="5" s="1"/>
  <c r="K165" i="3"/>
  <c r="D165" i="4" s="1"/>
  <c r="E165" i="4" s="1"/>
  <c r="L164" i="3"/>
  <c r="H164" i="5" s="1"/>
  <c r="I164" i="5" s="1"/>
  <c r="K164" i="3"/>
  <c r="D164" i="4" s="1"/>
  <c r="E164" i="4" s="1"/>
  <c r="L163" i="3"/>
  <c r="H163" i="5" s="1"/>
  <c r="I163" i="5" s="1"/>
  <c r="K163" i="3"/>
  <c r="D163" i="4" s="1"/>
  <c r="E163" i="4" s="1"/>
  <c r="L162" i="3"/>
  <c r="H162" i="5" s="1"/>
  <c r="I162" i="5" s="1"/>
  <c r="K162" i="3"/>
  <c r="D162" i="4" s="1"/>
  <c r="E162" i="4" s="1"/>
  <c r="L161" i="3"/>
  <c r="H161" i="5" s="1"/>
  <c r="I161" i="5" s="1"/>
  <c r="K161" i="3"/>
  <c r="D161" i="4" s="1"/>
  <c r="E161" i="4" s="1"/>
  <c r="L160" i="3"/>
  <c r="H160" i="5" s="1"/>
  <c r="I160" i="5" s="1"/>
  <c r="K160" i="3"/>
  <c r="D160" i="4" s="1"/>
  <c r="E160" i="4" s="1"/>
  <c r="L159" i="3"/>
  <c r="H159" i="5" s="1"/>
  <c r="I159" i="5" s="1"/>
  <c r="K159" i="3"/>
  <c r="D159" i="4" s="1"/>
  <c r="E159" i="4" s="1"/>
  <c r="L158" i="3"/>
  <c r="H158" i="5" s="1"/>
  <c r="I158" i="5" s="1"/>
  <c r="K158" i="3"/>
  <c r="D158" i="4" s="1"/>
  <c r="E158" i="4" s="1"/>
  <c r="L157" i="3"/>
  <c r="H157" i="5" s="1"/>
  <c r="I157" i="5" s="1"/>
  <c r="K157" i="3"/>
  <c r="D157" i="4" s="1"/>
  <c r="E157" i="4" s="1"/>
  <c r="L156" i="3"/>
  <c r="H156" i="5" s="1"/>
  <c r="I156" i="5" s="1"/>
  <c r="K156" i="3"/>
  <c r="D156" i="4" s="1"/>
  <c r="E156" i="4" s="1"/>
  <c r="L155" i="3"/>
  <c r="H155" i="5" s="1"/>
  <c r="I155" i="5" s="1"/>
  <c r="K155" i="3"/>
  <c r="D155" i="4" s="1"/>
  <c r="E155" i="4" s="1"/>
  <c r="L154" i="3"/>
  <c r="H154" i="5" s="1"/>
  <c r="I154" i="5" s="1"/>
  <c r="K154" i="3"/>
  <c r="D154" i="4" s="1"/>
  <c r="E154" i="4" s="1"/>
  <c r="L153" i="3"/>
  <c r="H153" i="5" s="1"/>
  <c r="I153" i="5" s="1"/>
  <c r="K153" i="3"/>
  <c r="D153" i="4" s="1"/>
  <c r="E153" i="4" s="1"/>
  <c r="L152" i="3"/>
  <c r="H152" i="5" s="1"/>
  <c r="I152" i="5" s="1"/>
  <c r="K152" i="3"/>
  <c r="D152" i="4" s="1"/>
  <c r="E152" i="4" s="1"/>
  <c r="L151" i="3"/>
  <c r="H151" i="5" s="1"/>
  <c r="I151" i="5" s="1"/>
  <c r="K151" i="3"/>
  <c r="D151" i="4" s="1"/>
  <c r="E151" i="4" s="1"/>
  <c r="L150" i="3"/>
  <c r="H150" i="5" s="1"/>
  <c r="I150" i="5" s="1"/>
  <c r="K150" i="3"/>
  <c r="D150" i="4" s="1"/>
  <c r="E150" i="4" s="1"/>
  <c r="L149" i="3"/>
  <c r="H149" i="5" s="1"/>
  <c r="I149" i="5" s="1"/>
  <c r="K149" i="3"/>
  <c r="D149" i="4" s="1"/>
  <c r="E149" i="4" s="1"/>
  <c r="L148" i="3"/>
  <c r="H148" i="5" s="1"/>
  <c r="I148" i="5" s="1"/>
  <c r="K148" i="3"/>
  <c r="D148" i="4" s="1"/>
  <c r="E148" i="4" s="1"/>
  <c r="L147" i="3"/>
  <c r="H147" i="5" s="1"/>
  <c r="I147" i="5" s="1"/>
  <c r="K147" i="3"/>
  <c r="D147" i="4" s="1"/>
  <c r="E147" i="4" s="1"/>
  <c r="L146" i="3"/>
  <c r="H146" i="5" s="1"/>
  <c r="I146" i="5" s="1"/>
  <c r="K146" i="3"/>
  <c r="D146" i="4" s="1"/>
  <c r="E146" i="4" s="1"/>
  <c r="L145" i="3"/>
  <c r="H145" i="5" s="1"/>
  <c r="I145" i="5" s="1"/>
  <c r="K145" i="3"/>
  <c r="D145" i="4" s="1"/>
  <c r="E145" i="4" s="1"/>
  <c r="L144" i="3"/>
  <c r="H144" i="5" s="1"/>
  <c r="I144" i="5" s="1"/>
  <c r="K144" i="3"/>
  <c r="D144" i="4" s="1"/>
  <c r="E144" i="4" s="1"/>
  <c r="L143" i="3"/>
  <c r="H143" i="5" s="1"/>
  <c r="I143" i="5" s="1"/>
  <c r="K143" i="3"/>
  <c r="D143" i="4" s="1"/>
  <c r="E143" i="4" s="1"/>
  <c r="L142" i="3"/>
  <c r="H142" i="5" s="1"/>
  <c r="I142" i="5" s="1"/>
  <c r="K142" i="3"/>
  <c r="D142" i="4" s="1"/>
  <c r="E142" i="4" s="1"/>
  <c r="L141" i="3"/>
  <c r="H141" i="5" s="1"/>
  <c r="I141" i="5" s="1"/>
  <c r="K141" i="3"/>
  <c r="D141" i="4" s="1"/>
  <c r="E141" i="4" s="1"/>
  <c r="L140" i="3"/>
  <c r="H140" i="5" s="1"/>
  <c r="I140" i="5" s="1"/>
  <c r="K140" i="3"/>
  <c r="D140" i="4" s="1"/>
  <c r="E140" i="4" s="1"/>
  <c r="L139" i="3"/>
  <c r="H139" i="5" s="1"/>
  <c r="I139" i="5" s="1"/>
  <c r="K139" i="3"/>
  <c r="D139" i="4" s="1"/>
  <c r="E139" i="4" s="1"/>
  <c r="L138" i="3"/>
  <c r="H138" i="5" s="1"/>
  <c r="I138" i="5" s="1"/>
  <c r="K138" i="3"/>
  <c r="D138" i="4" s="1"/>
  <c r="E138" i="4" s="1"/>
  <c r="L137" i="3"/>
  <c r="H137" i="5" s="1"/>
  <c r="I137" i="5" s="1"/>
  <c r="K137" i="3"/>
  <c r="D137" i="4" s="1"/>
  <c r="E137" i="4" s="1"/>
  <c r="L136" i="3"/>
  <c r="H136" i="5" s="1"/>
  <c r="I136" i="5" s="1"/>
  <c r="K136" i="3"/>
  <c r="D136" i="4" s="1"/>
  <c r="E136" i="4" s="1"/>
  <c r="L135" i="3"/>
  <c r="H135" i="5" s="1"/>
  <c r="I135" i="5" s="1"/>
  <c r="K135" i="3"/>
  <c r="D135" i="4" s="1"/>
  <c r="E135" i="4" s="1"/>
  <c r="L134" i="3"/>
  <c r="H134" i="5" s="1"/>
  <c r="I134" i="5" s="1"/>
  <c r="K134" i="3"/>
  <c r="D134" i="4" s="1"/>
  <c r="E134" i="4" s="1"/>
  <c r="L133" i="3"/>
  <c r="H133" i="5" s="1"/>
  <c r="I133" i="5" s="1"/>
  <c r="K133" i="3"/>
  <c r="D133" i="4" s="1"/>
  <c r="E133" i="4" s="1"/>
  <c r="L132" i="3"/>
  <c r="H132" i="5" s="1"/>
  <c r="I132" i="5" s="1"/>
  <c r="K132" i="3"/>
  <c r="D132" i="4" s="1"/>
  <c r="E132" i="4" s="1"/>
  <c r="L131" i="3"/>
  <c r="H131" i="5" s="1"/>
  <c r="I131" i="5" s="1"/>
  <c r="K131" i="3"/>
  <c r="D131" i="4" s="1"/>
  <c r="E131" i="4" s="1"/>
  <c r="L130" i="3"/>
  <c r="H130" i="5" s="1"/>
  <c r="I130" i="5" s="1"/>
  <c r="K130" i="3"/>
  <c r="D130" i="4" s="1"/>
  <c r="E130" i="4" s="1"/>
  <c r="L129" i="3"/>
  <c r="H129" i="5" s="1"/>
  <c r="I129" i="5" s="1"/>
  <c r="K129" i="3"/>
  <c r="D129" i="4" s="1"/>
  <c r="L128" i="3"/>
  <c r="H128" i="5" s="1"/>
  <c r="I128" i="5" s="1"/>
  <c r="K128" i="3"/>
  <c r="D128" i="4" s="1"/>
  <c r="E128" i="4" s="1"/>
  <c r="L127" i="3"/>
  <c r="H127" i="5" s="1"/>
  <c r="I127" i="5" s="1"/>
  <c r="K127" i="3"/>
  <c r="D127" i="4" s="1"/>
  <c r="E127" i="4" s="1"/>
  <c r="L126" i="3"/>
  <c r="H126" i="5" s="1"/>
  <c r="I126" i="5" s="1"/>
  <c r="K126" i="3"/>
  <c r="D126" i="4" s="1"/>
  <c r="J126" i="3"/>
  <c r="D126" i="5" s="1"/>
  <c r="H126" i="3"/>
  <c r="I126" i="3" s="1"/>
  <c r="O126" i="4" s="1"/>
  <c r="G126" i="3"/>
  <c r="G127" i="3" s="1"/>
  <c r="D126" i="3"/>
  <c r="E126" i="3" s="1"/>
  <c r="F126" i="3" s="1"/>
  <c r="C126" i="3"/>
  <c r="C127" i="3" s="1"/>
  <c r="L125" i="3"/>
  <c r="H125" i="5" s="1"/>
  <c r="I125" i="5" s="1"/>
  <c r="K125" i="3"/>
  <c r="D125" i="4" s="1"/>
  <c r="E125" i="4" s="1"/>
  <c r="L124" i="3"/>
  <c r="H124" i="5" s="1"/>
  <c r="I124" i="5" s="1"/>
  <c r="K124" i="3"/>
  <c r="D124" i="4" s="1"/>
  <c r="E124" i="4" s="1"/>
  <c r="L123" i="3"/>
  <c r="H123" i="5" s="1"/>
  <c r="I123" i="5" s="1"/>
  <c r="K123" i="3"/>
  <c r="D123" i="4" s="1"/>
  <c r="E123" i="4" s="1"/>
  <c r="L122" i="3"/>
  <c r="H122" i="5" s="1"/>
  <c r="I122" i="5" s="1"/>
  <c r="K122" i="3"/>
  <c r="D122" i="4" s="1"/>
  <c r="E122" i="4" s="1"/>
  <c r="L121" i="3"/>
  <c r="H121" i="5" s="1"/>
  <c r="I121" i="5" s="1"/>
  <c r="K121" i="3"/>
  <c r="D121" i="4" s="1"/>
  <c r="E121" i="4" s="1"/>
  <c r="L120" i="3"/>
  <c r="H120" i="5" s="1"/>
  <c r="I120" i="5" s="1"/>
  <c r="K120" i="3"/>
  <c r="D120" i="4" s="1"/>
  <c r="E120" i="4" s="1"/>
  <c r="L119" i="3"/>
  <c r="H119" i="5" s="1"/>
  <c r="I119" i="5" s="1"/>
  <c r="K119" i="3"/>
  <c r="D119" i="4" s="1"/>
  <c r="E119" i="4" s="1"/>
  <c r="L118" i="3"/>
  <c r="H118" i="5" s="1"/>
  <c r="I118" i="5" s="1"/>
  <c r="K118" i="3"/>
  <c r="D118" i="4" s="1"/>
  <c r="E118" i="4" s="1"/>
  <c r="L117" i="3"/>
  <c r="H117" i="5" s="1"/>
  <c r="I117" i="5" s="1"/>
  <c r="K117" i="3"/>
  <c r="D117" i="4" s="1"/>
  <c r="E117" i="4" s="1"/>
  <c r="L116" i="3"/>
  <c r="H116" i="5" s="1"/>
  <c r="I116" i="5" s="1"/>
  <c r="K116" i="3"/>
  <c r="D116" i="4" s="1"/>
  <c r="E116" i="4" s="1"/>
  <c r="L115" i="3"/>
  <c r="H115" i="5" s="1"/>
  <c r="I115" i="5" s="1"/>
  <c r="K115" i="3"/>
  <c r="D115" i="4" s="1"/>
  <c r="E115" i="4" s="1"/>
  <c r="L114" i="3"/>
  <c r="H114" i="5" s="1"/>
  <c r="I114" i="5" s="1"/>
  <c r="K114" i="3"/>
  <c r="D114" i="4" s="1"/>
  <c r="E114" i="4" s="1"/>
  <c r="L113" i="3"/>
  <c r="H113" i="5" s="1"/>
  <c r="I113" i="5" s="1"/>
  <c r="K113" i="3"/>
  <c r="D113" i="4" s="1"/>
  <c r="E113" i="4" s="1"/>
  <c r="L112" i="3"/>
  <c r="H112" i="5" s="1"/>
  <c r="I112" i="5" s="1"/>
  <c r="K112" i="3"/>
  <c r="D112" i="4" s="1"/>
  <c r="E112" i="4" s="1"/>
  <c r="L111" i="3"/>
  <c r="H111" i="5" s="1"/>
  <c r="I111" i="5" s="1"/>
  <c r="K111" i="3"/>
  <c r="D111" i="4" s="1"/>
  <c r="E111" i="4" s="1"/>
  <c r="L110" i="3"/>
  <c r="H110" i="5" s="1"/>
  <c r="I110" i="5" s="1"/>
  <c r="K110" i="3"/>
  <c r="D110" i="4" s="1"/>
  <c r="E110" i="4" s="1"/>
  <c r="L109" i="3"/>
  <c r="H109" i="5" s="1"/>
  <c r="I109" i="5" s="1"/>
  <c r="K109" i="3"/>
  <c r="D109" i="4" s="1"/>
  <c r="E109" i="4" s="1"/>
  <c r="L108" i="3"/>
  <c r="H108" i="5" s="1"/>
  <c r="I108" i="5" s="1"/>
  <c r="K108" i="3"/>
  <c r="D108" i="4" s="1"/>
  <c r="E108" i="4" s="1"/>
  <c r="L107" i="3"/>
  <c r="H107" i="5" s="1"/>
  <c r="I107" i="5" s="1"/>
  <c r="K107" i="3"/>
  <c r="D107" i="4" s="1"/>
  <c r="E107" i="4" s="1"/>
  <c r="L106" i="3"/>
  <c r="H106" i="5" s="1"/>
  <c r="I106" i="5" s="1"/>
  <c r="K106" i="3"/>
  <c r="D106" i="4" s="1"/>
  <c r="E106" i="4" s="1"/>
  <c r="L105" i="3"/>
  <c r="H105" i="5" s="1"/>
  <c r="I105" i="5" s="1"/>
  <c r="K105" i="3"/>
  <c r="D105" i="4" s="1"/>
  <c r="E105" i="4" s="1"/>
  <c r="L104" i="3"/>
  <c r="H104" i="5" s="1"/>
  <c r="I104" i="5" s="1"/>
  <c r="K104" i="3"/>
  <c r="D104" i="4" s="1"/>
  <c r="E104" i="4" s="1"/>
  <c r="L103" i="3"/>
  <c r="H103" i="5" s="1"/>
  <c r="I103" i="5" s="1"/>
  <c r="K103" i="3"/>
  <c r="D103" i="4" s="1"/>
  <c r="E103" i="4" s="1"/>
  <c r="L102" i="3"/>
  <c r="H102" i="5" s="1"/>
  <c r="I102" i="5" s="1"/>
  <c r="K102" i="3"/>
  <c r="D102" i="4" s="1"/>
  <c r="E102" i="4" s="1"/>
  <c r="L101" i="3"/>
  <c r="H101" i="5" s="1"/>
  <c r="I101" i="5" s="1"/>
  <c r="K101" i="3"/>
  <c r="D101" i="4" s="1"/>
  <c r="E101" i="4" s="1"/>
  <c r="L100" i="3"/>
  <c r="H100" i="5" s="1"/>
  <c r="I100" i="5" s="1"/>
  <c r="K100" i="3"/>
  <c r="D100" i="4" s="1"/>
  <c r="E100" i="4" s="1"/>
  <c r="L99" i="3"/>
  <c r="H99" i="5" s="1"/>
  <c r="I99" i="5" s="1"/>
  <c r="K99" i="3"/>
  <c r="D99" i="4" s="1"/>
  <c r="E99" i="4" s="1"/>
  <c r="L98" i="3"/>
  <c r="H98" i="5" s="1"/>
  <c r="I98" i="5" s="1"/>
  <c r="K98" i="3"/>
  <c r="D98" i="4" s="1"/>
  <c r="E98" i="4" s="1"/>
  <c r="L97" i="3"/>
  <c r="H97" i="5" s="1"/>
  <c r="I97" i="5" s="1"/>
  <c r="K97" i="3"/>
  <c r="D97" i="4" s="1"/>
  <c r="E97" i="4" s="1"/>
  <c r="L96" i="3"/>
  <c r="H96" i="5" s="1"/>
  <c r="I96" i="5" s="1"/>
  <c r="K96" i="3"/>
  <c r="D96" i="4" s="1"/>
  <c r="E96" i="4" s="1"/>
  <c r="L95" i="3"/>
  <c r="H95" i="5" s="1"/>
  <c r="I95" i="5" s="1"/>
  <c r="K95" i="3"/>
  <c r="D95" i="4" s="1"/>
  <c r="E95" i="4" s="1"/>
  <c r="L94" i="3"/>
  <c r="H94" i="5" s="1"/>
  <c r="I94" i="5" s="1"/>
  <c r="K94" i="3"/>
  <c r="D94" i="4" s="1"/>
  <c r="L93" i="3"/>
  <c r="H93" i="5" s="1"/>
  <c r="I93" i="5" s="1"/>
  <c r="K93" i="3"/>
  <c r="D93" i="4" s="1"/>
  <c r="E93" i="4" s="1"/>
  <c r="L92" i="3"/>
  <c r="H92" i="5" s="1"/>
  <c r="I92" i="5" s="1"/>
  <c r="K92" i="3"/>
  <c r="D92" i="4" s="1"/>
  <c r="E92" i="4" s="1"/>
  <c r="L91" i="3"/>
  <c r="H91" i="5" s="1"/>
  <c r="I91" i="5" s="1"/>
  <c r="K91" i="3"/>
  <c r="D91" i="4" s="1"/>
  <c r="E91" i="4" s="1"/>
  <c r="L90" i="3"/>
  <c r="H90" i="5" s="1"/>
  <c r="I90" i="5" s="1"/>
  <c r="K90" i="3"/>
  <c r="D90" i="4" s="1"/>
  <c r="E90" i="4" s="1"/>
  <c r="L89" i="3"/>
  <c r="H89" i="5" s="1"/>
  <c r="I89" i="5" s="1"/>
  <c r="K89" i="3"/>
  <c r="D89" i="4" s="1"/>
  <c r="E89" i="4" s="1"/>
  <c r="L88" i="3"/>
  <c r="H88" i="5" s="1"/>
  <c r="I88" i="5" s="1"/>
  <c r="K88" i="3"/>
  <c r="D88" i="4" s="1"/>
  <c r="E88" i="4" s="1"/>
  <c r="L87" i="3"/>
  <c r="H87" i="5" s="1"/>
  <c r="I87" i="5" s="1"/>
  <c r="K87" i="3"/>
  <c r="D87" i="4" s="1"/>
  <c r="E87" i="4" s="1"/>
  <c r="L86" i="3"/>
  <c r="H86" i="5" s="1"/>
  <c r="I86" i="5" s="1"/>
  <c r="K86" i="3"/>
  <c r="D86" i="4" s="1"/>
  <c r="E86" i="4" s="1"/>
  <c r="L85" i="3"/>
  <c r="H85" i="5" s="1"/>
  <c r="I85" i="5" s="1"/>
  <c r="K85" i="3"/>
  <c r="D85" i="4" s="1"/>
  <c r="E85" i="4" s="1"/>
  <c r="L84" i="3"/>
  <c r="H84" i="5" s="1"/>
  <c r="I84" i="5" s="1"/>
  <c r="K84" i="3"/>
  <c r="D84" i="4" s="1"/>
  <c r="E84" i="4" s="1"/>
  <c r="L83" i="3"/>
  <c r="H83" i="5" s="1"/>
  <c r="I83" i="5" s="1"/>
  <c r="K83" i="3"/>
  <c r="D83" i="4" s="1"/>
  <c r="E83" i="4" s="1"/>
  <c r="L82" i="3"/>
  <c r="H82" i="5" s="1"/>
  <c r="I82" i="5" s="1"/>
  <c r="K82" i="3"/>
  <c r="D82" i="4" s="1"/>
  <c r="E82" i="4" s="1"/>
  <c r="L81" i="3"/>
  <c r="H81" i="5" s="1"/>
  <c r="I81" i="5" s="1"/>
  <c r="K81" i="3"/>
  <c r="D81" i="4" s="1"/>
  <c r="E81" i="4" s="1"/>
  <c r="L80" i="3"/>
  <c r="H80" i="5" s="1"/>
  <c r="I80" i="5" s="1"/>
  <c r="K80" i="3"/>
  <c r="D80" i="4" s="1"/>
  <c r="E80" i="4" s="1"/>
  <c r="L79" i="3"/>
  <c r="H79" i="5" s="1"/>
  <c r="I79" i="5" s="1"/>
  <c r="K79" i="3"/>
  <c r="D79" i="4" s="1"/>
  <c r="E79" i="4" s="1"/>
  <c r="L78" i="3"/>
  <c r="H78" i="5" s="1"/>
  <c r="I78" i="5" s="1"/>
  <c r="K78" i="3"/>
  <c r="D78" i="4" s="1"/>
  <c r="E78" i="4" s="1"/>
  <c r="L77" i="3"/>
  <c r="H77" i="5" s="1"/>
  <c r="I77" i="5" s="1"/>
  <c r="K77" i="3"/>
  <c r="D77" i="4" s="1"/>
  <c r="E77" i="4" s="1"/>
  <c r="L76" i="3"/>
  <c r="H76" i="5" s="1"/>
  <c r="I76" i="5" s="1"/>
  <c r="K76" i="3"/>
  <c r="D76" i="4" s="1"/>
  <c r="E76" i="4" s="1"/>
  <c r="L75" i="3"/>
  <c r="H75" i="5" s="1"/>
  <c r="I75" i="5" s="1"/>
  <c r="K75" i="3"/>
  <c r="D75" i="4" s="1"/>
  <c r="E75" i="4" s="1"/>
  <c r="L74" i="3"/>
  <c r="H74" i="5" s="1"/>
  <c r="I74" i="5" s="1"/>
  <c r="K74" i="3"/>
  <c r="D74" i="4" s="1"/>
  <c r="E74" i="4" s="1"/>
  <c r="L73" i="3"/>
  <c r="H73" i="5" s="1"/>
  <c r="I73" i="5" s="1"/>
  <c r="K73" i="3"/>
  <c r="D73" i="4" s="1"/>
  <c r="E73" i="4" s="1"/>
  <c r="L72" i="3"/>
  <c r="H72" i="5" s="1"/>
  <c r="I72" i="5" s="1"/>
  <c r="K72" i="3"/>
  <c r="D72" i="4" s="1"/>
  <c r="E72" i="4" s="1"/>
  <c r="L71" i="3"/>
  <c r="H71" i="5" s="1"/>
  <c r="I71" i="5" s="1"/>
  <c r="K71" i="3"/>
  <c r="D71" i="4" s="1"/>
  <c r="E71" i="4" s="1"/>
  <c r="L70" i="3"/>
  <c r="H70" i="5" s="1"/>
  <c r="I70" i="5" s="1"/>
  <c r="K70" i="3"/>
  <c r="D70" i="4" s="1"/>
  <c r="E70" i="4" s="1"/>
  <c r="L69" i="3"/>
  <c r="H69" i="5" s="1"/>
  <c r="I69" i="5" s="1"/>
  <c r="K69" i="3"/>
  <c r="D69" i="4" s="1"/>
  <c r="E69" i="4" s="1"/>
  <c r="L68" i="3"/>
  <c r="H68" i="5" s="1"/>
  <c r="I68" i="5" s="1"/>
  <c r="K68" i="3"/>
  <c r="D68" i="4" s="1"/>
  <c r="E68" i="4" s="1"/>
  <c r="L67" i="3"/>
  <c r="H67" i="5" s="1"/>
  <c r="I67" i="5" s="1"/>
  <c r="K67" i="3"/>
  <c r="D67" i="4" s="1"/>
  <c r="E67" i="4" s="1"/>
  <c r="L66" i="3"/>
  <c r="H66" i="5" s="1"/>
  <c r="I66" i="5" s="1"/>
  <c r="K66" i="3"/>
  <c r="D66" i="4" s="1"/>
  <c r="E66" i="4" s="1"/>
  <c r="L65" i="3"/>
  <c r="H65" i="5" s="1"/>
  <c r="I65" i="5" s="1"/>
  <c r="K65" i="3"/>
  <c r="D65" i="4" s="1"/>
  <c r="E65" i="4" s="1"/>
  <c r="L64" i="3"/>
  <c r="H64" i="5" s="1"/>
  <c r="I64" i="5" s="1"/>
  <c r="K64" i="3"/>
  <c r="D64" i="4" s="1"/>
  <c r="E64" i="4" s="1"/>
  <c r="L63" i="3"/>
  <c r="H63" i="5" s="1"/>
  <c r="I63" i="5" s="1"/>
  <c r="K63" i="3"/>
  <c r="D63" i="4" s="1"/>
  <c r="E63" i="4" s="1"/>
  <c r="L62" i="3"/>
  <c r="H62" i="5" s="1"/>
  <c r="I62" i="5" s="1"/>
  <c r="K62" i="3"/>
  <c r="D62" i="4" s="1"/>
  <c r="L61" i="3"/>
  <c r="H61" i="5" s="1"/>
  <c r="I61" i="5" s="1"/>
  <c r="K61" i="3"/>
  <c r="D61" i="4" s="1"/>
  <c r="E61" i="4" s="1"/>
  <c r="L60" i="3"/>
  <c r="H60" i="5" s="1"/>
  <c r="I60" i="5" s="1"/>
  <c r="K60" i="3"/>
  <c r="D60" i="4" s="1"/>
  <c r="E60" i="4" s="1"/>
  <c r="L59" i="3"/>
  <c r="H59" i="5" s="1"/>
  <c r="I59" i="5" s="1"/>
  <c r="K59" i="3"/>
  <c r="D59" i="4" s="1"/>
  <c r="E59" i="4" s="1"/>
  <c r="L58" i="3"/>
  <c r="H58" i="5" s="1"/>
  <c r="I58" i="5" s="1"/>
  <c r="K58" i="3"/>
  <c r="D58" i="4" s="1"/>
  <c r="E58" i="4" s="1"/>
  <c r="L57" i="3"/>
  <c r="H57" i="5" s="1"/>
  <c r="I57" i="5" s="1"/>
  <c r="K57" i="3"/>
  <c r="D57" i="4" s="1"/>
  <c r="E57" i="4" s="1"/>
  <c r="L56" i="3"/>
  <c r="H56" i="5" s="1"/>
  <c r="I56" i="5" s="1"/>
  <c r="K56" i="3"/>
  <c r="D56" i="4" s="1"/>
  <c r="E56" i="4" s="1"/>
  <c r="L55" i="3"/>
  <c r="H55" i="5" s="1"/>
  <c r="I55" i="5" s="1"/>
  <c r="K55" i="3"/>
  <c r="D55" i="4" s="1"/>
  <c r="E55" i="4" s="1"/>
  <c r="L54" i="3"/>
  <c r="H54" i="5" s="1"/>
  <c r="I54" i="5" s="1"/>
  <c r="K54" i="3"/>
  <c r="D54" i="4" s="1"/>
  <c r="E54" i="4" s="1"/>
  <c r="L53" i="3"/>
  <c r="H53" i="5" s="1"/>
  <c r="I53" i="5" s="1"/>
  <c r="K53" i="3"/>
  <c r="D53" i="4" s="1"/>
  <c r="E53" i="4" s="1"/>
  <c r="L52" i="3"/>
  <c r="H52" i="5" s="1"/>
  <c r="I52" i="5" s="1"/>
  <c r="K52" i="3"/>
  <c r="D52" i="4" s="1"/>
  <c r="E52" i="4" s="1"/>
  <c r="L51" i="3"/>
  <c r="H51" i="5" s="1"/>
  <c r="I51" i="5" s="1"/>
  <c r="K51" i="3"/>
  <c r="D51" i="4" s="1"/>
  <c r="E51" i="4" s="1"/>
  <c r="L50" i="3"/>
  <c r="H50" i="5" s="1"/>
  <c r="I50" i="5" s="1"/>
  <c r="K50" i="3"/>
  <c r="D50" i="4" s="1"/>
  <c r="E50" i="4" s="1"/>
  <c r="L49" i="3"/>
  <c r="H49" i="5" s="1"/>
  <c r="I49" i="5" s="1"/>
  <c r="K49" i="3"/>
  <c r="D49" i="4" s="1"/>
  <c r="E49" i="4" s="1"/>
  <c r="L48" i="3"/>
  <c r="H48" i="5" s="1"/>
  <c r="I48" i="5" s="1"/>
  <c r="K48" i="3"/>
  <c r="D48" i="4" s="1"/>
  <c r="E48" i="4" s="1"/>
  <c r="L47" i="3"/>
  <c r="H47" i="5" s="1"/>
  <c r="I47" i="5" s="1"/>
  <c r="K47" i="3"/>
  <c r="D47" i="4" s="1"/>
  <c r="E47" i="4" s="1"/>
  <c r="L46" i="3"/>
  <c r="H46" i="5" s="1"/>
  <c r="I46" i="5" s="1"/>
  <c r="K46" i="3"/>
  <c r="D46" i="4" s="1"/>
  <c r="E46" i="4" s="1"/>
  <c r="L45" i="3"/>
  <c r="H45" i="5" s="1"/>
  <c r="I45" i="5" s="1"/>
  <c r="K45" i="3"/>
  <c r="D45" i="4" s="1"/>
  <c r="E45" i="4" s="1"/>
  <c r="L44" i="3"/>
  <c r="H44" i="5" s="1"/>
  <c r="I44" i="5" s="1"/>
  <c r="K44" i="3"/>
  <c r="D44" i="4" s="1"/>
  <c r="E44" i="4" s="1"/>
  <c r="L43" i="3"/>
  <c r="H43" i="5" s="1"/>
  <c r="I43" i="5" s="1"/>
  <c r="K43" i="3"/>
  <c r="D43" i="4" s="1"/>
  <c r="E43" i="4" s="1"/>
  <c r="L42" i="3"/>
  <c r="H42" i="5" s="1"/>
  <c r="I42" i="5" s="1"/>
  <c r="K42" i="3"/>
  <c r="D42" i="4" s="1"/>
  <c r="E42" i="4" s="1"/>
  <c r="L41" i="3"/>
  <c r="H41" i="5" s="1"/>
  <c r="I41" i="5" s="1"/>
  <c r="K41" i="3"/>
  <c r="D41" i="4" s="1"/>
  <c r="E41" i="4" s="1"/>
  <c r="L40" i="3"/>
  <c r="H40" i="5" s="1"/>
  <c r="I40" i="5" s="1"/>
  <c r="K40" i="3"/>
  <c r="D40" i="4" s="1"/>
  <c r="E40" i="4" s="1"/>
  <c r="L39" i="3"/>
  <c r="H39" i="5" s="1"/>
  <c r="I39" i="5" s="1"/>
  <c r="K39" i="3"/>
  <c r="D39" i="4" s="1"/>
  <c r="E39" i="4" s="1"/>
  <c r="L38" i="3"/>
  <c r="H38" i="5" s="1"/>
  <c r="I38" i="5" s="1"/>
  <c r="K38" i="3"/>
  <c r="D38" i="4" s="1"/>
  <c r="E38" i="4" s="1"/>
  <c r="L37" i="3"/>
  <c r="H37" i="5" s="1"/>
  <c r="I37" i="5" s="1"/>
  <c r="K37" i="3"/>
  <c r="D37" i="4" s="1"/>
  <c r="E37" i="4" s="1"/>
  <c r="L36" i="3"/>
  <c r="H36" i="5" s="1"/>
  <c r="I36" i="5" s="1"/>
  <c r="K36" i="3"/>
  <c r="D36" i="4" s="1"/>
  <c r="E36" i="4" s="1"/>
  <c r="L35" i="3"/>
  <c r="H35" i="5" s="1"/>
  <c r="I35" i="5" s="1"/>
  <c r="K35" i="3"/>
  <c r="D35" i="4" s="1"/>
  <c r="E35" i="4" s="1"/>
  <c r="L34" i="3"/>
  <c r="H34" i="5" s="1"/>
  <c r="I34" i="5" s="1"/>
  <c r="K34" i="3"/>
  <c r="D34" i="4" s="1"/>
  <c r="E34" i="4" s="1"/>
  <c r="L33" i="3"/>
  <c r="H33" i="5" s="1"/>
  <c r="I33" i="5" s="1"/>
  <c r="K33" i="3"/>
  <c r="D33" i="4" s="1"/>
  <c r="E33" i="4" s="1"/>
  <c r="L32" i="3"/>
  <c r="H32" i="5" s="1"/>
  <c r="I32" i="5" s="1"/>
  <c r="K32" i="3"/>
  <c r="D32" i="4" s="1"/>
  <c r="E32" i="4" s="1"/>
  <c r="L31" i="3"/>
  <c r="H31" i="5" s="1"/>
  <c r="I31" i="5" s="1"/>
  <c r="K31" i="3"/>
  <c r="D31" i="4" s="1"/>
  <c r="E31" i="4" s="1"/>
  <c r="L30" i="3"/>
  <c r="H30" i="5" s="1"/>
  <c r="I30" i="5" s="1"/>
  <c r="K30" i="3"/>
  <c r="D30" i="4" s="1"/>
  <c r="L29" i="3"/>
  <c r="H29" i="5" s="1"/>
  <c r="I29" i="5" s="1"/>
  <c r="K29" i="3"/>
  <c r="D29" i="4" s="1"/>
  <c r="E29" i="4" s="1"/>
  <c r="L28" i="3"/>
  <c r="H28" i="5" s="1"/>
  <c r="I28" i="5" s="1"/>
  <c r="K28" i="3"/>
  <c r="D28" i="4" s="1"/>
  <c r="E28" i="4" s="1"/>
  <c r="L27" i="3"/>
  <c r="H27" i="5" s="1"/>
  <c r="I27" i="5" s="1"/>
  <c r="K27" i="3"/>
  <c r="D27" i="4" s="1"/>
  <c r="E27" i="4" s="1"/>
  <c r="L26" i="3"/>
  <c r="H26" i="5" s="1"/>
  <c r="I26" i="5" s="1"/>
  <c r="K26" i="3"/>
  <c r="D26" i="4" s="1"/>
  <c r="E26" i="4" s="1"/>
  <c r="L25" i="3"/>
  <c r="H25" i="5" s="1"/>
  <c r="I25" i="5" s="1"/>
  <c r="K25" i="3"/>
  <c r="D25" i="4" s="1"/>
  <c r="E25" i="4" s="1"/>
  <c r="L24" i="3"/>
  <c r="H24" i="5" s="1"/>
  <c r="I24" i="5" s="1"/>
  <c r="K24" i="3"/>
  <c r="D24" i="4" s="1"/>
  <c r="E24" i="4" s="1"/>
  <c r="L23" i="3"/>
  <c r="H23" i="5" s="1"/>
  <c r="I23" i="5" s="1"/>
  <c r="K23" i="3"/>
  <c r="D23" i="4" s="1"/>
  <c r="E23" i="4" s="1"/>
  <c r="L22" i="3"/>
  <c r="H22" i="5" s="1"/>
  <c r="I22" i="5" s="1"/>
  <c r="K22" i="3"/>
  <c r="D22" i="4" s="1"/>
  <c r="E22" i="4" s="1"/>
  <c r="L21" i="3"/>
  <c r="H21" i="5" s="1"/>
  <c r="I21" i="5" s="1"/>
  <c r="K21" i="3"/>
  <c r="D21" i="4" s="1"/>
  <c r="E21" i="4" s="1"/>
  <c r="L20" i="3"/>
  <c r="H20" i="5" s="1"/>
  <c r="I20" i="5" s="1"/>
  <c r="K20" i="3"/>
  <c r="D20" i="4" s="1"/>
  <c r="E20" i="4" s="1"/>
  <c r="L19" i="3"/>
  <c r="H19" i="5" s="1"/>
  <c r="I19" i="5" s="1"/>
  <c r="K19" i="3"/>
  <c r="D19" i="4" s="1"/>
  <c r="E19" i="4" s="1"/>
  <c r="L18" i="3"/>
  <c r="H18" i="5" s="1"/>
  <c r="I18" i="5" s="1"/>
  <c r="K18" i="3"/>
  <c r="D18" i="4" s="1"/>
  <c r="E18" i="4" s="1"/>
  <c r="L17" i="3"/>
  <c r="H17" i="5" s="1"/>
  <c r="I17" i="5" s="1"/>
  <c r="K17" i="3"/>
  <c r="D17" i="4" s="1"/>
  <c r="E17" i="4" s="1"/>
  <c r="L16" i="3"/>
  <c r="H16" i="5" s="1"/>
  <c r="I16" i="5" s="1"/>
  <c r="K16" i="3"/>
  <c r="D16" i="4" s="1"/>
  <c r="E16" i="4" s="1"/>
  <c r="L15" i="3"/>
  <c r="H15" i="5" s="1"/>
  <c r="I15" i="5" s="1"/>
  <c r="K15" i="3"/>
  <c r="D15" i="4" s="1"/>
  <c r="E15" i="4" s="1"/>
  <c r="L14" i="3"/>
  <c r="H14" i="5" s="1"/>
  <c r="I14" i="5" s="1"/>
  <c r="K14" i="3"/>
  <c r="D14" i="4" s="1"/>
  <c r="E14" i="4" s="1"/>
  <c r="L13" i="3"/>
  <c r="H13" i="5" s="1"/>
  <c r="I13" i="5" s="1"/>
  <c r="K13" i="3"/>
  <c r="D13" i="4" s="1"/>
  <c r="E13" i="4" s="1"/>
  <c r="L12" i="3"/>
  <c r="H12" i="5" s="1"/>
  <c r="I12" i="5" s="1"/>
  <c r="K12" i="3"/>
  <c r="D12" i="4" s="1"/>
  <c r="E12" i="4" s="1"/>
  <c r="L11" i="3"/>
  <c r="H11" i="5" s="1"/>
  <c r="I11" i="5" s="1"/>
  <c r="K11" i="3"/>
  <c r="D11" i="4" s="1"/>
  <c r="E11" i="4" s="1"/>
  <c r="L10" i="3"/>
  <c r="H10" i="5" s="1"/>
  <c r="I10" i="5" s="1"/>
  <c r="K10" i="3"/>
  <c r="D10" i="4" s="1"/>
  <c r="E10" i="4" s="1"/>
  <c r="L9" i="3"/>
  <c r="H9" i="5" s="1"/>
  <c r="I9" i="5" s="1"/>
  <c r="K9" i="3"/>
  <c r="D9" i="4" s="1"/>
  <c r="E9" i="4" s="1"/>
  <c r="L8" i="3"/>
  <c r="H8" i="5" s="1"/>
  <c r="I8" i="5" s="1"/>
  <c r="K8" i="3"/>
  <c r="D8" i="4" s="1"/>
  <c r="E8" i="4" s="1"/>
  <c r="L7" i="3"/>
  <c r="H7" i="5" s="1"/>
  <c r="I7" i="5" s="1"/>
  <c r="K7" i="3"/>
  <c r="D7" i="4" s="1"/>
  <c r="E7" i="4" s="1"/>
  <c r="L6" i="3"/>
  <c r="H6" i="5" s="1"/>
  <c r="I6" i="5" s="1"/>
  <c r="K6" i="3"/>
  <c r="D6" i="4" s="1"/>
  <c r="E6" i="4" s="1"/>
  <c r="G6" i="3"/>
  <c r="G7" i="3" s="1"/>
  <c r="D6" i="3"/>
  <c r="E6" i="3" s="1"/>
  <c r="F6" i="3" s="1"/>
  <c r="C6" i="3"/>
  <c r="C7" i="3" s="1"/>
  <c r="B33" i="2"/>
  <c r="C126" i="5" l="1"/>
  <c r="C126" i="4"/>
  <c r="H127" i="3"/>
  <c r="G128" i="3"/>
  <c r="C368" i="3"/>
  <c r="D367" i="3"/>
  <c r="E367" i="3" s="1"/>
  <c r="H367" i="3"/>
  <c r="G368" i="3"/>
  <c r="C488" i="3"/>
  <c r="D487" i="3"/>
  <c r="E487" i="3" s="1"/>
  <c r="C8" i="3"/>
  <c r="D7" i="3"/>
  <c r="E7" i="3" s="1"/>
  <c r="C248" i="3"/>
  <c r="D247" i="3"/>
  <c r="E247" i="3" s="1"/>
  <c r="H487" i="3"/>
  <c r="G488" i="3"/>
  <c r="C246" i="5"/>
  <c r="C246" i="4"/>
  <c r="F247" i="3"/>
  <c r="C6" i="5"/>
  <c r="F7" i="3"/>
  <c r="C6" i="4"/>
  <c r="H7" i="3"/>
  <c r="G8" i="3"/>
  <c r="H247" i="3"/>
  <c r="G248" i="3"/>
  <c r="D127" i="3"/>
  <c r="E127" i="3" s="1"/>
  <c r="F127" i="3" s="1"/>
  <c r="C128" i="3"/>
  <c r="C606" i="5"/>
  <c r="C606" i="4"/>
  <c r="C847" i="3"/>
  <c r="D846" i="3"/>
  <c r="E846" i="3" s="1"/>
  <c r="F846" i="3" s="1"/>
  <c r="G849" i="3"/>
  <c r="H848" i="3"/>
  <c r="D366" i="3"/>
  <c r="E366" i="3" s="1"/>
  <c r="F366" i="3" s="1"/>
  <c r="D486" i="3"/>
  <c r="E486" i="3" s="1"/>
  <c r="F486" i="3" s="1"/>
  <c r="C967" i="3"/>
  <c r="D966" i="3"/>
  <c r="E966" i="3" s="1"/>
  <c r="F966" i="3" s="1"/>
  <c r="G968" i="3"/>
  <c r="G610" i="3"/>
  <c r="H609" i="3"/>
  <c r="I727" i="3"/>
  <c r="O727" i="4" s="1"/>
  <c r="H608" i="3"/>
  <c r="C1087" i="3"/>
  <c r="D1086" i="3"/>
  <c r="E1086" i="3" s="1"/>
  <c r="F1086" i="3" s="1"/>
  <c r="G1088" i="3"/>
  <c r="I847" i="3"/>
  <c r="O847" i="4" s="1"/>
  <c r="X8" i="6"/>
  <c r="X15" i="6"/>
  <c r="X14" i="6"/>
  <c r="X6" i="6"/>
  <c r="X13" i="6"/>
  <c r="X12" i="6"/>
  <c r="X11" i="6"/>
  <c r="X7" i="6"/>
  <c r="X9" i="6"/>
  <c r="X10" i="6"/>
  <c r="H366" i="3"/>
  <c r="H486" i="3"/>
  <c r="C727" i="3"/>
  <c r="D726" i="3"/>
  <c r="E726" i="3" s="1"/>
  <c r="F726" i="3" s="1"/>
  <c r="G728" i="3"/>
  <c r="H6" i="3"/>
  <c r="C608" i="3"/>
  <c r="D607" i="3"/>
  <c r="E607" i="3" s="1"/>
  <c r="F607" i="3" s="1"/>
  <c r="I967" i="3"/>
  <c r="O967" i="4" s="1"/>
  <c r="I606" i="3"/>
  <c r="O606" i="4" s="1"/>
  <c r="I726" i="3"/>
  <c r="O726" i="4" s="1"/>
  <c r="I846" i="3"/>
  <c r="O846" i="4" s="1"/>
  <c r="I966" i="3"/>
  <c r="O966" i="4" s="1"/>
  <c r="I1086" i="3"/>
  <c r="O1086" i="4" s="1"/>
  <c r="E6" i="8"/>
  <c r="D7" i="8" s="1"/>
  <c r="C127" i="5" l="1"/>
  <c r="C127" i="4"/>
  <c r="C607" i="5"/>
  <c r="C607" i="4"/>
  <c r="C1086" i="5"/>
  <c r="C1086" i="4"/>
  <c r="C846" i="5"/>
  <c r="C846" i="4"/>
  <c r="F847" i="3"/>
  <c r="C247" i="5"/>
  <c r="C247" i="4"/>
  <c r="F248" i="3"/>
  <c r="C249" i="3"/>
  <c r="D248" i="3"/>
  <c r="E248" i="3" s="1"/>
  <c r="Z12" i="6"/>
  <c r="Y12" i="6"/>
  <c r="C1088" i="3"/>
  <c r="D1087" i="3"/>
  <c r="E1087" i="3" s="1"/>
  <c r="F1087" i="3" s="1"/>
  <c r="C968" i="3"/>
  <c r="D967" i="3"/>
  <c r="E967" i="3" s="1"/>
  <c r="F967" i="3" s="1"/>
  <c r="C848" i="3"/>
  <c r="D847" i="3"/>
  <c r="E847" i="3" s="1"/>
  <c r="F246" i="4"/>
  <c r="H246" i="4" s="1"/>
  <c r="V246" i="4"/>
  <c r="C369" i="3"/>
  <c r="D368" i="3"/>
  <c r="E368" i="3" s="1"/>
  <c r="Z11" i="6"/>
  <c r="Y11" i="6"/>
  <c r="C966" i="5"/>
  <c r="C966" i="4"/>
  <c r="Y13" i="6"/>
  <c r="Z13" i="6"/>
  <c r="J608" i="3"/>
  <c r="D608" i="5" s="1"/>
  <c r="I608" i="3"/>
  <c r="O608" i="4" s="1"/>
  <c r="J609" i="3"/>
  <c r="D609" i="5" s="1"/>
  <c r="I609" i="3"/>
  <c r="O609" i="4" s="1"/>
  <c r="C366" i="5"/>
  <c r="C366" i="4"/>
  <c r="F367" i="3"/>
  <c r="F246" i="5"/>
  <c r="T246" i="5"/>
  <c r="G129" i="3"/>
  <c r="H128" i="3"/>
  <c r="G249" i="3"/>
  <c r="H248" i="3"/>
  <c r="H8" i="3"/>
  <c r="G9" i="3"/>
  <c r="C609" i="3"/>
  <c r="D608" i="3"/>
  <c r="E608" i="3" s="1"/>
  <c r="F608" i="3" s="1"/>
  <c r="C726" i="5"/>
  <c r="C726" i="4"/>
  <c r="Z14" i="6"/>
  <c r="Y14" i="6"/>
  <c r="T606" i="5"/>
  <c r="F606" i="5"/>
  <c r="J247" i="3"/>
  <c r="D247" i="5" s="1"/>
  <c r="I247" i="3"/>
  <c r="O247" i="4" s="1"/>
  <c r="J7" i="3"/>
  <c r="D7" i="5" s="1"/>
  <c r="I7" i="3"/>
  <c r="O7" i="4" s="1"/>
  <c r="G729" i="3"/>
  <c r="H728" i="3"/>
  <c r="G611" i="3"/>
  <c r="H610" i="3"/>
  <c r="I6" i="3"/>
  <c r="O6" i="4" s="1"/>
  <c r="J6" i="3"/>
  <c r="D6" i="5" s="1"/>
  <c r="C728" i="3"/>
  <c r="D727" i="3"/>
  <c r="E727" i="3" s="1"/>
  <c r="F727" i="3" s="1"/>
  <c r="I366" i="3"/>
  <c r="O366" i="4" s="1"/>
  <c r="J366" i="3"/>
  <c r="D366" i="5" s="1"/>
  <c r="Z10" i="6"/>
  <c r="Y10" i="6"/>
  <c r="Z15" i="6"/>
  <c r="Y15" i="6"/>
  <c r="F6" i="4"/>
  <c r="H6" i="4" s="1"/>
  <c r="V6" i="4"/>
  <c r="G489" i="3"/>
  <c r="H488" i="3"/>
  <c r="C9" i="3"/>
  <c r="D8" i="3"/>
  <c r="E8" i="3" s="1"/>
  <c r="F7" i="8"/>
  <c r="H7" i="8" s="1"/>
  <c r="E7" i="8"/>
  <c r="D8" i="8" s="1"/>
  <c r="C486" i="5"/>
  <c r="C486" i="4"/>
  <c r="F487" i="3"/>
  <c r="C489" i="3"/>
  <c r="D488" i="3"/>
  <c r="E488" i="3" s="1"/>
  <c r="I486" i="3"/>
  <c r="O486" i="4" s="1"/>
  <c r="J486" i="3"/>
  <c r="D486" i="5" s="1"/>
  <c r="Z9" i="6"/>
  <c r="Y9" i="6"/>
  <c r="Z8" i="6"/>
  <c r="Y8" i="6"/>
  <c r="J848" i="3"/>
  <c r="D848" i="5" s="1"/>
  <c r="I848" i="3"/>
  <c r="O848" i="4" s="1"/>
  <c r="C129" i="3"/>
  <c r="D128" i="3"/>
  <c r="E128" i="3" s="1"/>
  <c r="F128" i="3" s="1"/>
  <c r="C7" i="5"/>
  <c r="C7" i="4"/>
  <c r="F8" i="3"/>
  <c r="J487" i="3"/>
  <c r="D487" i="5" s="1"/>
  <c r="I487" i="3"/>
  <c r="O487" i="4" s="1"/>
  <c r="G369" i="3"/>
  <c r="H368" i="3"/>
  <c r="V126" i="4"/>
  <c r="F126" i="4"/>
  <c r="H126" i="4" s="1"/>
  <c r="Z6" i="6"/>
  <c r="B41" i="7" s="1"/>
  <c r="Y6" i="6"/>
  <c r="V606" i="4"/>
  <c r="F606" i="4"/>
  <c r="H606" i="4" s="1"/>
  <c r="J127" i="3"/>
  <c r="D127" i="5" s="1"/>
  <c r="I127" i="3"/>
  <c r="O127" i="4" s="1"/>
  <c r="Y7" i="6"/>
  <c r="Z7" i="6"/>
  <c r="G1089" i="3"/>
  <c r="H1088" i="3"/>
  <c r="G969" i="3"/>
  <c r="H968" i="3"/>
  <c r="G850" i="3"/>
  <c r="H849" i="3"/>
  <c r="F6" i="5"/>
  <c r="T6" i="5"/>
  <c r="J367" i="3"/>
  <c r="D367" i="5" s="1"/>
  <c r="I367" i="3"/>
  <c r="O367" i="4" s="1"/>
  <c r="T126" i="5"/>
  <c r="F126" i="5"/>
  <c r="C128" i="5" l="1"/>
  <c r="C128" i="4"/>
  <c r="C967" i="5"/>
  <c r="C967" i="4"/>
  <c r="C727" i="5"/>
  <c r="C727" i="4"/>
  <c r="C1087" i="5"/>
  <c r="C1087" i="4"/>
  <c r="C608" i="5"/>
  <c r="C608" i="4"/>
  <c r="J1088" i="3"/>
  <c r="D1088" i="5" s="1"/>
  <c r="I1088" i="3"/>
  <c r="O1088" i="4" s="1"/>
  <c r="B42" i="7"/>
  <c r="C8" i="5"/>
  <c r="C8" i="4"/>
  <c r="F486" i="4"/>
  <c r="H486" i="4" s="1"/>
  <c r="V486" i="4"/>
  <c r="G250" i="3"/>
  <c r="H249" i="3"/>
  <c r="F966" i="5"/>
  <c r="T966" i="5"/>
  <c r="C849" i="3"/>
  <c r="D848" i="3"/>
  <c r="E848" i="3" s="1"/>
  <c r="F848" i="3" s="1"/>
  <c r="D249" i="3"/>
  <c r="E249" i="3" s="1"/>
  <c r="F249" i="3" s="1"/>
  <c r="C250" i="3"/>
  <c r="V1086" i="4"/>
  <c r="F1086" i="4"/>
  <c r="H1086" i="4" s="1"/>
  <c r="G1090" i="3"/>
  <c r="H1089" i="3"/>
  <c r="C729" i="3"/>
  <c r="D728" i="3"/>
  <c r="E728" i="3" s="1"/>
  <c r="F728" i="3" s="1"/>
  <c r="V726" i="4"/>
  <c r="F726" i="4"/>
  <c r="H726" i="4" s="1"/>
  <c r="C248" i="5"/>
  <c r="C248" i="4"/>
  <c r="F8" i="8"/>
  <c r="H8" i="8" s="1"/>
  <c r="E8" i="8"/>
  <c r="D9" i="8" s="1"/>
  <c r="T726" i="5"/>
  <c r="F726" i="5"/>
  <c r="H129" i="3"/>
  <c r="G130" i="3"/>
  <c r="C969" i="3"/>
  <c r="D968" i="3"/>
  <c r="E968" i="3" s="1"/>
  <c r="F968" i="3" s="1"/>
  <c r="F247" i="4"/>
  <c r="V247" i="4"/>
  <c r="R6" i="4"/>
  <c r="I6" i="4"/>
  <c r="J6" i="4" s="1"/>
  <c r="T247" i="5"/>
  <c r="V607" i="4"/>
  <c r="F607" i="4"/>
  <c r="J128" i="3"/>
  <c r="D128" i="5" s="1"/>
  <c r="I128" i="3"/>
  <c r="O128" i="4" s="1"/>
  <c r="T1086" i="5"/>
  <c r="F1086" i="5"/>
  <c r="T7" i="5"/>
  <c r="J368" i="3"/>
  <c r="D368" i="5" s="1"/>
  <c r="I368" i="3"/>
  <c r="O368" i="4" s="1"/>
  <c r="J610" i="3"/>
  <c r="D610" i="5" s="1"/>
  <c r="I610" i="3"/>
  <c r="O610" i="4" s="1"/>
  <c r="G606" i="5"/>
  <c r="P606" i="5"/>
  <c r="D609" i="3"/>
  <c r="E609" i="3" s="1"/>
  <c r="F609" i="3" s="1"/>
  <c r="C610" i="3"/>
  <c r="P246" i="5"/>
  <c r="G246" i="5"/>
  <c r="D369" i="3"/>
  <c r="E369" i="3" s="1"/>
  <c r="C370" i="3"/>
  <c r="C1089" i="3"/>
  <c r="D1088" i="3"/>
  <c r="E1088" i="3" s="1"/>
  <c r="F1088" i="3" s="1"/>
  <c r="C847" i="5"/>
  <c r="C847" i="4"/>
  <c r="T607" i="5"/>
  <c r="P6" i="5"/>
  <c r="G6" i="5"/>
  <c r="D9" i="3"/>
  <c r="E9" i="3" s="1"/>
  <c r="F9" i="3" s="1"/>
  <c r="C10" i="3"/>
  <c r="H611" i="3"/>
  <c r="G612" i="3"/>
  <c r="G10" i="3"/>
  <c r="H9" i="3"/>
  <c r="C367" i="5"/>
  <c r="C367" i="4"/>
  <c r="F368" i="3"/>
  <c r="F846" i="4"/>
  <c r="H846" i="4" s="1"/>
  <c r="V846" i="4"/>
  <c r="V7" i="4"/>
  <c r="F7" i="4"/>
  <c r="J849" i="3"/>
  <c r="D849" i="5" s="1"/>
  <c r="I849" i="3"/>
  <c r="O849" i="4" s="1"/>
  <c r="D129" i="3"/>
  <c r="E129" i="3" s="1"/>
  <c r="F129" i="3" s="1"/>
  <c r="C130" i="3"/>
  <c r="G851" i="3"/>
  <c r="H850" i="3"/>
  <c r="G370" i="3"/>
  <c r="H369" i="3"/>
  <c r="P126" i="5"/>
  <c r="G126" i="5"/>
  <c r="J968" i="3"/>
  <c r="D968" i="5" s="1"/>
  <c r="I968" i="3"/>
  <c r="O968" i="4" s="1"/>
  <c r="R606" i="4"/>
  <c r="I606" i="4"/>
  <c r="J606" i="4" s="1"/>
  <c r="D489" i="3"/>
  <c r="E489" i="3" s="1"/>
  <c r="C490" i="3"/>
  <c r="J488" i="3"/>
  <c r="D488" i="5" s="1"/>
  <c r="I488" i="3"/>
  <c r="O488" i="4" s="1"/>
  <c r="J728" i="3"/>
  <c r="D728" i="5" s="1"/>
  <c r="I728" i="3"/>
  <c r="O728" i="4" s="1"/>
  <c r="J8" i="3"/>
  <c r="D8" i="5" s="1"/>
  <c r="I8" i="3"/>
  <c r="O8" i="4" s="1"/>
  <c r="V366" i="4"/>
  <c r="F366" i="4"/>
  <c r="H366" i="4" s="1"/>
  <c r="R246" i="4"/>
  <c r="I246" i="4"/>
  <c r="J246" i="4" s="1"/>
  <c r="F846" i="5"/>
  <c r="T846" i="5"/>
  <c r="V127" i="4"/>
  <c r="F127" i="4"/>
  <c r="T486" i="5"/>
  <c r="F486" i="5"/>
  <c r="R126" i="4"/>
  <c r="I126" i="4"/>
  <c r="J126" i="4" s="1"/>
  <c r="G970" i="3"/>
  <c r="H969" i="3"/>
  <c r="C487" i="5"/>
  <c r="C487" i="4"/>
  <c r="F488" i="3"/>
  <c r="G490" i="3"/>
  <c r="H489" i="3"/>
  <c r="G730" i="3"/>
  <c r="H729" i="3"/>
  <c r="J248" i="3"/>
  <c r="D248" i="5" s="1"/>
  <c r="I248" i="3"/>
  <c r="O248" i="4" s="1"/>
  <c r="T366" i="5"/>
  <c r="F366" i="5"/>
  <c r="F966" i="4"/>
  <c r="H966" i="4" s="1"/>
  <c r="V966" i="4"/>
  <c r="T127" i="5"/>
  <c r="C249" i="5" l="1"/>
  <c r="C249" i="4"/>
  <c r="C728" i="5"/>
  <c r="C728" i="4"/>
  <c r="C1088" i="5"/>
  <c r="C1088" i="4"/>
  <c r="C9" i="5"/>
  <c r="C9" i="4"/>
  <c r="C609" i="5"/>
  <c r="C609" i="4"/>
  <c r="F610" i="3"/>
  <c r="C129" i="5"/>
  <c r="C129" i="4"/>
  <c r="C848" i="5"/>
  <c r="C848" i="4"/>
  <c r="C968" i="5"/>
  <c r="C968" i="4"/>
  <c r="V487" i="4"/>
  <c r="F487" i="4"/>
  <c r="K606" i="4"/>
  <c r="S606" i="4"/>
  <c r="J850" i="3"/>
  <c r="D850" i="5" s="1"/>
  <c r="I850" i="3"/>
  <c r="O850" i="4" s="1"/>
  <c r="I611" i="3"/>
  <c r="O611" i="4" s="1"/>
  <c r="J611" i="3"/>
  <c r="D611" i="5" s="1"/>
  <c r="V847" i="4"/>
  <c r="F847" i="4"/>
  <c r="C611" i="3"/>
  <c r="D610" i="3"/>
  <c r="E610" i="3" s="1"/>
  <c r="G131" i="3"/>
  <c r="H130" i="3"/>
  <c r="T248" i="5"/>
  <c r="G251" i="3"/>
  <c r="H250" i="3"/>
  <c r="V727" i="4"/>
  <c r="F727" i="4"/>
  <c r="T487" i="5"/>
  <c r="C251" i="3"/>
  <c r="D250" i="3"/>
  <c r="E250" i="3" s="1"/>
  <c r="F250" i="3" s="1"/>
  <c r="P1086" i="5"/>
  <c r="G1086" i="5"/>
  <c r="K6" i="4"/>
  <c r="S6" i="4"/>
  <c r="P726" i="5"/>
  <c r="G726" i="5"/>
  <c r="R486" i="4"/>
  <c r="I486" i="4"/>
  <c r="J486" i="4" s="1"/>
  <c r="V608" i="4"/>
  <c r="F608" i="4"/>
  <c r="R846" i="4"/>
  <c r="I846" i="4"/>
  <c r="J846" i="4" s="1"/>
  <c r="R726" i="4"/>
  <c r="I726" i="4"/>
  <c r="J726" i="4" s="1"/>
  <c r="T727" i="5"/>
  <c r="P846" i="5"/>
  <c r="G846" i="5"/>
  <c r="V367" i="4"/>
  <c r="F367" i="4"/>
  <c r="D1089" i="3"/>
  <c r="E1089" i="3" s="1"/>
  <c r="F1089" i="3" s="1"/>
  <c r="C1090" i="3"/>
  <c r="K606" i="5"/>
  <c r="E607" i="5"/>
  <c r="F607" i="5" s="1"/>
  <c r="T608" i="5"/>
  <c r="V967" i="4"/>
  <c r="F967" i="4"/>
  <c r="D10" i="3"/>
  <c r="E10" i="3" s="1"/>
  <c r="F10" i="3" s="1"/>
  <c r="C11" i="3"/>
  <c r="C368" i="5"/>
  <c r="C368" i="4"/>
  <c r="F369" i="3"/>
  <c r="E7" i="5"/>
  <c r="F7" i="5" s="1"/>
  <c r="K6" i="5"/>
  <c r="G731" i="3"/>
  <c r="H730" i="3"/>
  <c r="K126" i="4"/>
  <c r="S126" i="4"/>
  <c r="S246" i="4"/>
  <c r="K246" i="4"/>
  <c r="K126" i="5"/>
  <c r="E127" i="5"/>
  <c r="F127" i="5" s="1"/>
  <c r="T367" i="5"/>
  <c r="C371" i="3"/>
  <c r="D370" i="3"/>
  <c r="E370" i="3" s="1"/>
  <c r="F9" i="8"/>
  <c r="H9" i="8" s="1"/>
  <c r="E9" i="8"/>
  <c r="D10" i="8" s="1"/>
  <c r="D729" i="3"/>
  <c r="E729" i="3" s="1"/>
  <c r="F729" i="3" s="1"/>
  <c r="C730" i="3"/>
  <c r="D849" i="3"/>
  <c r="E849" i="3" s="1"/>
  <c r="F849" i="3" s="1"/>
  <c r="C850" i="3"/>
  <c r="V8" i="4"/>
  <c r="F8" i="4"/>
  <c r="T967" i="5"/>
  <c r="H851" i="3"/>
  <c r="G852" i="3"/>
  <c r="J9" i="3"/>
  <c r="D9" i="5" s="1"/>
  <c r="I9" i="3"/>
  <c r="O9" i="4" s="1"/>
  <c r="J1089" i="3"/>
  <c r="D1089" i="5" s="1"/>
  <c r="I1089" i="3"/>
  <c r="O1089" i="4" s="1"/>
  <c r="T8" i="5"/>
  <c r="F1087" i="4"/>
  <c r="V1087" i="4"/>
  <c r="J129" i="3"/>
  <c r="D129" i="5" s="1"/>
  <c r="I129" i="3"/>
  <c r="O129" i="4" s="1"/>
  <c r="C131" i="3"/>
  <c r="D130" i="3"/>
  <c r="E130" i="3" s="1"/>
  <c r="F130" i="3" s="1"/>
  <c r="G971" i="3"/>
  <c r="H970" i="3"/>
  <c r="R966" i="4"/>
  <c r="I966" i="4"/>
  <c r="J966" i="4" s="1"/>
  <c r="G491" i="3"/>
  <c r="H490" i="3"/>
  <c r="P486" i="5"/>
  <c r="G486" i="5"/>
  <c r="R366" i="4"/>
  <c r="I366" i="4"/>
  <c r="J366" i="4" s="1"/>
  <c r="C491" i="3"/>
  <c r="D490" i="3"/>
  <c r="E490" i="3" s="1"/>
  <c r="J369" i="3"/>
  <c r="D369" i="5" s="1"/>
  <c r="I369" i="3"/>
  <c r="O369" i="4" s="1"/>
  <c r="G11" i="3"/>
  <c r="H10" i="3"/>
  <c r="K246" i="5"/>
  <c r="E247" i="5"/>
  <c r="F247" i="5" s="1"/>
  <c r="G1091" i="3"/>
  <c r="H1090" i="3"/>
  <c r="P966" i="5"/>
  <c r="G966" i="5"/>
  <c r="T1087" i="5"/>
  <c r="V128" i="4"/>
  <c r="F128" i="4"/>
  <c r="T847" i="5"/>
  <c r="J969" i="3"/>
  <c r="D969" i="5" s="1"/>
  <c r="I969" i="3"/>
  <c r="O969" i="4" s="1"/>
  <c r="J729" i="3"/>
  <c r="D729" i="5" s="1"/>
  <c r="I729" i="3"/>
  <c r="O729" i="4" s="1"/>
  <c r="J489" i="3"/>
  <c r="D489" i="5" s="1"/>
  <c r="I489" i="3"/>
  <c r="O489" i="4" s="1"/>
  <c r="G366" i="5"/>
  <c r="P366" i="5"/>
  <c r="C488" i="5"/>
  <c r="C488" i="4"/>
  <c r="F489" i="3"/>
  <c r="G371" i="3"/>
  <c r="H370" i="3"/>
  <c r="G613" i="3"/>
  <c r="H612" i="3"/>
  <c r="D969" i="3"/>
  <c r="E969" i="3" s="1"/>
  <c r="F969" i="3" s="1"/>
  <c r="C970" i="3"/>
  <c r="V248" i="4"/>
  <c r="F248" i="4"/>
  <c r="R1086" i="4"/>
  <c r="I1086" i="4"/>
  <c r="J1086" i="4" s="1"/>
  <c r="J249" i="3"/>
  <c r="D249" i="5" s="1"/>
  <c r="I249" i="3"/>
  <c r="O249" i="4" s="1"/>
  <c r="T128" i="5"/>
  <c r="C849" i="5" l="1"/>
  <c r="C849" i="4"/>
  <c r="C250" i="5"/>
  <c r="C250" i="4"/>
  <c r="C729" i="5"/>
  <c r="C729" i="4"/>
  <c r="C10" i="5"/>
  <c r="C10" i="4"/>
  <c r="C969" i="5"/>
  <c r="C969" i="4"/>
  <c r="F970" i="3"/>
  <c r="C1089" i="5"/>
  <c r="C1089" i="4"/>
  <c r="C130" i="5"/>
  <c r="C130" i="4"/>
  <c r="H371" i="3"/>
  <c r="G372" i="3"/>
  <c r="C971" i="3"/>
  <c r="D970" i="3"/>
  <c r="E970" i="3" s="1"/>
  <c r="V488" i="4"/>
  <c r="F488" i="4"/>
  <c r="K966" i="5"/>
  <c r="E967" i="5"/>
  <c r="F967" i="5" s="1"/>
  <c r="H11" i="3"/>
  <c r="G12" i="3"/>
  <c r="K486" i="5"/>
  <c r="E487" i="5"/>
  <c r="F487" i="5" s="1"/>
  <c r="H971" i="3"/>
  <c r="G972" i="3"/>
  <c r="G853" i="3"/>
  <c r="H852" i="3"/>
  <c r="C731" i="3"/>
  <c r="D730" i="3"/>
  <c r="E730" i="3" s="1"/>
  <c r="F730" i="3" s="1"/>
  <c r="H731" i="3"/>
  <c r="G732" i="3"/>
  <c r="C1091" i="3"/>
  <c r="D1090" i="3"/>
  <c r="E1090" i="3" s="1"/>
  <c r="F1090" i="3" s="1"/>
  <c r="K726" i="4"/>
  <c r="S726" i="4"/>
  <c r="K726" i="5"/>
  <c r="E727" i="5"/>
  <c r="F727" i="5" s="1"/>
  <c r="C252" i="3"/>
  <c r="D251" i="3"/>
  <c r="E251" i="3" s="1"/>
  <c r="F251" i="3" s="1"/>
  <c r="T129" i="5"/>
  <c r="V1088" i="4"/>
  <c r="F1088" i="4"/>
  <c r="J851" i="3"/>
  <c r="D851" i="5" s="1"/>
  <c r="I851" i="3"/>
  <c r="O851" i="4" s="1"/>
  <c r="T1088" i="5"/>
  <c r="J1090" i="3"/>
  <c r="D1090" i="5" s="1"/>
  <c r="I1090" i="3"/>
  <c r="O1090" i="4" s="1"/>
  <c r="I490" i="3"/>
  <c r="O490" i="4" s="1"/>
  <c r="J490" i="3"/>
  <c r="D490" i="5" s="1"/>
  <c r="C132" i="3"/>
  <c r="D131" i="3"/>
  <c r="E131" i="3" s="1"/>
  <c r="F131" i="3" s="1"/>
  <c r="F10" i="8"/>
  <c r="H10" i="8" s="1"/>
  <c r="E10" i="8"/>
  <c r="L126" i="5"/>
  <c r="M126" i="5" s="1"/>
  <c r="Q126" i="5"/>
  <c r="P7" i="5"/>
  <c r="G7" i="5"/>
  <c r="S846" i="4"/>
  <c r="K846" i="4"/>
  <c r="H131" i="3"/>
  <c r="G132" i="3"/>
  <c r="T968" i="5"/>
  <c r="V609" i="4"/>
  <c r="F609" i="4"/>
  <c r="T488" i="5"/>
  <c r="P127" i="5"/>
  <c r="G127" i="5"/>
  <c r="I130" i="3"/>
  <c r="O130" i="4" s="1"/>
  <c r="J130" i="3"/>
  <c r="D130" i="5" s="1"/>
  <c r="V968" i="4"/>
  <c r="F968" i="4"/>
  <c r="C610" i="5"/>
  <c r="C610" i="4"/>
  <c r="J612" i="3"/>
  <c r="D612" i="5" s="1"/>
  <c r="I612" i="3"/>
  <c r="O612" i="4" s="1"/>
  <c r="K366" i="5"/>
  <c r="E367" i="5"/>
  <c r="F367" i="5" s="1"/>
  <c r="H1091" i="3"/>
  <c r="G1092" i="3"/>
  <c r="H491" i="3"/>
  <c r="G492" i="3"/>
  <c r="G247" i="4"/>
  <c r="H247" i="4" s="1"/>
  <c r="L246" i="4"/>
  <c r="N246" i="4" s="1"/>
  <c r="C369" i="5"/>
  <c r="C369" i="4"/>
  <c r="F370" i="3"/>
  <c r="L6" i="4"/>
  <c r="N6" i="4" s="1"/>
  <c r="G7" i="4"/>
  <c r="H7" i="4" s="1"/>
  <c r="T609" i="5"/>
  <c r="F728" i="4"/>
  <c r="V728" i="4"/>
  <c r="S1086" i="4"/>
  <c r="K1086" i="4"/>
  <c r="K966" i="4"/>
  <c r="S966" i="4"/>
  <c r="V368" i="4"/>
  <c r="F368" i="4"/>
  <c r="E847" i="5"/>
  <c r="F847" i="5" s="1"/>
  <c r="K846" i="5"/>
  <c r="K1086" i="5"/>
  <c r="E1087" i="5"/>
  <c r="F1087" i="5" s="1"/>
  <c r="C612" i="3"/>
  <c r="D611" i="3"/>
  <c r="E611" i="3" s="1"/>
  <c r="F611" i="3" s="1"/>
  <c r="G607" i="4"/>
  <c r="H607" i="4" s="1"/>
  <c r="L606" i="4"/>
  <c r="N606" i="4" s="1"/>
  <c r="V848" i="4"/>
  <c r="F848" i="4"/>
  <c r="V9" i="4"/>
  <c r="F9" i="4"/>
  <c r="T728" i="5"/>
  <c r="G614" i="3"/>
  <c r="H613" i="3"/>
  <c r="I370" i="3"/>
  <c r="O370" i="4" s="1"/>
  <c r="J370" i="3"/>
  <c r="D370" i="5" s="1"/>
  <c r="P247" i="5"/>
  <c r="G247" i="5"/>
  <c r="C492" i="3"/>
  <c r="D491" i="3"/>
  <c r="E491" i="3" s="1"/>
  <c r="C372" i="3"/>
  <c r="D371" i="3"/>
  <c r="E371" i="3" s="1"/>
  <c r="T368" i="5"/>
  <c r="I250" i="3"/>
  <c r="O250" i="4" s="1"/>
  <c r="J250" i="3"/>
  <c r="D250" i="5" s="1"/>
  <c r="T848" i="5"/>
  <c r="C851" i="3"/>
  <c r="D850" i="3"/>
  <c r="E850" i="3" s="1"/>
  <c r="F850" i="3" s="1"/>
  <c r="G127" i="4"/>
  <c r="H127" i="4" s="1"/>
  <c r="L126" i="4"/>
  <c r="N126" i="4" s="1"/>
  <c r="D11" i="3"/>
  <c r="E11" i="3" s="1"/>
  <c r="F11" i="3" s="1"/>
  <c r="C12" i="3"/>
  <c r="P607" i="5"/>
  <c r="G607" i="5"/>
  <c r="K486" i="4"/>
  <c r="S486" i="4"/>
  <c r="H251" i="3"/>
  <c r="G252" i="3"/>
  <c r="T9" i="5"/>
  <c r="V249" i="4"/>
  <c r="F249" i="4"/>
  <c r="Q6" i="5"/>
  <c r="L6" i="5"/>
  <c r="M6" i="5" s="1"/>
  <c r="L246" i="5"/>
  <c r="M246" i="5" s="1"/>
  <c r="Q246" i="5"/>
  <c r="S366" i="4"/>
  <c r="K366" i="4"/>
  <c r="C489" i="5"/>
  <c r="C489" i="4"/>
  <c r="F490" i="3"/>
  <c r="I10" i="3"/>
  <c r="O10" i="4" s="1"/>
  <c r="J10" i="3"/>
  <c r="D10" i="5" s="1"/>
  <c r="J970" i="3"/>
  <c r="D970" i="5" s="1"/>
  <c r="I970" i="3"/>
  <c r="O970" i="4" s="1"/>
  <c r="J730" i="3"/>
  <c r="D730" i="5" s="1"/>
  <c r="I730" i="3"/>
  <c r="O730" i="4" s="1"/>
  <c r="L606" i="5"/>
  <c r="M606" i="5" s="1"/>
  <c r="Q606" i="5"/>
  <c r="V129" i="4"/>
  <c r="F129" i="4"/>
  <c r="T249" i="5"/>
  <c r="C11" i="5" l="1"/>
  <c r="C11" i="4"/>
  <c r="C131" i="5"/>
  <c r="C131" i="4"/>
  <c r="C1090" i="5"/>
  <c r="C1090" i="4"/>
  <c r="C850" i="5"/>
  <c r="C850" i="4"/>
  <c r="C611" i="5"/>
  <c r="C611" i="4"/>
  <c r="F612" i="3"/>
  <c r="C251" i="5"/>
  <c r="C251" i="4"/>
  <c r="C730" i="5"/>
  <c r="C730" i="4"/>
  <c r="L366" i="4"/>
  <c r="N366" i="4" s="1"/>
  <c r="G367" i="4"/>
  <c r="H367" i="4" s="1"/>
  <c r="E608" i="5"/>
  <c r="F608" i="5" s="1"/>
  <c r="E248" i="5"/>
  <c r="F248" i="5" s="1"/>
  <c r="C613" i="3"/>
  <c r="D612" i="3"/>
  <c r="E612" i="3" s="1"/>
  <c r="T6" i="4"/>
  <c r="U6" i="4" s="1"/>
  <c r="P6" i="4"/>
  <c r="J491" i="3"/>
  <c r="D491" i="5" s="1"/>
  <c r="I491" i="3"/>
  <c r="O491" i="4" s="1"/>
  <c r="V610" i="4"/>
  <c r="F610" i="4"/>
  <c r="J131" i="3"/>
  <c r="D131" i="5" s="1"/>
  <c r="I131" i="3"/>
  <c r="O131" i="4" s="1"/>
  <c r="G727" i="5"/>
  <c r="P727" i="5"/>
  <c r="H12" i="3"/>
  <c r="G13" i="3"/>
  <c r="G373" i="3"/>
  <c r="H372" i="3"/>
  <c r="T1089" i="5"/>
  <c r="F729" i="4"/>
  <c r="V729" i="4"/>
  <c r="R126" i="5"/>
  <c r="S126" i="5" s="1"/>
  <c r="N126" i="5"/>
  <c r="J371" i="3"/>
  <c r="D371" i="5" s="1"/>
  <c r="I371" i="3"/>
  <c r="O371" i="4" s="1"/>
  <c r="C370" i="5"/>
  <c r="C370" i="4"/>
  <c r="F371" i="3"/>
  <c r="J852" i="3"/>
  <c r="D852" i="5" s="1"/>
  <c r="I852" i="3"/>
  <c r="O852" i="4" s="1"/>
  <c r="G967" i="5"/>
  <c r="P967" i="5"/>
  <c r="V969" i="4"/>
  <c r="F969" i="4"/>
  <c r="T729" i="5"/>
  <c r="C13" i="3"/>
  <c r="D12" i="3"/>
  <c r="E12" i="3" s="1"/>
  <c r="F12" i="3" s="1"/>
  <c r="N246" i="5"/>
  <c r="R246" i="5"/>
  <c r="V369" i="4"/>
  <c r="F369" i="4"/>
  <c r="P367" i="5"/>
  <c r="G367" i="5"/>
  <c r="G847" i="4"/>
  <c r="H847" i="4" s="1"/>
  <c r="L846" i="4"/>
  <c r="N846" i="4" s="1"/>
  <c r="G727" i="4"/>
  <c r="H727" i="4" s="1"/>
  <c r="L726" i="4"/>
  <c r="N726" i="4" s="1"/>
  <c r="G854" i="3"/>
  <c r="H853" i="3"/>
  <c r="L966" i="5"/>
  <c r="M966" i="5" s="1"/>
  <c r="Q966" i="5"/>
  <c r="T969" i="5"/>
  <c r="V250" i="4"/>
  <c r="F250" i="4"/>
  <c r="J11" i="3"/>
  <c r="D11" i="5" s="1"/>
  <c r="I11" i="3"/>
  <c r="O11" i="4" s="1"/>
  <c r="R6" i="5"/>
  <c r="N6" i="5"/>
  <c r="T369" i="5"/>
  <c r="L366" i="5"/>
  <c r="M366" i="5" s="1"/>
  <c r="Q366" i="5"/>
  <c r="G973" i="3"/>
  <c r="H972" i="3"/>
  <c r="V130" i="4"/>
  <c r="F130" i="4"/>
  <c r="T250" i="5"/>
  <c r="G1093" i="3"/>
  <c r="H1092" i="3"/>
  <c r="C732" i="3"/>
  <c r="D731" i="3"/>
  <c r="E731" i="3" s="1"/>
  <c r="F731" i="3" s="1"/>
  <c r="P246" i="4"/>
  <c r="T246" i="4"/>
  <c r="U246" i="4" s="1"/>
  <c r="C133" i="3"/>
  <c r="D132" i="3"/>
  <c r="E132" i="3" s="1"/>
  <c r="F132" i="3" s="1"/>
  <c r="C1092" i="3"/>
  <c r="D1091" i="3"/>
  <c r="E1091" i="3" s="1"/>
  <c r="F1091" i="3" s="1"/>
  <c r="J971" i="3"/>
  <c r="D971" i="5" s="1"/>
  <c r="I971" i="3"/>
  <c r="O971" i="4" s="1"/>
  <c r="T130" i="5"/>
  <c r="V10" i="4"/>
  <c r="F10" i="4"/>
  <c r="P1087" i="5"/>
  <c r="G1087" i="5"/>
  <c r="T610" i="5"/>
  <c r="L1086" i="5"/>
  <c r="M1086" i="5" s="1"/>
  <c r="Q1086" i="5"/>
  <c r="J1091" i="3"/>
  <c r="D1091" i="5" s="1"/>
  <c r="I1091" i="3"/>
  <c r="O1091" i="4" s="1"/>
  <c r="C490" i="5"/>
  <c r="C490" i="4"/>
  <c r="F491" i="3"/>
  <c r="T126" i="4"/>
  <c r="U126" i="4" s="1"/>
  <c r="P126" i="4"/>
  <c r="C373" i="3"/>
  <c r="D372" i="3"/>
  <c r="E372" i="3" s="1"/>
  <c r="Q846" i="5"/>
  <c r="L846" i="5"/>
  <c r="M846" i="5" s="1"/>
  <c r="S6" i="5"/>
  <c r="R127" i="4"/>
  <c r="I127" i="4"/>
  <c r="J127" i="4" s="1"/>
  <c r="T606" i="4"/>
  <c r="U606" i="4" s="1"/>
  <c r="P606" i="4"/>
  <c r="T489" i="5"/>
  <c r="G615" i="3"/>
  <c r="H614" i="3"/>
  <c r="R607" i="4"/>
  <c r="I607" i="4"/>
  <c r="J607" i="4" s="1"/>
  <c r="G1087" i="4"/>
  <c r="H1087" i="4" s="1"/>
  <c r="L1086" i="4"/>
  <c r="N1086" i="4" s="1"/>
  <c r="R247" i="4"/>
  <c r="I247" i="4"/>
  <c r="J247" i="4" s="1"/>
  <c r="E8" i="5"/>
  <c r="F8" i="5" s="1"/>
  <c r="G733" i="3"/>
  <c r="H732" i="3"/>
  <c r="P487" i="5"/>
  <c r="G487" i="5"/>
  <c r="T10" i="5"/>
  <c r="V849" i="4"/>
  <c r="F849" i="4"/>
  <c r="Q726" i="5"/>
  <c r="L726" i="5"/>
  <c r="M726" i="5" s="1"/>
  <c r="C970" i="5"/>
  <c r="C970" i="4"/>
  <c r="F971" i="3"/>
  <c r="S246" i="5"/>
  <c r="N606" i="5"/>
  <c r="R606" i="5"/>
  <c r="G253" i="3"/>
  <c r="H252" i="3"/>
  <c r="G967" i="4"/>
  <c r="H967" i="4" s="1"/>
  <c r="L966" i="4"/>
  <c r="N966" i="4" s="1"/>
  <c r="V489" i="4"/>
  <c r="F489" i="4"/>
  <c r="J251" i="3"/>
  <c r="D251" i="5" s="1"/>
  <c r="I251" i="3"/>
  <c r="O251" i="4" s="1"/>
  <c r="J613" i="3"/>
  <c r="D613" i="5" s="1"/>
  <c r="I613" i="3"/>
  <c r="O613" i="4" s="1"/>
  <c r="P847" i="5"/>
  <c r="G847" i="5"/>
  <c r="G487" i="4"/>
  <c r="H487" i="4" s="1"/>
  <c r="L486" i="4"/>
  <c r="N486" i="4" s="1"/>
  <c r="C852" i="3"/>
  <c r="D851" i="3"/>
  <c r="E851" i="3" s="1"/>
  <c r="F851" i="3" s="1"/>
  <c r="C493" i="3"/>
  <c r="D492" i="3"/>
  <c r="E492" i="3" s="1"/>
  <c r="R7" i="4"/>
  <c r="I7" i="4"/>
  <c r="J7" i="4" s="1"/>
  <c r="G493" i="3"/>
  <c r="H492" i="3"/>
  <c r="E128" i="5"/>
  <c r="F128" i="5" s="1"/>
  <c r="G133" i="3"/>
  <c r="H132" i="3"/>
  <c r="C253" i="3"/>
  <c r="D252" i="3"/>
  <c r="E252" i="3" s="1"/>
  <c r="F252" i="3" s="1"/>
  <c r="J731" i="3"/>
  <c r="D731" i="5" s="1"/>
  <c r="I731" i="3"/>
  <c r="O731" i="4" s="1"/>
  <c r="L486" i="5"/>
  <c r="M486" i="5" s="1"/>
  <c r="Q486" i="5"/>
  <c r="C972" i="3"/>
  <c r="D971" i="3"/>
  <c r="E971" i="3" s="1"/>
  <c r="V1089" i="4"/>
  <c r="F1089" i="4"/>
  <c r="T849" i="5"/>
  <c r="C851" i="5" l="1"/>
  <c r="C851" i="4"/>
  <c r="C731" i="5"/>
  <c r="C731" i="4"/>
  <c r="C1091" i="5"/>
  <c r="C1091" i="4"/>
  <c r="C252" i="5"/>
  <c r="C252" i="4"/>
  <c r="C12" i="5"/>
  <c r="C12" i="4"/>
  <c r="C132" i="5"/>
  <c r="C132" i="4"/>
  <c r="C973" i="3"/>
  <c r="D972" i="3"/>
  <c r="E972" i="3" s="1"/>
  <c r="F972" i="3" s="1"/>
  <c r="J132" i="3"/>
  <c r="D132" i="5" s="1"/>
  <c r="I132" i="3"/>
  <c r="O132" i="4" s="1"/>
  <c r="C971" i="5"/>
  <c r="C971" i="4"/>
  <c r="V490" i="4"/>
  <c r="F490" i="4"/>
  <c r="E1088" i="5"/>
  <c r="F1088" i="5" s="1"/>
  <c r="C733" i="3"/>
  <c r="D732" i="3"/>
  <c r="E732" i="3" s="1"/>
  <c r="F732" i="3" s="1"/>
  <c r="T726" i="4"/>
  <c r="U726" i="4" s="1"/>
  <c r="P726" i="4"/>
  <c r="E968" i="5"/>
  <c r="F968" i="5" s="1"/>
  <c r="T370" i="5"/>
  <c r="M7" i="4"/>
  <c r="Q6" i="4"/>
  <c r="I367" i="4"/>
  <c r="J367" i="4" s="1"/>
  <c r="R367" i="4"/>
  <c r="T251" i="5"/>
  <c r="V1090" i="4"/>
  <c r="F1090" i="4"/>
  <c r="T966" i="4"/>
  <c r="U966" i="4" s="1"/>
  <c r="P966" i="4"/>
  <c r="E488" i="5"/>
  <c r="F488" i="5" s="1"/>
  <c r="T366" i="4"/>
  <c r="U366" i="4" s="1"/>
  <c r="P366" i="4"/>
  <c r="T1090" i="5"/>
  <c r="R967" i="4"/>
  <c r="I967" i="4"/>
  <c r="J967" i="4" s="1"/>
  <c r="T970" i="5"/>
  <c r="I1087" i="4"/>
  <c r="J1087" i="4" s="1"/>
  <c r="R1087" i="4"/>
  <c r="C1093" i="3"/>
  <c r="D1092" i="3"/>
  <c r="E1092" i="3" s="1"/>
  <c r="F1092" i="3" s="1"/>
  <c r="G1094" i="3"/>
  <c r="H1093" i="3"/>
  <c r="J972" i="3"/>
  <c r="D972" i="5" s="1"/>
  <c r="I972" i="3"/>
  <c r="O972" i="4" s="1"/>
  <c r="O6" i="5"/>
  <c r="J7" i="5"/>
  <c r="K7" i="5" s="1"/>
  <c r="P846" i="4"/>
  <c r="T846" i="4"/>
  <c r="U846" i="4" s="1"/>
  <c r="J372" i="3"/>
  <c r="D372" i="5" s="1"/>
  <c r="I372" i="3"/>
  <c r="O372" i="4" s="1"/>
  <c r="V611" i="4"/>
  <c r="F611" i="4"/>
  <c r="T1086" i="4"/>
  <c r="U1086" i="4" s="1"/>
  <c r="P1086" i="4"/>
  <c r="T490" i="5"/>
  <c r="I727" i="4"/>
  <c r="J727" i="4" s="1"/>
  <c r="R727" i="4"/>
  <c r="C612" i="5"/>
  <c r="C612" i="4"/>
  <c r="N486" i="5"/>
  <c r="R486" i="5"/>
  <c r="P128" i="5"/>
  <c r="G128" i="5"/>
  <c r="D493" i="3"/>
  <c r="E493" i="3" s="1"/>
  <c r="C494" i="3"/>
  <c r="J252" i="3"/>
  <c r="D252" i="5" s="1"/>
  <c r="I252" i="3"/>
  <c r="O252" i="4" s="1"/>
  <c r="R726" i="5"/>
  <c r="N726" i="5"/>
  <c r="J732" i="3"/>
  <c r="D732" i="5" s="1"/>
  <c r="I732" i="3"/>
  <c r="O732" i="4" s="1"/>
  <c r="G974" i="3"/>
  <c r="H973" i="3"/>
  <c r="R847" i="4"/>
  <c r="I847" i="4"/>
  <c r="J847" i="4" s="1"/>
  <c r="O126" i="5"/>
  <c r="J127" i="5"/>
  <c r="K127" i="5" s="1"/>
  <c r="G374" i="3"/>
  <c r="H373" i="3"/>
  <c r="D613" i="3"/>
  <c r="E613" i="3" s="1"/>
  <c r="F613" i="3" s="1"/>
  <c r="C614" i="3"/>
  <c r="T611" i="5"/>
  <c r="V131" i="4"/>
  <c r="F131" i="4"/>
  <c r="G254" i="3"/>
  <c r="H253" i="3"/>
  <c r="G734" i="3"/>
  <c r="H733" i="3"/>
  <c r="S607" i="4"/>
  <c r="K607" i="4"/>
  <c r="Q606" i="4"/>
  <c r="M607" i="4"/>
  <c r="D373" i="3"/>
  <c r="E373" i="3" s="1"/>
  <c r="C374" i="3"/>
  <c r="D133" i="3"/>
  <c r="E133" i="3" s="1"/>
  <c r="F133" i="3" s="1"/>
  <c r="C134" i="3"/>
  <c r="G14" i="3"/>
  <c r="H13" i="3"/>
  <c r="G248" i="5"/>
  <c r="P248" i="5"/>
  <c r="V730" i="4"/>
  <c r="F730" i="4"/>
  <c r="T131" i="5"/>
  <c r="S486" i="5"/>
  <c r="R846" i="5"/>
  <c r="N846" i="5"/>
  <c r="C853" i="3"/>
  <c r="D852" i="3"/>
  <c r="E852" i="3" s="1"/>
  <c r="F852" i="3" s="1"/>
  <c r="M127" i="4"/>
  <c r="Q126" i="4"/>
  <c r="R1086" i="5"/>
  <c r="S1086" i="5" s="1"/>
  <c r="N1086" i="5"/>
  <c r="N966" i="5"/>
  <c r="R966" i="5"/>
  <c r="E368" i="5"/>
  <c r="F368" i="5" s="1"/>
  <c r="O246" i="5"/>
  <c r="J247" i="5"/>
  <c r="K247" i="5" s="1"/>
  <c r="J12" i="3"/>
  <c r="D12" i="5" s="1"/>
  <c r="I12" i="3"/>
  <c r="O12" i="4" s="1"/>
  <c r="T730" i="5"/>
  <c r="V850" i="4"/>
  <c r="F850" i="4"/>
  <c r="G134" i="3"/>
  <c r="H133" i="3"/>
  <c r="E848" i="5"/>
  <c r="F848" i="5" s="1"/>
  <c r="V970" i="4"/>
  <c r="F970" i="4"/>
  <c r="D13" i="3"/>
  <c r="E13" i="3" s="1"/>
  <c r="F13" i="3" s="1"/>
  <c r="C14" i="3"/>
  <c r="G494" i="3"/>
  <c r="H493" i="3"/>
  <c r="D253" i="3"/>
  <c r="E253" i="3" s="1"/>
  <c r="F253" i="3" s="1"/>
  <c r="C254" i="3"/>
  <c r="T486" i="4"/>
  <c r="U486" i="4" s="1"/>
  <c r="P486" i="4"/>
  <c r="J614" i="3"/>
  <c r="D614" i="5" s="1"/>
  <c r="I614" i="3"/>
  <c r="O614" i="4" s="1"/>
  <c r="S127" i="4"/>
  <c r="K127" i="4"/>
  <c r="M247" i="4"/>
  <c r="Q246" i="4"/>
  <c r="J853" i="3"/>
  <c r="D853" i="5" s="1"/>
  <c r="I853" i="3"/>
  <c r="O853" i="4" s="1"/>
  <c r="S606" i="5"/>
  <c r="C371" i="5"/>
  <c r="C371" i="4"/>
  <c r="F372" i="3"/>
  <c r="T850" i="5"/>
  <c r="V11" i="4"/>
  <c r="F11" i="4"/>
  <c r="J1092" i="3"/>
  <c r="D1092" i="5" s="1"/>
  <c r="I1092" i="3"/>
  <c r="O1092" i="4" s="1"/>
  <c r="J492" i="3"/>
  <c r="D492" i="5" s="1"/>
  <c r="I492" i="3"/>
  <c r="O492" i="4" s="1"/>
  <c r="S726" i="5"/>
  <c r="P8" i="5"/>
  <c r="G8" i="5"/>
  <c r="S7" i="4"/>
  <c r="K7" i="4"/>
  <c r="J607" i="5"/>
  <c r="K607" i="5" s="1"/>
  <c r="O606" i="5"/>
  <c r="R487" i="4"/>
  <c r="I487" i="4"/>
  <c r="J487" i="4" s="1"/>
  <c r="S247" i="4"/>
  <c r="K247" i="4"/>
  <c r="H615" i="3"/>
  <c r="G616" i="3"/>
  <c r="C491" i="5"/>
  <c r="C491" i="4"/>
  <c r="F492" i="3"/>
  <c r="R366" i="5"/>
  <c r="S366" i="5" s="1"/>
  <c r="N366" i="5"/>
  <c r="G855" i="3"/>
  <c r="H854" i="3"/>
  <c r="V370" i="4"/>
  <c r="F370" i="4"/>
  <c r="E728" i="5"/>
  <c r="F728" i="5" s="1"/>
  <c r="P608" i="5"/>
  <c r="G608" i="5"/>
  <c r="V251" i="4"/>
  <c r="F251" i="4"/>
  <c r="T11" i="5"/>
  <c r="C972" i="5" l="1"/>
  <c r="C972" i="4"/>
  <c r="C1092" i="5"/>
  <c r="C1092" i="4"/>
  <c r="C13" i="5"/>
  <c r="C13" i="4"/>
  <c r="C732" i="5"/>
  <c r="C732" i="4"/>
  <c r="C133" i="5"/>
  <c r="C133" i="4"/>
  <c r="C852" i="5"/>
  <c r="C852" i="4"/>
  <c r="C613" i="5"/>
  <c r="C613" i="4"/>
  <c r="F614" i="3"/>
  <c r="C253" i="5"/>
  <c r="C253" i="4"/>
  <c r="E609" i="5"/>
  <c r="F609" i="5" s="1"/>
  <c r="T491" i="5"/>
  <c r="S487" i="4"/>
  <c r="K487" i="4"/>
  <c r="E9" i="5"/>
  <c r="F9" i="5" s="1"/>
  <c r="G128" i="4"/>
  <c r="H128" i="4" s="1"/>
  <c r="L127" i="4"/>
  <c r="N127" i="4" s="1"/>
  <c r="C135" i="3"/>
  <c r="D134" i="3"/>
  <c r="E134" i="3" s="1"/>
  <c r="F134" i="3" s="1"/>
  <c r="L607" i="4"/>
  <c r="N607" i="4" s="1"/>
  <c r="G608" i="4"/>
  <c r="H608" i="4" s="1"/>
  <c r="E129" i="5"/>
  <c r="F129" i="5" s="1"/>
  <c r="M367" i="4"/>
  <c r="Q366" i="4"/>
  <c r="T971" i="5"/>
  <c r="V1091" i="4"/>
  <c r="F1091" i="4"/>
  <c r="J13" i="3"/>
  <c r="D13" i="5" s="1"/>
  <c r="I13" i="3"/>
  <c r="O13" i="4" s="1"/>
  <c r="V12" i="4"/>
  <c r="F12" i="4"/>
  <c r="T1091" i="5"/>
  <c r="P728" i="5"/>
  <c r="G728" i="5"/>
  <c r="H855" i="3"/>
  <c r="G856" i="3"/>
  <c r="G617" i="3"/>
  <c r="H616" i="3"/>
  <c r="J493" i="3"/>
  <c r="D493" i="5" s="1"/>
  <c r="I493" i="3"/>
  <c r="O493" i="4" s="1"/>
  <c r="O966" i="5"/>
  <c r="J967" i="5"/>
  <c r="K967" i="5" s="1"/>
  <c r="G15" i="3"/>
  <c r="H14" i="3"/>
  <c r="J733" i="3"/>
  <c r="D733" i="5" s="1"/>
  <c r="I733" i="3"/>
  <c r="O733" i="4" s="1"/>
  <c r="C615" i="3"/>
  <c r="D614" i="3"/>
  <c r="E614" i="3" s="1"/>
  <c r="J727" i="5"/>
  <c r="K727" i="5" s="1"/>
  <c r="O726" i="5"/>
  <c r="G1095" i="3"/>
  <c r="H1094" i="3"/>
  <c r="T12" i="5"/>
  <c r="G495" i="3"/>
  <c r="H494" i="3"/>
  <c r="J133" i="3"/>
  <c r="D133" i="5" s="1"/>
  <c r="I133" i="3"/>
  <c r="O133" i="4" s="1"/>
  <c r="C375" i="3"/>
  <c r="D374" i="3"/>
  <c r="E374" i="3" s="1"/>
  <c r="G735" i="3"/>
  <c r="H734" i="3"/>
  <c r="J487" i="5"/>
  <c r="K487" i="5" s="1"/>
  <c r="O486" i="5"/>
  <c r="Q846" i="4"/>
  <c r="M847" i="4"/>
  <c r="K967" i="4"/>
  <c r="S967" i="4"/>
  <c r="G488" i="5"/>
  <c r="P488" i="5"/>
  <c r="S367" i="4"/>
  <c r="K367" i="4"/>
  <c r="M727" i="4"/>
  <c r="Q726" i="4"/>
  <c r="V731" i="4"/>
  <c r="F731" i="4"/>
  <c r="G848" i="5"/>
  <c r="P848" i="5"/>
  <c r="S847" i="4"/>
  <c r="K847" i="4"/>
  <c r="J1093" i="3"/>
  <c r="D1093" i="5" s="1"/>
  <c r="I1093" i="3"/>
  <c r="O1093" i="4" s="1"/>
  <c r="P1088" i="5"/>
  <c r="G1088" i="5"/>
  <c r="G248" i="4"/>
  <c r="H248" i="4" s="1"/>
  <c r="L247" i="4"/>
  <c r="N247" i="4" s="1"/>
  <c r="C372" i="5"/>
  <c r="C372" i="4"/>
  <c r="F373" i="3"/>
  <c r="W246" i="4"/>
  <c r="M487" i="4"/>
  <c r="Q486" i="4"/>
  <c r="C15" i="3"/>
  <c r="D14" i="3"/>
  <c r="E14" i="3" s="1"/>
  <c r="F14" i="3" s="1"/>
  <c r="G135" i="3"/>
  <c r="H134" i="3"/>
  <c r="Q247" i="5"/>
  <c r="L247" i="5"/>
  <c r="M247" i="5" s="1"/>
  <c r="J1087" i="5"/>
  <c r="K1087" i="5" s="1"/>
  <c r="O1086" i="5"/>
  <c r="J253" i="3"/>
  <c r="D253" i="5" s="1"/>
  <c r="I253" i="3"/>
  <c r="O253" i="4" s="1"/>
  <c r="J373" i="3"/>
  <c r="D373" i="5" s="1"/>
  <c r="I373" i="3"/>
  <c r="O373" i="4" s="1"/>
  <c r="M1087" i="4"/>
  <c r="Q1086" i="4"/>
  <c r="L7" i="5"/>
  <c r="M7" i="5" s="1"/>
  <c r="Q7" i="5"/>
  <c r="D1093" i="3"/>
  <c r="E1093" i="3" s="1"/>
  <c r="F1093" i="3" s="1"/>
  <c r="C1094" i="3"/>
  <c r="Q966" i="4"/>
  <c r="M967" i="4"/>
  <c r="W6" i="4"/>
  <c r="D973" i="3"/>
  <c r="E973" i="3" s="1"/>
  <c r="F973" i="3" s="1"/>
  <c r="C974" i="3"/>
  <c r="T731" i="5"/>
  <c r="J854" i="3"/>
  <c r="D854" i="5" s="1"/>
  <c r="I854" i="3"/>
  <c r="O854" i="4" s="1"/>
  <c r="S727" i="4"/>
  <c r="K727" i="4"/>
  <c r="O366" i="5"/>
  <c r="J367" i="5"/>
  <c r="K367" i="5" s="1"/>
  <c r="F371" i="4"/>
  <c r="V371" i="4"/>
  <c r="U246" i="5"/>
  <c r="D853" i="3"/>
  <c r="E853" i="3" s="1"/>
  <c r="F853" i="3" s="1"/>
  <c r="C854" i="3"/>
  <c r="G255" i="3"/>
  <c r="H254" i="3"/>
  <c r="G375" i="3"/>
  <c r="H374" i="3"/>
  <c r="J973" i="3"/>
  <c r="D973" i="5" s="1"/>
  <c r="I973" i="3"/>
  <c r="O973" i="4" s="1"/>
  <c r="V612" i="4"/>
  <c r="F612" i="4"/>
  <c r="U6" i="5"/>
  <c r="S846" i="5"/>
  <c r="V132" i="4"/>
  <c r="F132" i="4"/>
  <c r="V252" i="4"/>
  <c r="F252" i="4"/>
  <c r="U606" i="5"/>
  <c r="G8" i="4"/>
  <c r="H8" i="4" s="1"/>
  <c r="L7" i="4"/>
  <c r="N7" i="4" s="1"/>
  <c r="T371" i="5"/>
  <c r="C255" i="3"/>
  <c r="D254" i="3"/>
  <c r="E254" i="3" s="1"/>
  <c r="F254" i="3" s="1"/>
  <c r="W126" i="4"/>
  <c r="W606" i="4"/>
  <c r="Q127" i="5"/>
  <c r="L127" i="5"/>
  <c r="M127" i="5" s="1"/>
  <c r="G975" i="3"/>
  <c r="H974" i="3"/>
  <c r="C495" i="3"/>
  <c r="D494" i="3"/>
  <c r="E494" i="3" s="1"/>
  <c r="T612" i="5"/>
  <c r="T252" i="5"/>
  <c r="V851" i="4"/>
  <c r="F851" i="4"/>
  <c r="P968" i="5"/>
  <c r="G968" i="5"/>
  <c r="I615" i="3"/>
  <c r="O615" i="4" s="1"/>
  <c r="J615" i="3"/>
  <c r="D615" i="5" s="1"/>
  <c r="Q607" i="5"/>
  <c r="L607" i="5"/>
  <c r="M607" i="5" s="1"/>
  <c r="C492" i="5"/>
  <c r="C492" i="4"/>
  <c r="F493" i="3"/>
  <c r="V491" i="4"/>
  <c r="F491" i="4"/>
  <c r="G368" i="5"/>
  <c r="P368" i="5"/>
  <c r="O846" i="5"/>
  <c r="J847" i="5"/>
  <c r="K847" i="5" s="1"/>
  <c r="E249" i="5"/>
  <c r="F249" i="5" s="1"/>
  <c r="S966" i="5"/>
  <c r="U126" i="5"/>
  <c r="K1087" i="4"/>
  <c r="S1087" i="4"/>
  <c r="D733" i="3"/>
  <c r="E733" i="3" s="1"/>
  <c r="F733" i="3" s="1"/>
  <c r="C734" i="3"/>
  <c r="V971" i="4"/>
  <c r="F971" i="4"/>
  <c r="T132" i="5"/>
  <c r="T851" i="5"/>
  <c r="C14" i="5" l="1"/>
  <c r="C14" i="4"/>
  <c r="C1093" i="5"/>
  <c r="C1093" i="4"/>
  <c r="F1094" i="3"/>
  <c r="C973" i="5"/>
  <c r="C973" i="4"/>
  <c r="C853" i="5"/>
  <c r="C853" i="4"/>
  <c r="C733" i="5"/>
  <c r="C733" i="4"/>
  <c r="F734" i="3"/>
  <c r="C134" i="5"/>
  <c r="C134" i="4"/>
  <c r="C254" i="5"/>
  <c r="C254" i="4"/>
  <c r="F255" i="3"/>
  <c r="E369" i="5"/>
  <c r="F369" i="5" s="1"/>
  <c r="C493" i="5"/>
  <c r="C493" i="4"/>
  <c r="F494" i="3"/>
  <c r="H255" i="3"/>
  <c r="G256" i="3"/>
  <c r="X6" i="4"/>
  <c r="C1095" i="3"/>
  <c r="D1094" i="3"/>
  <c r="E1094" i="3" s="1"/>
  <c r="X246" i="4"/>
  <c r="R248" i="4"/>
  <c r="I248" i="4"/>
  <c r="J248" i="4" s="1"/>
  <c r="E849" i="5"/>
  <c r="F849" i="5" s="1"/>
  <c r="U486" i="5"/>
  <c r="C376" i="3"/>
  <c r="D375" i="3"/>
  <c r="E375" i="3" s="1"/>
  <c r="V133" i="4"/>
  <c r="F133" i="4"/>
  <c r="C735" i="3"/>
  <c r="D734" i="3"/>
  <c r="E734" i="3" s="1"/>
  <c r="C855" i="3"/>
  <c r="D854" i="3"/>
  <c r="E854" i="3" s="1"/>
  <c r="F854" i="3" s="1"/>
  <c r="P609" i="5"/>
  <c r="G609" i="5"/>
  <c r="T492" i="5"/>
  <c r="E969" i="5"/>
  <c r="F969" i="5" s="1"/>
  <c r="J974" i="3"/>
  <c r="D974" i="5" s="1"/>
  <c r="I974" i="3"/>
  <c r="O974" i="4" s="1"/>
  <c r="V606" i="5"/>
  <c r="H135" i="3"/>
  <c r="G136" i="3"/>
  <c r="E489" i="5"/>
  <c r="F489" i="5" s="1"/>
  <c r="U726" i="5"/>
  <c r="I14" i="3"/>
  <c r="O14" i="4" s="1"/>
  <c r="J14" i="3"/>
  <c r="D14" i="5" s="1"/>
  <c r="J616" i="3"/>
  <c r="D616" i="5" s="1"/>
  <c r="I616" i="3"/>
  <c r="O616" i="4" s="1"/>
  <c r="R128" i="4"/>
  <c r="I128" i="4"/>
  <c r="J128" i="4" s="1"/>
  <c r="V613" i="4"/>
  <c r="F613" i="4"/>
  <c r="T1092" i="5"/>
  <c r="Q487" i="5"/>
  <c r="L487" i="5"/>
  <c r="M487" i="5" s="1"/>
  <c r="V1092" i="4"/>
  <c r="F1092" i="4"/>
  <c r="H975" i="3"/>
  <c r="G976" i="3"/>
  <c r="N7" i="5"/>
  <c r="R7" i="5"/>
  <c r="I494" i="3"/>
  <c r="O494" i="4" s="1"/>
  <c r="J494" i="3"/>
  <c r="D494" i="5" s="1"/>
  <c r="L727" i="5"/>
  <c r="M727" i="5" s="1"/>
  <c r="Q727" i="5"/>
  <c r="H15" i="3"/>
  <c r="G16" i="3"/>
  <c r="G618" i="3"/>
  <c r="H617" i="3"/>
  <c r="R608" i="4"/>
  <c r="I608" i="4"/>
  <c r="J608" i="4" s="1"/>
  <c r="T613" i="5"/>
  <c r="V732" i="4"/>
  <c r="F732" i="4"/>
  <c r="E1089" i="5"/>
  <c r="F1089" i="5" s="1"/>
  <c r="C614" i="5"/>
  <c r="C614" i="4"/>
  <c r="R127" i="5"/>
  <c r="N127" i="5"/>
  <c r="X126" i="4"/>
  <c r="T7" i="4"/>
  <c r="U7" i="4" s="1"/>
  <c r="P7" i="4"/>
  <c r="V6" i="5"/>
  <c r="Q367" i="5"/>
  <c r="L367" i="5"/>
  <c r="M367" i="5" s="1"/>
  <c r="W1086" i="4"/>
  <c r="U1086" i="5"/>
  <c r="C16" i="3"/>
  <c r="D15" i="3"/>
  <c r="E15" i="3" s="1"/>
  <c r="F15" i="3" s="1"/>
  <c r="C373" i="5"/>
  <c r="C373" i="4"/>
  <c r="F374" i="3"/>
  <c r="W726" i="4"/>
  <c r="L967" i="4"/>
  <c r="N967" i="4" s="1"/>
  <c r="G968" i="4"/>
  <c r="H968" i="4" s="1"/>
  <c r="H495" i="3"/>
  <c r="G496" i="3"/>
  <c r="L967" i="5"/>
  <c r="M967" i="5" s="1"/>
  <c r="Q967" i="5"/>
  <c r="G857" i="3"/>
  <c r="H856" i="3"/>
  <c r="P607" i="4"/>
  <c r="T607" i="4"/>
  <c r="U607" i="4" s="1"/>
  <c r="P9" i="5"/>
  <c r="G9" i="5"/>
  <c r="T732" i="5"/>
  <c r="F972" i="4"/>
  <c r="V972" i="4"/>
  <c r="P129" i="5"/>
  <c r="G129" i="5"/>
  <c r="V126" i="5"/>
  <c r="U846" i="5"/>
  <c r="S127" i="5"/>
  <c r="R8" i="4"/>
  <c r="I8" i="4"/>
  <c r="J8" i="4" s="1"/>
  <c r="I374" i="3"/>
  <c r="O374" i="4" s="1"/>
  <c r="J374" i="3"/>
  <c r="D374" i="5" s="1"/>
  <c r="V246" i="5"/>
  <c r="U366" i="5"/>
  <c r="C975" i="3"/>
  <c r="D974" i="3"/>
  <c r="E974" i="3" s="1"/>
  <c r="F974" i="3" s="1"/>
  <c r="W966" i="4"/>
  <c r="Q1087" i="5"/>
  <c r="L1087" i="5"/>
  <c r="M1087" i="5" s="1"/>
  <c r="W486" i="4"/>
  <c r="V372" i="4"/>
  <c r="F372" i="4"/>
  <c r="L847" i="4"/>
  <c r="N847" i="4" s="1"/>
  <c r="G848" i="4"/>
  <c r="H848" i="4" s="1"/>
  <c r="J734" i="3"/>
  <c r="D734" i="5" s="1"/>
  <c r="I734" i="3"/>
  <c r="O734" i="4" s="1"/>
  <c r="J1094" i="3"/>
  <c r="D1094" i="5" s="1"/>
  <c r="I1094" i="3"/>
  <c r="O1094" i="4" s="1"/>
  <c r="U966" i="5"/>
  <c r="J855" i="3"/>
  <c r="D855" i="5" s="1"/>
  <c r="I855" i="3"/>
  <c r="O855" i="4" s="1"/>
  <c r="W366" i="4"/>
  <c r="G488" i="4"/>
  <c r="H488" i="4" s="1"/>
  <c r="L487" i="4"/>
  <c r="N487" i="4" s="1"/>
  <c r="V852" i="4"/>
  <c r="F852" i="4"/>
  <c r="V13" i="4"/>
  <c r="F13" i="4"/>
  <c r="T972" i="5"/>
  <c r="C496" i="3"/>
  <c r="D495" i="3"/>
  <c r="E495" i="3" s="1"/>
  <c r="I134" i="3"/>
  <c r="O134" i="4" s="1"/>
  <c r="J134" i="3"/>
  <c r="D134" i="5" s="1"/>
  <c r="P127" i="4"/>
  <c r="T127" i="4"/>
  <c r="U127" i="4" s="1"/>
  <c r="L1087" i="4"/>
  <c r="N1087" i="4" s="1"/>
  <c r="G1088" i="4"/>
  <c r="H1088" i="4" s="1"/>
  <c r="R607" i="5"/>
  <c r="N607" i="5"/>
  <c r="H375" i="3"/>
  <c r="G376" i="3"/>
  <c r="T372" i="5"/>
  <c r="W846" i="4"/>
  <c r="H735" i="3"/>
  <c r="G736" i="3"/>
  <c r="H1095" i="3"/>
  <c r="G1096" i="3"/>
  <c r="E729" i="5"/>
  <c r="F729" i="5" s="1"/>
  <c r="C136" i="3"/>
  <c r="D135" i="3"/>
  <c r="E135" i="3" s="1"/>
  <c r="F135" i="3" s="1"/>
  <c r="V253" i="4"/>
  <c r="F253" i="4"/>
  <c r="T852" i="5"/>
  <c r="V492" i="4"/>
  <c r="F492" i="4"/>
  <c r="C256" i="3"/>
  <c r="D255" i="3"/>
  <c r="E255" i="3" s="1"/>
  <c r="T133" i="5"/>
  <c r="P249" i="5"/>
  <c r="G249" i="5"/>
  <c r="Q847" i="5"/>
  <c r="L847" i="5"/>
  <c r="M847" i="5" s="1"/>
  <c r="S607" i="5"/>
  <c r="X606" i="4"/>
  <c r="I254" i="3"/>
  <c r="O254" i="4" s="1"/>
  <c r="J254" i="3"/>
  <c r="D254" i="5" s="1"/>
  <c r="G728" i="4"/>
  <c r="H728" i="4" s="1"/>
  <c r="L727" i="4"/>
  <c r="N727" i="4" s="1"/>
  <c r="R247" i="5"/>
  <c r="N247" i="5"/>
  <c r="T247" i="4"/>
  <c r="U247" i="4" s="1"/>
  <c r="P247" i="4"/>
  <c r="G368" i="4"/>
  <c r="H368" i="4" s="1"/>
  <c r="L367" i="4"/>
  <c r="N367" i="4" s="1"/>
  <c r="C616" i="3"/>
  <c r="D615" i="3"/>
  <c r="E615" i="3" s="1"/>
  <c r="F615" i="3" s="1"/>
  <c r="T253" i="5"/>
  <c r="T13" i="5"/>
  <c r="C15" i="5" l="1"/>
  <c r="C15" i="4"/>
  <c r="C974" i="5"/>
  <c r="C974" i="4"/>
  <c r="C854" i="5"/>
  <c r="C854" i="4"/>
  <c r="C135" i="5"/>
  <c r="C135" i="4"/>
  <c r="C615" i="5"/>
  <c r="C615" i="4"/>
  <c r="F616" i="3"/>
  <c r="M608" i="4"/>
  <c r="Q607" i="4"/>
  <c r="I968" i="4"/>
  <c r="J968" i="4" s="1"/>
  <c r="R968" i="4"/>
  <c r="T373" i="5"/>
  <c r="P1089" i="5"/>
  <c r="G1089" i="5"/>
  <c r="J617" i="3"/>
  <c r="D617" i="5" s="1"/>
  <c r="I617" i="3"/>
  <c r="O617" i="4" s="1"/>
  <c r="V726" i="5"/>
  <c r="G137" i="3"/>
  <c r="H136" i="3"/>
  <c r="C736" i="3"/>
  <c r="D735" i="3"/>
  <c r="E735" i="3" s="1"/>
  <c r="C734" i="5"/>
  <c r="C734" i="4"/>
  <c r="F735" i="3"/>
  <c r="T973" i="5"/>
  <c r="J856" i="3"/>
  <c r="D856" i="5" s="1"/>
  <c r="I856" i="3"/>
  <c r="O856" i="4" s="1"/>
  <c r="S128" i="4"/>
  <c r="K128" i="4"/>
  <c r="G257" i="3"/>
  <c r="H256" i="3"/>
  <c r="C255" i="5"/>
  <c r="C255" i="4"/>
  <c r="V733" i="4"/>
  <c r="F733" i="4"/>
  <c r="C1094" i="5"/>
  <c r="C1094" i="4"/>
  <c r="C617" i="3"/>
  <c r="D616" i="3"/>
  <c r="E616" i="3" s="1"/>
  <c r="P727" i="4"/>
  <c r="T727" i="4"/>
  <c r="U727" i="4" s="1"/>
  <c r="J1095" i="3"/>
  <c r="D1095" i="5" s="1"/>
  <c r="I1095" i="3"/>
  <c r="O1095" i="4" s="1"/>
  <c r="T487" i="4"/>
  <c r="U487" i="4" s="1"/>
  <c r="P487" i="4"/>
  <c r="V966" i="5"/>
  <c r="R848" i="4"/>
  <c r="I848" i="4"/>
  <c r="J848" i="4" s="1"/>
  <c r="R1087" i="5"/>
  <c r="N1087" i="5"/>
  <c r="V366" i="5"/>
  <c r="S8" i="4"/>
  <c r="K8" i="4"/>
  <c r="G858" i="3"/>
  <c r="H857" i="3"/>
  <c r="X726" i="4"/>
  <c r="C17" i="3"/>
  <c r="D16" i="3"/>
  <c r="E16" i="3" s="1"/>
  <c r="F16" i="3" s="1"/>
  <c r="H16" i="3"/>
  <c r="G17" i="3"/>
  <c r="S7" i="5"/>
  <c r="S247" i="5"/>
  <c r="J255" i="3"/>
  <c r="D255" i="5" s="1"/>
  <c r="I255" i="3"/>
  <c r="O255" i="4" s="1"/>
  <c r="V254" i="4"/>
  <c r="F254" i="4"/>
  <c r="T733" i="5"/>
  <c r="V1093" i="4"/>
  <c r="F1093" i="4"/>
  <c r="O607" i="5"/>
  <c r="J608" i="5"/>
  <c r="K608" i="5" s="1"/>
  <c r="G1097" i="3"/>
  <c r="H1096" i="3"/>
  <c r="T367" i="4"/>
  <c r="U367" i="4" s="1"/>
  <c r="P367" i="4"/>
  <c r="R728" i="4"/>
  <c r="I728" i="4"/>
  <c r="J728" i="4" s="1"/>
  <c r="G737" i="3"/>
  <c r="H736" i="3"/>
  <c r="R1088" i="4"/>
  <c r="I1088" i="4"/>
  <c r="J1088" i="4" s="1"/>
  <c r="C497" i="3"/>
  <c r="D496" i="3"/>
  <c r="E496" i="3" s="1"/>
  <c r="R488" i="4"/>
  <c r="I488" i="4"/>
  <c r="J488" i="4" s="1"/>
  <c r="T847" i="4"/>
  <c r="U847" i="4" s="1"/>
  <c r="P847" i="4"/>
  <c r="S1087" i="5"/>
  <c r="S967" i="5"/>
  <c r="V1086" i="5"/>
  <c r="R367" i="5"/>
  <c r="N367" i="5"/>
  <c r="O127" i="5"/>
  <c r="J128" i="5"/>
  <c r="K128" i="5" s="1"/>
  <c r="J15" i="3"/>
  <c r="D15" i="5" s="1"/>
  <c r="I15" i="3"/>
  <c r="O15" i="4" s="1"/>
  <c r="O7" i="5"/>
  <c r="J8" i="5"/>
  <c r="K8" i="5" s="1"/>
  <c r="R487" i="5"/>
  <c r="N487" i="5"/>
  <c r="E610" i="5"/>
  <c r="F610" i="5" s="1"/>
  <c r="T254" i="5"/>
  <c r="T1093" i="5"/>
  <c r="C976" i="3"/>
  <c r="D975" i="3"/>
  <c r="E975" i="3" s="1"/>
  <c r="F975" i="3" s="1"/>
  <c r="T967" i="4"/>
  <c r="U967" i="4" s="1"/>
  <c r="P967" i="4"/>
  <c r="C257" i="3"/>
  <c r="D256" i="3"/>
  <c r="E256" i="3" s="1"/>
  <c r="F256" i="3" s="1"/>
  <c r="P1087" i="4"/>
  <c r="T1087" i="4"/>
  <c r="U1087" i="4" s="1"/>
  <c r="X366" i="4"/>
  <c r="X966" i="4"/>
  <c r="R967" i="5"/>
  <c r="N967" i="5"/>
  <c r="S367" i="5"/>
  <c r="S487" i="5"/>
  <c r="P489" i="5"/>
  <c r="G489" i="5"/>
  <c r="C1096" i="3"/>
  <c r="D1095" i="3"/>
  <c r="E1095" i="3" s="1"/>
  <c r="F1095" i="3" s="1"/>
  <c r="C494" i="5"/>
  <c r="C494" i="4"/>
  <c r="F495" i="3"/>
  <c r="V853" i="4"/>
  <c r="F853" i="4"/>
  <c r="G377" i="3"/>
  <c r="H376" i="3"/>
  <c r="V846" i="5"/>
  <c r="E130" i="5"/>
  <c r="F130" i="5" s="1"/>
  <c r="E10" i="5"/>
  <c r="F10" i="5" s="1"/>
  <c r="N727" i="5"/>
  <c r="R727" i="5"/>
  <c r="C377" i="3"/>
  <c r="D376" i="3"/>
  <c r="E376" i="3" s="1"/>
  <c r="G849" i="5"/>
  <c r="P849" i="5"/>
  <c r="V493" i="4"/>
  <c r="F493" i="4"/>
  <c r="T853" i="5"/>
  <c r="V14" i="4"/>
  <c r="F14" i="4"/>
  <c r="G619" i="3"/>
  <c r="H618" i="3"/>
  <c r="N847" i="5"/>
  <c r="R847" i="5"/>
  <c r="S847" i="5"/>
  <c r="X846" i="4"/>
  <c r="M248" i="4"/>
  <c r="Q247" i="4"/>
  <c r="E250" i="5"/>
  <c r="F250" i="5" s="1"/>
  <c r="C137" i="3"/>
  <c r="D136" i="3"/>
  <c r="E136" i="3" s="1"/>
  <c r="F136" i="3" s="1"/>
  <c r="J375" i="3"/>
  <c r="D375" i="5" s="1"/>
  <c r="I375" i="3"/>
  <c r="O375" i="4" s="1"/>
  <c r="M128" i="4"/>
  <c r="Q127" i="4"/>
  <c r="X486" i="4"/>
  <c r="G497" i="3"/>
  <c r="H496" i="3"/>
  <c r="C374" i="5"/>
  <c r="C374" i="4"/>
  <c r="F375" i="3"/>
  <c r="V614" i="4"/>
  <c r="F614" i="4"/>
  <c r="S608" i="4"/>
  <c r="K608" i="4"/>
  <c r="G977" i="3"/>
  <c r="H976" i="3"/>
  <c r="C856" i="3"/>
  <c r="D855" i="3"/>
  <c r="E855" i="3" s="1"/>
  <c r="F855" i="3" s="1"/>
  <c r="V486" i="5"/>
  <c r="S248" i="4"/>
  <c r="K248" i="4"/>
  <c r="T493" i="5"/>
  <c r="V134" i="4"/>
  <c r="F134" i="4"/>
  <c r="T14" i="5"/>
  <c r="J248" i="5"/>
  <c r="K248" i="5" s="1"/>
  <c r="O247" i="5"/>
  <c r="J135" i="3"/>
  <c r="D135" i="5" s="1"/>
  <c r="I135" i="3"/>
  <c r="O135" i="4" s="1"/>
  <c r="R368" i="4"/>
  <c r="I368" i="4"/>
  <c r="J368" i="4" s="1"/>
  <c r="J735" i="3"/>
  <c r="D735" i="5" s="1"/>
  <c r="I735" i="3"/>
  <c r="O735" i="4" s="1"/>
  <c r="G729" i="5"/>
  <c r="P729" i="5"/>
  <c r="J495" i="3"/>
  <c r="D495" i="5" s="1"/>
  <c r="I495" i="3"/>
  <c r="O495" i="4" s="1"/>
  <c r="V373" i="4"/>
  <c r="F373" i="4"/>
  <c r="X1086" i="4"/>
  <c r="M8" i="4"/>
  <c r="Q7" i="4"/>
  <c r="T614" i="5"/>
  <c r="J975" i="3"/>
  <c r="D975" i="5" s="1"/>
  <c r="I975" i="3"/>
  <c r="O975" i="4" s="1"/>
  <c r="G969" i="5"/>
  <c r="P969" i="5"/>
  <c r="P369" i="5"/>
  <c r="G369" i="5"/>
  <c r="T134" i="5"/>
  <c r="V973" i="4"/>
  <c r="F973" i="4"/>
  <c r="C855" i="5" l="1"/>
  <c r="C855" i="4"/>
  <c r="C16" i="5"/>
  <c r="C16" i="4"/>
  <c r="C136" i="5"/>
  <c r="C136" i="4"/>
  <c r="C975" i="5"/>
  <c r="C975" i="4"/>
  <c r="C1095" i="5"/>
  <c r="C1095" i="4"/>
  <c r="C256" i="5"/>
  <c r="C256" i="4"/>
  <c r="J376" i="3"/>
  <c r="D376" i="5" s="1"/>
  <c r="I376" i="3"/>
  <c r="O376" i="4" s="1"/>
  <c r="T494" i="5"/>
  <c r="P610" i="5"/>
  <c r="G610" i="5"/>
  <c r="D497" i="3"/>
  <c r="E497" i="3" s="1"/>
  <c r="C498" i="3"/>
  <c r="V1094" i="4"/>
  <c r="F1094" i="4"/>
  <c r="G258" i="3"/>
  <c r="H257" i="3"/>
  <c r="J136" i="3"/>
  <c r="D136" i="5" s="1"/>
  <c r="I136" i="3"/>
  <c r="O136" i="4" s="1"/>
  <c r="F854" i="4"/>
  <c r="V854" i="4"/>
  <c r="S1088" i="4"/>
  <c r="K1088" i="4"/>
  <c r="G129" i="4"/>
  <c r="H129" i="4" s="1"/>
  <c r="L128" i="4"/>
  <c r="N128" i="4" s="1"/>
  <c r="G138" i="3"/>
  <c r="H137" i="3"/>
  <c r="C616" i="5"/>
  <c r="C616" i="4"/>
  <c r="E370" i="5"/>
  <c r="F370" i="5" s="1"/>
  <c r="J976" i="3"/>
  <c r="D976" i="5" s="1"/>
  <c r="I976" i="3"/>
  <c r="O976" i="4" s="1"/>
  <c r="T374" i="5"/>
  <c r="G250" i="5"/>
  <c r="P250" i="5"/>
  <c r="C1097" i="3"/>
  <c r="D1096" i="3"/>
  <c r="E1096" i="3" s="1"/>
  <c r="F1096" i="3" s="1"/>
  <c r="C977" i="3"/>
  <c r="D976" i="3"/>
  <c r="E976" i="3" s="1"/>
  <c r="F976" i="3" s="1"/>
  <c r="O487" i="5"/>
  <c r="J488" i="5"/>
  <c r="K488" i="5" s="1"/>
  <c r="L128" i="5"/>
  <c r="M128" i="5" s="1"/>
  <c r="Q128" i="5"/>
  <c r="G1098" i="3"/>
  <c r="H1097" i="3"/>
  <c r="J857" i="3"/>
  <c r="D857" i="5" s="1"/>
  <c r="I857" i="3"/>
  <c r="O857" i="4" s="1"/>
  <c r="C735" i="5"/>
  <c r="C735" i="4"/>
  <c r="V615" i="4"/>
  <c r="F615" i="4"/>
  <c r="C375" i="5"/>
  <c r="C375" i="4"/>
  <c r="F376" i="3"/>
  <c r="O1087" i="5"/>
  <c r="J1088" i="5"/>
  <c r="K1088" i="5" s="1"/>
  <c r="T854" i="5"/>
  <c r="G978" i="3"/>
  <c r="H977" i="3"/>
  <c r="J496" i="3"/>
  <c r="D496" i="5" s="1"/>
  <c r="I496" i="3"/>
  <c r="O496" i="4" s="1"/>
  <c r="J848" i="5"/>
  <c r="K848" i="5" s="1"/>
  <c r="O847" i="5"/>
  <c r="E850" i="5"/>
  <c r="F850" i="5" s="1"/>
  <c r="O967" i="5"/>
  <c r="J968" i="5"/>
  <c r="K968" i="5" s="1"/>
  <c r="U127" i="5"/>
  <c r="M848" i="4"/>
  <c r="Q847" i="4"/>
  <c r="J736" i="3"/>
  <c r="D736" i="5" s="1"/>
  <c r="I736" i="3"/>
  <c r="O736" i="4" s="1"/>
  <c r="G18" i="3"/>
  <c r="H17" i="3"/>
  <c r="G859" i="3"/>
  <c r="H858" i="3"/>
  <c r="S848" i="4"/>
  <c r="K848" i="4"/>
  <c r="V734" i="4"/>
  <c r="F734" i="4"/>
  <c r="T615" i="5"/>
  <c r="V974" i="4"/>
  <c r="F974" i="4"/>
  <c r="E730" i="5"/>
  <c r="F730" i="5" s="1"/>
  <c r="C857" i="3"/>
  <c r="D856" i="3"/>
  <c r="E856" i="3" s="1"/>
  <c r="F856" i="3" s="1"/>
  <c r="D137" i="3"/>
  <c r="E137" i="3" s="1"/>
  <c r="F137" i="3" s="1"/>
  <c r="C138" i="3"/>
  <c r="P10" i="5"/>
  <c r="G10" i="5"/>
  <c r="U247" i="5"/>
  <c r="G249" i="4"/>
  <c r="H249" i="4" s="1"/>
  <c r="L248" i="4"/>
  <c r="N248" i="4" s="1"/>
  <c r="G609" i="4"/>
  <c r="H609" i="4" s="1"/>
  <c r="L608" i="4"/>
  <c r="N608" i="4" s="1"/>
  <c r="G498" i="3"/>
  <c r="H497" i="3"/>
  <c r="W127" i="4"/>
  <c r="P130" i="5"/>
  <c r="G130" i="5"/>
  <c r="E490" i="5"/>
  <c r="F490" i="5" s="1"/>
  <c r="Q1087" i="4"/>
  <c r="M1088" i="4"/>
  <c r="O367" i="5"/>
  <c r="J368" i="5"/>
  <c r="K368" i="5" s="1"/>
  <c r="G738" i="3"/>
  <c r="H737" i="3"/>
  <c r="L608" i="5"/>
  <c r="M608" i="5" s="1"/>
  <c r="Q608" i="5"/>
  <c r="J16" i="3"/>
  <c r="D16" i="5" s="1"/>
  <c r="I16" i="3"/>
  <c r="O16" i="4" s="1"/>
  <c r="M728" i="4"/>
  <c r="Q727" i="4"/>
  <c r="T734" i="5"/>
  <c r="K968" i="4"/>
  <c r="S968" i="4"/>
  <c r="T974" i="5"/>
  <c r="V374" i="4"/>
  <c r="F374" i="4"/>
  <c r="W247" i="4"/>
  <c r="D377" i="3"/>
  <c r="E377" i="3" s="1"/>
  <c r="C378" i="3"/>
  <c r="Q8" i="5"/>
  <c r="L8" i="5"/>
  <c r="M8" i="5" s="1"/>
  <c r="S488" i="4"/>
  <c r="K488" i="4"/>
  <c r="S728" i="4"/>
  <c r="K728" i="4"/>
  <c r="U607" i="5"/>
  <c r="G9" i="4"/>
  <c r="H9" i="4" s="1"/>
  <c r="L8" i="4"/>
  <c r="N8" i="4" s="1"/>
  <c r="V255" i="4"/>
  <c r="F255" i="4"/>
  <c r="V135" i="4"/>
  <c r="F135" i="4"/>
  <c r="G378" i="3"/>
  <c r="H377" i="3"/>
  <c r="L248" i="5"/>
  <c r="M248" i="5" s="1"/>
  <c r="Q248" i="5"/>
  <c r="E970" i="5"/>
  <c r="F970" i="5" s="1"/>
  <c r="S368" i="4"/>
  <c r="K368" i="4"/>
  <c r="J618" i="3"/>
  <c r="D618" i="5" s="1"/>
  <c r="I618" i="3"/>
  <c r="O618" i="4" s="1"/>
  <c r="C495" i="5"/>
  <c r="C495" i="4"/>
  <c r="F496" i="3"/>
  <c r="D257" i="3"/>
  <c r="E257" i="3" s="1"/>
  <c r="F257" i="3" s="1"/>
  <c r="C258" i="3"/>
  <c r="U7" i="5"/>
  <c r="D617" i="3"/>
  <c r="E617" i="3" s="1"/>
  <c r="F617" i="3" s="1"/>
  <c r="C618" i="3"/>
  <c r="T255" i="5"/>
  <c r="E1090" i="5"/>
  <c r="F1090" i="5" s="1"/>
  <c r="W607" i="4"/>
  <c r="T135" i="5"/>
  <c r="V15" i="4"/>
  <c r="F15" i="4"/>
  <c r="J1096" i="3"/>
  <c r="D1096" i="5" s="1"/>
  <c r="I1096" i="3"/>
  <c r="O1096" i="4" s="1"/>
  <c r="T1094" i="5"/>
  <c r="W7" i="4"/>
  <c r="H619" i="3"/>
  <c r="G620" i="3"/>
  <c r="O727" i="5"/>
  <c r="J728" i="5"/>
  <c r="K728" i="5" s="1"/>
  <c r="V494" i="4"/>
  <c r="F494" i="4"/>
  <c r="S727" i="5"/>
  <c r="M968" i="4"/>
  <c r="Q967" i="4"/>
  <c r="M368" i="4"/>
  <c r="Q367" i="4"/>
  <c r="D17" i="3"/>
  <c r="E17" i="3" s="1"/>
  <c r="F17" i="3" s="1"/>
  <c r="C18" i="3"/>
  <c r="Q487" i="4"/>
  <c r="M488" i="4"/>
  <c r="J256" i="3"/>
  <c r="D256" i="5" s="1"/>
  <c r="I256" i="3"/>
  <c r="O256" i="4" s="1"/>
  <c r="C737" i="3"/>
  <c r="D736" i="3"/>
  <c r="E736" i="3" s="1"/>
  <c r="F736" i="3" s="1"/>
  <c r="T15" i="5"/>
  <c r="C976" i="5" l="1"/>
  <c r="C976" i="4"/>
  <c r="C1096" i="5"/>
  <c r="C1096" i="4"/>
  <c r="C137" i="5"/>
  <c r="C137" i="4"/>
  <c r="C617" i="5"/>
  <c r="C617" i="4"/>
  <c r="C17" i="5"/>
  <c r="F18" i="3"/>
  <c r="C17" i="4"/>
  <c r="C856" i="5"/>
  <c r="C856" i="4"/>
  <c r="C736" i="5"/>
  <c r="C736" i="4"/>
  <c r="C257" i="5"/>
  <c r="C257" i="4"/>
  <c r="D18" i="3"/>
  <c r="E18" i="3" s="1"/>
  <c r="C19" i="3"/>
  <c r="G621" i="3"/>
  <c r="H620" i="3"/>
  <c r="X7" i="4"/>
  <c r="V495" i="4"/>
  <c r="F495" i="4"/>
  <c r="G369" i="4"/>
  <c r="H369" i="4" s="1"/>
  <c r="L368" i="4"/>
  <c r="N368" i="4" s="1"/>
  <c r="W727" i="4"/>
  <c r="G739" i="3"/>
  <c r="H738" i="3"/>
  <c r="I249" i="4"/>
  <c r="J249" i="4" s="1"/>
  <c r="R249" i="4"/>
  <c r="H859" i="3"/>
  <c r="G860" i="3"/>
  <c r="Q968" i="5"/>
  <c r="L968" i="5"/>
  <c r="M968" i="5" s="1"/>
  <c r="L1088" i="5"/>
  <c r="M1088" i="5" s="1"/>
  <c r="Q1088" i="5"/>
  <c r="N128" i="5"/>
  <c r="R128" i="5"/>
  <c r="D1097" i="3"/>
  <c r="E1097" i="3" s="1"/>
  <c r="F1097" i="3" s="1"/>
  <c r="C1098" i="3"/>
  <c r="J137" i="3"/>
  <c r="D137" i="5" s="1"/>
  <c r="I137" i="3"/>
  <c r="O137" i="4" s="1"/>
  <c r="V136" i="4"/>
  <c r="F136" i="4"/>
  <c r="T136" i="5"/>
  <c r="V7" i="5"/>
  <c r="P970" i="5"/>
  <c r="G970" i="5"/>
  <c r="V607" i="5"/>
  <c r="S8" i="5"/>
  <c r="X247" i="4"/>
  <c r="X127" i="4"/>
  <c r="D857" i="3"/>
  <c r="E857" i="3" s="1"/>
  <c r="F857" i="3" s="1"/>
  <c r="C858" i="3"/>
  <c r="G19" i="3"/>
  <c r="H18" i="3"/>
  <c r="G850" i="5"/>
  <c r="P850" i="5"/>
  <c r="J977" i="3"/>
  <c r="D977" i="5" s="1"/>
  <c r="I977" i="3"/>
  <c r="O977" i="4" s="1"/>
  <c r="C376" i="5"/>
  <c r="C376" i="4"/>
  <c r="F377" i="3"/>
  <c r="T735" i="5"/>
  <c r="L488" i="5"/>
  <c r="M488" i="5" s="1"/>
  <c r="Q488" i="5"/>
  <c r="P128" i="4"/>
  <c r="T128" i="4"/>
  <c r="U128" i="4" s="1"/>
  <c r="C499" i="3"/>
  <c r="D498" i="3"/>
  <c r="E498" i="3" s="1"/>
  <c r="T1095" i="5"/>
  <c r="I619" i="3"/>
  <c r="O619" i="4" s="1"/>
  <c r="J619" i="3"/>
  <c r="D619" i="5" s="1"/>
  <c r="P1090" i="5"/>
  <c r="G1090" i="5"/>
  <c r="C259" i="3"/>
  <c r="D258" i="3"/>
  <c r="E258" i="3" s="1"/>
  <c r="F258" i="3" s="1"/>
  <c r="G729" i="4"/>
  <c r="H729" i="4" s="1"/>
  <c r="L728" i="4"/>
  <c r="N728" i="4" s="1"/>
  <c r="L368" i="5"/>
  <c r="M368" i="5" s="1"/>
  <c r="Q368" i="5"/>
  <c r="G490" i="5"/>
  <c r="P490" i="5"/>
  <c r="J497" i="3"/>
  <c r="D497" i="5" s="1"/>
  <c r="I497" i="3"/>
  <c r="O497" i="4" s="1"/>
  <c r="V127" i="5"/>
  <c r="G979" i="3"/>
  <c r="H978" i="3"/>
  <c r="V375" i="4"/>
  <c r="F375" i="4"/>
  <c r="J1097" i="3"/>
  <c r="D1097" i="5" s="1"/>
  <c r="I1097" i="3"/>
  <c r="O1097" i="4" s="1"/>
  <c r="U487" i="5"/>
  <c r="G370" i="5"/>
  <c r="P370" i="5"/>
  <c r="R129" i="4"/>
  <c r="I129" i="4"/>
  <c r="J129" i="4" s="1"/>
  <c r="J257" i="3"/>
  <c r="D257" i="5" s="1"/>
  <c r="I257" i="3"/>
  <c r="O257" i="4" s="1"/>
  <c r="V16" i="4"/>
  <c r="F16" i="4"/>
  <c r="G139" i="3"/>
  <c r="H138" i="3"/>
  <c r="L968" i="4"/>
  <c r="N968" i="4" s="1"/>
  <c r="G969" i="4"/>
  <c r="H969" i="4" s="1"/>
  <c r="U367" i="5"/>
  <c r="G499" i="3"/>
  <c r="H498" i="3"/>
  <c r="V247" i="5"/>
  <c r="P730" i="5"/>
  <c r="G730" i="5"/>
  <c r="T375" i="5"/>
  <c r="G1099" i="3"/>
  <c r="H1098" i="3"/>
  <c r="L1088" i="4"/>
  <c r="N1088" i="4" s="1"/>
  <c r="G1089" i="4"/>
  <c r="H1089" i="4" s="1"/>
  <c r="G259" i="3"/>
  <c r="H258" i="3"/>
  <c r="T16" i="5"/>
  <c r="R8" i="5"/>
  <c r="N8" i="5"/>
  <c r="J17" i="3"/>
  <c r="D17" i="5" s="1"/>
  <c r="I17" i="3"/>
  <c r="O17" i="4" s="1"/>
  <c r="U1087" i="5"/>
  <c r="V1095" i="4"/>
  <c r="F1095" i="4"/>
  <c r="Q728" i="5"/>
  <c r="L728" i="5"/>
  <c r="M728" i="5" s="1"/>
  <c r="N248" i="5"/>
  <c r="R248" i="5"/>
  <c r="S248" i="5" s="1"/>
  <c r="P8" i="4"/>
  <c r="T8" i="4"/>
  <c r="U8" i="4" s="1"/>
  <c r="L488" i="4"/>
  <c r="N488" i="4" s="1"/>
  <c r="G489" i="4"/>
  <c r="H489" i="4" s="1"/>
  <c r="C379" i="3"/>
  <c r="D378" i="3"/>
  <c r="E378" i="3" s="1"/>
  <c r="E131" i="5"/>
  <c r="F131" i="5" s="1"/>
  <c r="P608" i="4"/>
  <c r="T608" i="4"/>
  <c r="U608" i="4" s="1"/>
  <c r="E11" i="5"/>
  <c r="F11" i="5" s="1"/>
  <c r="G849" i="4"/>
  <c r="H849" i="4" s="1"/>
  <c r="L848" i="4"/>
  <c r="N848" i="4" s="1"/>
  <c r="D977" i="3"/>
  <c r="E977" i="3" s="1"/>
  <c r="F977" i="3" s="1"/>
  <c r="C978" i="3"/>
  <c r="E251" i="5"/>
  <c r="F251" i="5" s="1"/>
  <c r="E611" i="5"/>
  <c r="F611" i="5" s="1"/>
  <c r="V975" i="4"/>
  <c r="F975" i="4"/>
  <c r="W367" i="4"/>
  <c r="W487" i="4"/>
  <c r="U727" i="5"/>
  <c r="C619" i="3"/>
  <c r="D618" i="3"/>
  <c r="E618" i="3" s="1"/>
  <c r="F618" i="3" s="1"/>
  <c r="J377" i="3"/>
  <c r="D377" i="5" s="1"/>
  <c r="I377" i="3"/>
  <c r="O377" i="4" s="1"/>
  <c r="R9" i="4"/>
  <c r="I9" i="4"/>
  <c r="J9" i="4" s="1"/>
  <c r="N608" i="5"/>
  <c r="R608" i="5"/>
  <c r="R609" i="4"/>
  <c r="I609" i="4"/>
  <c r="J609" i="4" s="1"/>
  <c r="W847" i="4"/>
  <c r="U847" i="5"/>
  <c r="V616" i="4"/>
  <c r="F616" i="4"/>
  <c r="V256" i="4"/>
  <c r="F256" i="4"/>
  <c r="T975" i="5"/>
  <c r="V855" i="4"/>
  <c r="F855" i="4"/>
  <c r="D737" i="3"/>
  <c r="E737" i="3" s="1"/>
  <c r="F737" i="3" s="1"/>
  <c r="C738" i="3"/>
  <c r="X607" i="4"/>
  <c r="T495" i="5"/>
  <c r="U967" i="5"/>
  <c r="V735" i="4"/>
  <c r="F735" i="4"/>
  <c r="W967" i="4"/>
  <c r="C496" i="5"/>
  <c r="C496" i="4"/>
  <c r="F497" i="3"/>
  <c r="G379" i="3"/>
  <c r="H378" i="3"/>
  <c r="J737" i="3"/>
  <c r="D737" i="5" s="1"/>
  <c r="I737" i="3"/>
  <c r="O737" i="4" s="1"/>
  <c r="W1087" i="4"/>
  <c r="T248" i="4"/>
  <c r="U248" i="4" s="1"/>
  <c r="P248" i="4"/>
  <c r="C139" i="3"/>
  <c r="D138" i="3"/>
  <c r="E138" i="3" s="1"/>
  <c r="F138" i="3" s="1"/>
  <c r="J858" i="3"/>
  <c r="D858" i="5" s="1"/>
  <c r="I858" i="3"/>
  <c r="O858" i="4" s="1"/>
  <c r="Q848" i="5"/>
  <c r="L848" i="5"/>
  <c r="M848" i="5" s="1"/>
  <c r="S128" i="5"/>
  <c r="T616" i="5"/>
  <c r="T256" i="5"/>
  <c r="T855" i="5"/>
  <c r="C977" i="5" l="1"/>
  <c r="C977" i="4"/>
  <c r="C1097" i="5"/>
  <c r="C1097" i="4"/>
  <c r="C138" i="5"/>
  <c r="C138" i="4"/>
  <c r="C737" i="5"/>
  <c r="C737" i="4"/>
  <c r="C258" i="5"/>
  <c r="C258" i="4"/>
  <c r="C618" i="5"/>
  <c r="C618" i="4"/>
  <c r="C857" i="5"/>
  <c r="C857" i="4"/>
  <c r="H379" i="3"/>
  <c r="G380" i="3"/>
  <c r="V847" i="5"/>
  <c r="S609" i="4"/>
  <c r="K609" i="4"/>
  <c r="K9" i="4"/>
  <c r="S9" i="4"/>
  <c r="R728" i="5"/>
  <c r="N728" i="5"/>
  <c r="R1089" i="4"/>
  <c r="I1089" i="4"/>
  <c r="J1089" i="4" s="1"/>
  <c r="V367" i="5"/>
  <c r="R729" i="4"/>
  <c r="I729" i="4"/>
  <c r="J729" i="4" s="1"/>
  <c r="I18" i="3"/>
  <c r="O18" i="4" s="1"/>
  <c r="J18" i="3"/>
  <c r="D18" i="5" s="1"/>
  <c r="N968" i="5"/>
  <c r="R968" i="5"/>
  <c r="V257" i="4"/>
  <c r="F257" i="4"/>
  <c r="V17" i="4"/>
  <c r="F17" i="4"/>
  <c r="V137" i="4"/>
  <c r="F137" i="4"/>
  <c r="C377" i="5"/>
  <c r="C377" i="4"/>
  <c r="F378" i="3"/>
  <c r="S968" i="5"/>
  <c r="T257" i="5"/>
  <c r="C18" i="5"/>
  <c r="C18" i="4"/>
  <c r="T137" i="5"/>
  <c r="V496" i="4"/>
  <c r="F496" i="4"/>
  <c r="C739" i="3"/>
  <c r="D738" i="3"/>
  <c r="E738" i="3" s="1"/>
  <c r="F738" i="3" s="1"/>
  <c r="P251" i="5"/>
  <c r="G251" i="5"/>
  <c r="P11" i="5"/>
  <c r="G11" i="5"/>
  <c r="R489" i="4"/>
  <c r="I489" i="4"/>
  <c r="J489" i="4" s="1"/>
  <c r="O8" i="5"/>
  <c r="J9" i="5"/>
  <c r="K9" i="5" s="1"/>
  <c r="P968" i="4"/>
  <c r="T968" i="4"/>
  <c r="U968" i="4" s="1"/>
  <c r="E371" i="5"/>
  <c r="F371" i="5" s="1"/>
  <c r="E491" i="5"/>
  <c r="F491" i="5" s="1"/>
  <c r="C260" i="3"/>
  <c r="D259" i="3"/>
  <c r="E259" i="3" s="1"/>
  <c r="F259" i="3" s="1"/>
  <c r="C500" i="3"/>
  <c r="D499" i="3"/>
  <c r="E499" i="3" s="1"/>
  <c r="V376" i="4"/>
  <c r="F376" i="4"/>
  <c r="C1099" i="3"/>
  <c r="D1098" i="3"/>
  <c r="E1098" i="3" s="1"/>
  <c r="F1098" i="3" s="1"/>
  <c r="G861" i="3"/>
  <c r="H860" i="3"/>
  <c r="T17" i="5"/>
  <c r="X367" i="4"/>
  <c r="H19" i="3"/>
  <c r="G20" i="3"/>
  <c r="C979" i="3"/>
  <c r="D978" i="3"/>
  <c r="E978" i="3" s="1"/>
  <c r="F978" i="3" s="1"/>
  <c r="P488" i="4"/>
  <c r="T488" i="4"/>
  <c r="U488" i="4" s="1"/>
  <c r="J1098" i="3"/>
  <c r="D1098" i="5" s="1"/>
  <c r="I1098" i="3"/>
  <c r="O1098" i="4" s="1"/>
  <c r="I498" i="3"/>
  <c r="O498" i="4" s="1"/>
  <c r="J498" i="3"/>
  <c r="D498" i="5" s="1"/>
  <c r="J978" i="3"/>
  <c r="D978" i="5" s="1"/>
  <c r="I978" i="3"/>
  <c r="O978" i="4" s="1"/>
  <c r="S368" i="5"/>
  <c r="E1091" i="5"/>
  <c r="F1091" i="5" s="1"/>
  <c r="T376" i="5"/>
  <c r="C859" i="3"/>
  <c r="D858" i="3"/>
  <c r="E858" i="3" s="1"/>
  <c r="F858" i="3" s="1"/>
  <c r="J859" i="3"/>
  <c r="D859" i="5" s="1"/>
  <c r="I859" i="3"/>
  <c r="O859" i="4" s="1"/>
  <c r="X727" i="4"/>
  <c r="J620" i="3"/>
  <c r="D620" i="5" s="1"/>
  <c r="I620" i="3"/>
  <c r="O620" i="4" s="1"/>
  <c r="V736" i="4"/>
  <c r="F736" i="4"/>
  <c r="V1096" i="4"/>
  <c r="F1096" i="4"/>
  <c r="V727" i="5"/>
  <c r="S728" i="5"/>
  <c r="X847" i="4"/>
  <c r="J609" i="5"/>
  <c r="K609" i="5" s="1"/>
  <c r="O608" i="5"/>
  <c r="P611" i="5"/>
  <c r="G611" i="5"/>
  <c r="Q608" i="4"/>
  <c r="M609" i="4"/>
  <c r="H1099" i="3"/>
  <c r="G1100" i="3"/>
  <c r="H499" i="3"/>
  <c r="G500" i="3"/>
  <c r="H979" i="3"/>
  <c r="G980" i="3"/>
  <c r="R368" i="5"/>
  <c r="N368" i="5"/>
  <c r="Q128" i="4"/>
  <c r="M129" i="4"/>
  <c r="G622" i="3"/>
  <c r="H621" i="3"/>
  <c r="T736" i="5"/>
  <c r="F617" i="4"/>
  <c r="V617" i="4"/>
  <c r="T1096" i="5"/>
  <c r="T496" i="5"/>
  <c r="X1087" i="4"/>
  <c r="C620" i="3"/>
  <c r="D619" i="3"/>
  <c r="E619" i="3" s="1"/>
  <c r="F619" i="3" s="1"/>
  <c r="X487" i="4"/>
  <c r="P131" i="5"/>
  <c r="G131" i="5"/>
  <c r="M9" i="4"/>
  <c r="Q8" i="4"/>
  <c r="E971" i="5"/>
  <c r="F971" i="5" s="1"/>
  <c r="J129" i="5"/>
  <c r="K129" i="5" s="1"/>
  <c r="O128" i="5"/>
  <c r="S249" i="4"/>
  <c r="K249" i="4"/>
  <c r="P368" i="4"/>
  <c r="T368" i="4"/>
  <c r="U368" i="4" s="1"/>
  <c r="D19" i="3"/>
  <c r="E19" i="3" s="1"/>
  <c r="F19" i="3" s="1"/>
  <c r="C20" i="3"/>
  <c r="T617" i="5"/>
  <c r="R848" i="5"/>
  <c r="N848" i="5"/>
  <c r="C497" i="5"/>
  <c r="C497" i="4"/>
  <c r="F498" i="3"/>
  <c r="T1088" i="4"/>
  <c r="U1088" i="4" s="1"/>
  <c r="P1088" i="4"/>
  <c r="V967" i="5"/>
  <c r="C140" i="3"/>
  <c r="D139" i="3"/>
  <c r="E139" i="3" s="1"/>
  <c r="F139" i="3" s="1"/>
  <c r="T848" i="4"/>
  <c r="U848" i="4" s="1"/>
  <c r="P848" i="4"/>
  <c r="I258" i="3"/>
  <c r="O258" i="4" s="1"/>
  <c r="J258" i="3"/>
  <c r="D258" i="5" s="1"/>
  <c r="I138" i="3"/>
  <c r="O138" i="4" s="1"/>
  <c r="J138" i="3"/>
  <c r="D138" i="5" s="1"/>
  <c r="V487" i="5"/>
  <c r="N488" i="5"/>
  <c r="R488" i="5"/>
  <c r="J738" i="3"/>
  <c r="D738" i="5" s="1"/>
  <c r="I738" i="3"/>
  <c r="O738" i="4" s="1"/>
  <c r="I369" i="4"/>
  <c r="J369" i="4" s="1"/>
  <c r="R369" i="4"/>
  <c r="V856" i="4"/>
  <c r="F856" i="4"/>
  <c r="F976" i="4"/>
  <c r="V976" i="4"/>
  <c r="C380" i="3"/>
  <c r="D379" i="3"/>
  <c r="E379" i="3" s="1"/>
  <c r="R969" i="4"/>
  <c r="I969" i="4"/>
  <c r="J969" i="4" s="1"/>
  <c r="M249" i="4"/>
  <c r="Q248" i="4"/>
  <c r="I378" i="3"/>
  <c r="O378" i="4" s="1"/>
  <c r="J378" i="3"/>
  <c r="D378" i="5" s="1"/>
  <c r="X967" i="4"/>
  <c r="R849" i="4"/>
  <c r="I849" i="4"/>
  <c r="J849" i="4" s="1"/>
  <c r="S608" i="5"/>
  <c r="O248" i="5"/>
  <c r="J249" i="5"/>
  <c r="K249" i="5" s="1"/>
  <c r="V1087" i="5"/>
  <c r="H259" i="3"/>
  <c r="G260" i="3"/>
  <c r="E731" i="5"/>
  <c r="F731" i="5" s="1"/>
  <c r="H139" i="3"/>
  <c r="G140" i="3"/>
  <c r="S129" i="4"/>
  <c r="K129" i="4"/>
  <c r="P728" i="4"/>
  <c r="T728" i="4"/>
  <c r="U728" i="4" s="1"/>
  <c r="E851" i="5"/>
  <c r="F851" i="5" s="1"/>
  <c r="N1088" i="5"/>
  <c r="R1088" i="5"/>
  <c r="H739" i="3"/>
  <c r="G740" i="3"/>
  <c r="T856" i="5"/>
  <c r="T976" i="5"/>
  <c r="C259" i="5" l="1"/>
  <c r="C259" i="4"/>
  <c r="C1098" i="5"/>
  <c r="C1098" i="4"/>
  <c r="C19" i="5"/>
  <c r="C19" i="4"/>
  <c r="C858" i="5"/>
  <c r="C858" i="4"/>
  <c r="C978" i="5"/>
  <c r="C978" i="4"/>
  <c r="F979" i="3"/>
  <c r="C139" i="5"/>
  <c r="C139" i="4"/>
  <c r="C738" i="5"/>
  <c r="C738" i="4"/>
  <c r="C619" i="5"/>
  <c r="C619" i="4"/>
  <c r="L129" i="4"/>
  <c r="N129" i="4" s="1"/>
  <c r="G130" i="4"/>
  <c r="H130" i="4" s="1"/>
  <c r="T497" i="5"/>
  <c r="Q368" i="4"/>
  <c r="M369" i="4"/>
  <c r="Q728" i="4"/>
  <c r="M729" i="4"/>
  <c r="J259" i="3"/>
  <c r="D259" i="5" s="1"/>
  <c r="I259" i="3"/>
  <c r="O259" i="4" s="1"/>
  <c r="C141" i="3"/>
  <c r="D140" i="3"/>
  <c r="E140" i="3" s="1"/>
  <c r="F140" i="3" s="1"/>
  <c r="V497" i="4"/>
  <c r="F497" i="4"/>
  <c r="G971" i="5"/>
  <c r="P971" i="5"/>
  <c r="S489" i="4"/>
  <c r="K489" i="4"/>
  <c r="C740" i="3"/>
  <c r="D739" i="3"/>
  <c r="E739" i="3" s="1"/>
  <c r="F739" i="3" s="1"/>
  <c r="T18" i="5"/>
  <c r="L609" i="4"/>
  <c r="N609" i="4" s="1"/>
  <c r="G610" i="4"/>
  <c r="H610" i="4" s="1"/>
  <c r="V138" i="4"/>
  <c r="F138" i="4"/>
  <c r="J739" i="3"/>
  <c r="D739" i="5" s="1"/>
  <c r="I739" i="3"/>
  <c r="O739" i="4" s="1"/>
  <c r="O848" i="5"/>
  <c r="J849" i="5"/>
  <c r="K849" i="5" s="1"/>
  <c r="G250" i="4"/>
  <c r="H250" i="4" s="1"/>
  <c r="L249" i="4"/>
  <c r="N249" i="4" s="1"/>
  <c r="S488" i="5"/>
  <c r="J979" i="3"/>
  <c r="D979" i="5" s="1"/>
  <c r="I979" i="3"/>
  <c r="O979" i="4" s="1"/>
  <c r="W608" i="4"/>
  <c r="C501" i="3"/>
  <c r="D500" i="3"/>
  <c r="E500" i="3" s="1"/>
  <c r="Q968" i="4"/>
  <c r="M969" i="4"/>
  <c r="E12" i="5"/>
  <c r="F12" i="5" s="1"/>
  <c r="S1089" i="4"/>
  <c r="K1089" i="4"/>
  <c r="T258" i="5"/>
  <c r="G981" i="3"/>
  <c r="H980" i="3"/>
  <c r="V258" i="4"/>
  <c r="F258" i="4"/>
  <c r="G141" i="3"/>
  <c r="H140" i="3"/>
  <c r="J489" i="5"/>
  <c r="K489" i="5" s="1"/>
  <c r="O488" i="5"/>
  <c r="C621" i="3"/>
  <c r="D620" i="3"/>
  <c r="E620" i="3" s="1"/>
  <c r="F620" i="3" s="1"/>
  <c r="G501" i="3"/>
  <c r="H500" i="3"/>
  <c r="E612" i="5"/>
  <c r="F612" i="5" s="1"/>
  <c r="C860" i="3"/>
  <c r="D859" i="3"/>
  <c r="E859" i="3" s="1"/>
  <c r="F859" i="3" s="1"/>
  <c r="H20" i="3"/>
  <c r="G21" i="3"/>
  <c r="J860" i="3"/>
  <c r="D860" i="5" s="1"/>
  <c r="I860" i="3"/>
  <c r="O860" i="4" s="1"/>
  <c r="S848" i="5"/>
  <c r="V857" i="4"/>
  <c r="F857" i="4"/>
  <c r="V1097" i="4"/>
  <c r="F1097" i="4"/>
  <c r="Q249" i="5"/>
  <c r="L249" i="5"/>
  <c r="M249" i="5" s="1"/>
  <c r="M1089" i="4"/>
  <c r="Q1088" i="4"/>
  <c r="W8" i="4"/>
  <c r="J499" i="3"/>
  <c r="D499" i="5" s="1"/>
  <c r="I499" i="3"/>
  <c r="O499" i="4" s="1"/>
  <c r="M489" i="4"/>
  <c r="Q488" i="4"/>
  <c r="J19" i="3"/>
  <c r="D19" i="5" s="1"/>
  <c r="I19" i="3"/>
  <c r="O19" i="4" s="1"/>
  <c r="G862" i="3"/>
  <c r="H861" i="3"/>
  <c r="C261" i="3"/>
  <c r="D260" i="3"/>
  <c r="E260" i="3" s="1"/>
  <c r="F260" i="3" s="1"/>
  <c r="E252" i="5"/>
  <c r="F252" i="5" s="1"/>
  <c r="C378" i="5"/>
  <c r="C378" i="4"/>
  <c r="F379" i="3"/>
  <c r="S729" i="4"/>
  <c r="K729" i="4"/>
  <c r="J729" i="5"/>
  <c r="K729" i="5" s="1"/>
  <c r="O728" i="5"/>
  <c r="T857" i="5"/>
  <c r="T1097" i="5"/>
  <c r="C381" i="3"/>
  <c r="D380" i="3"/>
  <c r="E380" i="3" s="1"/>
  <c r="U248" i="5"/>
  <c r="U128" i="5"/>
  <c r="W128" i="4"/>
  <c r="G1101" i="3"/>
  <c r="H1100" i="3"/>
  <c r="P491" i="5"/>
  <c r="G491" i="5"/>
  <c r="L9" i="5"/>
  <c r="M9" i="5" s="1"/>
  <c r="Q9" i="5"/>
  <c r="V377" i="4"/>
  <c r="F377" i="4"/>
  <c r="V737" i="4"/>
  <c r="F737" i="4"/>
  <c r="G741" i="3"/>
  <c r="H740" i="3"/>
  <c r="J139" i="3"/>
  <c r="D139" i="5" s="1"/>
  <c r="I139" i="3"/>
  <c r="O139" i="4" s="1"/>
  <c r="M849" i="4"/>
  <c r="Q848" i="4"/>
  <c r="P851" i="5"/>
  <c r="G851" i="5"/>
  <c r="W248" i="4"/>
  <c r="S1088" i="5"/>
  <c r="C21" i="3"/>
  <c r="D20" i="3"/>
  <c r="E20" i="3" s="1"/>
  <c r="F20" i="3" s="1"/>
  <c r="Q129" i="5"/>
  <c r="L129" i="5"/>
  <c r="M129" i="5" s="1"/>
  <c r="E132" i="5"/>
  <c r="F132" i="5" s="1"/>
  <c r="J621" i="3"/>
  <c r="D621" i="5" s="1"/>
  <c r="I621" i="3"/>
  <c r="O621" i="4" s="1"/>
  <c r="J1099" i="3"/>
  <c r="D1099" i="5" s="1"/>
  <c r="I1099" i="3"/>
  <c r="O1099" i="4" s="1"/>
  <c r="U608" i="5"/>
  <c r="C1100" i="3"/>
  <c r="D1099" i="3"/>
  <c r="E1099" i="3" s="1"/>
  <c r="F1099" i="3" s="1"/>
  <c r="U8" i="5"/>
  <c r="T377" i="5"/>
  <c r="G381" i="3"/>
  <c r="H380" i="3"/>
  <c r="F618" i="4"/>
  <c r="V618" i="4"/>
  <c r="T737" i="5"/>
  <c r="V977" i="4"/>
  <c r="F977" i="4"/>
  <c r="S969" i="4"/>
  <c r="K969" i="4"/>
  <c r="T138" i="5"/>
  <c r="K369" i="4"/>
  <c r="S369" i="4"/>
  <c r="O1088" i="5"/>
  <c r="J1089" i="5"/>
  <c r="K1089" i="5" s="1"/>
  <c r="G731" i="5"/>
  <c r="P731" i="5"/>
  <c r="G261" i="3"/>
  <c r="H260" i="3"/>
  <c r="K849" i="4"/>
  <c r="S849" i="4"/>
  <c r="C498" i="5"/>
  <c r="C498" i="4"/>
  <c r="F499" i="3"/>
  <c r="G623" i="3"/>
  <c r="H622" i="3"/>
  <c r="O368" i="5"/>
  <c r="J369" i="5"/>
  <c r="K369" i="5" s="1"/>
  <c r="Q609" i="5"/>
  <c r="L609" i="5"/>
  <c r="M609" i="5" s="1"/>
  <c r="P1091" i="5"/>
  <c r="G1091" i="5"/>
  <c r="C980" i="3"/>
  <c r="D979" i="3"/>
  <c r="E979" i="3" s="1"/>
  <c r="P371" i="5"/>
  <c r="G371" i="5"/>
  <c r="V18" i="4"/>
  <c r="F18" i="4"/>
  <c r="O968" i="5"/>
  <c r="J969" i="5"/>
  <c r="K969" i="5" s="1"/>
  <c r="G10" i="4"/>
  <c r="H10" i="4" s="1"/>
  <c r="L9" i="4"/>
  <c r="N9" i="4" s="1"/>
  <c r="J379" i="3"/>
  <c r="D379" i="5" s="1"/>
  <c r="I379" i="3"/>
  <c r="O379" i="4" s="1"/>
  <c r="T618" i="5"/>
  <c r="T977" i="5"/>
  <c r="C620" i="5" l="1"/>
  <c r="C620" i="4"/>
  <c r="C140" i="5"/>
  <c r="C140" i="4"/>
  <c r="C20" i="5"/>
  <c r="C20" i="4"/>
  <c r="C739" i="5"/>
  <c r="C739" i="4"/>
  <c r="C260" i="5"/>
  <c r="C260" i="4"/>
  <c r="F261" i="3"/>
  <c r="C859" i="5"/>
  <c r="C859" i="4"/>
  <c r="C1099" i="5"/>
  <c r="C1099" i="4"/>
  <c r="E1092" i="5"/>
  <c r="F1092" i="5" s="1"/>
  <c r="U968" i="5"/>
  <c r="C981" i="3"/>
  <c r="D980" i="3"/>
  <c r="E980" i="3" s="1"/>
  <c r="U368" i="5"/>
  <c r="Q1089" i="5"/>
  <c r="L1089" i="5"/>
  <c r="M1089" i="5" s="1"/>
  <c r="G382" i="3"/>
  <c r="H381" i="3"/>
  <c r="P132" i="5"/>
  <c r="G132" i="5"/>
  <c r="N9" i="5"/>
  <c r="R9" i="5"/>
  <c r="L729" i="5"/>
  <c r="M729" i="5" s="1"/>
  <c r="Q729" i="5"/>
  <c r="W488" i="4"/>
  <c r="X8" i="4"/>
  <c r="C861" i="3"/>
  <c r="D860" i="3"/>
  <c r="E860" i="3" s="1"/>
  <c r="F860" i="3" s="1"/>
  <c r="D621" i="3"/>
  <c r="E621" i="3" s="1"/>
  <c r="F621" i="3" s="1"/>
  <c r="C622" i="3"/>
  <c r="J140" i="3"/>
  <c r="D140" i="5" s="1"/>
  <c r="I140" i="3"/>
  <c r="O140" i="4" s="1"/>
  <c r="D141" i="3"/>
  <c r="E141" i="3" s="1"/>
  <c r="F141" i="3" s="1"/>
  <c r="C142" i="3"/>
  <c r="V619" i="4"/>
  <c r="F619" i="4"/>
  <c r="T139" i="5"/>
  <c r="V19" i="4"/>
  <c r="F19" i="4"/>
  <c r="L729" i="4"/>
  <c r="N729" i="4" s="1"/>
  <c r="G730" i="4"/>
  <c r="H730" i="4" s="1"/>
  <c r="V608" i="5"/>
  <c r="D261" i="3"/>
  <c r="E261" i="3" s="1"/>
  <c r="C262" i="3"/>
  <c r="W1088" i="4"/>
  <c r="G1090" i="4"/>
  <c r="H1090" i="4" s="1"/>
  <c r="L1089" i="4"/>
  <c r="N1089" i="4" s="1"/>
  <c r="W368" i="4"/>
  <c r="V978" i="4"/>
  <c r="F978" i="4"/>
  <c r="V8" i="5"/>
  <c r="V248" i="5"/>
  <c r="J861" i="3"/>
  <c r="D861" i="5" s="1"/>
  <c r="I861" i="3"/>
  <c r="O861" i="4" s="1"/>
  <c r="P612" i="5"/>
  <c r="G612" i="5"/>
  <c r="D501" i="3"/>
  <c r="E501" i="3" s="1"/>
  <c r="C502" i="3"/>
  <c r="P249" i="4"/>
  <c r="T249" i="4"/>
  <c r="U249" i="4" s="1"/>
  <c r="E972" i="5"/>
  <c r="F972" i="5" s="1"/>
  <c r="V738" i="4"/>
  <c r="F738" i="4"/>
  <c r="T978" i="5"/>
  <c r="V1098" i="4"/>
  <c r="F1098" i="4"/>
  <c r="J622" i="3"/>
  <c r="D622" i="5" s="1"/>
  <c r="I622" i="3"/>
  <c r="O622" i="4" s="1"/>
  <c r="W968" i="4"/>
  <c r="T619" i="5"/>
  <c r="E372" i="5"/>
  <c r="F372" i="5" s="1"/>
  <c r="G370" i="4"/>
  <c r="H370" i="4" s="1"/>
  <c r="L369" i="4"/>
  <c r="N369" i="4" s="1"/>
  <c r="P9" i="4"/>
  <c r="T9" i="4"/>
  <c r="U9" i="4" s="1"/>
  <c r="R609" i="5"/>
  <c r="N609" i="5"/>
  <c r="C499" i="5"/>
  <c r="C499" i="4"/>
  <c r="F500" i="3"/>
  <c r="D21" i="3"/>
  <c r="E21" i="3" s="1"/>
  <c r="F21" i="3" s="1"/>
  <c r="C22" i="3"/>
  <c r="X248" i="4"/>
  <c r="J1100" i="3"/>
  <c r="D1100" i="5" s="1"/>
  <c r="I1100" i="3"/>
  <c r="O1100" i="4" s="1"/>
  <c r="C379" i="5"/>
  <c r="C379" i="4"/>
  <c r="F380" i="3"/>
  <c r="G863" i="3"/>
  <c r="H862" i="3"/>
  <c r="R249" i="5"/>
  <c r="N249" i="5"/>
  <c r="G22" i="3"/>
  <c r="H21" i="3"/>
  <c r="J500" i="3"/>
  <c r="D500" i="5" s="1"/>
  <c r="I500" i="3"/>
  <c r="O500" i="4" s="1"/>
  <c r="R250" i="4"/>
  <c r="I250" i="4"/>
  <c r="J250" i="4" s="1"/>
  <c r="T738" i="5"/>
  <c r="T1098" i="5"/>
  <c r="U1088" i="5"/>
  <c r="N129" i="5"/>
  <c r="R129" i="5"/>
  <c r="S129" i="5" s="1"/>
  <c r="E492" i="5"/>
  <c r="F492" i="5" s="1"/>
  <c r="G142" i="3"/>
  <c r="H141" i="3"/>
  <c r="J260" i="3"/>
  <c r="D260" i="5" s="1"/>
  <c r="I260" i="3"/>
  <c r="O260" i="4" s="1"/>
  <c r="F498" i="4"/>
  <c r="V498" i="4"/>
  <c r="C1101" i="3"/>
  <c r="D1100" i="3"/>
  <c r="E1100" i="3" s="1"/>
  <c r="F1100" i="3" s="1"/>
  <c r="J740" i="3"/>
  <c r="D740" i="5" s="1"/>
  <c r="I740" i="3"/>
  <c r="O740" i="4" s="1"/>
  <c r="G1102" i="3"/>
  <c r="H1101" i="3"/>
  <c r="D381" i="3"/>
  <c r="E381" i="3" s="1"/>
  <c r="C382" i="3"/>
  <c r="V378" i="4"/>
  <c r="F378" i="4"/>
  <c r="S249" i="5"/>
  <c r="J20" i="3"/>
  <c r="D20" i="5" s="1"/>
  <c r="I20" i="3"/>
  <c r="O20" i="4" s="1"/>
  <c r="G502" i="3"/>
  <c r="H501" i="3"/>
  <c r="P12" i="5"/>
  <c r="G12" i="5"/>
  <c r="C741" i="3"/>
  <c r="D740" i="3"/>
  <c r="E740" i="3" s="1"/>
  <c r="F740" i="3" s="1"/>
  <c r="R130" i="4"/>
  <c r="I130" i="4"/>
  <c r="J130" i="4" s="1"/>
  <c r="V858" i="4"/>
  <c r="F858" i="4"/>
  <c r="W848" i="4"/>
  <c r="C979" i="5"/>
  <c r="C979" i="4"/>
  <c r="F980" i="3"/>
  <c r="H623" i="3"/>
  <c r="G624" i="3"/>
  <c r="R10" i="4"/>
  <c r="I10" i="4"/>
  <c r="J10" i="4" s="1"/>
  <c r="S609" i="5"/>
  <c r="T498" i="5"/>
  <c r="E732" i="5"/>
  <c r="F732" i="5" s="1"/>
  <c r="E852" i="5"/>
  <c r="F852" i="5" s="1"/>
  <c r="G742" i="3"/>
  <c r="H741" i="3"/>
  <c r="V128" i="5"/>
  <c r="T378" i="5"/>
  <c r="U488" i="5"/>
  <c r="J980" i="3"/>
  <c r="D980" i="5" s="1"/>
  <c r="I980" i="3"/>
  <c r="O980" i="4" s="1"/>
  <c r="Q849" i="5"/>
  <c r="L849" i="5"/>
  <c r="M849" i="5" s="1"/>
  <c r="R610" i="4"/>
  <c r="I610" i="4"/>
  <c r="J610" i="4" s="1"/>
  <c r="G490" i="4"/>
  <c r="H490" i="4" s="1"/>
  <c r="L489" i="4"/>
  <c r="N489" i="4" s="1"/>
  <c r="T129" i="4"/>
  <c r="U129" i="4" s="1"/>
  <c r="P129" i="4"/>
  <c r="T858" i="5"/>
  <c r="V259" i="4"/>
  <c r="F259" i="4"/>
  <c r="G850" i="4"/>
  <c r="H850" i="4" s="1"/>
  <c r="L849" i="4"/>
  <c r="N849" i="4" s="1"/>
  <c r="X128" i="4"/>
  <c r="T19" i="5"/>
  <c r="G262" i="3"/>
  <c r="H261" i="3"/>
  <c r="L969" i="5"/>
  <c r="M969" i="5" s="1"/>
  <c r="Q969" i="5"/>
  <c r="Q369" i="5"/>
  <c r="L369" i="5"/>
  <c r="M369" i="5" s="1"/>
  <c r="G970" i="4"/>
  <c r="H970" i="4" s="1"/>
  <c r="L969" i="4"/>
  <c r="N969" i="4" s="1"/>
  <c r="J380" i="3"/>
  <c r="D380" i="5" s="1"/>
  <c r="I380" i="3"/>
  <c r="O380" i="4" s="1"/>
  <c r="S9" i="5"/>
  <c r="U728" i="5"/>
  <c r="G252" i="5"/>
  <c r="P252" i="5"/>
  <c r="Q489" i="5"/>
  <c r="L489" i="5"/>
  <c r="M489" i="5" s="1"/>
  <c r="G982" i="3"/>
  <c r="H981" i="3"/>
  <c r="X608" i="4"/>
  <c r="U848" i="5"/>
  <c r="T609" i="4"/>
  <c r="U609" i="4" s="1"/>
  <c r="P609" i="4"/>
  <c r="W728" i="4"/>
  <c r="V139" i="4"/>
  <c r="F139" i="4"/>
  <c r="T259" i="5"/>
  <c r="C740" i="5" l="1"/>
  <c r="C740" i="4"/>
  <c r="C1100" i="5"/>
  <c r="C1100" i="4"/>
  <c r="C21" i="5"/>
  <c r="C21" i="4"/>
  <c r="C860" i="5"/>
  <c r="C860" i="4"/>
  <c r="C141" i="5"/>
  <c r="C141" i="4"/>
  <c r="F142" i="3"/>
  <c r="C621" i="5"/>
  <c r="C621" i="4"/>
  <c r="S130" i="4"/>
  <c r="K130" i="4"/>
  <c r="P849" i="4"/>
  <c r="T849" i="4"/>
  <c r="U849" i="4" s="1"/>
  <c r="P489" i="4"/>
  <c r="T489" i="4"/>
  <c r="U489" i="4" s="1"/>
  <c r="C980" i="5"/>
  <c r="C980" i="4"/>
  <c r="J501" i="3"/>
  <c r="D501" i="5" s="1"/>
  <c r="I501" i="3"/>
  <c r="O501" i="4" s="1"/>
  <c r="O129" i="5"/>
  <c r="J130" i="5"/>
  <c r="K130" i="5" s="1"/>
  <c r="G23" i="3"/>
  <c r="H22" i="3"/>
  <c r="V499" i="4"/>
  <c r="F499" i="4"/>
  <c r="R370" i="4"/>
  <c r="I370" i="4"/>
  <c r="J370" i="4" s="1"/>
  <c r="X968" i="4"/>
  <c r="T1089" i="4"/>
  <c r="U1089" i="4" s="1"/>
  <c r="P1089" i="4"/>
  <c r="I730" i="4"/>
  <c r="J730" i="4" s="1"/>
  <c r="R730" i="4"/>
  <c r="D861" i="3"/>
  <c r="E861" i="3" s="1"/>
  <c r="F861" i="3" s="1"/>
  <c r="C862" i="3"/>
  <c r="G383" i="3"/>
  <c r="H382" i="3"/>
  <c r="V968" i="5"/>
  <c r="T859" i="5"/>
  <c r="V20" i="4"/>
  <c r="F20" i="4"/>
  <c r="R850" i="4"/>
  <c r="I850" i="4"/>
  <c r="J850" i="4" s="1"/>
  <c r="T499" i="5"/>
  <c r="C261" i="5"/>
  <c r="C261" i="4"/>
  <c r="T20" i="5"/>
  <c r="X728" i="4"/>
  <c r="V848" i="5"/>
  <c r="E253" i="5"/>
  <c r="F253" i="5" s="1"/>
  <c r="J261" i="3"/>
  <c r="D261" i="5" s="1"/>
  <c r="I261" i="3"/>
  <c r="O261" i="4" s="1"/>
  <c r="S610" i="4"/>
  <c r="K610" i="4"/>
  <c r="G743" i="3"/>
  <c r="H742" i="3"/>
  <c r="T979" i="5"/>
  <c r="G1103" i="3"/>
  <c r="H1102" i="3"/>
  <c r="O609" i="5"/>
  <c r="J610" i="5"/>
  <c r="K610" i="5" s="1"/>
  <c r="E613" i="5"/>
  <c r="F613" i="5" s="1"/>
  <c r="V368" i="5"/>
  <c r="P1092" i="5"/>
  <c r="G1092" i="5"/>
  <c r="V260" i="4"/>
  <c r="F260" i="4"/>
  <c r="R490" i="4"/>
  <c r="I490" i="4"/>
  <c r="J490" i="4" s="1"/>
  <c r="G503" i="3"/>
  <c r="H502" i="3"/>
  <c r="T729" i="4"/>
  <c r="U729" i="4" s="1"/>
  <c r="P729" i="4"/>
  <c r="G263" i="3"/>
  <c r="H262" i="3"/>
  <c r="V488" i="5"/>
  <c r="G852" i="5"/>
  <c r="P852" i="5"/>
  <c r="J141" i="3"/>
  <c r="D141" i="5" s="1"/>
  <c r="I141" i="3"/>
  <c r="O141" i="4" s="1"/>
  <c r="S250" i="4"/>
  <c r="K250" i="4"/>
  <c r="J862" i="3"/>
  <c r="D862" i="5" s="1"/>
  <c r="I862" i="3"/>
  <c r="O862" i="4" s="1"/>
  <c r="O9" i="5"/>
  <c r="J10" i="5"/>
  <c r="K10" i="5" s="1"/>
  <c r="R1089" i="5"/>
  <c r="N1089" i="5"/>
  <c r="T260" i="5"/>
  <c r="V140" i="4"/>
  <c r="F140" i="4"/>
  <c r="J1101" i="3"/>
  <c r="D1101" i="5" s="1"/>
  <c r="I1101" i="3"/>
  <c r="O1101" i="4" s="1"/>
  <c r="R1090" i="4"/>
  <c r="I1090" i="4"/>
  <c r="J1090" i="4" s="1"/>
  <c r="G143" i="3"/>
  <c r="H142" i="3"/>
  <c r="V1088" i="5"/>
  <c r="H863" i="3"/>
  <c r="G864" i="3"/>
  <c r="X368" i="4"/>
  <c r="D981" i="3"/>
  <c r="E981" i="3" s="1"/>
  <c r="F981" i="3" s="1"/>
  <c r="C982" i="3"/>
  <c r="V1099" i="4"/>
  <c r="F1099" i="4"/>
  <c r="T140" i="5"/>
  <c r="N849" i="5"/>
  <c r="R849" i="5"/>
  <c r="S849" i="5"/>
  <c r="D741" i="3"/>
  <c r="E741" i="3" s="1"/>
  <c r="F741" i="3" s="1"/>
  <c r="C742" i="3"/>
  <c r="C380" i="5"/>
  <c r="C380" i="4"/>
  <c r="F381" i="3"/>
  <c r="D22" i="3"/>
  <c r="E22" i="3" s="1"/>
  <c r="F22" i="3" s="1"/>
  <c r="C23" i="3"/>
  <c r="Q249" i="4"/>
  <c r="M250" i="4"/>
  <c r="C623" i="3"/>
  <c r="D622" i="3"/>
  <c r="E622" i="3" s="1"/>
  <c r="F622" i="3" s="1"/>
  <c r="E133" i="5"/>
  <c r="F133" i="5" s="1"/>
  <c r="T1099" i="5"/>
  <c r="V739" i="4"/>
  <c r="F739" i="4"/>
  <c r="J250" i="5"/>
  <c r="K250" i="5" s="1"/>
  <c r="O249" i="5"/>
  <c r="N729" i="5"/>
  <c r="R729" i="5"/>
  <c r="M610" i="4"/>
  <c r="Q609" i="4"/>
  <c r="J981" i="3"/>
  <c r="D981" i="5" s="1"/>
  <c r="I981" i="3"/>
  <c r="O981" i="4" s="1"/>
  <c r="I970" i="4"/>
  <c r="J970" i="4" s="1"/>
  <c r="R970" i="4"/>
  <c r="V728" i="5"/>
  <c r="M130" i="4"/>
  <c r="Q129" i="4"/>
  <c r="G625" i="3"/>
  <c r="H624" i="3"/>
  <c r="X848" i="4"/>
  <c r="E13" i="5"/>
  <c r="F13" i="5" s="1"/>
  <c r="D1101" i="3"/>
  <c r="E1101" i="3" s="1"/>
  <c r="F1101" i="3" s="1"/>
  <c r="C1102" i="3"/>
  <c r="G492" i="5"/>
  <c r="P492" i="5"/>
  <c r="V379" i="4"/>
  <c r="F379" i="4"/>
  <c r="Q9" i="4"/>
  <c r="M10" i="4"/>
  <c r="C503" i="3"/>
  <c r="D502" i="3"/>
  <c r="E502" i="3" s="1"/>
  <c r="X1088" i="4"/>
  <c r="T739" i="5"/>
  <c r="V620" i="4"/>
  <c r="F620" i="4"/>
  <c r="R969" i="5"/>
  <c r="S969" i="5" s="1"/>
  <c r="N969" i="5"/>
  <c r="J741" i="3"/>
  <c r="D741" i="5" s="1"/>
  <c r="I741" i="3"/>
  <c r="O741" i="4" s="1"/>
  <c r="V979" i="4"/>
  <c r="F979" i="4"/>
  <c r="G372" i="5"/>
  <c r="P372" i="5"/>
  <c r="P972" i="5"/>
  <c r="G972" i="5"/>
  <c r="C143" i="3"/>
  <c r="D142" i="3"/>
  <c r="E142" i="3" s="1"/>
  <c r="T969" i="4"/>
  <c r="U969" i="4" s="1"/>
  <c r="P969" i="4"/>
  <c r="S10" i="4"/>
  <c r="K10" i="4"/>
  <c r="G983" i="3"/>
  <c r="H982" i="3"/>
  <c r="N369" i="5"/>
  <c r="R369" i="5"/>
  <c r="R489" i="5"/>
  <c r="S489" i="5" s="1"/>
  <c r="N489" i="5"/>
  <c r="P732" i="5"/>
  <c r="G732" i="5"/>
  <c r="I623" i="3"/>
  <c r="O623" i="4" s="1"/>
  <c r="J623" i="3"/>
  <c r="D623" i="5" s="1"/>
  <c r="C383" i="3"/>
  <c r="D382" i="3"/>
  <c r="E382" i="3" s="1"/>
  <c r="J21" i="3"/>
  <c r="D21" i="5" s="1"/>
  <c r="I21" i="3"/>
  <c r="O21" i="4" s="1"/>
  <c r="T379" i="5"/>
  <c r="C500" i="5"/>
  <c r="C500" i="4"/>
  <c r="F501" i="3"/>
  <c r="P369" i="4"/>
  <c r="T369" i="4"/>
  <c r="U369" i="4" s="1"/>
  <c r="C263" i="3"/>
  <c r="D262" i="3"/>
  <c r="E262" i="3" s="1"/>
  <c r="F262" i="3" s="1"/>
  <c r="X488" i="4"/>
  <c r="J381" i="3"/>
  <c r="D381" i="5" s="1"/>
  <c r="I381" i="3"/>
  <c r="O381" i="4" s="1"/>
  <c r="V859" i="4"/>
  <c r="F859" i="4"/>
  <c r="T620" i="5"/>
  <c r="C22" i="5" l="1"/>
  <c r="C22" i="4"/>
  <c r="C861" i="5"/>
  <c r="C861" i="4"/>
  <c r="F862" i="3"/>
  <c r="C262" i="5"/>
  <c r="C262" i="4"/>
  <c r="C622" i="5"/>
  <c r="C622" i="4"/>
  <c r="F623" i="3"/>
  <c r="C1101" i="5"/>
  <c r="C1101" i="4"/>
  <c r="C741" i="5"/>
  <c r="C741" i="4"/>
  <c r="C981" i="5"/>
  <c r="C981" i="4"/>
  <c r="F982" i="3"/>
  <c r="C264" i="3"/>
  <c r="D263" i="3"/>
  <c r="E263" i="3" s="1"/>
  <c r="F263" i="3" s="1"/>
  <c r="O489" i="5"/>
  <c r="J490" i="5"/>
  <c r="K490" i="5" s="1"/>
  <c r="M970" i="4"/>
  <c r="Q969" i="4"/>
  <c r="W129" i="4"/>
  <c r="L250" i="5"/>
  <c r="M250" i="5" s="1"/>
  <c r="Q250" i="5"/>
  <c r="C624" i="3"/>
  <c r="D623" i="3"/>
  <c r="E623" i="3" s="1"/>
  <c r="T380" i="5"/>
  <c r="I142" i="3"/>
  <c r="O142" i="4" s="1"/>
  <c r="J142" i="3"/>
  <c r="D142" i="5" s="1"/>
  <c r="G251" i="4"/>
  <c r="H251" i="4" s="1"/>
  <c r="L250" i="4"/>
  <c r="N250" i="4" s="1"/>
  <c r="G611" i="4"/>
  <c r="H611" i="4" s="1"/>
  <c r="L610" i="4"/>
  <c r="N610" i="4" s="1"/>
  <c r="S730" i="4"/>
  <c r="K730" i="4"/>
  <c r="T621" i="5"/>
  <c r="V21" i="4"/>
  <c r="F21" i="4"/>
  <c r="I262" i="3"/>
  <c r="O262" i="4" s="1"/>
  <c r="J262" i="3"/>
  <c r="D262" i="5" s="1"/>
  <c r="J1102" i="3"/>
  <c r="D1102" i="5" s="1"/>
  <c r="I1102" i="3"/>
  <c r="O1102" i="4" s="1"/>
  <c r="C142" i="5"/>
  <c r="C142" i="4"/>
  <c r="W9" i="4"/>
  <c r="P13" i="5"/>
  <c r="G13" i="5"/>
  <c r="C743" i="3"/>
  <c r="D742" i="3"/>
  <c r="E742" i="3" s="1"/>
  <c r="F742" i="3" s="1"/>
  <c r="K1090" i="4"/>
  <c r="S1090" i="4"/>
  <c r="H263" i="3"/>
  <c r="G264" i="3"/>
  <c r="P613" i="5"/>
  <c r="G613" i="5"/>
  <c r="H1103" i="3"/>
  <c r="G1104" i="3"/>
  <c r="K850" i="4"/>
  <c r="S850" i="4"/>
  <c r="I382" i="3"/>
  <c r="O382" i="4" s="1"/>
  <c r="J382" i="3"/>
  <c r="D382" i="5" s="1"/>
  <c r="I22" i="3"/>
  <c r="O22" i="4" s="1"/>
  <c r="J22" i="3"/>
  <c r="D22" i="5" s="1"/>
  <c r="V141" i="4"/>
  <c r="F141" i="4"/>
  <c r="M1090" i="4"/>
  <c r="Q1089" i="4"/>
  <c r="Q849" i="4"/>
  <c r="M850" i="4"/>
  <c r="T21" i="5"/>
  <c r="O369" i="5"/>
  <c r="J370" i="5"/>
  <c r="K370" i="5" s="1"/>
  <c r="C144" i="3"/>
  <c r="D143" i="3"/>
  <c r="E143" i="3" s="1"/>
  <c r="F143" i="3" s="1"/>
  <c r="W249" i="4"/>
  <c r="G865" i="3"/>
  <c r="H864" i="3"/>
  <c r="O1089" i="5"/>
  <c r="J1090" i="5"/>
  <c r="K1090" i="5" s="1"/>
  <c r="M730" i="4"/>
  <c r="Q729" i="4"/>
  <c r="E1093" i="5"/>
  <c r="F1093" i="5" s="1"/>
  <c r="H383" i="3"/>
  <c r="G384" i="3"/>
  <c r="H23" i="3"/>
  <c r="G24" i="3"/>
  <c r="F980" i="4"/>
  <c r="V980" i="4"/>
  <c r="T141" i="5"/>
  <c r="V1100" i="4"/>
  <c r="F1100" i="4"/>
  <c r="W609" i="4"/>
  <c r="E973" i="5"/>
  <c r="F973" i="5" s="1"/>
  <c r="C24" i="3"/>
  <c r="D23" i="3"/>
  <c r="E23" i="3" s="1"/>
  <c r="F23" i="3" s="1"/>
  <c r="J863" i="3"/>
  <c r="D863" i="5" s="1"/>
  <c r="I863" i="3"/>
  <c r="O863" i="4" s="1"/>
  <c r="S729" i="5"/>
  <c r="T980" i="5"/>
  <c r="G131" i="4"/>
  <c r="H131" i="4" s="1"/>
  <c r="L130" i="4"/>
  <c r="N130" i="4" s="1"/>
  <c r="T1100" i="5"/>
  <c r="Q369" i="4"/>
  <c r="M370" i="4"/>
  <c r="E733" i="5"/>
  <c r="F733" i="5" s="1"/>
  <c r="O969" i="5"/>
  <c r="J970" i="5"/>
  <c r="K970" i="5" s="1"/>
  <c r="C501" i="5"/>
  <c r="C501" i="4"/>
  <c r="F502" i="3"/>
  <c r="J624" i="3"/>
  <c r="D624" i="5" s="1"/>
  <c r="I624" i="3"/>
  <c r="O624" i="4" s="1"/>
  <c r="S970" i="4"/>
  <c r="K970" i="4"/>
  <c r="O729" i="5"/>
  <c r="J730" i="5"/>
  <c r="K730" i="5" s="1"/>
  <c r="P133" i="5"/>
  <c r="G133" i="5"/>
  <c r="C983" i="3"/>
  <c r="D982" i="3"/>
  <c r="E982" i="3" s="1"/>
  <c r="E853" i="5"/>
  <c r="F853" i="5" s="1"/>
  <c r="I502" i="3"/>
  <c r="O502" i="4" s="1"/>
  <c r="J502" i="3"/>
  <c r="D502" i="5" s="1"/>
  <c r="L610" i="5"/>
  <c r="M610" i="5" s="1"/>
  <c r="Q610" i="5"/>
  <c r="C863" i="3"/>
  <c r="D862" i="3"/>
  <c r="E862" i="3" s="1"/>
  <c r="L130" i="5"/>
  <c r="M130" i="5" s="1"/>
  <c r="Q130" i="5"/>
  <c r="V860" i="4"/>
  <c r="F860" i="4"/>
  <c r="H143" i="3"/>
  <c r="G144" i="3"/>
  <c r="L10" i="4"/>
  <c r="N10" i="4" s="1"/>
  <c r="G11" i="4"/>
  <c r="H11" i="4" s="1"/>
  <c r="E493" i="5"/>
  <c r="F493" i="5" s="1"/>
  <c r="G626" i="3"/>
  <c r="H625" i="3"/>
  <c r="C381" i="5"/>
  <c r="C381" i="4"/>
  <c r="F382" i="3"/>
  <c r="Q10" i="5"/>
  <c r="L10" i="5"/>
  <c r="M10" i="5" s="1"/>
  <c r="H503" i="3"/>
  <c r="G504" i="3"/>
  <c r="U609" i="5"/>
  <c r="J742" i="3"/>
  <c r="D742" i="5" s="1"/>
  <c r="I742" i="3"/>
  <c r="O742" i="4" s="1"/>
  <c r="P253" i="5"/>
  <c r="G253" i="5"/>
  <c r="V261" i="4"/>
  <c r="F261" i="4"/>
  <c r="S370" i="4"/>
  <c r="K370" i="4"/>
  <c r="U129" i="5"/>
  <c r="T860" i="5"/>
  <c r="F740" i="4"/>
  <c r="V740" i="4"/>
  <c r="J982" i="3"/>
  <c r="D982" i="5" s="1"/>
  <c r="I982" i="3"/>
  <c r="O982" i="4" s="1"/>
  <c r="H983" i="3"/>
  <c r="G984" i="3"/>
  <c r="V500" i="4"/>
  <c r="F500" i="4"/>
  <c r="T500" i="5"/>
  <c r="C384" i="3"/>
  <c r="D383" i="3"/>
  <c r="E383" i="3" s="1"/>
  <c r="S369" i="5"/>
  <c r="E373" i="5"/>
  <c r="F373" i="5" s="1"/>
  <c r="C504" i="3"/>
  <c r="D503" i="3"/>
  <c r="E503" i="3" s="1"/>
  <c r="C1103" i="3"/>
  <c r="D1102" i="3"/>
  <c r="E1102" i="3" s="1"/>
  <c r="F1102" i="3" s="1"/>
  <c r="U249" i="5"/>
  <c r="V380" i="4"/>
  <c r="F380" i="4"/>
  <c r="J850" i="5"/>
  <c r="K850" i="5" s="1"/>
  <c r="O849" i="5"/>
  <c r="S1089" i="5"/>
  <c r="U9" i="5"/>
  <c r="S490" i="4"/>
  <c r="K490" i="4"/>
  <c r="H743" i="3"/>
  <c r="G744" i="3"/>
  <c r="T261" i="5"/>
  <c r="Q489" i="4"/>
  <c r="M490" i="4"/>
  <c r="F621" i="4"/>
  <c r="V621" i="4"/>
  <c r="T740" i="5"/>
  <c r="C1102" i="5" l="1"/>
  <c r="C1102" i="4"/>
  <c r="C143" i="5"/>
  <c r="C143" i="4"/>
  <c r="C742" i="5"/>
  <c r="C742" i="4"/>
  <c r="C263" i="5"/>
  <c r="C263" i="4"/>
  <c r="C23" i="5"/>
  <c r="C23" i="4"/>
  <c r="C385" i="3"/>
  <c r="D384" i="3"/>
  <c r="E384" i="3" s="1"/>
  <c r="E254" i="5"/>
  <c r="F254" i="5" s="1"/>
  <c r="F381" i="4"/>
  <c r="V381" i="4"/>
  <c r="R11" i="4"/>
  <c r="I11" i="4"/>
  <c r="J11" i="4" s="1"/>
  <c r="C864" i="3"/>
  <c r="D863" i="3"/>
  <c r="E863" i="3" s="1"/>
  <c r="U1089" i="5"/>
  <c r="X249" i="4"/>
  <c r="G1091" i="4"/>
  <c r="H1091" i="4" s="1"/>
  <c r="L1090" i="4"/>
  <c r="N1090" i="4" s="1"/>
  <c r="X9" i="4"/>
  <c r="C625" i="3"/>
  <c r="D624" i="3"/>
  <c r="E624" i="3" s="1"/>
  <c r="V1101" i="4"/>
  <c r="F1101" i="4"/>
  <c r="T262" i="5"/>
  <c r="T10" i="4"/>
  <c r="U10" i="4" s="1"/>
  <c r="P10" i="4"/>
  <c r="C984" i="3"/>
  <c r="D983" i="3"/>
  <c r="E983" i="3" s="1"/>
  <c r="F983" i="3" s="1"/>
  <c r="Q970" i="5"/>
  <c r="L970" i="5"/>
  <c r="M970" i="5" s="1"/>
  <c r="C25" i="3"/>
  <c r="D24" i="3"/>
  <c r="E24" i="3" s="1"/>
  <c r="F24" i="3" s="1"/>
  <c r="P1093" i="5"/>
  <c r="G1093" i="5"/>
  <c r="P250" i="4"/>
  <c r="T250" i="4"/>
  <c r="U250" i="4" s="1"/>
  <c r="W969" i="4"/>
  <c r="C982" i="5"/>
  <c r="C982" i="4"/>
  <c r="C862" i="5"/>
  <c r="C862" i="4"/>
  <c r="F863" i="3"/>
  <c r="J743" i="3"/>
  <c r="D743" i="5" s="1"/>
  <c r="I743" i="3"/>
  <c r="O743" i="4" s="1"/>
  <c r="P373" i="5"/>
  <c r="G373" i="5"/>
  <c r="J503" i="3"/>
  <c r="D503" i="5" s="1"/>
  <c r="I503" i="3"/>
  <c r="O503" i="4" s="1"/>
  <c r="J625" i="3"/>
  <c r="D625" i="5" s="1"/>
  <c r="I625" i="3"/>
  <c r="O625" i="4" s="1"/>
  <c r="N610" i="5"/>
  <c r="R610" i="5"/>
  <c r="S610" i="5" s="1"/>
  <c r="E134" i="5"/>
  <c r="F134" i="5" s="1"/>
  <c r="U969" i="5"/>
  <c r="J864" i="3"/>
  <c r="D864" i="5" s="1"/>
  <c r="I864" i="3"/>
  <c r="O864" i="4" s="1"/>
  <c r="J1103" i="3"/>
  <c r="D1103" i="5" s="1"/>
  <c r="I1103" i="3"/>
  <c r="O1103" i="4" s="1"/>
  <c r="C744" i="3"/>
  <c r="D743" i="3"/>
  <c r="E743" i="3" s="1"/>
  <c r="F743" i="3" s="1"/>
  <c r="R251" i="4"/>
  <c r="I251" i="4"/>
  <c r="J251" i="4" s="1"/>
  <c r="N250" i="5"/>
  <c r="R250" i="5"/>
  <c r="S250" i="5" s="1"/>
  <c r="V981" i="4"/>
  <c r="F981" i="4"/>
  <c r="V861" i="4"/>
  <c r="F861" i="4"/>
  <c r="G745" i="3"/>
  <c r="H744" i="3"/>
  <c r="T381" i="5"/>
  <c r="G1105" i="3"/>
  <c r="H1104" i="3"/>
  <c r="T1101" i="5"/>
  <c r="L490" i="4"/>
  <c r="N490" i="4" s="1"/>
  <c r="G491" i="4"/>
  <c r="H491" i="4" s="1"/>
  <c r="V129" i="5"/>
  <c r="R10" i="5"/>
  <c r="N10" i="5"/>
  <c r="G627" i="3"/>
  <c r="H626" i="3"/>
  <c r="G733" i="5"/>
  <c r="P733" i="5"/>
  <c r="G866" i="3"/>
  <c r="H865" i="3"/>
  <c r="E614" i="5"/>
  <c r="F614" i="5" s="1"/>
  <c r="E14" i="5"/>
  <c r="F14" i="5" s="1"/>
  <c r="G731" i="4"/>
  <c r="H731" i="4" s="1"/>
  <c r="L730" i="4"/>
  <c r="N730" i="4" s="1"/>
  <c r="T981" i="5"/>
  <c r="C623" i="5"/>
  <c r="C623" i="4"/>
  <c r="F624" i="3"/>
  <c r="T861" i="5"/>
  <c r="L370" i="4"/>
  <c r="N370" i="4" s="1"/>
  <c r="G371" i="4"/>
  <c r="H371" i="4" s="1"/>
  <c r="S10" i="5"/>
  <c r="P493" i="5"/>
  <c r="G493" i="5"/>
  <c r="T130" i="4"/>
  <c r="U130" i="4" s="1"/>
  <c r="P130" i="4"/>
  <c r="H24" i="3"/>
  <c r="G25" i="3"/>
  <c r="W729" i="4"/>
  <c r="C145" i="3"/>
  <c r="D144" i="3"/>
  <c r="E144" i="3" s="1"/>
  <c r="F144" i="3" s="1"/>
  <c r="W849" i="4"/>
  <c r="V142" i="4"/>
  <c r="F142" i="4"/>
  <c r="L490" i="5"/>
  <c r="M490" i="5" s="1"/>
  <c r="Q490" i="5"/>
  <c r="F622" i="4"/>
  <c r="V622" i="4"/>
  <c r="C505" i="3"/>
  <c r="D504" i="3"/>
  <c r="E504" i="3" s="1"/>
  <c r="W489" i="4"/>
  <c r="R130" i="5"/>
  <c r="N130" i="5"/>
  <c r="Q730" i="5"/>
  <c r="L730" i="5"/>
  <c r="M730" i="5" s="1"/>
  <c r="C502" i="5"/>
  <c r="C502" i="4"/>
  <c r="F503" i="3"/>
  <c r="R131" i="4"/>
  <c r="I131" i="4"/>
  <c r="J131" i="4" s="1"/>
  <c r="X609" i="4"/>
  <c r="J23" i="3"/>
  <c r="D23" i="5" s="1"/>
  <c r="I23" i="3"/>
  <c r="O23" i="4" s="1"/>
  <c r="G265" i="3"/>
  <c r="H264" i="3"/>
  <c r="T142" i="5"/>
  <c r="U489" i="5"/>
  <c r="F741" i="4"/>
  <c r="V741" i="4"/>
  <c r="T622" i="5"/>
  <c r="V22" i="4"/>
  <c r="F22" i="4"/>
  <c r="J983" i="3"/>
  <c r="D983" i="5" s="1"/>
  <c r="I983" i="3"/>
  <c r="O983" i="4" s="1"/>
  <c r="G145" i="3"/>
  <c r="H144" i="3"/>
  <c r="G853" i="5"/>
  <c r="P853" i="5"/>
  <c r="U729" i="5"/>
  <c r="V501" i="4"/>
  <c r="F501" i="4"/>
  <c r="G973" i="5"/>
  <c r="P973" i="5"/>
  <c r="G385" i="3"/>
  <c r="H384" i="3"/>
  <c r="L370" i="5"/>
  <c r="M370" i="5" s="1"/>
  <c r="Q370" i="5"/>
  <c r="W1089" i="4"/>
  <c r="J263" i="3"/>
  <c r="D263" i="5" s="1"/>
  <c r="I263" i="3"/>
  <c r="O263" i="4" s="1"/>
  <c r="T610" i="4"/>
  <c r="U610" i="4" s="1"/>
  <c r="P610" i="4"/>
  <c r="X129" i="4"/>
  <c r="T741" i="5"/>
  <c r="T22" i="5"/>
  <c r="V9" i="5"/>
  <c r="G505" i="3"/>
  <c r="H504" i="3"/>
  <c r="V249" i="5"/>
  <c r="G985" i="3"/>
  <c r="H984" i="3"/>
  <c r="U849" i="5"/>
  <c r="Q850" i="5"/>
  <c r="L850" i="5"/>
  <c r="M850" i="5" s="1"/>
  <c r="C1104" i="3"/>
  <c r="D1103" i="3"/>
  <c r="E1103" i="3" s="1"/>
  <c r="F1103" i="3" s="1"/>
  <c r="V609" i="5"/>
  <c r="C382" i="5"/>
  <c r="C382" i="4"/>
  <c r="F383" i="3"/>
  <c r="J143" i="3"/>
  <c r="D143" i="5" s="1"/>
  <c r="I143" i="3"/>
  <c r="O143" i="4" s="1"/>
  <c r="G971" i="4"/>
  <c r="H971" i="4" s="1"/>
  <c r="L970" i="4"/>
  <c r="N970" i="4" s="1"/>
  <c r="T501" i="5"/>
  <c r="W369" i="4"/>
  <c r="J383" i="3"/>
  <c r="D383" i="5" s="1"/>
  <c r="I383" i="3"/>
  <c r="O383" i="4" s="1"/>
  <c r="L1090" i="5"/>
  <c r="M1090" i="5" s="1"/>
  <c r="Q1090" i="5"/>
  <c r="U369" i="5"/>
  <c r="L850" i="4"/>
  <c r="N850" i="4" s="1"/>
  <c r="G851" i="4"/>
  <c r="H851" i="4" s="1"/>
  <c r="R611" i="4"/>
  <c r="I611" i="4"/>
  <c r="J611" i="4" s="1"/>
  <c r="C265" i="3"/>
  <c r="D264" i="3"/>
  <c r="E264" i="3" s="1"/>
  <c r="F264" i="3" s="1"/>
  <c r="V262" i="4"/>
  <c r="F262" i="4"/>
  <c r="C144" i="5" l="1"/>
  <c r="C144" i="4"/>
  <c r="C1103" i="5"/>
  <c r="C1103" i="4"/>
  <c r="C264" i="5"/>
  <c r="C264" i="4"/>
  <c r="C24" i="5"/>
  <c r="C24" i="4"/>
  <c r="C743" i="5"/>
  <c r="C743" i="4"/>
  <c r="C983" i="5"/>
  <c r="C983" i="4"/>
  <c r="T382" i="5"/>
  <c r="G506" i="3"/>
  <c r="H505" i="3"/>
  <c r="V729" i="5"/>
  <c r="S131" i="4"/>
  <c r="K131" i="4"/>
  <c r="D505" i="3"/>
  <c r="E505" i="3" s="1"/>
  <c r="C506" i="3"/>
  <c r="T370" i="4"/>
  <c r="U370" i="4" s="1"/>
  <c r="P370" i="4"/>
  <c r="T730" i="4"/>
  <c r="U730" i="4" s="1"/>
  <c r="P730" i="4"/>
  <c r="G1106" i="3"/>
  <c r="H1105" i="3"/>
  <c r="P134" i="5"/>
  <c r="G134" i="5"/>
  <c r="T982" i="5"/>
  <c r="V742" i="4"/>
  <c r="F742" i="4"/>
  <c r="R1090" i="5"/>
  <c r="N1090" i="5"/>
  <c r="M131" i="4"/>
  <c r="Q130" i="4"/>
  <c r="P1090" i="4"/>
  <c r="T1090" i="4"/>
  <c r="U1090" i="4" s="1"/>
  <c r="V23" i="4"/>
  <c r="F23" i="4"/>
  <c r="T742" i="5"/>
  <c r="R851" i="4"/>
  <c r="I851" i="4"/>
  <c r="J851" i="4" s="1"/>
  <c r="T970" i="4"/>
  <c r="U970" i="4" s="1"/>
  <c r="P970" i="4"/>
  <c r="V849" i="5"/>
  <c r="E974" i="5"/>
  <c r="F974" i="5" s="1"/>
  <c r="E854" i="5"/>
  <c r="F854" i="5" s="1"/>
  <c r="J264" i="3"/>
  <c r="D264" i="5" s="1"/>
  <c r="I264" i="3"/>
  <c r="O264" i="4" s="1"/>
  <c r="C503" i="5"/>
  <c r="C503" i="4"/>
  <c r="F504" i="3"/>
  <c r="P14" i="5"/>
  <c r="G14" i="5"/>
  <c r="E734" i="5"/>
  <c r="F734" i="5" s="1"/>
  <c r="O250" i="5"/>
  <c r="J251" i="5"/>
  <c r="K251" i="5" s="1"/>
  <c r="J611" i="5"/>
  <c r="K611" i="5" s="1"/>
  <c r="O610" i="5"/>
  <c r="D25" i="3"/>
  <c r="E25" i="3" s="1"/>
  <c r="F25" i="3" s="1"/>
  <c r="C26" i="3"/>
  <c r="I1091" i="4"/>
  <c r="J1091" i="4" s="1"/>
  <c r="R1091" i="4"/>
  <c r="T23" i="5"/>
  <c r="V1089" i="5"/>
  <c r="P850" i="4"/>
  <c r="T850" i="4"/>
  <c r="U850" i="4" s="1"/>
  <c r="R971" i="4"/>
  <c r="I971" i="4"/>
  <c r="J971" i="4" s="1"/>
  <c r="J984" i="3"/>
  <c r="D984" i="5" s="1"/>
  <c r="I984" i="3"/>
  <c r="O984" i="4" s="1"/>
  <c r="X1089" i="4"/>
  <c r="J144" i="3"/>
  <c r="D144" i="5" s="1"/>
  <c r="I144" i="3"/>
  <c r="O144" i="4" s="1"/>
  <c r="G266" i="3"/>
  <c r="H265" i="3"/>
  <c r="F502" i="4"/>
  <c r="V502" i="4"/>
  <c r="S130" i="5"/>
  <c r="C624" i="5"/>
  <c r="C624" i="4"/>
  <c r="R491" i="4"/>
  <c r="I491" i="4"/>
  <c r="J491" i="4" s="1"/>
  <c r="J744" i="3"/>
  <c r="D744" i="5" s="1"/>
  <c r="I744" i="3"/>
  <c r="O744" i="4" s="1"/>
  <c r="S251" i="4"/>
  <c r="K251" i="4"/>
  <c r="C863" i="5"/>
  <c r="C863" i="4"/>
  <c r="N970" i="5"/>
  <c r="R970" i="5"/>
  <c r="G254" i="5"/>
  <c r="P254" i="5"/>
  <c r="V143" i="4"/>
  <c r="F143" i="4"/>
  <c r="G986" i="3"/>
  <c r="H985" i="3"/>
  <c r="S370" i="5"/>
  <c r="G146" i="3"/>
  <c r="H145" i="3"/>
  <c r="T502" i="5"/>
  <c r="X489" i="4"/>
  <c r="S490" i="5"/>
  <c r="E494" i="5"/>
  <c r="F494" i="5" s="1"/>
  <c r="V623" i="4"/>
  <c r="F623" i="4"/>
  <c r="J626" i="3"/>
  <c r="D626" i="5" s="1"/>
  <c r="I626" i="3"/>
  <c r="O626" i="4" s="1"/>
  <c r="T490" i="4"/>
  <c r="U490" i="4" s="1"/>
  <c r="P490" i="4"/>
  <c r="G746" i="3"/>
  <c r="H745" i="3"/>
  <c r="V862" i="4"/>
  <c r="F862" i="4"/>
  <c r="X969" i="4"/>
  <c r="S970" i="5"/>
  <c r="T143" i="5"/>
  <c r="R731" i="4"/>
  <c r="I731" i="4"/>
  <c r="J731" i="4" s="1"/>
  <c r="C1105" i="3"/>
  <c r="D1104" i="3"/>
  <c r="E1104" i="3" s="1"/>
  <c r="F1104" i="3" s="1"/>
  <c r="D265" i="3"/>
  <c r="E265" i="3" s="1"/>
  <c r="F265" i="3" s="1"/>
  <c r="C266" i="3"/>
  <c r="R850" i="5"/>
  <c r="N850" i="5"/>
  <c r="R370" i="5"/>
  <c r="N370" i="5"/>
  <c r="R730" i="5"/>
  <c r="S730" i="5" s="1"/>
  <c r="N730" i="5"/>
  <c r="N490" i="5"/>
  <c r="R490" i="5"/>
  <c r="X729" i="4"/>
  <c r="T623" i="5"/>
  <c r="P614" i="5"/>
  <c r="G614" i="5"/>
  <c r="H627" i="3"/>
  <c r="G628" i="3"/>
  <c r="T862" i="5"/>
  <c r="C865" i="3"/>
  <c r="D864" i="3"/>
  <c r="E864" i="3" s="1"/>
  <c r="F864" i="3" s="1"/>
  <c r="V263" i="4"/>
  <c r="F263" i="4"/>
  <c r="S1090" i="5"/>
  <c r="D145" i="3"/>
  <c r="E145" i="3" s="1"/>
  <c r="F145" i="3" s="1"/>
  <c r="C146" i="3"/>
  <c r="S611" i="4"/>
  <c r="K611" i="4"/>
  <c r="C383" i="5"/>
  <c r="C383" i="4"/>
  <c r="F384" i="3"/>
  <c r="J384" i="3"/>
  <c r="D384" i="5" s="1"/>
  <c r="I384" i="3"/>
  <c r="O384" i="4" s="1"/>
  <c r="G26" i="3"/>
  <c r="H25" i="3"/>
  <c r="J865" i="3"/>
  <c r="D865" i="5" s="1"/>
  <c r="I865" i="3"/>
  <c r="O865" i="4" s="1"/>
  <c r="O10" i="5"/>
  <c r="J11" i="5"/>
  <c r="K11" i="5" s="1"/>
  <c r="C745" i="3"/>
  <c r="D744" i="3"/>
  <c r="E744" i="3" s="1"/>
  <c r="F744" i="3" s="1"/>
  <c r="V969" i="5"/>
  <c r="M251" i="4"/>
  <c r="Q250" i="4"/>
  <c r="C985" i="3"/>
  <c r="D984" i="3"/>
  <c r="E984" i="3" s="1"/>
  <c r="F984" i="3" s="1"/>
  <c r="D625" i="3"/>
  <c r="E625" i="3" s="1"/>
  <c r="F625" i="3" s="1"/>
  <c r="C626" i="3"/>
  <c r="D385" i="3"/>
  <c r="E385" i="3" s="1"/>
  <c r="C386" i="3"/>
  <c r="T263" i="5"/>
  <c r="V1102" i="4"/>
  <c r="F1102" i="4"/>
  <c r="Q610" i="4"/>
  <c r="M611" i="4"/>
  <c r="V369" i="5"/>
  <c r="X369" i="4"/>
  <c r="F382" i="4"/>
  <c r="V382" i="4"/>
  <c r="J504" i="3"/>
  <c r="D504" i="5" s="1"/>
  <c r="I504" i="3"/>
  <c r="O504" i="4" s="1"/>
  <c r="G386" i="3"/>
  <c r="H385" i="3"/>
  <c r="V489" i="5"/>
  <c r="O130" i="5"/>
  <c r="J131" i="5"/>
  <c r="K131" i="5" s="1"/>
  <c r="X849" i="4"/>
  <c r="J24" i="3"/>
  <c r="D24" i="5" s="1"/>
  <c r="I24" i="3"/>
  <c r="O24" i="4" s="1"/>
  <c r="I371" i="4"/>
  <c r="J371" i="4" s="1"/>
  <c r="R371" i="4"/>
  <c r="G867" i="3"/>
  <c r="H866" i="3"/>
  <c r="J1104" i="3"/>
  <c r="D1104" i="5" s="1"/>
  <c r="I1104" i="3"/>
  <c r="O1104" i="4" s="1"/>
  <c r="E374" i="5"/>
  <c r="F374" i="5" s="1"/>
  <c r="V982" i="4"/>
  <c r="F982" i="4"/>
  <c r="E1094" i="5"/>
  <c r="F1094" i="5" s="1"/>
  <c r="M11" i="4"/>
  <c r="Q10" i="4"/>
  <c r="S11" i="4"/>
  <c r="K11" i="4"/>
  <c r="T1102" i="5"/>
  <c r="C625" i="5" l="1"/>
  <c r="C625" i="4"/>
  <c r="C145" i="5"/>
  <c r="C145" i="4"/>
  <c r="C25" i="5"/>
  <c r="C25" i="4"/>
  <c r="C984" i="5"/>
  <c r="C984" i="4"/>
  <c r="C864" i="5"/>
  <c r="C864" i="4"/>
  <c r="F865" i="3"/>
  <c r="C265" i="5"/>
  <c r="C265" i="4"/>
  <c r="C744" i="5"/>
  <c r="C744" i="4"/>
  <c r="C1104" i="5"/>
  <c r="C1104" i="4"/>
  <c r="W10" i="4"/>
  <c r="S371" i="4"/>
  <c r="K371" i="4"/>
  <c r="C627" i="3"/>
  <c r="D626" i="3"/>
  <c r="E626" i="3" s="1"/>
  <c r="F626" i="3" s="1"/>
  <c r="J25" i="3"/>
  <c r="D25" i="5" s="1"/>
  <c r="I25" i="3"/>
  <c r="O25" i="4" s="1"/>
  <c r="F383" i="4"/>
  <c r="V383" i="4"/>
  <c r="O850" i="5"/>
  <c r="J851" i="5"/>
  <c r="K851" i="5" s="1"/>
  <c r="G252" i="4"/>
  <c r="H252" i="4" s="1"/>
  <c r="L251" i="4"/>
  <c r="N251" i="4" s="1"/>
  <c r="T624" i="5"/>
  <c r="V503" i="4"/>
  <c r="F503" i="4"/>
  <c r="J1091" i="5"/>
  <c r="K1091" i="5" s="1"/>
  <c r="O1090" i="5"/>
  <c r="T983" i="5"/>
  <c r="V264" i="4"/>
  <c r="F264" i="4"/>
  <c r="G27" i="3"/>
  <c r="H26" i="3"/>
  <c r="Q251" i="5"/>
  <c r="L251" i="5"/>
  <c r="M251" i="5" s="1"/>
  <c r="T503" i="5"/>
  <c r="E135" i="5"/>
  <c r="F135" i="5" s="1"/>
  <c r="T264" i="5"/>
  <c r="J385" i="3"/>
  <c r="D385" i="5" s="1"/>
  <c r="I385" i="3"/>
  <c r="O385" i="4" s="1"/>
  <c r="D745" i="3"/>
  <c r="E745" i="3" s="1"/>
  <c r="F745" i="3" s="1"/>
  <c r="C746" i="3"/>
  <c r="L611" i="4"/>
  <c r="N611" i="4" s="1"/>
  <c r="G612" i="4"/>
  <c r="H612" i="4" s="1"/>
  <c r="J627" i="3"/>
  <c r="D627" i="5" s="1"/>
  <c r="I627" i="3"/>
  <c r="O627" i="4" s="1"/>
  <c r="C267" i="3"/>
  <c r="D266" i="3"/>
  <c r="E266" i="3" s="1"/>
  <c r="F266" i="3" s="1"/>
  <c r="J745" i="3"/>
  <c r="D745" i="5" s="1"/>
  <c r="I745" i="3"/>
  <c r="O745" i="4" s="1"/>
  <c r="G147" i="3"/>
  <c r="H146" i="3"/>
  <c r="Q850" i="4"/>
  <c r="M851" i="4"/>
  <c r="S1091" i="4"/>
  <c r="K1091" i="4"/>
  <c r="U250" i="5"/>
  <c r="M971" i="4"/>
  <c r="Q970" i="4"/>
  <c r="C507" i="3"/>
  <c r="D506" i="3"/>
  <c r="E506" i="3" s="1"/>
  <c r="J505" i="3"/>
  <c r="D505" i="5" s="1"/>
  <c r="I505" i="3"/>
  <c r="O505" i="4" s="1"/>
  <c r="V743" i="4"/>
  <c r="F743" i="4"/>
  <c r="W610" i="4"/>
  <c r="G629" i="3"/>
  <c r="H628" i="3"/>
  <c r="J145" i="3"/>
  <c r="D145" i="5" s="1"/>
  <c r="I145" i="3"/>
  <c r="O145" i="4" s="1"/>
  <c r="E255" i="5"/>
  <c r="F255" i="5" s="1"/>
  <c r="P1094" i="5"/>
  <c r="G1094" i="5"/>
  <c r="G387" i="3"/>
  <c r="H386" i="3"/>
  <c r="D985" i="3"/>
  <c r="E985" i="3" s="1"/>
  <c r="F985" i="3" s="1"/>
  <c r="C986" i="3"/>
  <c r="E615" i="5"/>
  <c r="F615" i="5" s="1"/>
  <c r="J491" i="5"/>
  <c r="K491" i="5" s="1"/>
  <c r="O490" i="5"/>
  <c r="G747" i="3"/>
  <c r="H746" i="3"/>
  <c r="G494" i="5"/>
  <c r="P494" i="5"/>
  <c r="D26" i="3"/>
  <c r="E26" i="3" s="1"/>
  <c r="F26" i="3" s="1"/>
  <c r="C27" i="3"/>
  <c r="J1105" i="3"/>
  <c r="D1105" i="5" s="1"/>
  <c r="I1105" i="3"/>
  <c r="O1105" i="4" s="1"/>
  <c r="G507" i="3"/>
  <c r="H506" i="3"/>
  <c r="T743" i="5"/>
  <c r="V1103" i="4"/>
  <c r="F1103" i="4"/>
  <c r="L11" i="5"/>
  <c r="M11" i="5" s="1"/>
  <c r="Q11" i="5"/>
  <c r="J731" i="5"/>
  <c r="K731" i="5" s="1"/>
  <c r="O730" i="5"/>
  <c r="M491" i="4"/>
  <c r="Q490" i="4"/>
  <c r="J985" i="3"/>
  <c r="D985" i="5" s="1"/>
  <c r="I985" i="3"/>
  <c r="O985" i="4" s="1"/>
  <c r="O970" i="5"/>
  <c r="J971" i="5"/>
  <c r="K971" i="5" s="1"/>
  <c r="S491" i="4"/>
  <c r="K491" i="4"/>
  <c r="P734" i="5"/>
  <c r="G734" i="5"/>
  <c r="G854" i="5"/>
  <c r="P854" i="5"/>
  <c r="S851" i="4"/>
  <c r="K851" i="4"/>
  <c r="Q1090" i="4"/>
  <c r="M1091" i="4"/>
  <c r="G1107" i="3"/>
  <c r="H1106" i="3"/>
  <c r="T1103" i="5"/>
  <c r="U10" i="5"/>
  <c r="G987" i="3"/>
  <c r="H986" i="3"/>
  <c r="J265" i="3"/>
  <c r="D265" i="5" s="1"/>
  <c r="I265" i="3"/>
  <c r="O265" i="4" s="1"/>
  <c r="E15" i="5"/>
  <c r="F15" i="5" s="1"/>
  <c r="M731" i="4"/>
  <c r="Q730" i="4"/>
  <c r="V24" i="4"/>
  <c r="F24" i="4"/>
  <c r="F144" i="4"/>
  <c r="V144" i="4"/>
  <c r="W250" i="4"/>
  <c r="D865" i="3"/>
  <c r="E865" i="3" s="1"/>
  <c r="C866" i="3"/>
  <c r="D1105" i="3"/>
  <c r="E1105" i="3" s="1"/>
  <c r="F1105" i="3" s="1"/>
  <c r="C1106" i="3"/>
  <c r="G374" i="5"/>
  <c r="P374" i="5"/>
  <c r="H867" i="3"/>
  <c r="G868" i="3"/>
  <c r="Q131" i="5"/>
  <c r="L131" i="5"/>
  <c r="M131" i="5" s="1"/>
  <c r="C387" i="3"/>
  <c r="D386" i="3"/>
  <c r="E386" i="3" s="1"/>
  <c r="S850" i="5"/>
  <c r="O370" i="5"/>
  <c r="J371" i="5"/>
  <c r="K371" i="5" s="1"/>
  <c r="S731" i="4"/>
  <c r="K731" i="4"/>
  <c r="F863" i="4"/>
  <c r="V863" i="4"/>
  <c r="G267" i="3"/>
  <c r="H266" i="3"/>
  <c r="U610" i="5"/>
  <c r="P974" i="5"/>
  <c r="G974" i="5"/>
  <c r="W130" i="4"/>
  <c r="G132" i="4"/>
  <c r="H132" i="4" s="1"/>
  <c r="L131" i="4"/>
  <c r="N131" i="4" s="1"/>
  <c r="T24" i="5"/>
  <c r="T383" i="5"/>
  <c r="G12" i="4"/>
  <c r="H12" i="4" s="1"/>
  <c r="L11" i="4"/>
  <c r="N11" i="4" s="1"/>
  <c r="J866" i="3"/>
  <c r="D866" i="5" s="1"/>
  <c r="I866" i="3"/>
  <c r="O866" i="4" s="1"/>
  <c r="U130" i="5"/>
  <c r="C384" i="5"/>
  <c r="C384" i="4"/>
  <c r="F385" i="3"/>
  <c r="C147" i="3"/>
  <c r="D146" i="3"/>
  <c r="E146" i="3" s="1"/>
  <c r="F146" i="3" s="1"/>
  <c r="T863" i="5"/>
  <c r="F624" i="4"/>
  <c r="V624" i="4"/>
  <c r="K971" i="4"/>
  <c r="S971" i="4"/>
  <c r="Q611" i="5"/>
  <c r="L611" i="5"/>
  <c r="M611" i="5" s="1"/>
  <c r="C504" i="5"/>
  <c r="C504" i="4"/>
  <c r="F505" i="3"/>
  <c r="M371" i="4"/>
  <c r="Q370" i="4"/>
  <c r="V983" i="4"/>
  <c r="F983" i="4"/>
  <c r="T144" i="5"/>
  <c r="C146" i="5" l="1"/>
  <c r="C146" i="4"/>
  <c r="C626" i="5"/>
  <c r="C626" i="4"/>
  <c r="F627" i="3"/>
  <c r="C745" i="5"/>
  <c r="C745" i="4"/>
  <c r="C266" i="5"/>
  <c r="C266" i="4"/>
  <c r="C26" i="5"/>
  <c r="C26" i="4"/>
  <c r="C985" i="5"/>
  <c r="C985" i="4"/>
  <c r="C1105" i="5"/>
  <c r="C1105" i="4"/>
  <c r="E375" i="5"/>
  <c r="F375" i="5" s="1"/>
  <c r="U970" i="5"/>
  <c r="C508" i="3"/>
  <c r="D507" i="3"/>
  <c r="E507" i="3" s="1"/>
  <c r="V504" i="4"/>
  <c r="F504" i="4"/>
  <c r="C385" i="5"/>
  <c r="C385" i="4"/>
  <c r="F386" i="3"/>
  <c r="E975" i="5"/>
  <c r="F975" i="5" s="1"/>
  <c r="H267" i="3"/>
  <c r="G268" i="3"/>
  <c r="U370" i="5"/>
  <c r="H987" i="3"/>
  <c r="G988" i="3"/>
  <c r="L971" i="5"/>
  <c r="M971" i="5" s="1"/>
  <c r="Q971" i="5"/>
  <c r="U730" i="5"/>
  <c r="P615" i="5"/>
  <c r="G615" i="5"/>
  <c r="I146" i="3"/>
  <c r="O146" i="4" s="1"/>
  <c r="J146" i="3"/>
  <c r="D146" i="5" s="1"/>
  <c r="C628" i="3"/>
  <c r="D627" i="3"/>
  <c r="E627" i="3" s="1"/>
  <c r="V1104" i="4"/>
  <c r="F1104" i="4"/>
  <c r="T265" i="5"/>
  <c r="T504" i="5"/>
  <c r="X250" i="4"/>
  <c r="E855" i="5"/>
  <c r="F855" i="5" s="1"/>
  <c r="H147" i="3"/>
  <c r="G148" i="3"/>
  <c r="R611" i="5"/>
  <c r="N611" i="5"/>
  <c r="P131" i="4"/>
  <c r="T131" i="4"/>
  <c r="U131" i="4" s="1"/>
  <c r="C1107" i="3"/>
  <c r="D1106" i="3"/>
  <c r="E1106" i="3" s="1"/>
  <c r="F1106" i="3" s="1"/>
  <c r="H1107" i="3"/>
  <c r="G1108" i="3"/>
  <c r="E735" i="5"/>
  <c r="F735" i="5" s="1"/>
  <c r="H507" i="3"/>
  <c r="G508" i="3"/>
  <c r="E495" i="5"/>
  <c r="F495" i="5" s="1"/>
  <c r="C987" i="3"/>
  <c r="D986" i="3"/>
  <c r="E986" i="3" s="1"/>
  <c r="F986" i="3" s="1"/>
  <c r="V250" i="5"/>
  <c r="U850" i="5"/>
  <c r="V864" i="4"/>
  <c r="F864" i="4"/>
  <c r="J1106" i="3"/>
  <c r="D1106" i="5" s="1"/>
  <c r="I1106" i="3"/>
  <c r="O1106" i="4" s="1"/>
  <c r="I506" i="3"/>
  <c r="O506" i="4" s="1"/>
  <c r="J506" i="3"/>
  <c r="D506" i="5" s="1"/>
  <c r="P255" i="5"/>
  <c r="G255" i="5"/>
  <c r="C865" i="5"/>
  <c r="C865" i="4"/>
  <c r="T384" i="5"/>
  <c r="R132" i="4"/>
  <c r="I132" i="4"/>
  <c r="J132" i="4" s="1"/>
  <c r="C388" i="3"/>
  <c r="D387" i="3"/>
  <c r="E387" i="3" s="1"/>
  <c r="P15" i="5"/>
  <c r="G15" i="5"/>
  <c r="S11" i="5"/>
  <c r="J746" i="3"/>
  <c r="D746" i="5" s="1"/>
  <c r="I746" i="3"/>
  <c r="O746" i="4" s="1"/>
  <c r="X610" i="4"/>
  <c r="L1091" i="4"/>
  <c r="N1091" i="4" s="1"/>
  <c r="G1092" i="4"/>
  <c r="H1092" i="4" s="1"/>
  <c r="R612" i="4"/>
  <c r="I612" i="4"/>
  <c r="J612" i="4" s="1"/>
  <c r="R251" i="5"/>
  <c r="S251" i="5" s="1"/>
  <c r="N251" i="5"/>
  <c r="T864" i="5"/>
  <c r="V145" i="4"/>
  <c r="F145" i="4"/>
  <c r="T1104" i="5"/>
  <c r="R12" i="4"/>
  <c r="I12" i="4"/>
  <c r="J12" i="4" s="1"/>
  <c r="G732" i="4"/>
  <c r="H732" i="4" s="1"/>
  <c r="L731" i="4"/>
  <c r="N731" i="4" s="1"/>
  <c r="R131" i="5"/>
  <c r="N131" i="5"/>
  <c r="C867" i="3"/>
  <c r="D866" i="3"/>
  <c r="E866" i="3" s="1"/>
  <c r="F866" i="3" s="1"/>
  <c r="N11" i="5"/>
  <c r="R11" i="5"/>
  <c r="H747" i="3"/>
  <c r="G748" i="3"/>
  <c r="I386" i="3"/>
  <c r="O386" i="4" s="1"/>
  <c r="J386" i="3"/>
  <c r="D386" i="5" s="1"/>
  <c r="P611" i="4"/>
  <c r="T611" i="4"/>
  <c r="U611" i="4" s="1"/>
  <c r="P135" i="5"/>
  <c r="G135" i="5"/>
  <c r="T251" i="4"/>
  <c r="U251" i="4" s="1"/>
  <c r="P251" i="4"/>
  <c r="F744" i="4"/>
  <c r="V744" i="4"/>
  <c r="T145" i="5"/>
  <c r="L731" i="5"/>
  <c r="M731" i="5" s="1"/>
  <c r="Q731" i="5"/>
  <c r="Q851" i="5"/>
  <c r="L851" i="5"/>
  <c r="M851" i="5" s="1"/>
  <c r="S131" i="5"/>
  <c r="W1090" i="4"/>
  <c r="G492" i="4"/>
  <c r="H492" i="4" s="1"/>
  <c r="L491" i="4"/>
  <c r="N491" i="4" s="1"/>
  <c r="W490" i="4"/>
  <c r="C28" i="3"/>
  <c r="D27" i="3"/>
  <c r="E27" i="3" s="1"/>
  <c r="F27" i="3" s="1"/>
  <c r="H387" i="3"/>
  <c r="G388" i="3"/>
  <c r="W970" i="4"/>
  <c r="C268" i="3"/>
  <c r="D267" i="3"/>
  <c r="E267" i="3" s="1"/>
  <c r="F267" i="3" s="1"/>
  <c r="C747" i="3"/>
  <c r="D746" i="3"/>
  <c r="E746" i="3" s="1"/>
  <c r="F746" i="3" s="1"/>
  <c r="U1090" i="5"/>
  <c r="R252" i="4"/>
  <c r="I252" i="4"/>
  <c r="J252" i="4" s="1"/>
  <c r="T744" i="5"/>
  <c r="V984" i="4"/>
  <c r="F984" i="4"/>
  <c r="V384" i="4"/>
  <c r="F384" i="4"/>
  <c r="T25" i="5"/>
  <c r="V610" i="5"/>
  <c r="G869" i="3"/>
  <c r="H868" i="3"/>
  <c r="V10" i="5"/>
  <c r="L851" i="4"/>
  <c r="N851" i="4" s="1"/>
  <c r="G852" i="4"/>
  <c r="H852" i="4" s="1"/>
  <c r="U490" i="5"/>
  <c r="E1095" i="5"/>
  <c r="F1095" i="5" s="1"/>
  <c r="J628" i="3"/>
  <c r="D628" i="5" s="1"/>
  <c r="I628" i="3"/>
  <c r="O628" i="4" s="1"/>
  <c r="I26" i="3"/>
  <c r="O26" i="4" s="1"/>
  <c r="J26" i="3"/>
  <c r="D26" i="5" s="1"/>
  <c r="Q1091" i="5"/>
  <c r="L1091" i="5"/>
  <c r="M1091" i="5" s="1"/>
  <c r="X10" i="4"/>
  <c r="T984" i="5"/>
  <c r="F625" i="4"/>
  <c r="V625" i="4"/>
  <c r="G372" i="4"/>
  <c r="H372" i="4" s="1"/>
  <c r="L371" i="4"/>
  <c r="N371" i="4" s="1"/>
  <c r="S611" i="5"/>
  <c r="T11" i="4"/>
  <c r="U11" i="4" s="1"/>
  <c r="P11" i="4"/>
  <c r="W370" i="4"/>
  <c r="L971" i="4"/>
  <c r="N971" i="4" s="1"/>
  <c r="G972" i="4"/>
  <c r="H972" i="4" s="1"/>
  <c r="C505" i="5"/>
  <c r="C505" i="4"/>
  <c r="F506" i="3"/>
  <c r="C148" i="3"/>
  <c r="D147" i="3"/>
  <c r="E147" i="3" s="1"/>
  <c r="F147" i="3" s="1"/>
  <c r="V130" i="5"/>
  <c r="X130" i="4"/>
  <c r="I266" i="3"/>
  <c r="O266" i="4" s="1"/>
  <c r="J266" i="3"/>
  <c r="D266" i="5" s="1"/>
  <c r="L371" i="5"/>
  <c r="M371" i="5" s="1"/>
  <c r="Q371" i="5"/>
  <c r="J867" i="3"/>
  <c r="D867" i="5" s="1"/>
  <c r="I867" i="3"/>
  <c r="O867" i="4" s="1"/>
  <c r="W730" i="4"/>
  <c r="J986" i="3"/>
  <c r="D986" i="5" s="1"/>
  <c r="I986" i="3"/>
  <c r="O986" i="4" s="1"/>
  <c r="Q491" i="5"/>
  <c r="L491" i="5"/>
  <c r="M491" i="5" s="1"/>
  <c r="G630" i="3"/>
  <c r="H629" i="3"/>
  <c r="W850" i="4"/>
  <c r="H27" i="3"/>
  <c r="G28" i="3"/>
  <c r="V265" i="4"/>
  <c r="F265" i="4"/>
  <c r="V25" i="4"/>
  <c r="F25" i="4"/>
  <c r="T625" i="5"/>
  <c r="C27" i="5" l="1"/>
  <c r="C27" i="4"/>
  <c r="C746" i="5"/>
  <c r="C746" i="4"/>
  <c r="C986" i="5"/>
  <c r="C986" i="4"/>
  <c r="C866" i="5"/>
  <c r="C866" i="4"/>
  <c r="C1106" i="5"/>
  <c r="C1106" i="4"/>
  <c r="F1107" i="3"/>
  <c r="C147" i="5"/>
  <c r="C147" i="4"/>
  <c r="C267" i="5"/>
  <c r="C267" i="4"/>
  <c r="R371" i="5"/>
  <c r="N371" i="5"/>
  <c r="C149" i="3"/>
  <c r="D148" i="3"/>
  <c r="E148" i="3" s="1"/>
  <c r="F148" i="3" s="1"/>
  <c r="G389" i="3"/>
  <c r="H388" i="3"/>
  <c r="X490" i="4"/>
  <c r="N851" i="5"/>
  <c r="R851" i="5"/>
  <c r="S851" i="5" s="1"/>
  <c r="S132" i="4"/>
  <c r="K132" i="4"/>
  <c r="P495" i="5"/>
  <c r="G495" i="5"/>
  <c r="J147" i="3"/>
  <c r="D147" i="5" s="1"/>
  <c r="I147" i="3"/>
  <c r="O147" i="4" s="1"/>
  <c r="R971" i="5"/>
  <c r="N971" i="5"/>
  <c r="V370" i="5"/>
  <c r="P375" i="5"/>
  <c r="G375" i="5"/>
  <c r="T745" i="5"/>
  <c r="S612" i="4"/>
  <c r="K612" i="4"/>
  <c r="C1108" i="3"/>
  <c r="D1107" i="3"/>
  <c r="E1107" i="3" s="1"/>
  <c r="G269" i="3"/>
  <c r="H268" i="3"/>
  <c r="C627" i="5"/>
  <c r="C627" i="4"/>
  <c r="J629" i="3"/>
  <c r="D629" i="5" s="1"/>
  <c r="I629" i="3"/>
  <c r="O629" i="4" s="1"/>
  <c r="C506" i="5"/>
  <c r="C506" i="4"/>
  <c r="F507" i="3"/>
  <c r="X370" i="4"/>
  <c r="I852" i="4"/>
  <c r="J852" i="4" s="1"/>
  <c r="R852" i="4"/>
  <c r="S252" i="4"/>
  <c r="K252" i="4"/>
  <c r="R492" i="4"/>
  <c r="I492" i="4"/>
  <c r="J492" i="4" s="1"/>
  <c r="S731" i="5"/>
  <c r="O131" i="5"/>
  <c r="U131" i="5" s="1"/>
  <c r="V131" i="5" s="1"/>
  <c r="J132" i="5"/>
  <c r="K132" i="5" s="1"/>
  <c r="G509" i="3"/>
  <c r="H508" i="3"/>
  <c r="G989" i="3"/>
  <c r="H988" i="3"/>
  <c r="J267" i="3"/>
  <c r="D267" i="5" s="1"/>
  <c r="I267" i="3"/>
  <c r="O267" i="4" s="1"/>
  <c r="T26" i="5"/>
  <c r="F626" i="4"/>
  <c r="V626" i="4"/>
  <c r="T491" i="4"/>
  <c r="U491" i="4" s="1"/>
  <c r="P491" i="4"/>
  <c r="E616" i="5"/>
  <c r="F616" i="5" s="1"/>
  <c r="V26" i="4"/>
  <c r="F26" i="4"/>
  <c r="G631" i="3"/>
  <c r="H630" i="3"/>
  <c r="V505" i="4"/>
  <c r="F505" i="4"/>
  <c r="M12" i="4"/>
  <c r="Q11" i="4"/>
  <c r="W11" i="4" s="1"/>
  <c r="X11" i="4" s="1"/>
  <c r="T851" i="4"/>
  <c r="U851" i="4" s="1"/>
  <c r="P851" i="4"/>
  <c r="C269" i="3"/>
  <c r="D268" i="3"/>
  <c r="E268" i="3" s="1"/>
  <c r="F268" i="3" s="1"/>
  <c r="C29" i="3"/>
  <c r="D28" i="3"/>
  <c r="E28" i="3" s="1"/>
  <c r="F28" i="3" s="1"/>
  <c r="N731" i="5"/>
  <c r="R731" i="5"/>
  <c r="G749" i="3"/>
  <c r="H748" i="3"/>
  <c r="R1092" i="4"/>
  <c r="I1092" i="4"/>
  <c r="J1092" i="4" s="1"/>
  <c r="E16" i="5"/>
  <c r="F16" i="5" s="1"/>
  <c r="V850" i="5"/>
  <c r="J507" i="3"/>
  <c r="D507" i="5" s="1"/>
  <c r="I507" i="3"/>
  <c r="O507" i="4" s="1"/>
  <c r="P855" i="5"/>
  <c r="G855" i="5"/>
  <c r="J987" i="3"/>
  <c r="D987" i="5" s="1"/>
  <c r="I987" i="3"/>
  <c r="O987" i="4" s="1"/>
  <c r="G975" i="5"/>
  <c r="P975" i="5"/>
  <c r="C509" i="3"/>
  <c r="D508" i="3"/>
  <c r="E508" i="3" s="1"/>
  <c r="F1105" i="4"/>
  <c r="V1105" i="4"/>
  <c r="T626" i="5"/>
  <c r="C748" i="3"/>
  <c r="D747" i="3"/>
  <c r="E747" i="3" s="1"/>
  <c r="F747" i="3" s="1"/>
  <c r="C868" i="3"/>
  <c r="D867" i="3"/>
  <c r="E867" i="3" s="1"/>
  <c r="F867" i="3" s="1"/>
  <c r="X730" i="4"/>
  <c r="P1095" i="5"/>
  <c r="G1095" i="5"/>
  <c r="E136" i="5"/>
  <c r="F136" i="5" s="1"/>
  <c r="J747" i="3"/>
  <c r="D747" i="5" s="1"/>
  <c r="I747" i="3"/>
  <c r="O747" i="4" s="1"/>
  <c r="P731" i="4"/>
  <c r="T731" i="4"/>
  <c r="U731" i="4" s="1"/>
  <c r="P1091" i="4"/>
  <c r="T1091" i="4"/>
  <c r="U1091" i="4" s="1"/>
  <c r="G735" i="5"/>
  <c r="P735" i="5"/>
  <c r="M132" i="4"/>
  <c r="Q131" i="4"/>
  <c r="W131" i="4" s="1"/>
  <c r="X131" i="4" s="1"/>
  <c r="T1105" i="5"/>
  <c r="V266" i="4"/>
  <c r="F266" i="4"/>
  <c r="X850" i="4"/>
  <c r="V490" i="5"/>
  <c r="J387" i="3"/>
  <c r="D387" i="5" s="1"/>
  <c r="I387" i="3"/>
  <c r="O387" i="4" s="1"/>
  <c r="M252" i="4"/>
  <c r="Q251" i="4"/>
  <c r="W251" i="4" s="1"/>
  <c r="X251" i="4" s="1"/>
  <c r="H28" i="3"/>
  <c r="G29" i="3"/>
  <c r="T505" i="5"/>
  <c r="J27" i="3"/>
  <c r="D27" i="5" s="1"/>
  <c r="I27" i="3"/>
  <c r="O27" i="4" s="1"/>
  <c r="R732" i="4"/>
  <c r="I732" i="4"/>
  <c r="J732" i="4" s="1"/>
  <c r="V865" i="4"/>
  <c r="F865" i="4"/>
  <c r="O611" i="5"/>
  <c r="U611" i="5" s="1"/>
  <c r="V611" i="5" s="1"/>
  <c r="J612" i="5"/>
  <c r="K612" i="5" s="1"/>
  <c r="C629" i="3"/>
  <c r="D628" i="3"/>
  <c r="E628" i="3" s="1"/>
  <c r="F628" i="3" s="1"/>
  <c r="C386" i="5"/>
  <c r="C386" i="4"/>
  <c r="F387" i="3"/>
  <c r="T266" i="5"/>
  <c r="R491" i="5"/>
  <c r="N491" i="5"/>
  <c r="I972" i="4"/>
  <c r="J972" i="4" s="1"/>
  <c r="R972" i="4"/>
  <c r="S491" i="5"/>
  <c r="T971" i="4"/>
  <c r="U971" i="4" s="1"/>
  <c r="P971" i="4"/>
  <c r="T371" i="4"/>
  <c r="U371" i="4" s="1"/>
  <c r="P371" i="4"/>
  <c r="R1091" i="5"/>
  <c r="N1091" i="5"/>
  <c r="J868" i="3"/>
  <c r="D868" i="5" s="1"/>
  <c r="I868" i="3"/>
  <c r="O868" i="4" s="1"/>
  <c r="X1090" i="4"/>
  <c r="O11" i="5"/>
  <c r="U11" i="5" s="1"/>
  <c r="V11" i="5" s="1"/>
  <c r="J12" i="5"/>
  <c r="K12" i="5" s="1"/>
  <c r="S12" i="4"/>
  <c r="K12" i="4"/>
  <c r="T865" i="5"/>
  <c r="G1109" i="3"/>
  <c r="H1108" i="3"/>
  <c r="V730" i="5"/>
  <c r="F385" i="4"/>
  <c r="V385" i="4"/>
  <c r="V985" i="4"/>
  <c r="F985" i="4"/>
  <c r="V146" i="4"/>
  <c r="F146" i="4"/>
  <c r="S371" i="5"/>
  <c r="I372" i="4"/>
  <c r="J372" i="4" s="1"/>
  <c r="R372" i="4"/>
  <c r="S1091" i="5"/>
  <c r="G870" i="3"/>
  <c r="H869" i="3"/>
  <c r="V1090" i="5"/>
  <c r="X970" i="4"/>
  <c r="M612" i="4"/>
  <c r="Q611" i="4"/>
  <c r="W611" i="4" s="1"/>
  <c r="X611" i="4" s="1"/>
  <c r="J252" i="5"/>
  <c r="K252" i="5" s="1"/>
  <c r="O251" i="5"/>
  <c r="U251" i="5" s="1"/>
  <c r="V251" i="5" s="1"/>
  <c r="C389" i="3"/>
  <c r="D388" i="3"/>
  <c r="E388" i="3" s="1"/>
  <c r="E256" i="5"/>
  <c r="F256" i="5" s="1"/>
  <c r="C988" i="3"/>
  <c r="D987" i="3"/>
  <c r="E987" i="3" s="1"/>
  <c r="F987" i="3" s="1"/>
  <c r="J1107" i="3"/>
  <c r="D1107" i="5" s="1"/>
  <c r="I1107" i="3"/>
  <c r="O1107" i="4" s="1"/>
  <c r="G149" i="3"/>
  <c r="H148" i="3"/>
  <c r="S971" i="5"/>
  <c r="T385" i="5"/>
  <c r="V970" i="5"/>
  <c r="T985" i="5"/>
  <c r="F745" i="4"/>
  <c r="V745" i="4"/>
  <c r="T146" i="5"/>
  <c r="C747" i="5" l="1"/>
  <c r="C747" i="4"/>
  <c r="C867" i="5"/>
  <c r="C867" i="4"/>
  <c r="C28" i="5"/>
  <c r="C28" i="4"/>
  <c r="C987" i="5"/>
  <c r="C987" i="4"/>
  <c r="C268" i="5"/>
  <c r="C268" i="4"/>
  <c r="F269" i="3"/>
  <c r="C148" i="5"/>
  <c r="C148" i="4"/>
  <c r="C628" i="5"/>
  <c r="C628" i="4"/>
  <c r="D29" i="3"/>
  <c r="E29" i="3" s="1"/>
  <c r="F29" i="3" s="1"/>
  <c r="C30" i="3"/>
  <c r="Q491" i="4"/>
  <c r="W491" i="4" s="1"/>
  <c r="X491" i="4" s="1"/>
  <c r="M492" i="4"/>
  <c r="O971" i="5"/>
  <c r="U971" i="5" s="1"/>
  <c r="V971" i="5" s="1"/>
  <c r="J972" i="5"/>
  <c r="K972" i="5" s="1"/>
  <c r="D149" i="3"/>
  <c r="E149" i="3" s="1"/>
  <c r="F149" i="3" s="1"/>
  <c r="C150" i="3"/>
  <c r="T147" i="5"/>
  <c r="F986" i="4"/>
  <c r="V986" i="4"/>
  <c r="T627" i="5"/>
  <c r="O371" i="5"/>
  <c r="U371" i="5" s="1"/>
  <c r="V371" i="5" s="1"/>
  <c r="J372" i="5"/>
  <c r="K372" i="5" s="1"/>
  <c r="C1107" i="5"/>
  <c r="C1107" i="4"/>
  <c r="T986" i="5"/>
  <c r="C387" i="5"/>
  <c r="C387" i="4"/>
  <c r="F388" i="3"/>
  <c r="E856" i="5"/>
  <c r="F856" i="5" s="1"/>
  <c r="G13" i="4"/>
  <c r="H13" i="4" s="1"/>
  <c r="L12" i="4"/>
  <c r="N12" i="4" s="1"/>
  <c r="G990" i="3"/>
  <c r="H989" i="3"/>
  <c r="C869" i="3"/>
  <c r="D868" i="3"/>
  <c r="E868" i="3" s="1"/>
  <c r="F868" i="3" s="1"/>
  <c r="D269" i="3"/>
  <c r="E269" i="3" s="1"/>
  <c r="C270" i="3"/>
  <c r="J630" i="3"/>
  <c r="D630" i="5" s="1"/>
  <c r="I630" i="3"/>
  <c r="O630" i="4" s="1"/>
  <c r="S492" i="4"/>
  <c r="K492" i="4"/>
  <c r="C507" i="5"/>
  <c r="C507" i="4"/>
  <c r="F508" i="3"/>
  <c r="J268" i="3"/>
  <c r="D268" i="5" s="1"/>
  <c r="I268" i="3"/>
  <c r="O268" i="4" s="1"/>
  <c r="J852" i="5"/>
  <c r="K852" i="5" s="1"/>
  <c r="O851" i="5"/>
  <c r="U851" i="5" s="1"/>
  <c r="V851" i="5" s="1"/>
  <c r="V1106" i="4"/>
  <c r="F1106" i="4"/>
  <c r="J148" i="3"/>
  <c r="D148" i="5" s="1"/>
  <c r="I148" i="3"/>
  <c r="O148" i="4" s="1"/>
  <c r="S732" i="4"/>
  <c r="K732" i="4"/>
  <c r="D389" i="3"/>
  <c r="E389" i="3" s="1"/>
  <c r="C390" i="3"/>
  <c r="K972" i="4"/>
  <c r="S972" i="4"/>
  <c r="P136" i="5"/>
  <c r="G136" i="5"/>
  <c r="Q12" i="5"/>
  <c r="L12" i="5"/>
  <c r="M12" i="5" s="1"/>
  <c r="O491" i="5"/>
  <c r="U491" i="5" s="1"/>
  <c r="V491" i="5" s="1"/>
  <c r="J492" i="5"/>
  <c r="K492" i="5" s="1"/>
  <c r="D509" i="3"/>
  <c r="E509" i="3" s="1"/>
  <c r="C510" i="3"/>
  <c r="J748" i="3"/>
  <c r="D748" i="5" s="1"/>
  <c r="I748" i="3"/>
  <c r="O748" i="4" s="1"/>
  <c r="H631" i="3"/>
  <c r="G632" i="3"/>
  <c r="F506" i="4"/>
  <c r="V506" i="4"/>
  <c r="G270" i="3"/>
  <c r="H269" i="3"/>
  <c r="E376" i="5"/>
  <c r="F376" i="5" s="1"/>
  <c r="T1106" i="5"/>
  <c r="V746" i="4"/>
  <c r="F746" i="4"/>
  <c r="G30" i="3"/>
  <c r="H29" i="3"/>
  <c r="F627" i="4"/>
  <c r="V627" i="4"/>
  <c r="F386" i="4"/>
  <c r="V386" i="4"/>
  <c r="E736" i="5"/>
  <c r="F736" i="5" s="1"/>
  <c r="D629" i="3"/>
  <c r="E629" i="3" s="1"/>
  <c r="F629" i="3" s="1"/>
  <c r="C630" i="3"/>
  <c r="Q1091" i="4"/>
  <c r="W1091" i="4" s="1"/>
  <c r="X1091" i="4" s="1"/>
  <c r="M1092" i="4"/>
  <c r="E1096" i="5"/>
  <c r="F1096" i="5" s="1"/>
  <c r="C749" i="3"/>
  <c r="D748" i="3"/>
  <c r="E748" i="3" s="1"/>
  <c r="F748" i="3" s="1"/>
  <c r="G750" i="3"/>
  <c r="H749" i="3"/>
  <c r="M852" i="4"/>
  <c r="Q851" i="4"/>
  <c r="W851" i="4" s="1"/>
  <c r="X851" i="4" s="1"/>
  <c r="J508" i="3"/>
  <c r="D508" i="5" s="1"/>
  <c r="I508" i="3"/>
  <c r="O508" i="4" s="1"/>
  <c r="G253" i="4"/>
  <c r="H253" i="4" s="1"/>
  <c r="L252" i="4"/>
  <c r="N252" i="4" s="1"/>
  <c r="T506" i="5"/>
  <c r="E496" i="5"/>
  <c r="F496" i="5" s="1"/>
  <c r="F267" i="4"/>
  <c r="V267" i="4"/>
  <c r="T746" i="5"/>
  <c r="J988" i="3"/>
  <c r="D988" i="5" s="1"/>
  <c r="I988" i="3"/>
  <c r="O988" i="4" s="1"/>
  <c r="J28" i="3"/>
  <c r="D28" i="5" s="1"/>
  <c r="I28" i="3"/>
  <c r="O28" i="4" s="1"/>
  <c r="G150" i="3"/>
  <c r="H149" i="3"/>
  <c r="L252" i="5"/>
  <c r="M252" i="5" s="1"/>
  <c r="Q252" i="5"/>
  <c r="J1108" i="3"/>
  <c r="D1108" i="5" s="1"/>
  <c r="I1108" i="3"/>
  <c r="O1108" i="4" s="1"/>
  <c r="M372" i="4"/>
  <c r="Q371" i="4"/>
  <c r="W371" i="4" s="1"/>
  <c r="X371" i="4" s="1"/>
  <c r="J869" i="3"/>
  <c r="D869" i="5" s="1"/>
  <c r="I869" i="3"/>
  <c r="O869" i="4" s="1"/>
  <c r="G1110" i="3"/>
  <c r="H1109" i="3"/>
  <c r="L612" i="5"/>
  <c r="M612" i="5" s="1"/>
  <c r="Q612" i="5"/>
  <c r="E976" i="5"/>
  <c r="F976" i="5" s="1"/>
  <c r="G510" i="3"/>
  <c r="H509" i="3"/>
  <c r="C1109" i="3"/>
  <c r="D1108" i="3"/>
  <c r="E1108" i="3" s="1"/>
  <c r="F1108" i="3" s="1"/>
  <c r="J388" i="3"/>
  <c r="D388" i="5" s="1"/>
  <c r="I388" i="3"/>
  <c r="O388" i="4" s="1"/>
  <c r="T267" i="5"/>
  <c r="V866" i="4"/>
  <c r="F866" i="4"/>
  <c r="S1092" i="4"/>
  <c r="K1092" i="4"/>
  <c r="O1091" i="5"/>
  <c r="U1091" i="5" s="1"/>
  <c r="V1091" i="5" s="1"/>
  <c r="J1092" i="5"/>
  <c r="K1092" i="5" s="1"/>
  <c r="T386" i="5"/>
  <c r="C989" i="3"/>
  <c r="D988" i="3"/>
  <c r="E988" i="3" s="1"/>
  <c r="F988" i="3" s="1"/>
  <c r="G871" i="3"/>
  <c r="H870" i="3"/>
  <c r="M972" i="4"/>
  <c r="Q971" i="4"/>
  <c r="W971" i="4" s="1"/>
  <c r="X971" i="4" s="1"/>
  <c r="M732" i="4"/>
  <c r="Q731" i="4"/>
  <c r="W731" i="4" s="1"/>
  <c r="X731" i="4" s="1"/>
  <c r="P16" i="5"/>
  <c r="G16" i="5"/>
  <c r="O731" i="5"/>
  <c r="U731" i="5" s="1"/>
  <c r="V731" i="5" s="1"/>
  <c r="J732" i="5"/>
  <c r="K732" i="5" s="1"/>
  <c r="G613" i="4"/>
  <c r="H613" i="4" s="1"/>
  <c r="L612" i="4"/>
  <c r="N612" i="4" s="1"/>
  <c r="G390" i="3"/>
  <c r="H389" i="3"/>
  <c r="T866" i="5"/>
  <c r="V27" i="4"/>
  <c r="F27" i="4"/>
  <c r="S372" i="4"/>
  <c r="K372" i="4"/>
  <c r="G256" i="5"/>
  <c r="P256" i="5"/>
  <c r="G616" i="5"/>
  <c r="P616" i="5"/>
  <c r="L132" i="5"/>
  <c r="M132" i="5" s="1"/>
  <c r="Q132" i="5"/>
  <c r="S852" i="4"/>
  <c r="K852" i="4"/>
  <c r="G133" i="4"/>
  <c r="H133" i="4" s="1"/>
  <c r="L132" i="4"/>
  <c r="N132" i="4" s="1"/>
  <c r="V147" i="4"/>
  <c r="F147" i="4"/>
  <c r="T27" i="5"/>
  <c r="C149" i="5" l="1"/>
  <c r="C149" i="4"/>
  <c r="C29" i="5"/>
  <c r="C29" i="4"/>
  <c r="C1108" i="5"/>
  <c r="C1108" i="4"/>
  <c r="C988" i="5"/>
  <c r="C988" i="4"/>
  <c r="C868" i="5"/>
  <c r="C868" i="4"/>
  <c r="C629" i="5"/>
  <c r="C629" i="4"/>
  <c r="C748" i="5"/>
  <c r="C748" i="4"/>
  <c r="R613" i="4"/>
  <c r="I613" i="4"/>
  <c r="J613" i="4" s="1"/>
  <c r="J509" i="3"/>
  <c r="D509" i="5" s="1"/>
  <c r="I509" i="3"/>
  <c r="O509" i="4" s="1"/>
  <c r="C631" i="3"/>
  <c r="D630" i="3"/>
  <c r="E630" i="3" s="1"/>
  <c r="F630" i="3" s="1"/>
  <c r="L972" i="4"/>
  <c r="N972" i="4" s="1"/>
  <c r="G973" i="4"/>
  <c r="H973" i="4" s="1"/>
  <c r="T507" i="5"/>
  <c r="D869" i="3"/>
  <c r="E869" i="3" s="1"/>
  <c r="F869" i="3" s="1"/>
  <c r="C870" i="3"/>
  <c r="C388" i="5"/>
  <c r="C388" i="4"/>
  <c r="F389" i="3"/>
  <c r="L372" i="5"/>
  <c r="M372" i="5" s="1"/>
  <c r="Q372" i="5"/>
  <c r="C151" i="3"/>
  <c r="D150" i="3"/>
  <c r="E150" i="3" s="1"/>
  <c r="F150" i="3" s="1"/>
  <c r="T268" i="5"/>
  <c r="T1107" i="5"/>
  <c r="T252" i="4"/>
  <c r="U252" i="4" s="1"/>
  <c r="P252" i="4"/>
  <c r="P132" i="4"/>
  <c r="T132" i="4"/>
  <c r="U132" i="4" s="1"/>
  <c r="I253" i="4"/>
  <c r="J253" i="4" s="1"/>
  <c r="R253" i="4"/>
  <c r="G376" i="5"/>
  <c r="P376" i="5"/>
  <c r="G633" i="3"/>
  <c r="H632" i="3"/>
  <c r="R12" i="5"/>
  <c r="N12" i="5"/>
  <c r="C391" i="3"/>
  <c r="D390" i="3"/>
  <c r="E390" i="3" s="1"/>
  <c r="L492" i="4"/>
  <c r="N492" i="4" s="1"/>
  <c r="G493" i="4"/>
  <c r="H493" i="4" s="1"/>
  <c r="J989" i="3"/>
  <c r="D989" i="5" s="1"/>
  <c r="I989" i="3"/>
  <c r="O989" i="4" s="1"/>
  <c r="F387" i="4"/>
  <c r="V387" i="4"/>
  <c r="F628" i="4"/>
  <c r="V628" i="4"/>
  <c r="F867" i="4"/>
  <c r="V867" i="4"/>
  <c r="C269" i="5"/>
  <c r="C269" i="4"/>
  <c r="L1092" i="5"/>
  <c r="M1092" i="5" s="1"/>
  <c r="Q1092" i="5"/>
  <c r="J149" i="3"/>
  <c r="D149" i="5" s="1"/>
  <c r="I149" i="3"/>
  <c r="O149" i="4" s="1"/>
  <c r="L492" i="5"/>
  <c r="M492" i="5" s="1"/>
  <c r="Q492" i="5"/>
  <c r="P976" i="5"/>
  <c r="G976" i="5"/>
  <c r="R133" i="4"/>
  <c r="I133" i="4"/>
  <c r="J133" i="4" s="1"/>
  <c r="J29" i="3"/>
  <c r="D29" i="5" s="1"/>
  <c r="I29" i="3"/>
  <c r="O29" i="4" s="1"/>
  <c r="J631" i="3"/>
  <c r="D631" i="5" s="1"/>
  <c r="I631" i="3"/>
  <c r="O631" i="4" s="1"/>
  <c r="S12" i="5"/>
  <c r="G991" i="3"/>
  <c r="H990" i="3"/>
  <c r="T387" i="5"/>
  <c r="Q972" i="5"/>
  <c r="L972" i="5"/>
  <c r="M972" i="5" s="1"/>
  <c r="T628" i="5"/>
  <c r="V987" i="4"/>
  <c r="F987" i="4"/>
  <c r="T867" i="5"/>
  <c r="G1111" i="3"/>
  <c r="H1110" i="3"/>
  <c r="T28" i="5"/>
  <c r="G751" i="3"/>
  <c r="H750" i="3"/>
  <c r="H871" i="3"/>
  <c r="G872" i="3"/>
  <c r="G853" i="4"/>
  <c r="H853" i="4" s="1"/>
  <c r="L852" i="4"/>
  <c r="N852" i="4" s="1"/>
  <c r="E257" i="5"/>
  <c r="F257" i="5" s="1"/>
  <c r="J389" i="3"/>
  <c r="D389" i="5" s="1"/>
  <c r="I389" i="3"/>
  <c r="O389" i="4" s="1"/>
  <c r="G1093" i="4"/>
  <c r="H1093" i="4" s="1"/>
  <c r="L1092" i="4"/>
  <c r="N1092" i="4" s="1"/>
  <c r="D749" i="3"/>
  <c r="E749" i="3" s="1"/>
  <c r="F749" i="3" s="1"/>
  <c r="C750" i="3"/>
  <c r="G31" i="3"/>
  <c r="H30" i="3"/>
  <c r="J269" i="3"/>
  <c r="D269" i="5" s="1"/>
  <c r="I269" i="3"/>
  <c r="O269" i="4" s="1"/>
  <c r="E137" i="5"/>
  <c r="F137" i="5" s="1"/>
  <c r="Q852" i="5"/>
  <c r="L852" i="5"/>
  <c r="M852" i="5" s="1"/>
  <c r="P12" i="4"/>
  <c r="T12" i="4"/>
  <c r="U12" i="4" s="1"/>
  <c r="T987" i="5"/>
  <c r="N132" i="5"/>
  <c r="R132" i="5"/>
  <c r="N252" i="5"/>
  <c r="R252" i="5"/>
  <c r="F1107" i="4"/>
  <c r="V1107" i="4"/>
  <c r="G511" i="3"/>
  <c r="H510" i="3"/>
  <c r="J749" i="3"/>
  <c r="D749" i="5" s="1"/>
  <c r="I749" i="3"/>
  <c r="O749" i="4" s="1"/>
  <c r="E617" i="5"/>
  <c r="F617" i="5" s="1"/>
  <c r="D989" i="3"/>
  <c r="E989" i="3" s="1"/>
  <c r="F989" i="3" s="1"/>
  <c r="C990" i="3"/>
  <c r="N612" i="5"/>
  <c r="R612" i="5"/>
  <c r="S612" i="5" s="1"/>
  <c r="P496" i="5"/>
  <c r="G496" i="5"/>
  <c r="P736" i="5"/>
  <c r="G736" i="5"/>
  <c r="G271" i="3"/>
  <c r="H270" i="3"/>
  <c r="G733" i="4"/>
  <c r="H733" i="4" s="1"/>
  <c r="L732" i="4"/>
  <c r="N732" i="4" s="1"/>
  <c r="R13" i="4"/>
  <c r="I13" i="4"/>
  <c r="J13" i="4" s="1"/>
  <c r="F148" i="4"/>
  <c r="V148" i="4"/>
  <c r="V747" i="4"/>
  <c r="F747" i="4"/>
  <c r="C508" i="5"/>
  <c r="C508" i="4"/>
  <c r="F509" i="3"/>
  <c r="D30" i="3"/>
  <c r="E30" i="3" s="1"/>
  <c r="F30" i="3" s="1"/>
  <c r="C31" i="3"/>
  <c r="V507" i="4"/>
  <c r="F507" i="4"/>
  <c r="V268" i="4"/>
  <c r="F268" i="4"/>
  <c r="Q732" i="5"/>
  <c r="L732" i="5"/>
  <c r="M732" i="5" s="1"/>
  <c r="G151" i="3"/>
  <c r="H150" i="3"/>
  <c r="J870" i="3"/>
  <c r="D870" i="5" s="1"/>
  <c r="I870" i="3"/>
  <c r="O870" i="4" s="1"/>
  <c r="E17" i="5"/>
  <c r="F17" i="5" s="1"/>
  <c r="G391" i="3"/>
  <c r="H390" i="3"/>
  <c r="S132" i="5"/>
  <c r="G373" i="4"/>
  <c r="H373" i="4" s="1"/>
  <c r="L372" i="4"/>
  <c r="N372" i="4" s="1"/>
  <c r="P612" i="4"/>
  <c r="T612" i="4"/>
  <c r="U612" i="4" s="1"/>
  <c r="D1109" i="3"/>
  <c r="E1109" i="3" s="1"/>
  <c r="F1109" i="3" s="1"/>
  <c r="C1110" i="3"/>
  <c r="J1109" i="3"/>
  <c r="D1109" i="5" s="1"/>
  <c r="I1109" i="3"/>
  <c r="O1109" i="4" s="1"/>
  <c r="S252" i="5"/>
  <c r="P1096" i="5"/>
  <c r="G1096" i="5"/>
  <c r="C511" i="3"/>
  <c r="D510" i="3"/>
  <c r="E510" i="3" s="1"/>
  <c r="C271" i="3"/>
  <c r="D270" i="3"/>
  <c r="E270" i="3" s="1"/>
  <c r="F270" i="3" s="1"/>
  <c r="G856" i="5"/>
  <c r="P856" i="5"/>
  <c r="T148" i="5"/>
  <c r="V28" i="4"/>
  <c r="F28" i="4"/>
  <c r="T747" i="5"/>
  <c r="C150" i="5" l="1"/>
  <c r="C150" i="4"/>
  <c r="C869" i="5"/>
  <c r="C869" i="4"/>
  <c r="C30" i="5"/>
  <c r="C30" i="4"/>
  <c r="C270" i="5"/>
  <c r="C270" i="4"/>
  <c r="C630" i="5"/>
  <c r="C630" i="4"/>
  <c r="C1109" i="5"/>
  <c r="C1109" i="4"/>
  <c r="C749" i="5"/>
  <c r="C749" i="4"/>
  <c r="C989" i="5"/>
  <c r="C989" i="4"/>
  <c r="R732" i="5"/>
  <c r="N732" i="5"/>
  <c r="E377" i="5"/>
  <c r="F377" i="5" s="1"/>
  <c r="C389" i="5"/>
  <c r="C389" i="4"/>
  <c r="F390" i="3"/>
  <c r="C512" i="3"/>
  <c r="D511" i="3"/>
  <c r="E511" i="3" s="1"/>
  <c r="H391" i="3"/>
  <c r="G392" i="3"/>
  <c r="S732" i="5"/>
  <c r="C509" i="5"/>
  <c r="C509" i="4"/>
  <c r="F510" i="3"/>
  <c r="S13" i="4"/>
  <c r="K13" i="4"/>
  <c r="P617" i="5"/>
  <c r="G617" i="5"/>
  <c r="M13" i="4"/>
  <c r="Q12" i="4"/>
  <c r="W12" i="4" s="1"/>
  <c r="X12" i="4" s="1"/>
  <c r="H31" i="3"/>
  <c r="G32" i="3"/>
  <c r="J750" i="3"/>
  <c r="D750" i="5" s="1"/>
  <c r="I750" i="3"/>
  <c r="O750" i="4" s="1"/>
  <c r="S133" i="4"/>
  <c r="K133" i="4"/>
  <c r="V388" i="4"/>
  <c r="F388" i="4"/>
  <c r="P972" i="4"/>
  <c r="T972" i="4"/>
  <c r="U972" i="4" s="1"/>
  <c r="T868" i="5"/>
  <c r="J871" i="3"/>
  <c r="D871" i="5" s="1"/>
  <c r="I871" i="3"/>
  <c r="O871" i="4" s="1"/>
  <c r="R973" i="4"/>
  <c r="I973" i="4"/>
  <c r="J973" i="4" s="1"/>
  <c r="E497" i="5"/>
  <c r="F497" i="5" s="1"/>
  <c r="R852" i="5"/>
  <c r="S852" i="5" s="1"/>
  <c r="N852" i="5"/>
  <c r="C751" i="3"/>
  <c r="D750" i="3"/>
  <c r="E750" i="3" s="1"/>
  <c r="F750" i="3" s="1"/>
  <c r="P257" i="5"/>
  <c r="G257" i="5"/>
  <c r="H751" i="3"/>
  <c r="G752" i="3"/>
  <c r="J990" i="3"/>
  <c r="D990" i="5" s="1"/>
  <c r="I990" i="3"/>
  <c r="O990" i="4" s="1"/>
  <c r="C392" i="3"/>
  <c r="D391" i="3"/>
  <c r="E391" i="3" s="1"/>
  <c r="S253" i="4"/>
  <c r="K253" i="4"/>
  <c r="T388" i="5"/>
  <c r="F748" i="4"/>
  <c r="V748" i="4"/>
  <c r="V29" i="4"/>
  <c r="F29" i="4"/>
  <c r="I390" i="3"/>
  <c r="O390" i="4" s="1"/>
  <c r="J390" i="3"/>
  <c r="D390" i="5" s="1"/>
  <c r="T508" i="5"/>
  <c r="O252" i="5"/>
  <c r="U252" i="5" s="1"/>
  <c r="V252" i="5" s="1"/>
  <c r="J253" i="5"/>
  <c r="K253" i="5" s="1"/>
  <c r="H991" i="3"/>
  <c r="G992" i="3"/>
  <c r="N1092" i="5"/>
  <c r="R1092" i="5"/>
  <c r="S1092" i="5" s="1"/>
  <c r="O12" i="5"/>
  <c r="U12" i="5" s="1"/>
  <c r="V12" i="5" s="1"/>
  <c r="J13" i="5"/>
  <c r="K13" i="5" s="1"/>
  <c r="C871" i="3"/>
  <c r="D870" i="3"/>
  <c r="E870" i="3" s="1"/>
  <c r="F870" i="3" s="1"/>
  <c r="C632" i="3"/>
  <c r="D631" i="3"/>
  <c r="E631" i="3" s="1"/>
  <c r="F631" i="3" s="1"/>
  <c r="T748" i="5"/>
  <c r="P492" i="4"/>
  <c r="T492" i="4"/>
  <c r="U492" i="4" s="1"/>
  <c r="V508" i="4"/>
  <c r="F508" i="4"/>
  <c r="P17" i="5"/>
  <c r="G17" i="5"/>
  <c r="Q612" i="4"/>
  <c r="W612" i="4" s="1"/>
  <c r="X612" i="4" s="1"/>
  <c r="M613" i="4"/>
  <c r="R733" i="4"/>
  <c r="I733" i="4"/>
  <c r="J733" i="4" s="1"/>
  <c r="P137" i="5"/>
  <c r="G137" i="5"/>
  <c r="T852" i="4"/>
  <c r="U852" i="4" s="1"/>
  <c r="P852" i="4"/>
  <c r="E977" i="5"/>
  <c r="F977" i="5" s="1"/>
  <c r="Q132" i="4"/>
  <c r="W132" i="4" s="1"/>
  <c r="X132" i="4" s="1"/>
  <c r="M133" i="4"/>
  <c r="V988" i="4"/>
  <c r="F988" i="4"/>
  <c r="T29" i="5"/>
  <c r="C1111" i="3"/>
  <c r="D1110" i="3"/>
  <c r="E1110" i="3" s="1"/>
  <c r="F1110" i="3" s="1"/>
  <c r="I30" i="3"/>
  <c r="O30" i="4" s="1"/>
  <c r="J30" i="3"/>
  <c r="D30" i="5" s="1"/>
  <c r="T372" i="4"/>
  <c r="U372" i="4" s="1"/>
  <c r="P372" i="4"/>
  <c r="J613" i="5"/>
  <c r="K613" i="5" s="1"/>
  <c r="O612" i="5"/>
  <c r="U612" i="5" s="1"/>
  <c r="V612" i="5" s="1"/>
  <c r="J510" i="3"/>
  <c r="D510" i="5" s="1"/>
  <c r="I510" i="3"/>
  <c r="O510" i="4" s="1"/>
  <c r="J133" i="5"/>
  <c r="K133" i="5" s="1"/>
  <c r="O132" i="5"/>
  <c r="U132" i="5" s="1"/>
  <c r="V132" i="5" s="1"/>
  <c r="T1092" i="4"/>
  <c r="U1092" i="4" s="1"/>
  <c r="P1092" i="4"/>
  <c r="I853" i="4"/>
  <c r="J853" i="4" s="1"/>
  <c r="R853" i="4"/>
  <c r="V269" i="4"/>
  <c r="F269" i="4"/>
  <c r="J632" i="3"/>
  <c r="D632" i="5" s="1"/>
  <c r="I632" i="3"/>
  <c r="O632" i="4" s="1"/>
  <c r="M253" i="4"/>
  <c r="Q252" i="4"/>
  <c r="W252" i="4" s="1"/>
  <c r="X252" i="4" s="1"/>
  <c r="C152" i="3"/>
  <c r="D151" i="3"/>
  <c r="E151" i="3" s="1"/>
  <c r="F151" i="3" s="1"/>
  <c r="F629" i="4"/>
  <c r="V629" i="4"/>
  <c r="T988" i="5"/>
  <c r="E737" i="5"/>
  <c r="F737" i="5" s="1"/>
  <c r="T1108" i="5"/>
  <c r="E1097" i="5"/>
  <c r="F1097" i="5" s="1"/>
  <c r="P732" i="4"/>
  <c r="T732" i="4"/>
  <c r="U732" i="4" s="1"/>
  <c r="E857" i="5"/>
  <c r="F857" i="5" s="1"/>
  <c r="I270" i="3"/>
  <c r="O270" i="4" s="1"/>
  <c r="J270" i="3"/>
  <c r="D270" i="5" s="1"/>
  <c r="C991" i="3"/>
  <c r="D990" i="3"/>
  <c r="E990" i="3" s="1"/>
  <c r="F990" i="3" s="1"/>
  <c r="G512" i="3"/>
  <c r="H511" i="3"/>
  <c r="I1093" i="4"/>
  <c r="J1093" i="4" s="1"/>
  <c r="R1093" i="4"/>
  <c r="J1110" i="3"/>
  <c r="D1110" i="5" s="1"/>
  <c r="I1110" i="3"/>
  <c r="O1110" i="4" s="1"/>
  <c r="N972" i="5"/>
  <c r="R972" i="5"/>
  <c r="S492" i="5"/>
  <c r="T269" i="5"/>
  <c r="G634" i="3"/>
  <c r="H633" i="3"/>
  <c r="S613" i="4"/>
  <c r="K613" i="4"/>
  <c r="T629" i="5"/>
  <c r="V149" i="4"/>
  <c r="F149" i="4"/>
  <c r="V868" i="4"/>
  <c r="F868" i="4"/>
  <c r="I373" i="4"/>
  <c r="J373" i="4" s="1"/>
  <c r="R373" i="4"/>
  <c r="I150" i="3"/>
  <c r="O150" i="4" s="1"/>
  <c r="J150" i="3"/>
  <c r="D150" i="5" s="1"/>
  <c r="C272" i="3"/>
  <c r="D271" i="3"/>
  <c r="E271" i="3" s="1"/>
  <c r="F271" i="3" s="1"/>
  <c r="H151" i="3"/>
  <c r="G152" i="3"/>
  <c r="C32" i="3"/>
  <c r="D31" i="3"/>
  <c r="E31" i="3" s="1"/>
  <c r="F31" i="3" s="1"/>
  <c r="H271" i="3"/>
  <c r="G272" i="3"/>
  <c r="G873" i="3"/>
  <c r="H872" i="3"/>
  <c r="H1111" i="3"/>
  <c r="G1112" i="3"/>
  <c r="S972" i="5"/>
  <c r="N492" i="5"/>
  <c r="R492" i="5"/>
  <c r="R493" i="4"/>
  <c r="I493" i="4"/>
  <c r="J493" i="4" s="1"/>
  <c r="R372" i="5"/>
  <c r="S372" i="5" s="1"/>
  <c r="N372" i="5"/>
  <c r="V1108" i="4"/>
  <c r="F1108" i="4"/>
  <c r="T149" i="5"/>
  <c r="C750" i="5" l="1"/>
  <c r="C750" i="4"/>
  <c r="C870" i="5"/>
  <c r="C870" i="4"/>
  <c r="C631" i="5"/>
  <c r="C631" i="4"/>
  <c r="C990" i="5"/>
  <c r="C990" i="4"/>
  <c r="C151" i="5"/>
  <c r="C151" i="4"/>
  <c r="C31" i="5"/>
  <c r="C31" i="4"/>
  <c r="C1110" i="5"/>
  <c r="C1110" i="4"/>
  <c r="C271" i="5"/>
  <c r="C271" i="4"/>
  <c r="C33" i="3"/>
  <c r="D32" i="3"/>
  <c r="E32" i="3" s="1"/>
  <c r="F32" i="3" s="1"/>
  <c r="H512" i="3"/>
  <c r="G513" i="3"/>
  <c r="Q732" i="4"/>
  <c r="W732" i="4" s="1"/>
  <c r="X732" i="4" s="1"/>
  <c r="M733" i="4"/>
  <c r="E138" i="5"/>
  <c r="F138" i="5" s="1"/>
  <c r="C752" i="3"/>
  <c r="D751" i="3"/>
  <c r="E751" i="3" s="1"/>
  <c r="F751" i="3" s="1"/>
  <c r="J31" i="3"/>
  <c r="D31" i="5" s="1"/>
  <c r="I31" i="3"/>
  <c r="O31" i="4" s="1"/>
  <c r="C513" i="3"/>
  <c r="D512" i="3"/>
  <c r="E512" i="3" s="1"/>
  <c r="T1109" i="5"/>
  <c r="V30" i="4"/>
  <c r="F30" i="4"/>
  <c r="G1113" i="3"/>
  <c r="H1112" i="3"/>
  <c r="G153" i="3"/>
  <c r="H152" i="3"/>
  <c r="K373" i="4"/>
  <c r="S373" i="4"/>
  <c r="L613" i="4"/>
  <c r="N613" i="4" s="1"/>
  <c r="G614" i="4"/>
  <c r="H614" i="4" s="1"/>
  <c r="P1097" i="5"/>
  <c r="G1097" i="5"/>
  <c r="Q133" i="5"/>
  <c r="L133" i="5"/>
  <c r="M133" i="5" s="1"/>
  <c r="O1092" i="5"/>
  <c r="U1092" i="5" s="1"/>
  <c r="V1092" i="5" s="1"/>
  <c r="J1093" i="5"/>
  <c r="K1093" i="5" s="1"/>
  <c r="G254" i="4"/>
  <c r="H254" i="4" s="1"/>
  <c r="L253" i="4"/>
  <c r="N253" i="4" s="1"/>
  <c r="O852" i="5"/>
  <c r="U852" i="5" s="1"/>
  <c r="V852" i="5" s="1"/>
  <c r="J853" i="5"/>
  <c r="K853" i="5" s="1"/>
  <c r="C510" i="5"/>
  <c r="C510" i="4"/>
  <c r="F511" i="3"/>
  <c r="C390" i="5"/>
  <c r="C390" i="4"/>
  <c r="F391" i="3"/>
  <c r="V989" i="4"/>
  <c r="F989" i="4"/>
  <c r="T30" i="5"/>
  <c r="O972" i="5"/>
  <c r="U972" i="5" s="1"/>
  <c r="V972" i="5" s="1"/>
  <c r="J973" i="5"/>
  <c r="K973" i="5" s="1"/>
  <c r="C992" i="3"/>
  <c r="D991" i="3"/>
  <c r="E991" i="3" s="1"/>
  <c r="F991" i="3" s="1"/>
  <c r="S733" i="4"/>
  <c r="K733" i="4"/>
  <c r="E18" i="5"/>
  <c r="F18" i="5" s="1"/>
  <c r="G993" i="3"/>
  <c r="H992" i="3"/>
  <c r="V509" i="4"/>
  <c r="F509" i="4"/>
  <c r="F389" i="4"/>
  <c r="V389" i="4"/>
  <c r="T989" i="5"/>
  <c r="F630" i="4"/>
  <c r="V630" i="4"/>
  <c r="C633" i="3"/>
  <c r="D632" i="3"/>
  <c r="E632" i="3" s="1"/>
  <c r="F632" i="3" s="1"/>
  <c r="J991" i="3"/>
  <c r="D991" i="5" s="1"/>
  <c r="I991" i="3"/>
  <c r="O991" i="4" s="1"/>
  <c r="G753" i="3"/>
  <c r="H752" i="3"/>
  <c r="P497" i="5"/>
  <c r="G497" i="5"/>
  <c r="L133" i="4"/>
  <c r="N133" i="4" s="1"/>
  <c r="G134" i="4"/>
  <c r="H134" i="4" s="1"/>
  <c r="T509" i="5"/>
  <c r="T389" i="5"/>
  <c r="T630" i="5"/>
  <c r="V869" i="4"/>
  <c r="F869" i="4"/>
  <c r="J151" i="3"/>
  <c r="D151" i="5" s="1"/>
  <c r="I151" i="3"/>
  <c r="O151" i="4" s="1"/>
  <c r="J872" i="3"/>
  <c r="D872" i="5" s="1"/>
  <c r="I872" i="3"/>
  <c r="O872" i="4" s="1"/>
  <c r="S493" i="4"/>
  <c r="K493" i="4"/>
  <c r="G874" i="3"/>
  <c r="H873" i="3"/>
  <c r="C273" i="3"/>
  <c r="D272" i="3"/>
  <c r="E272" i="3" s="1"/>
  <c r="F272" i="3" s="1"/>
  <c r="J633" i="3"/>
  <c r="D633" i="5" s="1"/>
  <c r="I633" i="3"/>
  <c r="O633" i="4" s="1"/>
  <c r="C153" i="3"/>
  <c r="D152" i="3"/>
  <c r="E152" i="3" s="1"/>
  <c r="F152" i="3" s="1"/>
  <c r="C1112" i="3"/>
  <c r="D1111" i="3"/>
  <c r="E1111" i="3" s="1"/>
  <c r="F1111" i="3" s="1"/>
  <c r="G977" i="5"/>
  <c r="P977" i="5"/>
  <c r="C393" i="3"/>
  <c r="D392" i="3"/>
  <c r="E392" i="3" s="1"/>
  <c r="J751" i="3"/>
  <c r="D751" i="5" s="1"/>
  <c r="I751" i="3"/>
  <c r="O751" i="4" s="1"/>
  <c r="E618" i="5"/>
  <c r="F618" i="5" s="1"/>
  <c r="P377" i="5"/>
  <c r="G377" i="5"/>
  <c r="F749" i="4"/>
  <c r="V749" i="4"/>
  <c r="T869" i="5"/>
  <c r="G737" i="5"/>
  <c r="P737" i="5"/>
  <c r="S853" i="4"/>
  <c r="K853" i="4"/>
  <c r="Q613" i="5"/>
  <c r="L613" i="5"/>
  <c r="M613" i="5" s="1"/>
  <c r="C872" i="3"/>
  <c r="D871" i="3"/>
  <c r="E871" i="3" s="1"/>
  <c r="F871" i="3" s="1"/>
  <c r="Q253" i="5"/>
  <c r="L253" i="5"/>
  <c r="M253" i="5" s="1"/>
  <c r="E258" i="5"/>
  <c r="F258" i="5" s="1"/>
  <c r="G393" i="3"/>
  <c r="H392" i="3"/>
  <c r="T749" i="5"/>
  <c r="V270" i="4"/>
  <c r="F270" i="4"/>
  <c r="S1093" i="4"/>
  <c r="K1093" i="4"/>
  <c r="G857" i="5"/>
  <c r="P857" i="5"/>
  <c r="M1093" i="4"/>
  <c r="Q1092" i="4"/>
  <c r="W1092" i="4" s="1"/>
  <c r="X1092" i="4" s="1"/>
  <c r="M853" i="4"/>
  <c r="Q852" i="4"/>
  <c r="W852" i="4" s="1"/>
  <c r="X852" i="4" s="1"/>
  <c r="L13" i="5"/>
  <c r="M13" i="5" s="1"/>
  <c r="Q13" i="5"/>
  <c r="J391" i="3"/>
  <c r="D391" i="5" s="1"/>
  <c r="I391" i="3"/>
  <c r="O391" i="4" s="1"/>
  <c r="J733" i="5"/>
  <c r="K733" i="5" s="1"/>
  <c r="O732" i="5"/>
  <c r="U732" i="5" s="1"/>
  <c r="V732" i="5" s="1"/>
  <c r="T270" i="5"/>
  <c r="V150" i="4"/>
  <c r="F150" i="4"/>
  <c r="O372" i="5"/>
  <c r="U372" i="5" s="1"/>
  <c r="V372" i="5" s="1"/>
  <c r="J373" i="5"/>
  <c r="K373" i="5" s="1"/>
  <c r="J1111" i="3"/>
  <c r="D1111" i="5" s="1"/>
  <c r="I1111" i="3"/>
  <c r="O1111" i="4" s="1"/>
  <c r="G273" i="3"/>
  <c r="H272" i="3"/>
  <c r="G635" i="3"/>
  <c r="H634" i="3"/>
  <c r="J271" i="3"/>
  <c r="D271" i="5" s="1"/>
  <c r="I271" i="3"/>
  <c r="O271" i="4" s="1"/>
  <c r="J493" i="5"/>
  <c r="K493" i="5" s="1"/>
  <c r="O492" i="5"/>
  <c r="U492" i="5" s="1"/>
  <c r="V492" i="5" s="1"/>
  <c r="I511" i="3"/>
  <c r="O511" i="4" s="1"/>
  <c r="J511" i="3"/>
  <c r="D511" i="5" s="1"/>
  <c r="Q372" i="4"/>
  <c r="W372" i="4" s="1"/>
  <c r="X372" i="4" s="1"/>
  <c r="M373" i="4"/>
  <c r="M493" i="4"/>
  <c r="Q492" i="4"/>
  <c r="W492" i="4" s="1"/>
  <c r="X492" i="4" s="1"/>
  <c r="S973" i="4"/>
  <c r="K973" i="4"/>
  <c r="Q972" i="4"/>
  <c r="W972" i="4" s="1"/>
  <c r="X972" i="4" s="1"/>
  <c r="M973" i="4"/>
  <c r="H32" i="3"/>
  <c r="G33" i="3"/>
  <c r="G14" i="4"/>
  <c r="H14" i="4" s="1"/>
  <c r="L13" i="4"/>
  <c r="N13" i="4" s="1"/>
  <c r="F1109" i="4"/>
  <c r="V1109" i="4"/>
  <c r="T150" i="5"/>
  <c r="C152" i="5" l="1"/>
  <c r="C152" i="4"/>
  <c r="C272" i="5"/>
  <c r="C272" i="4"/>
  <c r="C632" i="5"/>
  <c r="C632" i="4"/>
  <c r="C871" i="5"/>
  <c r="C871" i="4"/>
  <c r="C1111" i="5"/>
  <c r="C1111" i="4"/>
  <c r="C32" i="5"/>
  <c r="C32" i="4"/>
  <c r="C991" i="5"/>
  <c r="C991" i="4"/>
  <c r="C751" i="5"/>
  <c r="C751" i="4"/>
  <c r="N13" i="5"/>
  <c r="R13" i="5"/>
  <c r="J32" i="3"/>
  <c r="D32" i="5" s="1"/>
  <c r="I32" i="3"/>
  <c r="O32" i="4" s="1"/>
  <c r="J634" i="3"/>
  <c r="D634" i="5" s="1"/>
  <c r="I634" i="3"/>
  <c r="O634" i="4" s="1"/>
  <c r="R253" i="5"/>
  <c r="N253" i="5"/>
  <c r="E378" i="5"/>
  <c r="F378" i="5" s="1"/>
  <c r="J752" i="3"/>
  <c r="D752" i="5" s="1"/>
  <c r="I752" i="3"/>
  <c r="O752" i="4" s="1"/>
  <c r="C391" i="5"/>
  <c r="C391" i="4"/>
  <c r="F392" i="3"/>
  <c r="P253" i="4"/>
  <c r="T253" i="4"/>
  <c r="U253" i="4" s="1"/>
  <c r="E1098" i="5"/>
  <c r="F1098" i="5" s="1"/>
  <c r="J1112" i="3"/>
  <c r="D1112" i="5" s="1"/>
  <c r="I1112" i="3"/>
  <c r="O1112" i="4" s="1"/>
  <c r="T31" i="5"/>
  <c r="F631" i="4"/>
  <c r="V631" i="4"/>
  <c r="G974" i="4"/>
  <c r="H974" i="4" s="1"/>
  <c r="L973" i="4"/>
  <c r="N973" i="4" s="1"/>
  <c r="H635" i="3"/>
  <c r="G636" i="3"/>
  <c r="E858" i="5"/>
  <c r="F858" i="5" s="1"/>
  <c r="S253" i="5"/>
  <c r="E738" i="5"/>
  <c r="F738" i="5" s="1"/>
  <c r="G754" i="3"/>
  <c r="H753" i="3"/>
  <c r="J992" i="3"/>
  <c r="D992" i="5" s="1"/>
  <c r="I992" i="3"/>
  <c r="O992" i="4" s="1"/>
  <c r="C993" i="3"/>
  <c r="D992" i="3"/>
  <c r="E992" i="3" s="1"/>
  <c r="F992" i="3" s="1"/>
  <c r="F390" i="4"/>
  <c r="V390" i="4"/>
  <c r="R254" i="4"/>
  <c r="I254" i="4"/>
  <c r="J254" i="4" s="1"/>
  <c r="G1114" i="3"/>
  <c r="H1113" i="3"/>
  <c r="V271" i="4"/>
  <c r="F271" i="4"/>
  <c r="T631" i="5"/>
  <c r="J272" i="3"/>
  <c r="D272" i="5" s="1"/>
  <c r="I272" i="3"/>
  <c r="O272" i="4" s="1"/>
  <c r="S13" i="5"/>
  <c r="G1094" i="4"/>
  <c r="H1094" i="4" s="1"/>
  <c r="L1093" i="4"/>
  <c r="N1093" i="4" s="1"/>
  <c r="E978" i="5"/>
  <c r="F978" i="5" s="1"/>
  <c r="G994" i="3"/>
  <c r="H993" i="3"/>
  <c r="L973" i="5"/>
  <c r="M973" i="5" s="1"/>
  <c r="Q973" i="5"/>
  <c r="T390" i="5"/>
  <c r="Q1093" i="5"/>
  <c r="L1093" i="5"/>
  <c r="M1093" i="5" s="1"/>
  <c r="R614" i="4"/>
  <c r="I614" i="4"/>
  <c r="J614" i="4" s="1"/>
  <c r="G514" i="3"/>
  <c r="H513" i="3"/>
  <c r="T271" i="5"/>
  <c r="V151" i="4"/>
  <c r="F151" i="4"/>
  <c r="G274" i="3"/>
  <c r="H273" i="3"/>
  <c r="J392" i="3"/>
  <c r="D392" i="5" s="1"/>
  <c r="I392" i="3"/>
  <c r="O392" i="4" s="1"/>
  <c r="C873" i="3"/>
  <c r="D872" i="3"/>
  <c r="E872" i="3" s="1"/>
  <c r="F872" i="3" s="1"/>
  <c r="G618" i="5"/>
  <c r="P618" i="5"/>
  <c r="D273" i="3"/>
  <c r="E273" i="3" s="1"/>
  <c r="F273" i="3" s="1"/>
  <c r="C274" i="3"/>
  <c r="G18" i="5"/>
  <c r="P18" i="5"/>
  <c r="C511" i="5"/>
  <c r="C511" i="4"/>
  <c r="F512" i="3"/>
  <c r="T613" i="4"/>
  <c r="U613" i="4" s="1"/>
  <c r="P613" i="4"/>
  <c r="I512" i="3"/>
  <c r="O512" i="4" s="1"/>
  <c r="J512" i="3"/>
  <c r="D512" i="5" s="1"/>
  <c r="T151" i="5"/>
  <c r="V870" i="4"/>
  <c r="F870" i="4"/>
  <c r="G394" i="3"/>
  <c r="H393" i="3"/>
  <c r="R613" i="5"/>
  <c r="N613" i="5"/>
  <c r="C1113" i="3"/>
  <c r="D1112" i="3"/>
  <c r="E1112" i="3" s="1"/>
  <c r="F1112" i="3" s="1"/>
  <c r="J873" i="3"/>
  <c r="D873" i="5" s="1"/>
  <c r="I873" i="3"/>
  <c r="O873" i="4" s="1"/>
  <c r="R134" i="4"/>
  <c r="I134" i="4"/>
  <c r="J134" i="4" s="1"/>
  <c r="F510" i="4"/>
  <c r="V510" i="4"/>
  <c r="V1110" i="4"/>
  <c r="F1110" i="4"/>
  <c r="T870" i="5"/>
  <c r="S613" i="5"/>
  <c r="G875" i="3"/>
  <c r="H874" i="3"/>
  <c r="T133" i="4"/>
  <c r="U133" i="4" s="1"/>
  <c r="P133" i="4"/>
  <c r="L733" i="4"/>
  <c r="N733" i="4" s="1"/>
  <c r="G734" i="4"/>
  <c r="H734" i="4" s="1"/>
  <c r="T510" i="5"/>
  <c r="N133" i="5"/>
  <c r="R133" i="5"/>
  <c r="L373" i="4"/>
  <c r="N373" i="4" s="1"/>
  <c r="G374" i="4"/>
  <c r="H374" i="4" s="1"/>
  <c r="C753" i="3"/>
  <c r="D752" i="3"/>
  <c r="E752" i="3" s="1"/>
  <c r="F752" i="3" s="1"/>
  <c r="T1110" i="5"/>
  <c r="F990" i="4"/>
  <c r="V990" i="4"/>
  <c r="P13" i="4"/>
  <c r="T13" i="4"/>
  <c r="U13" i="4" s="1"/>
  <c r="L733" i="5"/>
  <c r="M733" i="5" s="1"/>
  <c r="Q733" i="5"/>
  <c r="Q373" i="5"/>
  <c r="L373" i="5"/>
  <c r="M373" i="5" s="1"/>
  <c r="G258" i="5"/>
  <c r="P258" i="5"/>
  <c r="G854" i="4"/>
  <c r="H854" i="4" s="1"/>
  <c r="L853" i="4"/>
  <c r="N853" i="4" s="1"/>
  <c r="G494" i="4"/>
  <c r="H494" i="4" s="1"/>
  <c r="L493" i="4"/>
  <c r="N493" i="4" s="1"/>
  <c r="E498" i="5"/>
  <c r="F498" i="5" s="1"/>
  <c r="D633" i="3"/>
  <c r="E633" i="3" s="1"/>
  <c r="F633" i="3" s="1"/>
  <c r="C634" i="3"/>
  <c r="Q853" i="5"/>
  <c r="L853" i="5"/>
  <c r="M853" i="5" s="1"/>
  <c r="S133" i="5"/>
  <c r="J152" i="3"/>
  <c r="D152" i="5" s="1"/>
  <c r="I152" i="3"/>
  <c r="O152" i="4" s="1"/>
  <c r="D33" i="3"/>
  <c r="E33" i="3" s="1"/>
  <c r="F33" i="3" s="1"/>
  <c r="C34" i="3"/>
  <c r="T990" i="5"/>
  <c r="V750" i="4"/>
  <c r="F750" i="4"/>
  <c r="Q493" i="5"/>
  <c r="L493" i="5"/>
  <c r="M493" i="5" s="1"/>
  <c r="R14" i="4"/>
  <c r="I14" i="4"/>
  <c r="J14" i="4" s="1"/>
  <c r="G34" i="3"/>
  <c r="H33" i="3"/>
  <c r="D393" i="3"/>
  <c r="E393" i="3" s="1"/>
  <c r="C394" i="3"/>
  <c r="D153" i="3"/>
  <c r="E153" i="3" s="1"/>
  <c r="F153" i="3" s="1"/>
  <c r="C154" i="3"/>
  <c r="G154" i="3"/>
  <c r="H153" i="3"/>
  <c r="C514" i="3"/>
  <c r="D513" i="3"/>
  <c r="E513" i="3" s="1"/>
  <c r="P138" i="5"/>
  <c r="G138" i="5"/>
  <c r="V31" i="4"/>
  <c r="F31" i="4"/>
  <c r="T750" i="5"/>
  <c r="C153" i="5" l="1"/>
  <c r="C153" i="4"/>
  <c r="C872" i="5"/>
  <c r="C872" i="4"/>
  <c r="C633" i="5"/>
  <c r="C633" i="4"/>
  <c r="C1112" i="5"/>
  <c r="C1112" i="4"/>
  <c r="C33" i="5"/>
  <c r="C33" i="4"/>
  <c r="C752" i="5"/>
  <c r="C752" i="4"/>
  <c r="C992" i="5"/>
  <c r="C992" i="4"/>
  <c r="C273" i="5"/>
  <c r="C273" i="4"/>
  <c r="F274" i="3"/>
  <c r="C635" i="3"/>
  <c r="D634" i="3"/>
  <c r="E634" i="3" s="1"/>
  <c r="F634" i="3" s="1"/>
  <c r="J874" i="3"/>
  <c r="D874" i="5" s="1"/>
  <c r="I874" i="3"/>
  <c r="O874" i="4" s="1"/>
  <c r="O613" i="5"/>
  <c r="U613" i="5" s="1"/>
  <c r="V613" i="5" s="1"/>
  <c r="J614" i="5"/>
  <c r="K614" i="5" s="1"/>
  <c r="I513" i="3"/>
  <c r="O513" i="4" s="1"/>
  <c r="J513" i="3"/>
  <c r="D513" i="5" s="1"/>
  <c r="T1093" i="4"/>
  <c r="U1093" i="4" s="1"/>
  <c r="P1093" i="4"/>
  <c r="P738" i="5"/>
  <c r="G738" i="5"/>
  <c r="I974" i="4"/>
  <c r="J974" i="4" s="1"/>
  <c r="R974" i="4"/>
  <c r="P1098" i="5"/>
  <c r="G1098" i="5"/>
  <c r="G378" i="5"/>
  <c r="P378" i="5"/>
  <c r="V1111" i="4"/>
  <c r="F1111" i="4"/>
  <c r="T632" i="5"/>
  <c r="E259" i="5"/>
  <c r="F259" i="5" s="1"/>
  <c r="O133" i="5"/>
  <c r="U133" i="5" s="1"/>
  <c r="V133" i="5" s="1"/>
  <c r="J134" i="5"/>
  <c r="K134" i="5" s="1"/>
  <c r="H875" i="3"/>
  <c r="G876" i="3"/>
  <c r="S134" i="4"/>
  <c r="K134" i="4"/>
  <c r="E19" i="5"/>
  <c r="F19" i="5" s="1"/>
  <c r="G515" i="3"/>
  <c r="H514" i="3"/>
  <c r="R1094" i="4"/>
  <c r="I1094" i="4"/>
  <c r="J1094" i="4" s="1"/>
  <c r="J1113" i="3"/>
  <c r="D1113" i="5" s="1"/>
  <c r="I1113" i="3"/>
  <c r="O1113" i="4" s="1"/>
  <c r="D993" i="3"/>
  <c r="E993" i="3" s="1"/>
  <c r="F993" i="3" s="1"/>
  <c r="C994" i="3"/>
  <c r="T1111" i="5"/>
  <c r="J393" i="3"/>
  <c r="D393" i="5" s="1"/>
  <c r="I393" i="3"/>
  <c r="O393" i="4" s="1"/>
  <c r="C275" i="3"/>
  <c r="D274" i="3"/>
  <c r="E274" i="3" s="1"/>
  <c r="J273" i="3"/>
  <c r="D273" i="5" s="1"/>
  <c r="I273" i="3"/>
  <c r="O273" i="4" s="1"/>
  <c r="R973" i="5"/>
  <c r="S973" i="5" s="1"/>
  <c r="N973" i="5"/>
  <c r="G1115" i="3"/>
  <c r="H1114" i="3"/>
  <c r="Q253" i="4"/>
  <c r="W253" i="4" s="1"/>
  <c r="X253" i="4" s="1"/>
  <c r="M254" i="4"/>
  <c r="V991" i="4"/>
  <c r="F991" i="4"/>
  <c r="G395" i="3"/>
  <c r="H394" i="3"/>
  <c r="M614" i="4"/>
  <c r="Q613" i="4"/>
  <c r="W613" i="4" s="1"/>
  <c r="X613" i="4" s="1"/>
  <c r="G275" i="3"/>
  <c r="H274" i="3"/>
  <c r="S614" i="4"/>
  <c r="K614" i="4"/>
  <c r="J993" i="3"/>
  <c r="D993" i="5" s="1"/>
  <c r="I993" i="3"/>
  <c r="O993" i="4" s="1"/>
  <c r="G858" i="5"/>
  <c r="P858" i="5"/>
  <c r="C392" i="5"/>
  <c r="C392" i="4"/>
  <c r="F393" i="3"/>
  <c r="J254" i="5"/>
  <c r="K254" i="5" s="1"/>
  <c r="O253" i="5"/>
  <c r="U253" i="5" s="1"/>
  <c r="V253" i="5" s="1"/>
  <c r="T991" i="5"/>
  <c r="V272" i="4"/>
  <c r="F272" i="4"/>
  <c r="C395" i="3"/>
  <c r="D394" i="3"/>
  <c r="E394" i="3" s="1"/>
  <c r="J153" i="3"/>
  <c r="D153" i="5" s="1"/>
  <c r="I153" i="3"/>
  <c r="O153" i="4" s="1"/>
  <c r="P498" i="5"/>
  <c r="G498" i="5"/>
  <c r="G155" i="3"/>
  <c r="H154" i="3"/>
  <c r="N853" i="5"/>
  <c r="R853" i="5"/>
  <c r="P493" i="4"/>
  <c r="T493" i="4"/>
  <c r="U493" i="4" s="1"/>
  <c r="I734" i="4"/>
  <c r="J734" i="4" s="1"/>
  <c r="R734" i="4"/>
  <c r="G995" i="3"/>
  <c r="H994" i="3"/>
  <c r="S254" i="4"/>
  <c r="K254" i="4"/>
  <c r="J753" i="3"/>
  <c r="D753" i="5" s="1"/>
  <c r="I753" i="3"/>
  <c r="O753" i="4" s="1"/>
  <c r="F391" i="4"/>
  <c r="V391" i="4"/>
  <c r="O13" i="5"/>
  <c r="U13" i="5" s="1"/>
  <c r="V13" i="5" s="1"/>
  <c r="J14" i="5"/>
  <c r="K14" i="5" s="1"/>
  <c r="F871" i="4"/>
  <c r="V871" i="4"/>
  <c r="T272" i="5"/>
  <c r="I33" i="3"/>
  <c r="O33" i="4" s="1"/>
  <c r="J33" i="3"/>
  <c r="D33" i="5" s="1"/>
  <c r="R494" i="4"/>
  <c r="I494" i="4"/>
  <c r="J494" i="4" s="1"/>
  <c r="N733" i="5"/>
  <c r="R733" i="5"/>
  <c r="S733" i="5" s="1"/>
  <c r="D753" i="3"/>
  <c r="E753" i="3" s="1"/>
  <c r="F753" i="3" s="1"/>
  <c r="C754" i="3"/>
  <c r="T733" i="4"/>
  <c r="U733" i="4" s="1"/>
  <c r="P733" i="4"/>
  <c r="C512" i="5"/>
  <c r="C512" i="4"/>
  <c r="F513" i="3"/>
  <c r="E619" i="5"/>
  <c r="F619" i="5" s="1"/>
  <c r="R1093" i="5"/>
  <c r="N1093" i="5"/>
  <c r="G755" i="3"/>
  <c r="H754" i="3"/>
  <c r="G637" i="3"/>
  <c r="H636" i="3"/>
  <c r="T391" i="5"/>
  <c r="V32" i="4"/>
  <c r="F32" i="4"/>
  <c r="T871" i="5"/>
  <c r="R493" i="5"/>
  <c r="S493" i="5" s="1"/>
  <c r="N493" i="5"/>
  <c r="N373" i="5"/>
  <c r="R373" i="5"/>
  <c r="S373" i="5" s="1"/>
  <c r="P853" i="4"/>
  <c r="T853" i="4"/>
  <c r="U853" i="4" s="1"/>
  <c r="R374" i="4"/>
  <c r="I374" i="4"/>
  <c r="J374" i="4" s="1"/>
  <c r="M134" i="4"/>
  <c r="Q133" i="4"/>
  <c r="W133" i="4" s="1"/>
  <c r="X133" i="4" s="1"/>
  <c r="V511" i="4"/>
  <c r="F511" i="4"/>
  <c r="S1093" i="5"/>
  <c r="P978" i="5"/>
  <c r="G978" i="5"/>
  <c r="J635" i="3"/>
  <c r="D635" i="5" s="1"/>
  <c r="I635" i="3"/>
  <c r="O635" i="4" s="1"/>
  <c r="V751" i="4"/>
  <c r="F751" i="4"/>
  <c r="T32" i="5"/>
  <c r="F152" i="4"/>
  <c r="V152" i="4"/>
  <c r="C515" i="3"/>
  <c r="D514" i="3"/>
  <c r="E514" i="3" s="1"/>
  <c r="S853" i="5"/>
  <c r="G35" i="3"/>
  <c r="H34" i="3"/>
  <c r="E139" i="5"/>
  <c r="F139" i="5" s="1"/>
  <c r="C155" i="3"/>
  <c r="D154" i="3"/>
  <c r="E154" i="3" s="1"/>
  <c r="F154" i="3" s="1"/>
  <c r="S14" i="4"/>
  <c r="K14" i="4"/>
  <c r="D34" i="3"/>
  <c r="E34" i="3" s="1"/>
  <c r="F34" i="3" s="1"/>
  <c r="C35" i="3"/>
  <c r="R854" i="4"/>
  <c r="I854" i="4"/>
  <c r="J854" i="4" s="1"/>
  <c r="Q13" i="4"/>
  <c r="W13" i="4" s="1"/>
  <c r="X13" i="4" s="1"/>
  <c r="M14" i="4"/>
  <c r="P373" i="4"/>
  <c r="T373" i="4"/>
  <c r="U373" i="4" s="1"/>
  <c r="D1113" i="3"/>
  <c r="E1113" i="3" s="1"/>
  <c r="F1113" i="3" s="1"/>
  <c r="C1114" i="3"/>
  <c r="T511" i="5"/>
  <c r="D873" i="3"/>
  <c r="E873" i="3" s="1"/>
  <c r="F873" i="3" s="1"/>
  <c r="C874" i="3"/>
  <c r="T973" i="4"/>
  <c r="U973" i="4" s="1"/>
  <c r="P973" i="4"/>
  <c r="T751" i="5"/>
  <c r="V632" i="4"/>
  <c r="F632" i="4"/>
  <c r="T152" i="5"/>
  <c r="C873" i="5" l="1"/>
  <c r="C873" i="4"/>
  <c r="C993" i="5"/>
  <c r="C993" i="4"/>
  <c r="C1113" i="5"/>
  <c r="C1113" i="4"/>
  <c r="C634" i="5"/>
  <c r="C634" i="4"/>
  <c r="C34" i="5"/>
  <c r="C34" i="4"/>
  <c r="C753" i="5"/>
  <c r="C753" i="4"/>
  <c r="C154" i="5"/>
  <c r="C154" i="4"/>
  <c r="F155" i="3"/>
  <c r="J754" i="3"/>
  <c r="D754" i="5" s="1"/>
  <c r="I754" i="3"/>
  <c r="O754" i="4" s="1"/>
  <c r="C396" i="3"/>
  <c r="D395" i="3"/>
  <c r="E395" i="3" s="1"/>
  <c r="E739" i="5"/>
  <c r="F739" i="5" s="1"/>
  <c r="E979" i="5"/>
  <c r="F979" i="5" s="1"/>
  <c r="H755" i="3"/>
  <c r="G756" i="3"/>
  <c r="T512" i="5"/>
  <c r="O733" i="5"/>
  <c r="U733" i="5" s="1"/>
  <c r="V733" i="5" s="1"/>
  <c r="J734" i="5"/>
  <c r="K734" i="5" s="1"/>
  <c r="H155" i="3"/>
  <c r="G156" i="3"/>
  <c r="V392" i="4"/>
  <c r="F392" i="4"/>
  <c r="I274" i="3"/>
  <c r="O274" i="4" s="1"/>
  <c r="J274" i="3"/>
  <c r="D274" i="5" s="1"/>
  <c r="J514" i="3"/>
  <c r="D514" i="5" s="1"/>
  <c r="I514" i="3"/>
  <c r="O514" i="4" s="1"/>
  <c r="L134" i="5"/>
  <c r="M134" i="5" s="1"/>
  <c r="Q134" i="5"/>
  <c r="V273" i="4"/>
  <c r="F273" i="4"/>
  <c r="V33" i="4"/>
  <c r="F33" i="4"/>
  <c r="T633" i="5"/>
  <c r="I154" i="3"/>
  <c r="O154" i="4" s="1"/>
  <c r="J154" i="3"/>
  <c r="D154" i="5" s="1"/>
  <c r="S854" i="4"/>
  <c r="K854" i="4"/>
  <c r="S494" i="4"/>
  <c r="K494" i="4"/>
  <c r="G255" i="4"/>
  <c r="H255" i="4" s="1"/>
  <c r="L254" i="4"/>
  <c r="N254" i="4" s="1"/>
  <c r="S734" i="4"/>
  <c r="K734" i="4"/>
  <c r="E499" i="5"/>
  <c r="F499" i="5" s="1"/>
  <c r="T392" i="5"/>
  <c r="H275" i="3"/>
  <c r="G276" i="3"/>
  <c r="C995" i="3"/>
  <c r="D994" i="3"/>
  <c r="E994" i="3" s="1"/>
  <c r="F994" i="3" s="1"/>
  <c r="G516" i="3"/>
  <c r="H515" i="3"/>
  <c r="M1094" i="4"/>
  <c r="Q1093" i="4"/>
  <c r="W1093" i="4" s="1"/>
  <c r="X1093" i="4" s="1"/>
  <c r="T273" i="5"/>
  <c r="S374" i="4"/>
  <c r="K374" i="4"/>
  <c r="J875" i="3"/>
  <c r="D875" i="5" s="1"/>
  <c r="I875" i="3"/>
  <c r="O875" i="4" s="1"/>
  <c r="P139" i="5"/>
  <c r="G139" i="5"/>
  <c r="M854" i="4"/>
  <c r="Q853" i="4"/>
  <c r="W853" i="4" s="1"/>
  <c r="X853" i="4" s="1"/>
  <c r="O1093" i="5"/>
  <c r="U1093" i="5" s="1"/>
  <c r="V1093" i="5" s="1"/>
  <c r="J1094" i="5"/>
  <c r="K1094" i="5" s="1"/>
  <c r="P19" i="5"/>
  <c r="G19" i="5"/>
  <c r="E379" i="5"/>
  <c r="F379" i="5" s="1"/>
  <c r="T33" i="5"/>
  <c r="V872" i="4"/>
  <c r="F872" i="4"/>
  <c r="C1115" i="3"/>
  <c r="D1114" i="3"/>
  <c r="E1114" i="3" s="1"/>
  <c r="F1114" i="3" s="1"/>
  <c r="M734" i="4"/>
  <c r="Q733" i="4"/>
  <c r="W733" i="4" s="1"/>
  <c r="X733" i="4" s="1"/>
  <c r="Q14" i="5"/>
  <c r="L14" i="5"/>
  <c r="M14" i="5" s="1"/>
  <c r="J994" i="3"/>
  <c r="D994" i="5" s="1"/>
  <c r="I994" i="3"/>
  <c r="O994" i="4" s="1"/>
  <c r="E859" i="5"/>
  <c r="F859" i="5" s="1"/>
  <c r="C276" i="3"/>
  <c r="D275" i="3"/>
  <c r="E275" i="3" s="1"/>
  <c r="P259" i="5"/>
  <c r="G259" i="5"/>
  <c r="E1099" i="5"/>
  <c r="F1099" i="5" s="1"/>
  <c r="V992" i="4"/>
  <c r="F992" i="4"/>
  <c r="T872" i="5"/>
  <c r="C875" i="3"/>
  <c r="D874" i="3"/>
  <c r="E874" i="3" s="1"/>
  <c r="F874" i="3" s="1"/>
  <c r="C516" i="3"/>
  <c r="D515" i="3"/>
  <c r="E515" i="3" s="1"/>
  <c r="V512" i="4"/>
  <c r="F512" i="4"/>
  <c r="C274" i="5"/>
  <c r="C274" i="4"/>
  <c r="F275" i="3"/>
  <c r="M974" i="4"/>
  <c r="Q973" i="4"/>
  <c r="W973" i="4" s="1"/>
  <c r="X973" i="4" s="1"/>
  <c r="C36" i="3"/>
  <c r="D35" i="3"/>
  <c r="E35" i="3" s="1"/>
  <c r="F35" i="3" s="1"/>
  <c r="I34" i="3"/>
  <c r="O34" i="4" s="1"/>
  <c r="J34" i="3"/>
  <c r="D34" i="5" s="1"/>
  <c r="H35" i="3"/>
  <c r="G36" i="3"/>
  <c r="O373" i="5"/>
  <c r="U373" i="5" s="1"/>
  <c r="V373" i="5" s="1"/>
  <c r="J374" i="5"/>
  <c r="K374" i="5" s="1"/>
  <c r="P619" i="5"/>
  <c r="G619" i="5"/>
  <c r="H995" i="3"/>
  <c r="G996" i="3"/>
  <c r="Q493" i="4"/>
  <c r="W493" i="4" s="1"/>
  <c r="X493" i="4" s="1"/>
  <c r="M494" i="4"/>
  <c r="I394" i="3"/>
  <c r="O394" i="4" s="1"/>
  <c r="J394" i="3"/>
  <c r="D394" i="5" s="1"/>
  <c r="J1114" i="3"/>
  <c r="D1114" i="5" s="1"/>
  <c r="I1114" i="3"/>
  <c r="O1114" i="4" s="1"/>
  <c r="G135" i="4"/>
  <c r="H135" i="4" s="1"/>
  <c r="L134" i="4"/>
  <c r="N134" i="4" s="1"/>
  <c r="T992" i="5"/>
  <c r="V1112" i="4"/>
  <c r="F1112" i="4"/>
  <c r="C393" i="5"/>
  <c r="C393" i="4"/>
  <c r="F394" i="3"/>
  <c r="T752" i="5"/>
  <c r="J636" i="3"/>
  <c r="D636" i="5" s="1"/>
  <c r="I636" i="3"/>
  <c r="O636" i="4" s="1"/>
  <c r="H395" i="3"/>
  <c r="G396" i="3"/>
  <c r="H1115" i="3"/>
  <c r="G1116" i="3"/>
  <c r="S1094" i="4"/>
  <c r="K1094" i="4"/>
  <c r="C636" i="3"/>
  <c r="D635" i="3"/>
  <c r="E635" i="3" s="1"/>
  <c r="F635" i="3" s="1"/>
  <c r="T1112" i="5"/>
  <c r="V153" i="4"/>
  <c r="F153" i="4"/>
  <c r="V633" i="4"/>
  <c r="F633" i="4"/>
  <c r="C156" i="3"/>
  <c r="D155" i="3"/>
  <c r="E155" i="3" s="1"/>
  <c r="L14" i="4"/>
  <c r="N14" i="4" s="1"/>
  <c r="G15" i="4"/>
  <c r="H15" i="4" s="1"/>
  <c r="O493" i="5"/>
  <c r="U493" i="5" s="1"/>
  <c r="V493" i="5" s="1"/>
  <c r="J494" i="5"/>
  <c r="K494" i="5" s="1"/>
  <c r="C755" i="3"/>
  <c r="D754" i="3"/>
  <c r="E754" i="3" s="1"/>
  <c r="F754" i="3" s="1"/>
  <c r="Q373" i="4"/>
  <c r="W373" i="4" s="1"/>
  <c r="X373" i="4" s="1"/>
  <c r="M374" i="4"/>
  <c r="G638" i="3"/>
  <c r="H637" i="3"/>
  <c r="C513" i="5"/>
  <c r="C513" i="4"/>
  <c r="F514" i="3"/>
  <c r="J854" i="5"/>
  <c r="K854" i="5" s="1"/>
  <c r="O853" i="5"/>
  <c r="U853" i="5" s="1"/>
  <c r="V853" i="5" s="1"/>
  <c r="L254" i="5"/>
  <c r="M254" i="5" s="1"/>
  <c r="Q254" i="5"/>
  <c r="G615" i="4"/>
  <c r="H615" i="4" s="1"/>
  <c r="L614" i="4"/>
  <c r="N614" i="4" s="1"/>
  <c r="O973" i="5"/>
  <c r="U973" i="5" s="1"/>
  <c r="V973" i="5" s="1"/>
  <c r="J974" i="5"/>
  <c r="K974" i="5" s="1"/>
  <c r="G877" i="3"/>
  <c r="H876" i="3"/>
  <c r="K974" i="4"/>
  <c r="S974" i="4"/>
  <c r="L614" i="5"/>
  <c r="M614" i="5" s="1"/>
  <c r="Q614" i="5"/>
  <c r="V752" i="4"/>
  <c r="F752" i="4"/>
  <c r="T153" i="5"/>
  <c r="C1114" i="5" l="1"/>
  <c r="C1114" i="4"/>
  <c r="C635" i="5"/>
  <c r="C635" i="4"/>
  <c r="F636" i="3"/>
  <c r="C754" i="5"/>
  <c r="C754" i="4"/>
  <c r="C35" i="5"/>
  <c r="C35" i="4"/>
  <c r="C874" i="5"/>
  <c r="C874" i="4"/>
  <c r="C994" i="5"/>
  <c r="C994" i="4"/>
  <c r="C157" i="3"/>
  <c r="D156" i="3"/>
  <c r="E156" i="3" s="1"/>
  <c r="C514" i="5"/>
  <c r="C514" i="4"/>
  <c r="F515" i="3"/>
  <c r="C756" i="3"/>
  <c r="D755" i="3"/>
  <c r="E755" i="3" s="1"/>
  <c r="F755" i="3" s="1"/>
  <c r="C37" i="3"/>
  <c r="D36" i="3"/>
  <c r="E36" i="3" s="1"/>
  <c r="F36" i="3" s="1"/>
  <c r="G859" i="5"/>
  <c r="P859" i="5"/>
  <c r="C1116" i="3"/>
  <c r="D1115" i="3"/>
  <c r="E1115" i="3" s="1"/>
  <c r="F1115" i="3" s="1"/>
  <c r="E20" i="5"/>
  <c r="F20" i="5" s="1"/>
  <c r="C996" i="3"/>
  <c r="D995" i="3"/>
  <c r="E995" i="3" s="1"/>
  <c r="F995" i="3" s="1"/>
  <c r="G735" i="4"/>
  <c r="H735" i="4" s="1"/>
  <c r="L734" i="4"/>
  <c r="N734" i="4" s="1"/>
  <c r="G739" i="5"/>
  <c r="P739" i="5"/>
  <c r="V154" i="4"/>
  <c r="F154" i="4"/>
  <c r="T34" i="5"/>
  <c r="Q974" i="5"/>
  <c r="L974" i="5"/>
  <c r="M974" i="5" s="1"/>
  <c r="Q734" i="5"/>
  <c r="L734" i="5"/>
  <c r="M734" i="5" s="1"/>
  <c r="V513" i="4"/>
  <c r="F513" i="4"/>
  <c r="P1099" i="5"/>
  <c r="G1099" i="5"/>
  <c r="G277" i="3"/>
  <c r="H276" i="3"/>
  <c r="G855" i="4"/>
  <c r="H855" i="4" s="1"/>
  <c r="L854" i="4"/>
  <c r="N854" i="4" s="1"/>
  <c r="T154" i="5"/>
  <c r="L374" i="5"/>
  <c r="M374" i="5" s="1"/>
  <c r="Q374" i="5"/>
  <c r="C155" i="5"/>
  <c r="C155" i="4"/>
  <c r="F156" i="3"/>
  <c r="H36" i="3"/>
  <c r="G37" i="3"/>
  <c r="D516" i="3"/>
  <c r="E516" i="3" s="1"/>
  <c r="C517" i="3"/>
  <c r="E140" i="5"/>
  <c r="F140" i="5" s="1"/>
  <c r="J275" i="3"/>
  <c r="D275" i="5" s="1"/>
  <c r="I275" i="3"/>
  <c r="O275" i="4" s="1"/>
  <c r="P254" i="4"/>
  <c r="T254" i="4"/>
  <c r="U254" i="4" s="1"/>
  <c r="V993" i="4"/>
  <c r="F993" i="4"/>
  <c r="N614" i="5"/>
  <c r="R614" i="5"/>
  <c r="S614" i="5" s="1"/>
  <c r="L494" i="5"/>
  <c r="M494" i="5" s="1"/>
  <c r="Q494" i="5"/>
  <c r="J637" i="3"/>
  <c r="D637" i="5" s="1"/>
  <c r="I637" i="3"/>
  <c r="O637" i="4" s="1"/>
  <c r="G1117" i="3"/>
  <c r="H1116" i="3"/>
  <c r="C394" i="5"/>
  <c r="C394" i="4"/>
  <c r="F395" i="3"/>
  <c r="G997" i="3"/>
  <c r="H996" i="3"/>
  <c r="J35" i="3"/>
  <c r="D35" i="5" s="1"/>
  <c r="I35" i="3"/>
  <c r="O35" i="4" s="1"/>
  <c r="C275" i="5"/>
  <c r="C275" i="4"/>
  <c r="E260" i="5"/>
  <c r="F260" i="5" s="1"/>
  <c r="R14" i="5"/>
  <c r="N14" i="5"/>
  <c r="R255" i="4"/>
  <c r="I255" i="4"/>
  <c r="J255" i="4" s="1"/>
  <c r="G757" i="3"/>
  <c r="H756" i="3"/>
  <c r="C397" i="3"/>
  <c r="D396" i="3"/>
  <c r="E396" i="3" s="1"/>
  <c r="V753" i="4"/>
  <c r="F753" i="4"/>
  <c r="F634" i="4"/>
  <c r="V634" i="4"/>
  <c r="T993" i="5"/>
  <c r="C637" i="3"/>
  <c r="D636" i="3"/>
  <c r="E636" i="3" s="1"/>
  <c r="T513" i="5"/>
  <c r="G975" i="4"/>
  <c r="H975" i="4" s="1"/>
  <c r="L974" i="4"/>
  <c r="N974" i="4" s="1"/>
  <c r="T134" i="4"/>
  <c r="U134" i="4" s="1"/>
  <c r="P134" i="4"/>
  <c r="J876" i="3"/>
  <c r="D876" i="5" s="1"/>
  <c r="I876" i="3"/>
  <c r="O876" i="4" s="1"/>
  <c r="N254" i="5"/>
  <c r="R254" i="5"/>
  <c r="S254" i="5" s="1"/>
  <c r="G639" i="3"/>
  <c r="H638" i="3"/>
  <c r="T14" i="4"/>
  <c r="U14" i="4" s="1"/>
  <c r="P14" i="4"/>
  <c r="J1115" i="3"/>
  <c r="D1115" i="5" s="1"/>
  <c r="I1115" i="3"/>
  <c r="O1115" i="4" s="1"/>
  <c r="V393" i="4"/>
  <c r="F393" i="4"/>
  <c r="R135" i="4"/>
  <c r="I135" i="4"/>
  <c r="J135" i="4" s="1"/>
  <c r="J995" i="3"/>
  <c r="D995" i="5" s="1"/>
  <c r="I995" i="3"/>
  <c r="O995" i="4" s="1"/>
  <c r="V274" i="4"/>
  <c r="F274" i="4"/>
  <c r="C876" i="3"/>
  <c r="D875" i="3"/>
  <c r="E875" i="3" s="1"/>
  <c r="F875" i="3" s="1"/>
  <c r="S14" i="5"/>
  <c r="L494" i="4"/>
  <c r="N494" i="4" s="1"/>
  <c r="G495" i="4"/>
  <c r="H495" i="4" s="1"/>
  <c r="G157" i="3"/>
  <c r="H156" i="3"/>
  <c r="J755" i="3"/>
  <c r="D755" i="5" s="1"/>
  <c r="I755" i="3"/>
  <c r="O755" i="4" s="1"/>
  <c r="T753" i="5"/>
  <c r="T634" i="5"/>
  <c r="T1113" i="5"/>
  <c r="T614" i="4"/>
  <c r="U614" i="4" s="1"/>
  <c r="P614" i="4"/>
  <c r="G1095" i="4"/>
  <c r="H1095" i="4" s="1"/>
  <c r="L1094" i="4"/>
  <c r="N1094" i="4" s="1"/>
  <c r="G878" i="3"/>
  <c r="H877" i="3"/>
  <c r="T393" i="5"/>
  <c r="E620" i="5"/>
  <c r="F620" i="5" s="1"/>
  <c r="T274" i="5"/>
  <c r="J515" i="3"/>
  <c r="D515" i="5" s="1"/>
  <c r="I515" i="3"/>
  <c r="O515" i="4" s="1"/>
  <c r="R134" i="5"/>
  <c r="S134" i="5" s="1"/>
  <c r="N134" i="5"/>
  <c r="J155" i="3"/>
  <c r="D155" i="5" s="1"/>
  <c r="I155" i="3"/>
  <c r="O155" i="4" s="1"/>
  <c r="V873" i="4"/>
  <c r="F873" i="4"/>
  <c r="V34" i="4"/>
  <c r="F34" i="4"/>
  <c r="R615" i="4"/>
  <c r="I615" i="4"/>
  <c r="J615" i="4" s="1"/>
  <c r="R15" i="4"/>
  <c r="I15" i="4"/>
  <c r="J15" i="4" s="1"/>
  <c r="G397" i="3"/>
  <c r="H396" i="3"/>
  <c r="Q854" i="5"/>
  <c r="L854" i="5"/>
  <c r="M854" i="5" s="1"/>
  <c r="J395" i="3"/>
  <c r="D395" i="5" s="1"/>
  <c r="I395" i="3"/>
  <c r="O395" i="4" s="1"/>
  <c r="C277" i="3"/>
  <c r="D276" i="3"/>
  <c r="E276" i="3" s="1"/>
  <c r="F276" i="3" s="1"/>
  <c r="P379" i="5"/>
  <c r="G379" i="5"/>
  <c r="L1094" i="5"/>
  <c r="M1094" i="5" s="1"/>
  <c r="Q1094" i="5"/>
  <c r="G375" i="4"/>
  <c r="H375" i="4" s="1"/>
  <c r="L374" i="4"/>
  <c r="N374" i="4" s="1"/>
  <c r="G517" i="3"/>
  <c r="H516" i="3"/>
  <c r="P499" i="5"/>
  <c r="G499" i="5"/>
  <c r="G979" i="5"/>
  <c r="P979" i="5"/>
  <c r="F1113" i="4"/>
  <c r="V1113" i="4"/>
  <c r="T873" i="5"/>
  <c r="C36" i="5" l="1"/>
  <c r="C36" i="4"/>
  <c r="C755" i="5"/>
  <c r="C755" i="4"/>
  <c r="C875" i="5"/>
  <c r="C875" i="4"/>
  <c r="C995" i="5"/>
  <c r="C995" i="4"/>
  <c r="C1115" i="5"/>
  <c r="C1115" i="4"/>
  <c r="C276" i="5"/>
  <c r="C276" i="4"/>
  <c r="G620" i="5"/>
  <c r="P620" i="5"/>
  <c r="H639" i="3"/>
  <c r="G640" i="3"/>
  <c r="R975" i="4"/>
  <c r="I975" i="4"/>
  <c r="J975" i="4" s="1"/>
  <c r="S255" i="4"/>
  <c r="K255" i="4"/>
  <c r="V275" i="4"/>
  <c r="F275" i="4"/>
  <c r="T394" i="5"/>
  <c r="J36" i="3"/>
  <c r="D36" i="5" s="1"/>
  <c r="I36" i="3"/>
  <c r="O36" i="4" s="1"/>
  <c r="E1100" i="5"/>
  <c r="F1100" i="5" s="1"/>
  <c r="D37" i="3"/>
  <c r="E37" i="3" s="1"/>
  <c r="F37" i="3" s="1"/>
  <c r="C38" i="3"/>
  <c r="D157" i="3"/>
  <c r="E157" i="3" s="1"/>
  <c r="C158" i="3"/>
  <c r="V35" i="4"/>
  <c r="F35" i="4"/>
  <c r="C636" i="5"/>
  <c r="C636" i="4"/>
  <c r="E500" i="5"/>
  <c r="F500" i="5" s="1"/>
  <c r="E380" i="5"/>
  <c r="F380" i="5" s="1"/>
  <c r="R854" i="5"/>
  <c r="N854" i="5"/>
  <c r="J156" i="3"/>
  <c r="D156" i="5" s="1"/>
  <c r="I156" i="3"/>
  <c r="O156" i="4" s="1"/>
  <c r="C877" i="3"/>
  <c r="D876" i="3"/>
  <c r="E876" i="3" s="1"/>
  <c r="F876" i="3" s="1"/>
  <c r="O254" i="5"/>
  <c r="U254" i="5" s="1"/>
  <c r="V254" i="5" s="1"/>
  <c r="J255" i="5"/>
  <c r="K255" i="5" s="1"/>
  <c r="G1118" i="3"/>
  <c r="H1117" i="3"/>
  <c r="T35" i="5"/>
  <c r="F635" i="4"/>
  <c r="V635" i="4"/>
  <c r="R1094" i="5"/>
  <c r="S1094" i="5" s="1"/>
  <c r="N1094" i="5"/>
  <c r="G158" i="3"/>
  <c r="H157" i="3"/>
  <c r="O14" i="5"/>
  <c r="U14" i="5" s="1"/>
  <c r="V14" i="5" s="1"/>
  <c r="J15" i="5"/>
  <c r="K15" i="5" s="1"/>
  <c r="P140" i="5"/>
  <c r="G140" i="5"/>
  <c r="C156" i="5"/>
  <c r="C156" i="4"/>
  <c r="F157" i="3"/>
  <c r="P854" i="4"/>
  <c r="T854" i="4"/>
  <c r="U854" i="4" s="1"/>
  <c r="P20" i="5"/>
  <c r="G20" i="5"/>
  <c r="F994" i="4"/>
  <c r="V994" i="4"/>
  <c r="T635" i="5"/>
  <c r="S615" i="4"/>
  <c r="K615" i="4"/>
  <c r="J615" i="5"/>
  <c r="K615" i="5" s="1"/>
  <c r="O614" i="5"/>
  <c r="U614" i="5" s="1"/>
  <c r="V614" i="5" s="1"/>
  <c r="J516" i="3"/>
  <c r="D516" i="5" s="1"/>
  <c r="I516" i="3"/>
  <c r="O516" i="4" s="1"/>
  <c r="G879" i="3"/>
  <c r="H878" i="3"/>
  <c r="J996" i="3"/>
  <c r="D996" i="5" s="1"/>
  <c r="I996" i="3"/>
  <c r="O996" i="4" s="1"/>
  <c r="V155" i="4"/>
  <c r="F155" i="4"/>
  <c r="R855" i="4"/>
  <c r="I855" i="4"/>
  <c r="J855" i="4" s="1"/>
  <c r="R734" i="5"/>
  <c r="S734" i="5" s="1"/>
  <c r="N734" i="5"/>
  <c r="C757" i="3"/>
  <c r="D756" i="3"/>
  <c r="E756" i="3" s="1"/>
  <c r="F756" i="3" s="1"/>
  <c r="T994" i="5"/>
  <c r="G518" i="3"/>
  <c r="H517" i="3"/>
  <c r="D277" i="3"/>
  <c r="E277" i="3" s="1"/>
  <c r="F277" i="3" s="1"/>
  <c r="C278" i="3"/>
  <c r="J396" i="3"/>
  <c r="D396" i="5" s="1"/>
  <c r="I396" i="3"/>
  <c r="O396" i="4" s="1"/>
  <c r="T1094" i="4"/>
  <c r="U1094" i="4" s="1"/>
  <c r="P1094" i="4"/>
  <c r="R495" i="4"/>
  <c r="I495" i="4"/>
  <c r="J495" i="4" s="1"/>
  <c r="M15" i="4"/>
  <c r="Q14" i="4"/>
  <c r="W14" i="4" s="1"/>
  <c r="X14" i="4" s="1"/>
  <c r="M135" i="4"/>
  <c r="Q134" i="4"/>
  <c r="W134" i="4" s="1"/>
  <c r="X134" i="4" s="1"/>
  <c r="D637" i="3"/>
  <c r="E637" i="3" s="1"/>
  <c r="F637" i="3" s="1"/>
  <c r="C638" i="3"/>
  <c r="D397" i="3"/>
  <c r="E397" i="3" s="1"/>
  <c r="C398" i="3"/>
  <c r="G260" i="5"/>
  <c r="P260" i="5"/>
  <c r="G998" i="3"/>
  <c r="H997" i="3"/>
  <c r="C518" i="3"/>
  <c r="D517" i="3"/>
  <c r="E517" i="3" s="1"/>
  <c r="T155" i="5"/>
  <c r="J276" i="3"/>
  <c r="D276" i="5" s="1"/>
  <c r="I276" i="3"/>
  <c r="O276" i="4" s="1"/>
  <c r="E740" i="5"/>
  <c r="F740" i="5" s="1"/>
  <c r="C1117" i="3"/>
  <c r="D1116" i="3"/>
  <c r="E1116" i="3" s="1"/>
  <c r="F1116" i="3" s="1"/>
  <c r="C515" i="5"/>
  <c r="C515" i="4"/>
  <c r="F516" i="3"/>
  <c r="V754" i="4"/>
  <c r="F754" i="4"/>
  <c r="E980" i="5"/>
  <c r="F980" i="5" s="1"/>
  <c r="O134" i="5"/>
  <c r="U134" i="5" s="1"/>
  <c r="V134" i="5" s="1"/>
  <c r="J135" i="5"/>
  <c r="K135" i="5" s="1"/>
  <c r="T275" i="5"/>
  <c r="S854" i="5"/>
  <c r="J877" i="3"/>
  <c r="D877" i="5" s="1"/>
  <c r="I877" i="3"/>
  <c r="O877" i="4" s="1"/>
  <c r="T374" i="4"/>
  <c r="U374" i="4" s="1"/>
  <c r="P374" i="4"/>
  <c r="G398" i="3"/>
  <c r="H397" i="3"/>
  <c r="I1095" i="4"/>
  <c r="J1095" i="4" s="1"/>
  <c r="R1095" i="4"/>
  <c r="T494" i="4"/>
  <c r="U494" i="4" s="1"/>
  <c r="P494" i="4"/>
  <c r="J756" i="3"/>
  <c r="D756" i="5" s="1"/>
  <c r="I756" i="3"/>
  <c r="O756" i="4" s="1"/>
  <c r="C395" i="5"/>
  <c r="C395" i="4"/>
  <c r="F396" i="3"/>
  <c r="G278" i="3"/>
  <c r="H277" i="3"/>
  <c r="N974" i="5"/>
  <c r="R974" i="5"/>
  <c r="T734" i="4"/>
  <c r="U734" i="4" s="1"/>
  <c r="P734" i="4"/>
  <c r="F514" i="4"/>
  <c r="V514" i="4"/>
  <c r="V874" i="4"/>
  <c r="F874" i="4"/>
  <c r="T754" i="5"/>
  <c r="V1114" i="4"/>
  <c r="F1114" i="4"/>
  <c r="J1116" i="3"/>
  <c r="D1116" i="5" s="1"/>
  <c r="I1116" i="3"/>
  <c r="O1116" i="4" s="1"/>
  <c r="C997" i="3"/>
  <c r="D996" i="3"/>
  <c r="E996" i="3" s="1"/>
  <c r="F996" i="3" s="1"/>
  <c r="I375" i="4"/>
  <c r="J375" i="4" s="1"/>
  <c r="R375" i="4"/>
  <c r="S15" i="4"/>
  <c r="K15" i="4"/>
  <c r="Q614" i="4"/>
  <c r="W614" i="4" s="1"/>
  <c r="X614" i="4" s="1"/>
  <c r="M615" i="4"/>
  <c r="S135" i="4"/>
  <c r="K135" i="4"/>
  <c r="J638" i="3"/>
  <c r="D638" i="5" s="1"/>
  <c r="I638" i="3"/>
  <c r="O638" i="4" s="1"/>
  <c r="T974" i="4"/>
  <c r="U974" i="4" s="1"/>
  <c r="P974" i="4"/>
  <c r="G758" i="3"/>
  <c r="H757" i="3"/>
  <c r="V394" i="4"/>
  <c r="F394" i="4"/>
  <c r="N494" i="5"/>
  <c r="R494" i="5"/>
  <c r="S494" i="5" s="1"/>
  <c r="M255" i="4"/>
  <c r="Q254" i="4"/>
  <c r="W254" i="4" s="1"/>
  <c r="X254" i="4" s="1"/>
  <c r="H37" i="3"/>
  <c r="G38" i="3"/>
  <c r="R374" i="5"/>
  <c r="S374" i="5" s="1"/>
  <c r="N374" i="5"/>
  <c r="S974" i="5"/>
  <c r="R735" i="4"/>
  <c r="I735" i="4"/>
  <c r="J735" i="4" s="1"/>
  <c r="E860" i="5"/>
  <c r="F860" i="5" s="1"/>
  <c r="T514" i="5"/>
  <c r="T874" i="5"/>
  <c r="T1114" i="5"/>
  <c r="C756" i="5" l="1"/>
  <c r="C756" i="4"/>
  <c r="C1116" i="5"/>
  <c r="C1116" i="4"/>
  <c r="C37" i="5"/>
  <c r="C37" i="4"/>
  <c r="C876" i="5"/>
  <c r="C876" i="4"/>
  <c r="C996" i="5"/>
  <c r="C996" i="4"/>
  <c r="C637" i="5"/>
  <c r="C637" i="4"/>
  <c r="C277" i="5"/>
  <c r="C277" i="4"/>
  <c r="F278" i="3"/>
  <c r="J37" i="3"/>
  <c r="D37" i="5" s="1"/>
  <c r="I37" i="3"/>
  <c r="O37" i="4" s="1"/>
  <c r="J495" i="5"/>
  <c r="K495" i="5" s="1"/>
  <c r="O494" i="5"/>
  <c r="U494" i="5" s="1"/>
  <c r="V494" i="5" s="1"/>
  <c r="S375" i="4"/>
  <c r="K375" i="4"/>
  <c r="M735" i="4"/>
  <c r="Q734" i="4"/>
  <c r="W734" i="4" s="1"/>
  <c r="X734" i="4" s="1"/>
  <c r="T395" i="5"/>
  <c r="G399" i="3"/>
  <c r="H398" i="3"/>
  <c r="V515" i="4"/>
  <c r="F515" i="4"/>
  <c r="E261" i="5"/>
  <c r="F261" i="5" s="1"/>
  <c r="C279" i="3"/>
  <c r="D278" i="3"/>
  <c r="E278" i="3" s="1"/>
  <c r="T156" i="5"/>
  <c r="P500" i="5"/>
  <c r="G500" i="5"/>
  <c r="D38" i="3"/>
  <c r="E38" i="3" s="1"/>
  <c r="F38" i="3" s="1"/>
  <c r="C39" i="3"/>
  <c r="T276" i="5"/>
  <c r="F875" i="4"/>
  <c r="V875" i="4"/>
  <c r="O974" i="5"/>
  <c r="U974" i="5" s="1"/>
  <c r="V974" i="5" s="1"/>
  <c r="J975" i="5"/>
  <c r="K975" i="5" s="1"/>
  <c r="M375" i="4"/>
  <c r="Q374" i="4"/>
  <c r="W374" i="4" s="1"/>
  <c r="X374" i="4" s="1"/>
  <c r="Q135" i="5"/>
  <c r="L135" i="5"/>
  <c r="M135" i="5" s="1"/>
  <c r="T515" i="5"/>
  <c r="C399" i="3"/>
  <c r="D398" i="3"/>
  <c r="E398" i="3" s="1"/>
  <c r="S495" i="4"/>
  <c r="K495" i="4"/>
  <c r="E141" i="5"/>
  <c r="F141" i="5" s="1"/>
  <c r="J1095" i="5"/>
  <c r="K1095" i="5" s="1"/>
  <c r="O1094" i="5"/>
  <c r="U1094" i="5" s="1"/>
  <c r="V1094" i="5" s="1"/>
  <c r="J1117" i="3"/>
  <c r="D1117" i="5" s="1"/>
  <c r="I1117" i="3"/>
  <c r="O1117" i="4" s="1"/>
  <c r="T875" i="5"/>
  <c r="G39" i="3"/>
  <c r="H38" i="3"/>
  <c r="D997" i="3"/>
  <c r="E997" i="3" s="1"/>
  <c r="F997" i="3" s="1"/>
  <c r="C998" i="3"/>
  <c r="J277" i="3"/>
  <c r="D277" i="5" s="1"/>
  <c r="I277" i="3"/>
  <c r="O277" i="4" s="1"/>
  <c r="I517" i="3"/>
  <c r="O517" i="4" s="1"/>
  <c r="J517" i="3"/>
  <c r="D517" i="5" s="1"/>
  <c r="D757" i="3"/>
  <c r="E757" i="3" s="1"/>
  <c r="F757" i="3" s="1"/>
  <c r="C758" i="3"/>
  <c r="Q615" i="5"/>
  <c r="L615" i="5"/>
  <c r="M615" i="5" s="1"/>
  <c r="E21" i="5"/>
  <c r="F21" i="5" s="1"/>
  <c r="G1119" i="3"/>
  <c r="H1118" i="3"/>
  <c r="V636" i="4"/>
  <c r="F636" i="4"/>
  <c r="G256" i="4"/>
  <c r="H256" i="4" s="1"/>
  <c r="L255" i="4"/>
  <c r="N255" i="4" s="1"/>
  <c r="E621" i="5"/>
  <c r="F621" i="5" s="1"/>
  <c r="F1115" i="4"/>
  <c r="V1115" i="4"/>
  <c r="G860" i="5"/>
  <c r="P860" i="5"/>
  <c r="M975" i="4"/>
  <c r="Q974" i="4"/>
  <c r="W974" i="4" s="1"/>
  <c r="X974" i="4" s="1"/>
  <c r="G16" i="4"/>
  <c r="H16" i="4" s="1"/>
  <c r="L15" i="4"/>
  <c r="N15" i="4" s="1"/>
  <c r="G279" i="3"/>
  <c r="H278" i="3"/>
  <c r="M495" i="4"/>
  <c r="Q494" i="4"/>
  <c r="W494" i="4" s="1"/>
  <c r="X494" i="4" s="1"/>
  <c r="P980" i="5"/>
  <c r="G980" i="5"/>
  <c r="D1117" i="3"/>
  <c r="E1117" i="3" s="1"/>
  <c r="F1117" i="3" s="1"/>
  <c r="C1118" i="3"/>
  <c r="C639" i="3"/>
  <c r="D638" i="3"/>
  <c r="E638" i="3" s="1"/>
  <c r="F638" i="3" s="1"/>
  <c r="M1095" i="4"/>
  <c r="Q1094" i="4"/>
  <c r="W1094" i="4" s="1"/>
  <c r="X1094" i="4" s="1"/>
  <c r="G519" i="3"/>
  <c r="H518" i="3"/>
  <c r="O854" i="5"/>
  <c r="U854" i="5" s="1"/>
  <c r="V854" i="5" s="1"/>
  <c r="J855" i="5"/>
  <c r="K855" i="5" s="1"/>
  <c r="T636" i="5"/>
  <c r="P1100" i="5"/>
  <c r="G1100" i="5"/>
  <c r="T1115" i="5"/>
  <c r="V755" i="4"/>
  <c r="F755" i="4"/>
  <c r="J757" i="3"/>
  <c r="D757" i="5" s="1"/>
  <c r="I757" i="3"/>
  <c r="O757" i="4" s="1"/>
  <c r="S735" i="4"/>
  <c r="K735" i="4"/>
  <c r="P740" i="5"/>
  <c r="G740" i="5"/>
  <c r="C519" i="3"/>
  <c r="D518" i="3"/>
  <c r="E518" i="3" s="1"/>
  <c r="J735" i="5"/>
  <c r="K735" i="5" s="1"/>
  <c r="O734" i="5"/>
  <c r="U734" i="5" s="1"/>
  <c r="V734" i="5" s="1"/>
  <c r="J878" i="3"/>
  <c r="D878" i="5" s="1"/>
  <c r="I878" i="3"/>
  <c r="O878" i="4" s="1"/>
  <c r="L615" i="4"/>
  <c r="N615" i="4" s="1"/>
  <c r="G616" i="4"/>
  <c r="H616" i="4" s="1"/>
  <c r="L15" i="5"/>
  <c r="M15" i="5" s="1"/>
  <c r="Q15" i="5"/>
  <c r="Q255" i="5"/>
  <c r="L255" i="5"/>
  <c r="M255" i="5" s="1"/>
  <c r="K975" i="4"/>
  <c r="S975" i="4"/>
  <c r="T755" i="5"/>
  <c r="G759" i="3"/>
  <c r="H758" i="3"/>
  <c r="J997" i="3"/>
  <c r="D997" i="5" s="1"/>
  <c r="I997" i="3"/>
  <c r="O997" i="4" s="1"/>
  <c r="H879" i="3"/>
  <c r="G880" i="3"/>
  <c r="Q854" i="4"/>
  <c r="W854" i="4" s="1"/>
  <c r="X854" i="4" s="1"/>
  <c r="M855" i="4"/>
  <c r="G380" i="5"/>
  <c r="P380" i="5"/>
  <c r="V995" i="4"/>
  <c r="F995" i="4"/>
  <c r="K1095" i="4"/>
  <c r="S1095" i="4"/>
  <c r="G999" i="3"/>
  <c r="H998" i="3"/>
  <c r="S855" i="4"/>
  <c r="K855" i="4"/>
  <c r="C157" i="5"/>
  <c r="C157" i="4"/>
  <c r="F158" i="3"/>
  <c r="J157" i="3"/>
  <c r="D157" i="5" s="1"/>
  <c r="I157" i="3"/>
  <c r="O157" i="4" s="1"/>
  <c r="C159" i="3"/>
  <c r="D158" i="3"/>
  <c r="E158" i="3" s="1"/>
  <c r="G641" i="3"/>
  <c r="H640" i="3"/>
  <c r="T995" i="5"/>
  <c r="V36" i="4"/>
  <c r="F36" i="4"/>
  <c r="C396" i="5"/>
  <c r="C396" i="4"/>
  <c r="F397" i="3"/>
  <c r="O374" i="5"/>
  <c r="U374" i="5" s="1"/>
  <c r="V374" i="5" s="1"/>
  <c r="J375" i="5"/>
  <c r="K375" i="5" s="1"/>
  <c r="G136" i="4"/>
  <c r="H136" i="4" s="1"/>
  <c r="L135" i="4"/>
  <c r="N135" i="4" s="1"/>
  <c r="V395" i="4"/>
  <c r="F395" i="4"/>
  <c r="J397" i="3"/>
  <c r="D397" i="5" s="1"/>
  <c r="I397" i="3"/>
  <c r="O397" i="4" s="1"/>
  <c r="C516" i="5"/>
  <c r="C516" i="4"/>
  <c r="F517" i="3"/>
  <c r="V156" i="4"/>
  <c r="F156" i="4"/>
  <c r="G159" i="3"/>
  <c r="H158" i="3"/>
  <c r="D877" i="3"/>
  <c r="E877" i="3" s="1"/>
  <c r="F877" i="3" s="1"/>
  <c r="C878" i="3"/>
  <c r="J639" i="3"/>
  <c r="D639" i="5" s="1"/>
  <c r="I639" i="3"/>
  <c r="O639" i="4" s="1"/>
  <c r="V276" i="4"/>
  <c r="F276" i="4"/>
  <c r="T36" i="5"/>
  <c r="C877" i="5" l="1"/>
  <c r="C877" i="4"/>
  <c r="C638" i="5"/>
  <c r="C638" i="4"/>
  <c r="C997" i="5"/>
  <c r="C997" i="4"/>
  <c r="C1117" i="5"/>
  <c r="C1117" i="4"/>
  <c r="C38" i="5"/>
  <c r="C38" i="4"/>
  <c r="C757" i="5"/>
  <c r="C757" i="4"/>
  <c r="H159" i="3"/>
  <c r="G160" i="3"/>
  <c r="V157" i="4"/>
  <c r="F157" i="4"/>
  <c r="J879" i="3"/>
  <c r="D879" i="5" s="1"/>
  <c r="I879" i="3"/>
  <c r="O879" i="4" s="1"/>
  <c r="I278" i="3"/>
  <c r="O278" i="4" s="1"/>
  <c r="J278" i="3"/>
  <c r="D278" i="5" s="1"/>
  <c r="J1118" i="3"/>
  <c r="D1118" i="5" s="1"/>
  <c r="I1118" i="3"/>
  <c r="O1118" i="4" s="1"/>
  <c r="I38" i="3"/>
  <c r="O38" i="4" s="1"/>
  <c r="J38" i="3"/>
  <c r="D38" i="5" s="1"/>
  <c r="Q1095" i="5"/>
  <c r="L1095" i="5"/>
  <c r="M1095" i="5" s="1"/>
  <c r="E501" i="5"/>
  <c r="F501" i="5" s="1"/>
  <c r="C278" i="5"/>
  <c r="C278" i="4"/>
  <c r="V996" i="4"/>
  <c r="F996" i="4"/>
  <c r="N15" i="5"/>
  <c r="R15" i="5"/>
  <c r="S15" i="5" s="1"/>
  <c r="C520" i="3"/>
  <c r="D519" i="3"/>
  <c r="E519" i="3" s="1"/>
  <c r="Q855" i="5"/>
  <c r="L855" i="5"/>
  <c r="M855" i="5" s="1"/>
  <c r="C640" i="3"/>
  <c r="D639" i="3"/>
  <c r="E639" i="3" s="1"/>
  <c r="F639" i="3" s="1"/>
  <c r="H279" i="3"/>
  <c r="G280" i="3"/>
  <c r="H1119" i="3"/>
  <c r="G1120" i="3"/>
  <c r="H39" i="3"/>
  <c r="G40" i="3"/>
  <c r="P141" i="5"/>
  <c r="G141" i="5"/>
  <c r="G376" i="4"/>
  <c r="H376" i="4" s="1"/>
  <c r="L375" i="4"/>
  <c r="N375" i="4" s="1"/>
  <c r="V277" i="4"/>
  <c r="F277" i="4"/>
  <c r="T996" i="5"/>
  <c r="J640" i="3"/>
  <c r="D640" i="5" s="1"/>
  <c r="I640" i="3"/>
  <c r="O640" i="4" s="1"/>
  <c r="C1119" i="3"/>
  <c r="D1118" i="3"/>
  <c r="E1118" i="3" s="1"/>
  <c r="F1118" i="3" s="1"/>
  <c r="T15" i="4"/>
  <c r="U15" i="4" s="1"/>
  <c r="P15" i="4"/>
  <c r="P621" i="5"/>
  <c r="G621" i="5"/>
  <c r="R135" i="5"/>
  <c r="N135" i="5"/>
  <c r="T277" i="5"/>
  <c r="L855" i="4"/>
  <c r="N855" i="4" s="1"/>
  <c r="G856" i="4"/>
  <c r="H856" i="4" s="1"/>
  <c r="R616" i="4"/>
  <c r="I616" i="4"/>
  <c r="J616" i="4" s="1"/>
  <c r="T396" i="5"/>
  <c r="L975" i="4"/>
  <c r="N975" i="4" s="1"/>
  <c r="G976" i="4"/>
  <c r="H976" i="4" s="1"/>
  <c r="P615" i="4"/>
  <c r="T615" i="4"/>
  <c r="U615" i="4" s="1"/>
  <c r="R16" i="4"/>
  <c r="I16" i="4"/>
  <c r="J16" i="4" s="1"/>
  <c r="S135" i="5"/>
  <c r="I398" i="3"/>
  <c r="O398" i="4" s="1"/>
  <c r="J398" i="3"/>
  <c r="D398" i="5" s="1"/>
  <c r="V876" i="4"/>
  <c r="F876" i="4"/>
  <c r="V1116" i="4"/>
  <c r="F1116" i="4"/>
  <c r="T157" i="5"/>
  <c r="V396" i="4"/>
  <c r="F396" i="4"/>
  <c r="E741" i="5"/>
  <c r="F741" i="5" s="1"/>
  <c r="C160" i="3"/>
  <c r="D159" i="3"/>
  <c r="E159" i="3" s="1"/>
  <c r="J998" i="3"/>
  <c r="D998" i="5" s="1"/>
  <c r="I998" i="3"/>
  <c r="O998" i="4" s="1"/>
  <c r="E381" i="5"/>
  <c r="F381" i="5" s="1"/>
  <c r="J518" i="3"/>
  <c r="D518" i="5" s="1"/>
  <c r="I518" i="3"/>
  <c r="O518" i="4" s="1"/>
  <c r="E981" i="5"/>
  <c r="F981" i="5" s="1"/>
  <c r="T255" i="4"/>
  <c r="U255" i="4" s="1"/>
  <c r="P255" i="4"/>
  <c r="P21" i="5"/>
  <c r="G21" i="5"/>
  <c r="G496" i="4"/>
  <c r="H496" i="4" s="1"/>
  <c r="L495" i="4"/>
  <c r="N495" i="4" s="1"/>
  <c r="H399" i="3"/>
  <c r="G400" i="3"/>
  <c r="Q495" i="5"/>
  <c r="L495" i="5"/>
  <c r="M495" i="5" s="1"/>
  <c r="T876" i="5"/>
  <c r="T1116" i="5"/>
  <c r="C397" i="5"/>
  <c r="C397" i="4"/>
  <c r="F398" i="3"/>
  <c r="G642" i="3"/>
  <c r="H641" i="3"/>
  <c r="P135" i="4"/>
  <c r="T135" i="4"/>
  <c r="U135" i="4" s="1"/>
  <c r="C879" i="3"/>
  <c r="D878" i="3"/>
  <c r="E878" i="3" s="1"/>
  <c r="F878" i="3" s="1"/>
  <c r="C517" i="5"/>
  <c r="C517" i="4"/>
  <c r="F518" i="3"/>
  <c r="R136" i="4"/>
  <c r="I136" i="4"/>
  <c r="J136" i="4" s="1"/>
  <c r="H999" i="3"/>
  <c r="G1000" i="3"/>
  <c r="R255" i="5"/>
  <c r="N255" i="5"/>
  <c r="G736" i="4"/>
  <c r="H736" i="4" s="1"/>
  <c r="L735" i="4"/>
  <c r="N735" i="4" s="1"/>
  <c r="E1101" i="5"/>
  <c r="F1101" i="5" s="1"/>
  <c r="G520" i="3"/>
  <c r="H519" i="3"/>
  <c r="R256" i="4"/>
  <c r="I256" i="4"/>
  <c r="J256" i="4" s="1"/>
  <c r="R615" i="5"/>
  <c r="S615" i="5" s="1"/>
  <c r="N615" i="5"/>
  <c r="V637" i="4"/>
  <c r="F637" i="4"/>
  <c r="V37" i="4"/>
  <c r="F37" i="4"/>
  <c r="V516" i="4"/>
  <c r="F516" i="4"/>
  <c r="J758" i="3"/>
  <c r="D758" i="5" s="1"/>
  <c r="I758" i="3"/>
  <c r="O758" i="4" s="1"/>
  <c r="S255" i="5"/>
  <c r="C999" i="3"/>
  <c r="D998" i="3"/>
  <c r="E998" i="3" s="1"/>
  <c r="F998" i="3" s="1"/>
  <c r="L975" i="5"/>
  <c r="M975" i="5" s="1"/>
  <c r="Q975" i="5"/>
  <c r="D39" i="3"/>
  <c r="E39" i="3" s="1"/>
  <c r="F39" i="3" s="1"/>
  <c r="C40" i="3"/>
  <c r="C280" i="3"/>
  <c r="D279" i="3"/>
  <c r="E279" i="3" s="1"/>
  <c r="F279" i="3" s="1"/>
  <c r="T637" i="5"/>
  <c r="V756" i="4"/>
  <c r="F756" i="4"/>
  <c r="I158" i="3"/>
  <c r="O158" i="4" s="1"/>
  <c r="J158" i="3"/>
  <c r="D158" i="5" s="1"/>
  <c r="T516" i="5"/>
  <c r="Q375" i="5"/>
  <c r="L375" i="5"/>
  <c r="M375" i="5" s="1"/>
  <c r="C158" i="5"/>
  <c r="C158" i="4"/>
  <c r="F159" i="3"/>
  <c r="L1095" i="4"/>
  <c r="N1095" i="4" s="1"/>
  <c r="G1096" i="4"/>
  <c r="H1096" i="4" s="1"/>
  <c r="G881" i="3"/>
  <c r="H880" i="3"/>
  <c r="H759" i="3"/>
  <c r="G760" i="3"/>
  <c r="L735" i="5"/>
  <c r="M735" i="5" s="1"/>
  <c r="Q735" i="5"/>
  <c r="E861" i="5"/>
  <c r="F861" i="5" s="1"/>
  <c r="C759" i="3"/>
  <c r="D758" i="3"/>
  <c r="E758" i="3" s="1"/>
  <c r="F758" i="3" s="1"/>
  <c r="C400" i="3"/>
  <c r="D399" i="3"/>
  <c r="E399" i="3" s="1"/>
  <c r="P261" i="5"/>
  <c r="G261" i="5"/>
  <c r="T37" i="5"/>
  <c r="T756" i="5"/>
  <c r="C639" i="5" l="1"/>
  <c r="C639" i="4"/>
  <c r="C1118" i="5"/>
  <c r="C1118" i="4"/>
  <c r="C998" i="5"/>
  <c r="C998" i="4"/>
  <c r="C279" i="5"/>
  <c r="C279" i="4"/>
  <c r="C758" i="5"/>
  <c r="C758" i="4"/>
  <c r="F759" i="3"/>
  <c r="C39" i="5"/>
  <c r="C39" i="4"/>
  <c r="C878" i="5"/>
  <c r="C878" i="4"/>
  <c r="S735" i="5"/>
  <c r="H520" i="3"/>
  <c r="G521" i="3"/>
  <c r="J999" i="3"/>
  <c r="D999" i="5" s="1"/>
  <c r="I999" i="3"/>
  <c r="O999" i="4" s="1"/>
  <c r="C880" i="3"/>
  <c r="D879" i="3"/>
  <c r="E879" i="3" s="1"/>
  <c r="F879" i="3" s="1"/>
  <c r="T495" i="4"/>
  <c r="U495" i="4" s="1"/>
  <c r="P495" i="4"/>
  <c r="G741" i="5"/>
  <c r="P741" i="5"/>
  <c r="V278" i="4"/>
  <c r="F278" i="4"/>
  <c r="T997" i="5"/>
  <c r="G761" i="3"/>
  <c r="H760" i="3"/>
  <c r="E262" i="5"/>
  <c r="F262" i="5" s="1"/>
  <c r="C159" i="5"/>
  <c r="C159" i="4"/>
  <c r="F160" i="3"/>
  <c r="N735" i="5"/>
  <c r="R735" i="5"/>
  <c r="V158" i="4"/>
  <c r="F158" i="4"/>
  <c r="S975" i="5"/>
  <c r="P1101" i="5"/>
  <c r="G1101" i="5"/>
  <c r="R496" i="4"/>
  <c r="I496" i="4"/>
  <c r="J496" i="4" s="1"/>
  <c r="M616" i="4"/>
  <c r="Q615" i="4"/>
  <c r="W615" i="4" s="1"/>
  <c r="X615" i="4" s="1"/>
  <c r="R856" i="4"/>
  <c r="I856" i="4"/>
  <c r="J856" i="4" s="1"/>
  <c r="E622" i="5"/>
  <c r="F622" i="5" s="1"/>
  <c r="G281" i="3"/>
  <c r="H280" i="3"/>
  <c r="C521" i="3"/>
  <c r="D520" i="3"/>
  <c r="E520" i="3" s="1"/>
  <c r="T278" i="5"/>
  <c r="V38" i="4"/>
  <c r="F38" i="4"/>
  <c r="R975" i="5"/>
  <c r="N975" i="5"/>
  <c r="O615" i="5"/>
  <c r="U615" i="5" s="1"/>
  <c r="V615" i="5" s="1"/>
  <c r="J616" i="5"/>
  <c r="K616" i="5" s="1"/>
  <c r="S136" i="4"/>
  <c r="K136" i="4"/>
  <c r="M136" i="4"/>
  <c r="Q135" i="4"/>
  <c r="W135" i="4" s="1"/>
  <c r="X135" i="4" s="1"/>
  <c r="E22" i="5"/>
  <c r="F22" i="5" s="1"/>
  <c r="P381" i="5"/>
  <c r="G381" i="5"/>
  <c r="I976" i="4"/>
  <c r="J976" i="4" s="1"/>
  <c r="R976" i="4"/>
  <c r="T855" i="4"/>
  <c r="U855" i="4" s="1"/>
  <c r="P855" i="4"/>
  <c r="E142" i="5"/>
  <c r="F142" i="5" s="1"/>
  <c r="J279" i="3"/>
  <c r="D279" i="5" s="1"/>
  <c r="I279" i="3"/>
  <c r="O279" i="4" s="1"/>
  <c r="P501" i="5"/>
  <c r="G501" i="5"/>
  <c r="G161" i="3"/>
  <c r="H160" i="3"/>
  <c r="T38" i="5"/>
  <c r="P735" i="4"/>
  <c r="T735" i="4"/>
  <c r="U735" i="4" s="1"/>
  <c r="J641" i="3"/>
  <c r="D641" i="5" s="1"/>
  <c r="I641" i="3"/>
  <c r="O641" i="4" s="1"/>
  <c r="P975" i="4"/>
  <c r="T975" i="4"/>
  <c r="U975" i="4" s="1"/>
  <c r="M16" i="4"/>
  <c r="Q15" i="4"/>
  <c r="W15" i="4" s="1"/>
  <c r="X15" i="4" s="1"/>
  <c r="O15" i="5"/>
  <c r="U15" i="5" s="1"/>
  <c r="V15" i="5" s="1"/>
  <c r="J16" i="5"/>
  <c r="K16" i="5" s="1"/>
  <c r="J159" i="3"/>
  <c r="D159" i="5" s="1"/>
  <c r="I159" i="3"/>
  <c r="O159" i="4" s="1"/>
  <c r="V638" i="4"/>
  <c r="F638" i="4"/>
  <c r="J759" i="3"/>
  <c r="D759" i="5" s="1"/>
  <c r="I759" i="3"/>
  <c r="O759" i="4" s="1"/>
  <c r="S256" i="4"/>
  <c r="K256" i="4"/>
  <c r="R736" i="4"/>
  <c r="I736" i="4"/>
  <c r="J736" i="4" s="1"/>
  <c r="C518" i="5"/>
  <c r="C518" i="4"/>
  <c r="F519" i="3"/>
  <c r="G643" i="3"/>
  <c r="H642" i="3"/>
  <c r="R495" i="5"/>
  <c r="N495" i="5"/>
  <c r="M256" i="4"/>
  <c r="Q255" i="4"/>
  <c r="W255" i="4" s="1"/>
  <c r="X255" i="4" s="1"/>
  <c r="H40" i="3"/>
  <c r="G41" i="3"/>
  <c r="C641" i="3"/>
  <c r="D640" i="3"/>
  <c r="E640" i="3" s="1"/>
  <c r="F640" i="3" s="1"/>
  <c r="R1095" i="5"/>
  <c r="N1095" i="5"/>
  <c r="F1117" i="4"/>
  <c r="V1117" i="4"/>
  <c r="T638" i="5"/>
  <c r="C760" i="3"/>
  <c r="D759" i="3"/>
  <c r="E759" i="3" s="1"/>
  <c r="G882" i="3"/>
  <c r="H881" i="3"/>
  <c r="J256" i="5"/>
  <c r="K256" i="5" s="1"/>
  <c r="O255" i="5"/>
  <c r="U255" i="5" s="1"/>
  <c r="V255" i="5" s="1"/>
  <c r="V517" i="4"/>
  <c r="F517" i="4"/>
  <c r="C398" i="5"/>
  <c r="C398" i="4"/>
  <c r="F399" i="3"/>
  <c r="S495" i="5"/>
  <c r="S16" i="4"/>
  <c r="K16" i="4"/>
  <c r="J39" i="3"/>
  <c r="D39" i="5" s="1"/>
  <c r="I39" i="3"/>
  <c r="O39" i="4" s="1"/>
  <c r="N855" i="5"/>
  <c r="R855" i="5"/>
  <c r="S1095" i="5"/>
  <c r="F757" i="4"/>
  <c r="V757" i="4"/>
  <c r="T1117" i="5"/>
  <c r="R375" i="5"/>
  <c r="S375" i="5" s="1"/>
  <c r="N375" i="5"/>
  <c r="J880" i="3"/>
  <c r="D880" i="5" s="1"/>
  <c r="I880" i="3"/>
  <c r="O880" i="4" s="1"/>
  <c r="C1000" i="3"/>
  <c r="D999" i="3"/>
  <c r="E999" i="3" s="1"/>
  <c r="F999" i="3" s="1"/>
  <c r="R1096" i="4"/>
  <c r="I1096" i="4"/>
  <c r="J1096" i="4" s="1"/>
  <c r="T517" i="5"/>
  <c r="V397" i="4"/>
  <c r="F397" i="4"/>
  <c r="G401" i="3"/>
  <c r="H400" i="3"/>
  <c r="G981" i="5"/>
  <c r="P981" i="5"/>
  <c r="C1120" i="3"/>
  <c r="D1119" i="3"/>
  <c r="E1119" i="3" s="1"/>
  <c r="F1119" i="3" s="1"/>
  <c r="T375" i="4"/>
  <c r="U375" i="4" s="1"/>
  <c r="P375" i="4"/>
  <c r="G1121" i="3"/>
  <c r="H1120" i="3"/>
  <c r="S855" i="5"/>
  <c r="T757" i="5"/>
  <c r="V877" i="4"/>
  <c r="F877" i="4"/>
  <c r="T158" i="5"/>
  <c r="C401" i="3"/>
  <c r="D400" i="3"/>
  <c r="E400" i="3" s="1"/>
  <c r="C281" i="3"/>
  <c r="D280" i="3"/>
  <c r="E280" i="3" s="1"/>
  <c r="F280" i="3" s="1"/>
  <c r="G861" i="5"/>
  <c r="P861" i="5"/>
  <c r="P1095" i="4"/>
  <c r="T1095" i="4"/>
  <c r="U1095" i="4" s="1"/>
  <c r="C41" i="3"/>
  <c r="D40" i="3"/>
  <c r="E40" i="3" s="1"/>
  <c r="F40" i="3" s="1"/>
  <c r="I519" i="3"/>
  <c r="O519" i="4" s="1"/>
  <c r="J519" i="3"/>
  <c r="D519" i="5" s="1"/>
  <c r="G1001" i="3"/>
  <c r="H1000" i="3"/>
  <c r="T397" i="5"/>
  <c r="J399" i="3"/>
  <c r="D399" i="5" s="1"/>
  <c r="I399" i="3"/>
  <c r="O399" i="4" s="1"/>
  <c r="C161" i="3"/>
  <c r="D160" i="3"/>
  <c r="E160" i="3" s="1"/>
  <c r="S616" i="4"/>
  <c r="K616" i="4"/>
  <c r="O135" i="5"/>
  <c r="U135" i="5" s="1"/>
  <c r="V135" i="5" s="1"/>
  <c r="J136" i="5"/>
  <c r="K136" i="5" s="1"/>
  <c r="R376" i="4"/>
  <c r="I376" i="4"/>
  <c r="J376" i="4" s="1"/>
  <c r="J1119" i="3"/>
  <c r="D1119" i="5" s="1"/>
  <c r="I1119" i="3"/>
  <c r="O1119" i="4" s="1"/>
  <c r="V997" i="4"/>
  <c r="F997" i="4"/>
  <c r="T877" i="5"/>
  <c r="C879" i="5" l="1"/>
  <c r="C879" i="4"/>
  <c r="C40" i="5"/>
  <c r="C40" i="4"/>
  <c r="C640" i="5"/>
  <c r="C640" i="4"/>
  <c r="C1119" i="5"/>
  <c r="C1119" i="4"/>
  <c r="C280" i="5"/>
  <c r="C280" i="4"/>
  <c r="C999" i="5"/>
  <c r="C999" i="4"/>
  <c r="G617" i="4"/>
  <c r="H617" i="4" s="1"/>
  <c r="L616" i="4"/>
  <c r="N616" i="4" s="1"/>
  <c r="J1000" i="3"/>
  <c r="D1000" i="5" s="1"/>
  <c r="I1000" i="3"/>
  <c r="O1000" i="4" s="1"/>
  <c r="G402" i="3"/>
  <c r="H401" i="3"/>
  <c r="G17" i="4"/>
  <c r="H17" i="4" s="1"/>
  <c r="L16" i="4"/>
  <c r="N16" i="4" s="1"/>
  <c r="D641" i="3"/>
  <c r="E641" i="3" s="1"/>
  <c r="F641" i="3" s="1"/>
  <c r="C642" i="3"/>
  <c r="J642" i="3"/>
  <c r="D642" i="5" s="1"/>
  <c r="I642" i="3"/>
  <c r="O642" i="4" s="1"/>
  <c r="E502" i="5"/>
  <c r="F502" i="5" s="1"/>
  <c r="E1102" i="5"/>
  <c r="F1102" i="5" s="1"/>
  <c r="E742" i="5"/>
  <c r="F742" i="5" s="1"/>
  <c r="I520" i="3"/>
  <c r="O520" i="4" s="1"/>
  <c r="J520" i="3"/>
  <c r="D520" i="5" s="1"/>
  <c r="T39" i="5"/>
  <c r="V998" i="4"/>
  <c r="F998" i="4"/>
  <c r="G622" i="5"/>
  <c r="P622" i="5"/>
  <c r="C160" i="5"/>
  <c r="C160" i="4"/>
  <c r="C1121" i="3"/>
  <c r="D1120" i="3"/>
  <c r="E1120" i="3" s="1"/>
  <c r="F1120" i="3" s="1"/>
  <c r="J40" i="3"/>
  <c r="D40" i="5" s="1"/>
  <c r="I40" i="3"/>
  <c r="O40" i="4" s="1"/>
  <c r="C519" i="5"/>
  <c r="C519" i="4"/>
  <c r="F520" i="3"/>
  <c r="S976" i="4"/>
  <c r="K976" i="4"/>
  <c r="G137" i="4"/>
  <c r="H137" i="4" s="1"/>
  <c r="L136" i="4"/>
  <c r="N136" i="4" s="1"/>
  <c r="S856" i="4"/>
  <c r="K856" i="4"/>
  <c r="V159" i="4"/>
  <c r="F159" i="4"/>
  <c r="V758" i="4"/>
  <c r="F758" i="4"/>
  <c r="E862" i="5"/>
  <c r="F862" i="5" s="1"/>
  <c r="L256" i="5"/>
  <c r="M256" i="5" s="1"/>
  <c r="Q256" i="5"/>
  <c r="Q495" i="4"/>
  <c r="W495" i="4" s="1"/>
  <c r="X495" i="4" s="1"/>
  <c r="M496" i="4"/>
  <c r="D281" i="3"/>
  <c r="E281" i="3" s="1"/>
  <c r="F281" i="3" s="1"/>
  <c r="C282" i="3"/>
  <c r="C399" i="5"/>
  <c r="C399" i="4"/>
  <c r="F400" i="3"/>
  <c r="J881" i="3"/>
  <c r="D881" i="5" s="1"/>
  <c r="I881" i="3"/>
  <c r="O881" i="4" s="1"/>
  <c r="F518" i="4"/>
  <c r="V518" i="4"/>
  <c r="M736" i="4"/>
  <c r="Q735" i="4"/>
  <c r="W735" i="4" s="1"/>
  <c r="X735" i="4" s="1"/>
  <c r="T159" i="5"/>
  <c r="T758" i="5"/>
  <c r="V1118" i="4"/>
  <c r="F1118" i="4"/>
  <c r="C1001" i="3"/>
  <c r="D1000" i="3"/>
  <c r="E1000" i="3" s="1"/>
  <c r="F1000" i="3" s="1"/>
  <c r="H643" i="3"/>
  <c r="G644" i="3"/>
  <c r="C759" i="5"/>
  <c r="C759" i="4"/>
  <c r="S376" i="4"/>
  <c r="K376" i="4"/>
  <c r="O375" i="5"/>
  <c r="U375" i="5" s="1"/>
  <c r="V375" i="5" s="1"/>
  <c r="J376" i="5"/>
  <c r="K376" i="5" s="1"/>
  <c r="V398" i="4"/>
  <c r="F398" i="4"/>
  <c r="G883" i="3"/>
  <c r="H882" i="3"/>
  <c r="T518" i="5"/>
  <c r="E382" i="5"/>
  <c r="F382" i="5" s="1"/>
  <c r="L616" i="5"/>
  <c r="M616" i="5" s="1"/>
  <c r="Q616" i="5"/>
  <c r="G262" i="5"/>
  <c r="P262" i="5"/>
  <c r="C881" i="3"/>
  <c r="D880" i="3"/>
  <c r="E880" i="3" s="1"/>
  <c r="F880" i="3" s="1"/>
  <c r="V878" i="4"/>
  <c r="F878" i="4"/>
  <c r="T1118" i="5"/>
  <c r="J1120" i="3"/>
  <c r="D1120" i="5" s="1"/>
  <c r="I1120" i="3"/>
  <c r="O1120" i="4" s="1"/>
  <c r="J856" i="5"/>
  <c r="K856" i="5" s="1"/>
  <c r="O855" i="5"/>
  <c r="U855" i="5" s="1"/>
  <c r="V855" i="5" s="1"/>
  <c r="T398" i="5"/>
  <c r="O1095" i="5"/>
  <c r="U1095" i="5" s="1"/>
  <c r="V1095" i="5" s="1"/>
  <c r="J1096" i="5"/>
  <c r="K1096" i="5" s="1"/>
  <c r="S736" i="4"/>
  <c r="K736" i="4"/>
  <c r="Q975" i="4"/>
  <c r="W975" i="4" s="1"/>
  <c r="X975" i="4" s="1"/>
  <c r="M976" i="4"/>
  <c r="P142" i="5"/>
  <c r="G142" i="5"/>
  <c r="C522" i="3"/>
  <c r="D521" i="3"/>
  <c r="E521" i="3" s="1"/>
  <c r="T878" i="5"/>
  <c r="F279" i="4"/>
  <c r="V279" i="4"/>
  <c r="G1002" i="3"/>
  <c r="H1001" i="3"/>
  <c r="G42" i="3"/>
  <c r="H41" i="3"/>
  <c r="D41" i="3"/>
  <c r="E41" i="3" s="1"/>
  <c r="F41" i="3" s="1"/>
  <c r="C42" i="3"/>
  <c r="D401" i="3"/>
  <c r="E401" i="3" s="1"/>
  <c r="C402" i="3"/>
  <c r="L136" i="5"/>
  <c r="M136" i="5" s="1"/>
  <c r="Q136" i="5"/>
  <c r="G1122" i="3"/>
  <c r="H1121" i="3"/>
  <c r="E982" i="5"/>
  <c r="F982" i="5" s="1"/>
  <c r="S1096" i="4"/>
  <c r="K1096" i="4"/>
  <c r="C761" i="3"/>
  <c r="D760" i="3"/>
  <c r="E760" i="3" s="1"/>
  <c r="F760" i="3" s="1"/>
  <c r="O495" i="5"/>
  <c r="U495" i="5" s="1"/>
  <c r="V495" i="5" s="1"/>
  <c r="J496" i="5"/>
  <c r="K496" i="5" s="1"/>
  <c r="J160" i="3"/>
  <c r="D160" i="5" s="1"/>
  <c r="I160" i="3"/>
  <c r="O160" i="4" s="1"/>
  <c r="O975" i="5"/>
  <c r="U975" i="5" s="1"/>
  <c r="V975" i="5" s="1"/>
  <c r="J976" i="5"/>
  <c r="K976" i="5" s="1"/>
  <c r="J280" i="3"/>
  <c r="D280" i="5" s="1"/>
  <c r="I280" i="3"/>
  <c r="O280" i="4" s="1"/>
  <c r="S496" i="4"/>
  <c r="K496" i="4"/>
  <c r="J760" i="3"/>
  <c r="D760" i="5" s="1"/>
  <c r="I760" i="3"/>
  <c r="O760" i="4" s="1"/>
  <c r="T279" i="5"/>
  <c r="F639" i="4"/>
  <c r="V639" i="4"/>
  <c r="T998" i="5"/>
  <c r="D161" i="3"/>
  <c r="E161" i="3" s="1"/>
  <c r="F161" i="3" s="1"/>
  <c r="C162" i="3"/>
  <c r="Q1095" i="4"/>
  <c r="W1095" i="4" s="1"/>
  <c r="X1095" i="4" s="1"/>
  <c r="M1096" i="4"/>
  <c r="M376" i="4"/>
  <c r="Q375" i="4"/>
  <c r="W375" i="4" s="1"/>
  <c r="X375" i="4" s="1"/>
  <c r="J400" i="3"/>
  <c r="D400" i="5" s="1"/>
  <c r="I400" i="3"/>
  <c r="O400" i="4" s="1"/>
  <c r="G257" i="4"/>
  <c r="H257" i="4" s="1"/>
  <c r="L256" i="4"/>
  <c r="N256" i="4" s="1"/>
  <c r="Q16" i="5"/>
  <c r="L16" i="5"/>
  <c r="M16" i="5" s="1"/>
  <c r="G162" i="3"/>
  <c r="H161" i="3"/>
  <c r="M856" i="4"/>
  <c r="Q855" i="4"/>
  <c r="W855" i="4" s="1"/>
  <c r="X855" i="4" s="1"/>
  <c r="P22" i="5"/>
  <c r="G22" i="5"/>
  <c r="G282" i="3"/>
  <c r="H281" i="3"/>
  <c r="O735" i="5"/>
  <c r="U735" i="5" s="1"/>
  <c r="V735" i="5" s="1"/>
  <c r="J736" i="5"/>
  <c r="K736" i="5" s="1"/>
  <c r="G762" i="3"/>
  <c r="H761" i="3"/>
  <c r="G522" i="3"/>
  <c r="H521" i="3"/>
  <c r="V39" i="4"/>
  <c r="F39" i="4"/>
  <c r="T639" i="5"/>
  <c r="C880" i="5" l="1"/>
  <c r="C880" i="4"/>
  <c r="C1120" i="5"/>
  <c r="C1120" i="4"/>
  <c r="C641" i="5"/>
  <c r="C641" i="4"/>
  <c r="C281" i="5"/>
  <c r="C281" i="4"/>
  <c r="C161" i="5"/>
  <c r="C161" i="4"/>
  <c r="F162" i="3"/>
  <c r="C760" i="5"/>
  <c r="C760" i="4"/>
  <c r="C1000" i="5"/>
  <c r="C1000" i="4"/>
  <c r="C41" i="5"/>
  <c r="C41" i="4"/>
  <c r="J1121" i="3"/>
  <c r="D1121" i="5" s="1"/>
  <c r="I1121" i="3"/>
  <c r="O1121" i="4" s="1"/>
  <c r="N616" i="5"/>
  <c r="R616" i="5"/>
  <c r="S616" i="5" s="1"/>
  <c r="T759" i="5"/>
  <c r="C283" i="3"/>
  <c r="D282" i="3"/>
  <c r="E282" i="3" s="1"/>
  <c r="F282" i="3" s="1"/>
  <c r="R137" i="4"/>
  <c r="I137" i="4"/>
  <c r="J137" i="4" s="1"/>
  <c r="P1102" i="5"/>
  <c r="G1102" i="5"/>
  <c r="P16" i="4"/>
  <c r="T16" i="4"/>
  <c r="U16" i="4" s="1"/>
  <c r="P616" i="4"/>
  <c r="T616" i="4"/>
  <c r="U616" i="4" s="1"/>
  <c r="T280" i="5"/>
  <c r="V640" i="4"/>
  <c r="F640" i="4"/>
  <c r="I521" i="3"/>
  <c r="O521" i="4" s="1"/>
  <c r="J521" i="3"/>
  <c r="D521" i="5" s="1"/>
  <c r="G1123" i="3"/>
  <c r="H1122" i="3"/>
  <c r="Q856" i="5"/>
  <c r="L856" i="5"/>
  <c r="M856" i="5" s="1"/>
  <c r="G382" i="5"/>
  <c r="P382" i="5"/>
  <c r="L976" i="4"/>
  <c r="N976" i="4" s="1"/>
  <c r="G977" i="4"/>
  <c r="H977" i="4" s="1"/>
  <c r="D1121" i="3"/>
  <c r="E1121" i="3" s="1"/>
  <c r="F1121" i="3" s="1"/>
  <c r="C1122" i="3"/>
  <c r="R17" i="4"/>
  <c r="I17" i="4"/>
  <c r="J17" i="4" s="1"/>
  <c r="R617" i="4"/>
  <c r="I617" i="4"/>
  <c r="J617" i="4" s="1"/>
  <c r="T640" i="5"/>
  <c r="G163" i="3"/>
  <c r="H162" i="3"/>
  <c r="G283" i="3"/>
  <c r="H282" i="3"/>
  <c r="L976" i="5"/>
  <c r="M976" i="5" s="1"/>
  <c r="Q976" i="5"/>
  <c r="D761" i="3"/>
  <c r="E761" i="3" s="1"/>
  <c r="F761" i="3" s="1"/>
  <c r="C762" i="3"/>
  <c r="J41" i="3"/>
  <c r="D41" i="5" s="1"/>
  <c r="I41" i="3"/>
  <c r="O41" i="4" s="1"/>
  <c r="G737" i="4"/>
  <c r="H737" i="4" s="1"/>
  <c r="L736" i="4"/>
  <c r="N736" i="4" s="1"/>
  <c r="L376" i="5"/>
  <c r="M376" i="5" s="1"/>
  <c r="Q376" i="5"/>
  <c r="G645" i="3"/>
  <c r="H644" i="3"/>
  <c r="J401" i="3"/>
  <c r="D401" i="5" s="1"/>
  <c r="I401" i="3"/>
  <c r="O401" i="4" s="1"/>
  <c r="J281" i="3"/>
  <c r="D281" i="5" s="1"/>
  <c r="I281" i="3"/>
  <c r="O281" i="4" s="1"/>
  <c r="G523" i="3"/>
  <c r="H522" i="3"/>
  <c r="T256" i="4"/>
  <c r="U256" i="4" s="1"/>
  <c r="P256" i="4"/>
  <c r="N136" i="5"/>
  <c r="R136" i="5"/>
  <c r="S136" i="5" s="1"/>
  <c r="G43" i="3"/>
  <c r="H42" i="3"/>
  <c r="D881" i="3"/>
  <c r="E881" i="3" s="1"/>
  <c r="F881" i="3" s="1"/>
  <c r="C882" i="3"/>
  <c r="J643" i="3"/>
  <c r="D643" i="5" s="1"/>
  <c r="I643" i="3"/>
  <c r="O643" i="4" s="1"/>
  <c r="C520" i="5"/>
  <c r="C520" i="4"/>
  <c r="F521" i="3"/>
  <c r="V160" i="4"/>
  <c r="F160" i="4"/>
  <c r="P502" i="5"/>
  <c r="G502" i="5"/>
  <c r="G403" i="3"/>
  <c r="H402" i="3"/>
  <c r="V40" i="4"/>
  <c r="F40" i="4"/>
  <c r="E23" i="5"/>
  <c r="F23" i="5" s="1"/>
  <c r="J761" i="3"/>
  <c r="D761" i="5" s="1"/>
  <c r="I761" i="3"/>
  <c r="O761" i="4" s="1"/>
  <c r="C163" i="3"/>
  <c r="D162" i="3"/>
  <c r="E162" i="3" s="1"/>
  <c r="L1096" i="4"/>
  <c r="N1096" i="4" s="1"/>
  <c r="G1097" i="4"/>
  <c r="H1097" i="4" s="1"/>
  <c r="D522" i="3"/>
  <c r="E522" i="3" s="1"/>
  <c r="C523" i="3"/>
  <c r="L1096" i="5"/>
  <c r="M1096" i="5" s="1"/>
  <c r="Q1096" i="5"/>
  <c r="G377" i="4"/>
  <c r="H377" i="4" s="1"/>
  <c r="L376" i="4"/>
  <c r="N376" i="4" s="1"/>
  <c r="V519" i="4"/>
  <c r="F519" i="4"/>
  <c r="T160" i="5"/>
  <c r="V999" i="4"/>
  <c r="F999" i="4"/>
  <c r="T40" i="5"/>
  <c r="I257" i="4"/>
  <c r="J257" i="4" s="1"/>
  <c r="R257" i="4"/>
  <c r="C403" i="3"/>
  <c r="D402" i="3"/>
  <c r="E402" i="3" s="1"/>
  <c r="J1001" i="3"/>
  <c r="D1001" i="5" s="1"/>
  <c r="I1001" i="3"/>
  <c r="O1001" i="4" s="1"/>
  <c r="E263" i="5"/>
  <c r="F263" i="5" s="1"/>
  <c r="D1001" i="3"/>
  <c r="E1001" i="3" s="1"/>
  <c r="F1001" i="3" s="1"/>
  <c r="C1002" i="3"/>
  <c r="C400" i="5"/>
  <c r="C400" i="4"/>
  <c r="F401" i="3"/>
  <c r="G857" i="4"/>
  <c r="H857" i="4" s="1"/>
  <c r="L856" i="4"/>
  <c r="N856" i="4" s="1"/>
  <c r="T519" i="5"/>
  <c r="P742" i="5"/>
  <c r="G742" i="5"/>
  <c r="T999" i="5"/>
  <c r="F1119" i="4"/>
  <c r="V1119" i="4"/>
  <c r="R16" i="5"/>
  <c r="S16" i="5" s="1"/>
  <c r="N16" i="5"/>
  <c r="Q736" i="5"/>
  <c r="L736" i="5"/>
  <c r="M736" i="5" s="1"/>
  <c r="P982" i="5"/>
  <c r="G982" i="5"/>
  <c r="G1003" i="3"/>
  <c r="H1002" i="3"/>
  <c r="E143" i="5"/>
  <c r="F143" i="5" s="1"/>
  <c r="J882" i="3"/>
  <c r="D882" i="5" s="1"/>
  <c r="I882" i="3"/>
  <c r="O882" i="4" s="1"/>
  <c r="V399" i="4"/>
  <c r="F399" i="4"/>
  <c r="N256" i="5"/>
  <c r="R256" i="5"/>
  <c r="S256" i="5" s="1"/>
  <c r="E623" i="5"/>
  <c r="F623" i="5" s="1"/>
  <c r="C643" i="3"/>
  <c r="D642" i="3"/>
  <c r="E642" i="3" s="1"/>
  <c r="F642" i="3" s="1"/>
  <c r="T1119" i="5"/>
  <c r="F879" i="4"/>
  <c r="V879" i="4"/>
  <c r="G763" i="3"/>
  <c r="H762" i="3"/>
  <c r="L496" i="4"/>
  <c r="N496" i="4" s="1"/>
  <c r="G497" i="4"/>
  <c r="H497" i="4" s="1"/>
  <c r="J161" i="3"/>
  <c r="D161" i="5" s="1"/>
  <c r="I161" i="3"/>
  <c r="O161" i="4" s="1"/>
  <c r="L496" i="5"/>
  <c r="M496" i="5" s="1"/>
  <c r="Q496" i="5"/>
  <c r="D42" i="3"/>
  <c r="E42" i="3" s="1"/>
  <c r="F42" i="3" s="1"/>
  <c r="C43" i="3"/>
  <c r="H883" i="3"/>
  <c r="G884" i="3"/>
  <c r="V759" i="4"/>
  <c r="F759" i="4"/>
  <c r="T399" i="5"/>
  <c r="G862" i="5"/>
  <c r="P862" i="5"/>
  <c r="P136" i="4"/>
  <c r="T136" i="4"/>
  <c r="U136" i="4" s="1"/>
  <c r="V280" i="4"/>
  <c r="F280" i="4"/>
  <c r="T879" i="5"/>
  <c r="C1121" i="5" l="1"/>
  <c r="C1121" i="4"/>
  <c r="C282" i="5"/>
  <c r="C282" i="4"/>
  <c r="C642" i="5"/>
  <c r="C642" i="4"/>
  <c r="C42" i="5"/>
  <c r="C42" i="4"/>
  <c r="F43" i="3"/>
  <c r="C761" i="5"/>
  <c r="C761" i="4"/>
  <c r="C1001" i="5"/>
  <c r="C1001" i="4"/>
  <c r="C881" i="5"/>
  <c r="C881" i="4"/>
  <c r="T520" i="5"/>
  <c r="C44" i="3"/>
  <c r="D43" i="3"/>
  <c r="E43" i="3" s="1"/>
  <c r="P496" i="4"/>
  <c r="T496" i="4"/>
  <c r="U496" i="4" s="1"/>
  <c r="C164" i="3"/>
  <c r="D163" i="3"/>
  <c r="E163" i="3" s="1"/>
  <c r="V520" i="4"/>
  <c r="F520" i="4"/>
  <c r="H43" i="3"/>
  <c r="G44" i="3"/>
  <c r="P736" i="4"/>
  <c r="T736" i="4"/>
  <c r="U736" i="4" s="1"/>
  <c r="N976" i="5"/>
  <c r="R976" i="5"/>
  <c r="E1103" i="5"/>
  <c r="F1103" i="5" s="1"/>
  <c r="V41" i="4"/>
  <c r="F41" i="4"/>
  <c r="T760" i="5"/>
  <c r="F641" i="4"/>
  <c r="V641" i="4"/>
  <c r="S17" i="4"/>
  <c r="K17" i="4"/>
  <c r="V400" i="4"/>
  <c r="F400" i="4"/>
  <c r="N1096" i="5"/>
  <c r="R1096" i="5"/>
  <c r="H403" i="3"/>
  <c r="G404" i="3"/>
  <c r="J137" i="5"/>
  <c r="K137" i="5" s="1"/>
  <c r="O136" i="5"/>
  <c r="U136" i="5" s="1"/>
  <c r="V136" i="5" s="1"/>
  <c r="H283" i="3"/>
  <c r="G284" i="3"/>
  <c r="R856" i="5"/>
  <c r="N856" i="5"/>
  <c r="S137" i="4"/>
  <c r="K137" i="4"/>
  <c r="J617" i="5"/>
  <c r="K617" i="5" s="1"/>
  <c r="O616" i="5"/>
  <c r="U616" i="5" s="1"/>
  <c r="V616" i="5" s="1"/>
  <c r="V161" i="4"/>
  <c r="F161" i="4"/>
  <c r="C162" i="5"/>
  <c r="C162" i="4"/>
  <c r="F163" i="3"/>
  <c r="N496" i="5"/>
  <c r="R496" i="5"/>
  <c r="P143" i="5"/>
  <c r="G143" i="5"/>
  <c r="O16" i="5"/>
  <c r="U16" i="5" s="1"/>
  <c r="V16" i="5" s="1"/>
  <c r="J17" i="5"/>
  <c r="K17" i="5" s="1"/>
  <c r="T400" i="5"/>
  <c r="C404" i="3"/>
  <c r="D403" i="3"/>
  <c r="E403" i="3" s="1"/>
  <c r="C524" i="3"/>
  <c r="D523" i="3"/>
  <c r="E523" i="3" s="1"/>
  <c r="P23" i="5"/>
  <c r="G23" i="5"/>
  <c r="E503" i="5"/>
  <c r="F503" i="5" s="1"/>
  <c r="M257" i="4"/>
  <c r="Q256" i="4"/>
  <c r="W256" i="4" s="1"/>
  <c r="X256" i="4" s="1"/>
  <c r="I162" i="3"/>
  <c r="O162" i="4" s="1"/>
  <c r="J162" i="3"/>
  <c r="D162" i="5" s="1"/>
  <c r="C1123" i="3"/>
  <c r="D1122" i="3"/>
  <c r="E1122" i="3" s="1"/>
  <c r="F1122" i="3" s="1"/>
  <c r="S856" i="5"/>
  <c r="T161" i="5"/>
  <c r="V1120" i="4"/>
  <c r="F1120" i="4"/>
  <c r="C644" i="3"/>
  <c r="D643" i="3"/>
  <c r="E643" i="3" s="1"/>
  <c r="F643" i="3" s="1"/>
  <c r="I402" i="3"/>
  <c r="O402" i="4" s="1"/>
  <c r="J402" i="3"/>
  <c r="D402" i="5" s="1"/>
  <c r="C1003" i="3"/>
  <c r="D1002" i="3"/>
  <c r="E1002" i="3" s="1"/>
  <c r="F1002" i="3" s="1"/>
  <c r="J644" i="3"/>
  <c r="D644" i="5" s="1"/>
  <c r="I644" i="3"/>
  <c r="O644" i="4" s="1"/>
  <c r="H163" i="3"/>
  <c r="G164" i="3"/>
  <c r="J1122" i="3"/>
  <c r="D1122" i="5" s="1"/>
  <c r="I1122" i="3"/>
  <c r="O1122" i="4" s="1"/>
  <c r="F1000" i="4"/>
  <c r="V1000" i="4"/>
  <c r="T1120" i="5"/>
  <c r="J762" i="3"/>
  <c r="D762" i="5" s="1"/>
  <c r="I762" i="3"/>
  <c r="O762" i="4" s="1"/>
  <c r="E743" i="5"/>
  <c r="F743" i="5" s="1"/>
  <c r="I282" i="3"/>
  <c r="O282" i="4" s="1"/>
  <c r="J282" i="3"/>
  <c r="D282" i="5" s="1"/>
  <c r="E383" i="5"/>
  <c r="F383" i="5" s="1"/>
  <c r="P623" i="5"/>
  <c r="G623" i="5"/>
  <c r="J1002" i="3"/>
  <c r="D1002" i="5" s="1"/>
  <c r="I1002" i="3"/>
  <c r="O1002" i="4" s="1"/>
  <c r="S257" i="4"/>
  <c r="K257" i="4"/>
  <c r="R1097" i="4"/>
  <c r="I1097" i="4"/>
  <c r="J1097" i="4" s="1"/>
  <c r="C883" i="3"/>
  <c r="D882" i="3"/>
  <c r="E882" i="3" s="1"/>
  <c r="F882" i="3" s="1"/>
  <c r="I522" i="3"/>
  <c r="O522" i="4" s="1"/>
  <c r="J522" i="3"/>
  <c r="D522" i="5" s="1"/>
  <c r="G646" i="3"/>
  <c r="H645" i="3"/>
  <c r="C763" i="3"/>
  <c r="D762" i="3"/>
  <c r="E762" i="3" s="1"/>
  <c r="F762" i="3" s="1"/>
  <c r="R977" i="4"/>
  <c r="I977" i="4"/>
  <c r="J977" i="4" s="1"/>
  <c r="H1123" i="3"/>
  <c r="G1124" i="3"/>
  <c r="Q616" i="4"/>
  <c r="W616" i="4" s="1"/>
  <c r="X616" i="4" s="1"/>
  <c r="M617" i="4"/>
  <c r="C284" i="3"/>
  <c r="D283" i="3"/>
  <c r="E283" i="3" s="1"/>
  <c r="F283" i="3" s="1"/>
  <c r="T1000" i="5"/>
  <c r="V281" i="4"/>
  <c r="F281" i="4"/>
  <c r="R736" i="5"/>
  <c r="S736" i="5" s="1"/>
  <c r="N736" i="5"/>
  <c r="C401" i="5"/>
  <c r="C401" i="4"/>
  <c r="F402" i="3"/>
  <c r="T41" i="5"/>
  <c r="H763" i="3"/>
  <c r="G764" i="3"/>
  <c r="Q136" i="4"/>
  <c r="W136" i="4" s="1"/>
  <c r="X136" i="4" s="1"/>
  <c r="M137" i="4"/>
  <c r="J883" i="3"/>
  <c r="D883" i="5" s="1"/>
  <c r="I883" i="3"/>
  <c r="O883" i="4" s="1"/>
  <c r="H1003" i="3"/>
  <c r="G1004" i="3"/>
  <c r="T856" i="4"/>
  <c r="U856" i="4" s="1"/>
  <c r="P856" i="4"/>
  <c r="P263" i="5"/>
  <c r="G263" i="5"/>
  <c r="P376" i="4"/>
  <c r="T376" i="4"/>
  <c r="U376" i="4" s="1"/>
  <c r="T1096" i="4"/>
  <c r="U1096" i="4" s="1"/>
  <c r="P1096" i="4"/>
  <c r="G524" i="3"/>
  <c r="H523" i="3"/>
  <c r="P976" i="4"/>
  <c r="T976" i="4"/>
  <c r="U976" i="4" s="1"/>
  <c r="T281" i="5"/>
  <c r="V880" i="4"/>
  <c r="F880" i="4"/>
  <c r="S1096" i="5"/>
  <c r="R737" i="4"/>
  <c r="I737" i="4"/>
  <c r="J737" i="4" s="1"/>
  <c r="T641" i="5"/>
  <c r="S496" i="5"/>
  <c r="G885" i="3"/>
  <c r="H884" i="3"/>
  <c r="O256" i="5"/>
  <c r="U256" i="5" s="1"/>
  <c r="V256" i="5" s="1"/>
  <c r="J257" i="5"/>
  <c r="K257" i="5" s="1"/>
  <c r="E863" i="5"/>
  <c r="F863" i="5" s="1"/>
  <c r="R497" i="4"/>
  <c r="I497" i="4"/>
  <c r="J497" i="4" s="1"/>
  <c r="E983" i="5"/>
  <c r="F983" i="5" s="1"/>
  <c r="R857" i="4"/>
  <c r="I857" i="4"/>
  <c r="J857" i="4" s="1"/>
  <c r="I377" i="4"/>
  <c r="J377" i="4" s="1"/>
  <c r="R377" i="4"/>
  <c r="C521" i="5"/>
  <c r="C521" i="4"/>
  <c r="F522" i="3"/>
  <c r="I42" i="3"/>
  <c r="O42" i="4" s="1"/>
  <c r="J42" i="3"/>
  <c r="D42" i="5" s="1"/>
  <c r="R376" i="5"/>
  <c r="S376" i="5" s="1"/>
  <c r="N376" i="5"/>
  <c r="S976" i="5"/>
  <c r="S617" i="4"/>
  <c r="K617" i="4"/>
  <c r="M17" i="4"/>
  <c r="Q16" i="4"/>
  <c r="W16" i="4" s="1"/>
  <c r="X16" i="4" s="1"/>
  <c r="V760" i="4"/>
  <c r="F760" i="4"/>
  <c r="T880" i="5"/>
  <c r="C283" i="5" l="1"/>
  <c r="C283" i="4"/>
  <c r="C1122" i="5"/>
  <c r="C1122" i="4"/>
  <c r="C882" i="5"/>
  <c r="C882" i="4"/>
  <c r="C762" i="5"/>
  <c r="C762" i="4"/>
  <c r="C643" i="5"/>
  <c r="C643" i="4"/>
  <c r="C1002" i="5"/>
  <c r="C1002" i="4"/>
  <c r="J523" i="3"/>
  <c r="D523" i="5" s="1"/>
  <c r="I523" i="3"/>
  <c r="O523" i="4" s="1"/>
  <c r="C45" i="3"/>
  <c r="D44" i="3"/>
  <c r="E44" i="3" s="1"/>
  <c r="T1001" i="5"/>
  <c r="V642" i="4"/>
  <c r="F642" i="4"/>
  <c r="C522" i="5"/>
  <c r="C522" i="4"/>
  <c r="F523" i="3"/>
  <c r="G983" i="5"/>
  <c r="P983" i="5"/>
  <c r="J884" i="3"/>
  <c r="D884" i="5" s="1"/>
  <c r="I884" i="3"/>
  <c r="O884" i="4" s="1"/>
  <c r="G525" i="3"/>
  <c r="H524" i="3"/>
  <c r="T401" i="5"/>
  <c r="C285" i="3"/>
  <c r="D284" i="3"/>
  <c r="E284" i="3" s="1"/>
  <c r="F284" i="3" s="1"/>
  <c r="C764" i="3"/>
  <c r="D763" i="3"/>
  <c r="E763" i="3" s="1"/>
  <c r="F763" i="3" s="1"/>
  <c r="S1097" i="4"/>
  <c r="K1097" i="4"/>
  <c r="J163" i="3"/>
  <c r="D163" i="5" s="1"/>
  <c r="I163" i="3"/>
  <c r="O163" i="4" s="1"/>
  <c r="J283" i="3"/>
  <c r="D283" i="5" s="1"/>
  <c r="I283" i="3"/>
  <c r="O283" i="4" s="1"/>
  <c r="T642" i="5"/>
  <c r="L617" i="4"/>
  <c r="N617" i="4" s="1"/>
  <c r="G618" i="4"/>
  <c r="H618" i="4" s="1"/>
  <c r="V521" i="4"/>
  <c r="F521" i="4"/>
  <c r="G886" i="3"/>
  <c r="H885" i="3"/>
  <c r="M1097" i="4"/>
  <c r="Q1096" i="4"/>
  <c r="W1096" i="4" s="1"/>
  <c r="X1096" i="4" s="1"/>
  <c r="J737" i="5"/>
  <c r="K737" i="5" s="1"/>
  <c r="O736" i="5"/>
  <c r="U736" i="5" s="1"/>
  <c r="V736" i="5" s="1"/>
  <c r="J645" i="3"/>
  <c r="D645" i="5" s="1"/>
  <c r="I645" i="3"/>
  <c r="O645" i="4" s="1"/>
  <c r="P383" i="5"/>
  <c r="G383" i="5"/>
  <c r="C405" i="3"/>
  <c r="D404" i="3"/>
  <c r="E404" i="3" s="1"/>
  <c r="J497" i="5"/>
  <c r="K497" i="5" s="1"/>
  <c r="O496" i="5"/>
  <c r="U496" i="5" s="1"/>
  <c r="V496" i="5" s="1"/>
  <c r="Q617" i="5"/>
  <c r="L617" i="5"/>
  <c r="M617" i="5" s="1"/>
  <c r="O976" i="5"/>
  <c r="U976" i="5" s="1"/>
  <c r="V976" i="5" s="1"/>
  <c r="J977" i="5"/>
  <c r="K977" i="5" s="1"/>
  <c r="C165" i="3"/>
  <c r="D164" i="3"/>
  <c r="E164" i="3" s="1"/>
  <c r="F164" i="3" s="1"/>
  <c r="F761" i="4"/>
  <c r="V761" i="4"/>
  <c r="G165" i="3"/>
  <c r="H164" i="3"/>
  <c r="G285" i="3"/>
  <c r="H284" i="3"/>
  <c r="T521" i="5"/>
  <c r="G1005" i="3"/>
  <c r="H1004" i="3"/>
  <c r="G765" i="3"/>
  <c r="H764" i="3"/>
  <c r="G647" i="3"/>
  <c r="H646" i="3"/>
  <c r="G258" i="4"/>
  <c r="H258" i="4" s="1"/>
  <c r="L257" i="4"/>
  <c r="N257" i="4" s="1"/>
  <c r="P503" i="5"/>
  <c r="G503" i="5"/>
  <c r="L137" i="4"/>
  <c r="N137" i="4" s="1"/>
  <c r="G138" i="4"/>
  <c r="H138" i="4" s="1"/>
  <c r="Q137" i="5"/>
  <c r="L137" i="5"/>
  <c r="M137" i="5" s="1"/>
  <c r="T761" i="5"/>
  <c r="V282" i="4"/>
  <c r="F282" i="4"/>
  <c r="C1004" i="3"/>
  <c r="D1003" i="3"/>
  <c r="E1003" i="3" s="1"/>
  <c r="F1003" i="3" s="1"/>
  <c r="J1003" i="3"/>
  <c r="D1003" i="5" s="1"/>
  <c r="I1003" i="3"/>
  <c r="O1003" i="4" s="1"/>
  <c r="J763" i="3"/>
  <c r="D763" i="5" s="1"/>
  <c r="I763" i="3"/>
  <c r="O763" i="4" s="1"/>
  <c r="G1125" i="3"/>
  <c r="H1124" i="3"/>
  <c r="C163" i="5"/>
  <c r="C163" i="4"/>
  <c r="G405" i="3"/>
  <c r="H404" i="3"/>
  <c r="G18" i="4"/>
  <c r="H18" i="4" s="1"/>
  <c r="L17" i="4"/>
  <c r="N17" i="4" s="1"/>
  <c r="P1103" i="5"/>
  <c r="G1103" i="5"/>
  <c r="Q736" i="4"/>
  <c r="W736" i="4" s="1"/>
  <c r="X736" i="4" s="1"/>
  <c r="M737" i="4"/>
  <c r="V881" i="4"/>
  <c r="F881" i="4"/>
  <c r="C43" i="5"/>
  <c r="C43" i="4"/>
  <c r="F44" i="3"/>
  <c r="T282" i="5"/>
  <c r="M857" i="4"/>
  <c r="Q856" i="4"/>
  <c r="W856" i="4" s="1"/>
  <c r="X856" i="4" s="1"/>
  <c r="M377" i="4"/>
  <c r="Q376" i="4"/>
  <c r="W376" i="4" s="1"/>
  <c r="X376" i="4" s="1"/>
  <c r="J1123" i="3"/>
  <c r="D1123" i="5" s="1"/>
  <c r="I1123" i="3"/>
  <c r="O1123" i="4" s="1"/>
  <c r="C645" i="3"/>
  <c r="D644" i="3"/>
  <c r="E644" i="3" s="1"/>
  <c r="F644" i="3" s="1"/>
  <c r="E24" i="5"/>
  <c r="F24" i="5" s="1"/>
  <c r="L17" i="5"/>
  <c r="M17" i="5" s="1"/>
  <c r="Q17" i="5"/>
  <c r="V162" i="4"/>
  <c r="F162" i="4"/>
  <c r="O856" i="5"/>
  <c r="U856" i="5" s="1"/>
  <c r="V856" i="5" s="1"/>
  <c r="J857" i="5"/>
  <c r="K857" i="5" s="1"/>
  <c r="J403" i="3"/>
  <c r="D403" i="5" s="1"/>
  <c r="I403" i="3"/>
  <c r="O403" i="4" s="1"/>
  <c r="H44" i="3"/>
  <c r="G45" i="3"/>
  <c r="T881" i="5"/>
  <c r="V42" i="4"/>
  <c r="F42" i="4"/>
  <c r="E624" i="5"/>
  <c r="F624" i="5" s="1"/>
  <c r="C525" i="3"/>
  <c r="D524" i="3"/>
  <c r="E524" i="3" s="1"/>
  <c r="S497" i="4"/>
  <c r="K497" i="4"/>
  <c r="O376" i="5"/>
  <c r="U376" i="5" s="1"/>
  <c r="V376" i="5" s="1"/>
  <c r="J377" i="5"/>
  <c r="K377" i="5" s="1"/>
  <c r="P863" i="5"/>
  <c r="G863" i="5"/>
  <c r="Q976" i="4"/>
  <c r="W976" i="4" s="1"/>
  <c r="X976" i="4" s="1"/>
  <c r="M977" i="4"/>
  <c r="S977" i="4"/>
  <c r="K977" i="4"/>
  <c r="G743" i="5"/>
  <c r="P743" i="5"/>
  <c r="C1124" i="3"/>
  <c r="D1123" i="3"/>
  <c r="E1123" i="3" s="1"/>
  <c r="F1123" i="3" s="1"/>
  <c r="T162" i="5"/>
  <c r="J43" i="3"/>
  <c r="D43" i="5" s="1"/>
  <c r="I43" i="3"/>
  <c r="O43" i="4" s="1"/>
  <c r="M497" i="4"/>
  <c r="Q496" i="4"/>
  <c r="W496" i="4" s="1"/>
  <c r="X496" i="4" s="1"/>
  <c r="T42" i="5"/>
  <c r="V1121" i="4"/>
  <c r="F1121" i="4"/>
  <c r="F401" i="4"/>
  <c r="V401" i="4"/>
  <c r="K377" i="4"/>
  <c r="S377" i="4"/>
  <c r="S737" i="4"/>
  <c r="K737" i="4"/>
  <c r="E264" i="5"/>
  <c r="F264" i="5" s="1"/>
  <c r="K857" i="4"/>
  <c r="S857" i="4"/>
  <c r="Q257" i="5"/>
  <c r="L257" i="5"/>
  <c r="M257" i="5" s="1"/>
  <c r="C402" i="5"/>
  <c r="C402" i="4"/>
  <c r="F403" i="3"/>
  <c r="C884" i="3"/>
  <c r="D883" i="3"/>
  <c r="E883" i="3" s="1"/>
  <c r="F883" i="3" s="1"/>
  <c r="E144" i="5"/>
  <c r="F144" i="5" s="1"/>
  <c r="O1096" i="5"/>
  <c r="U1096" i="5" s="1"/>
  <c r="V1096" i="5" s="1"/>
  <c r="J1097" i="5"/>
  <c r="K1097" i="5" s="1"/>
  <c r="V1001" i="4"/>
  <c r="F1001" i="4"/>
  <c r="T1121" i="5"/>
  <c r="C644" i="5" l="1"/>
  <c r="C644" i="4"/>
  <c r="C1123" i="5"/>
  <c r="C1123" i="4"/>
  <c r="C284" i="5"/>
  <c r="C284" i="4"/>
  <c r="C883" i="5"/>
  <c r="C883" i="4"/>
  <c r="C164" i="5"/>
  <c r="C164" i="4"/>
  <c r="F165" i="3"/>
  <c r="C1003" i="5"/>
  <c r="C1003" i="4"/>
  <c r="C763" i="5"/>
  <c r="C763" i="4"/>
  <c r="F764" i="3"/>
  <c r="E744" i="5"/>
  <c r="F744" i="5" s="1"/>
  <c r="D645" i="3"/>
  <c r="E645" i="3" s="1"/>
  <c r="F645" i="3" s="1"/>
  <c r="C646" i="3"/>
  <c r="Q497" i="5"/>
  <c r="L497" i="5"/>
  <c r="M497" i="5" s="1"/>
  <c r="R618" i="4"/>
  <c r="I618" i="4"/>
  <c r="J618" i="4" s="1"/>
  <c r="C523" i="5"/>
  <c r="C523" i="4"/>
  <c r="F524" i="3"/>
  <c r="D45" i="3"/>
  <c r="E45" i="3" s="1"/>
  <c r="C46" i="3"/>
  <c r="V643" i="4"/>
  <c r="F643" i="4"/>
  <c r="T402" i="5"/>
  <c r="G978" i="4"/>
  <c r="H978" i="4" s="1"/>
  <c r="L977" i="4"/>
  <c r="N977" i="4" s="1"/>
  <c r="G498" i="4"/>
  <c r="H498" i="4" s="1"/>
  <c r="L497" i="4"/>
  <c r="N497" i="4" s="1"/>
  <c r="E1104" i="5"/>
  <c r="F1104" i="5" s="1"/>
  <c r="T163" i="5"/>
  <c r="N137" i="5"/>
  <c r="R137" i="5"/>
  <c r="J646" i="3"/>
  <c r="D646" i="5" s="1"/>
  <c r="I646" i="3"/>
  <c r="O646" i="4" s="1"/>
  <c r="J284" i="3"/>
  <c r="D284" i="5" s="1"/>
  <c r="I284" i="3"/>
  <c r="O284" i="4" s="1"/>
  <c r="D165" i="3"/>
  <c r="E165" i="3" s="1"/>
  <c r="C166" i="3"/>
  <c r="L737" i="5"/>
  <c r="M737" i="5" s="1"/>
  <c r="Q737" i="5"/>
  <c r="T617" i="4"/>
  <c r="U617" i="4" s="1"/>
  <c r="P617" i="4"/>
  <c r="G1098" i="4"/>
  <c r="H1098" i="4" s="1"/>
  <c r="L1097" i="4"/>
  <c r="N1097" i="4" s="1"/>
  <c r="I524" i="3"/>
  <c r="O524" i="4" s="1"/>
  <c r="J524" i="3"/>
  <c r="D524" i="5" s="1"/>
  <c r="V522" i="4"/>
  <c r="F522" i="4"/>
  <c r="T643" i="5"/>
  <c r="P144" i="5"/>
  <c r="G144" i="5"/>
  <c r="L737" i="4"/>
  <c r="N737" i="4" s="1"/>
  <c r="G738" i="4"/>
  <c r="H738" i="4" s="1"/>
  <c r="C44" i="5"/>
  <c r="C44" i="4"/>
  <c r="F45" i="3"/>
  <c r="J1124" i="3"/>
  <c r="D1124" i="5" s="1"/>
  <c r="I1124" i="3"/>
  <c r="O1124" i="4" s="1"/>
  <c r="S137" i="5"/>
  <c r="H647" i="3"/>
  <c r="G648" i="3"/>
  <c r="G286" i="3"/>
  <c r="H285" i="3"/>
  <c r="L977" i="5"/>
  <c r="M977" i="5" s="1"/>
  <c r="Q977" i="5"/>
  <c r="D405" i="3"/>
  <c r="E405" i="3" s="1"/>
  <c r="C406" i="3"/>
  <c r="G526" i="3"/>
  <c r="H525" i="3"/>
  <c r="T522" i="5"/>
  <c r="V163" i="4"/>
  <c r="F163" i="4"/>
  <c r="G46" i="3"/>
  <c r="H45" i="3"/>
  <c r="V43" i="4"/>
  <c r="F43" i="4"/>
  <c r="P17" i="4"/>
  <c r="T17" i="4"/>
  <c r="U17" i="4" s="1"/>
  <c r="G1126" i="3"/>
  <c r="H1125" i="3"/>
  <c r="R138" i="4"/>
  <c r="I138" i="4"/>
  <c r="J138" i="4" s="1"/>
  <c r="J764" i="3"/>
  <c r="D764" i="5" s="1"/>
  <c r="I764" i="3"/>
  <c r="O764" i="4" s="1"/>
  <c r="J164" i="3"/>
  <c r="D164" i="5" s="1"/>
  <c r="I164" i="3"/>
  <c r="O164" i="4" s="1"/>
  <c r="E384" i="5"/>
  <c r="F384" i="5" s="1"/>
  <c r="V762" i="4"/>
  <c r="F762" i="4"/>
  <c r="V1122" i="4"/>
  <c r="F1122" i="4"/>
  <c r="D525" i="3"/>
  <c r="E525" i="3" s="1"/>
  <c r="C526" i="3"/>
  <c r="J44" i="3"/>
  <c r="D44" i="5" s="1"/>
  <c r="I44" i="3"/>
  <c r="O44" i="4" s="1"/>
  <c r="R17" i="5"/>
  <c r="S17" i="5" s="1"/>
  <c r="N17" i="5"/>
  <c r="T43" i="5"/>
  <c r="R18" i="4"/>
  <c r="I18" i="4"/>
  <c r="J18" i="4" s="1"/>
  <c r="C1005" i="3"/>
  <c r="D1004" i="3"/>
  <c r="E1004" i="3" s="1"/>
  <c r="F1004" i="3" s="1"/>
  <c r="T137" i="4"/>
  <c r="U137" i="4" s="1"/>
  <c r="P137" i="4"/>
  <c r="G766" i="3"/>
  <c r="H765" i="3"/>
  <c r="G166" i="3"/>
  <c r="H165" i="3"/>
  <c r="J885" i="3"/>
  <c r="D885" i="5" s="1"/>
  <c r="I885" i="3"/>
  <c r="O885" i="4" s="1"/>
  <c r="C765" i="3"/>
  <c r="D764" i="3"/>
  <c r="E764" i="3" s="1"/>
  <c r="T762" i="5"/>
  <c r="T1122" i="5"/>
  <c r="G264" i="5"/>
  <c r="P264" i="5"/>
  <c r="G378" i="4"/>
  <c r="H378" i="4" s="1"/>
  <c r="L377" i="4"/>
  <c r="N377" i="4" s="1"/>
  <c r="E864" i="5"/>
  <c r="F864" i="5" s="1"/>
  <c r="P24" i="5"/>
  <c r="G24" i="5"/>
  <c r="J404" i="3"/>
  <c r="D404" i="5" s="1"/>
  <c r="I404" i="3"/>
  <c r="O404" i="4" s="1"/>
  <c r="E504" i="5"/>
  <c r="F504" i="5" s="1"/>
  <c r="J1004" i="3"/>
  <c r="D1004" i="5" s="1"/>
  <c r="I1004" i="3"/>
  <c r="O1004" i="4" s="1"/>
  <c r="R617" i="5"/>
  <c r="N617" i="5"/>
  <c r="G887" i="3"/>
  <c r="H886" i="3"/>
  <c r="V1002" i="4"/>
  <c r="F1002" i="4"/>
  <c r="R258" i="4"/>
  <c r="I258" i="4"/>
  <c r="J258" i="4" s="1"/>
  <c r="R257" i="5"/>
  <c r="N257" i="5"/>
  <c r="P624" i="5"/>
  <c r="G624" i="5"/>
  <c r="G406" i="3"/>
  <c r="H405" i="3"/>
  <c r="G1006" i="3"/>
  <c r="H1005" i="3"/>
  <c r="S617" i="5"/>
  <c r="D285" i="3"/>
  <c r="E285" i="3" s="1"/>
  <c r="F285" i="3" s="1"/>
  <c r="C286" i="3"/>
  <c r="T1002" i="5"/>
  <c r="V882" i="4"/>
  <c r="F882" i="4"/>
  <c r="V283" i="4"/>
  <c r="F283" i="4"/>
  <c r="F402" i="4"/>
  <c r="V402" i="4"/>
  <c r="C885" i="3"/>
  <c r="D884" i="3"/>
  <c r="E884" i="3" s="1"/>
  <c r="F884" i="3" s="1"/>
  <c r="S257" i="5"/>
  <c r="Q1097" i="5"/>
  <c r="L1097" i="5"/>
  <c r="M1097" i="5" s="1"/>
  <c r="C1125" i="3"/>
  <c r="D1124" i="3"/>
  <c r="E1124" i="3" s="1"/>
  <c r="F1124" i="3" s="1"/>
  <c r="C403" i="5"/>
  <c r="C403" i="4"/>
  <c r="F404" i="3"/>
  <c r="G858" i="4"/>
  <c r="H858" i="4" s="1"/>
  <c r="L857" i="4"/>
  <c r="N857" i="4" s="1"/>
  <c r="Q377" i="5"/>
  <c r="L377" i="5"/>
  <c r="M377" i="5" s="1"/>
  <c r="Q857" i="5"/>
  <c r="L857" i="5"/>
  <c r="M857" i="5" s="1"/>
  <c r="P257" i="4"/>
  <c r="T257" i="4"/>
  <c r="U257" i="4" s="1"/>
  <c r="E984" i="5"/>
  <c r="F984" i="5" s="1"/>
  <c r="T882" i="5"/>
  <c r="T283" i="5"/>
  <c r="C645" i="5" l="1"/>
  <c r="C645" i="4"/>
  <c r="C285" i="5"/>
  <c r="C285" i="4"/>
  <c r="C1124" i="5"/>
  <c r="C1124" i="4"/>
  <c r="C1004" i="5"/>
  <c r="C1004" i="4"/>
  <c r="C884" i="5"/>
  <c r="C884" i="4"/>
  <c r="S618" i="4"/>
  <c r="K618" i="4"/>
  <c r="C764" i="5"/>
  <c r="C764" i="4"/>
  <c r="C165" i="5"/>
  <c r="C165" i="4"/>
  <c r="V284" i="4"/>
  <c r="F284" i="4"/>
  <c r="R1097" i="5"/>
  <c r="N1097" i="5"/>
  <c r="J886" i="3"/>
  <c r="D886" i="5" s="1"/>
  <c r="I886" i="3"/>
  <c r="O886" i="4" s="1"/>
  <c r="P377" i="4"/>
  <c r="T377" i="4"/>
  <c r="U377" i="4" s="1"/>
  <c r="G767" i="3"/>
  <c r="H766" i="3"/>
  <c r="G287" i="3"/>
  <c r="H286" i="3"/>
  <c r="V44" i="4"/>
  <c r="F44" i="4"/>
  <c r="M618" i="4"/>
  <c r="Q617" i="4"/>
  <c r="W617" i="4" s="1"/>
  <c r="X617" i="4" s="1"/>
  <c r="V763" i="4"/>
  <c r="F763" i="4"/>
  <c r="F164" i="4"/>
  <c r="V164" i="4"/>
  <c r="T284" i="5"/>
  <c r="J765" i="3"/>
  <c r="D765" i="5" s="1"/>
  <c r="I765" i="3"/>
  <c r="O765" i="4" s="1"/>
  <c r="C45" i="5"/>
  <c r="F46" i="3"/>
  <c r="C45" i="4"/>
  <c r="H887" i="3"/>
  <c r="G888" i="3"/>
  <c r="R378" i="4"/>
  <c r="I378" i="4"/>
  <c r="J378" i="4" s="1"/>
  <c r="D765" i="3"/>
  <c r="E765" i="3" s="1"/>
  <c r="F765" i="3" s="1"/>
  <c r="C766" i="3"/>
  <c r="M138" i="4"/>
  <c r="Q137" i="4"/>
  <c r="W137" i="4" s="1"/>
  <c r="X137" i="4" s="1"/>
  <c r="J18" i="5"/>
  <c r="K18" i="5" s="1"/>
  <c r="O17" i="5"/>
  <c r="U17" i="5" s="1"/>
  <c r="V17" i="5" s="1"/>
  <c r="I525" i="3"/>
  <c r="O525" i="4" s="1"/>
  <c r="J525" i="3"/>
  <c r="D525" i="5" s="1"/>
  <c r="G649" i="3"/>
  <c r="H648" i="3"/>
  <c r="T44" i="5"/>
  <c r="P497" i="4"/>
  <c r="T497" i="4"/>
  <c r="U497" i="4" s="1"/>
  <c r="R497" i="5"/>
  <c r="N497" i="5"/>
  <c r="T763" i="5"/>
  <c r="T164" i="5"/>
  <c r="J285" i="3"/>
  <c r="D285" i="5" s="1"/>
  <c r="I285" i="3"/>
  <c r="O285" i="4" s="1"/>
  <c r="R858" i="4"/>
  <c r="I858" i="4"/>
  <c r="J858" i="4" s="1"/>
  <c r="J1005" i="3"/>
  <c r="D1005" i="5" s="1"/>
  <c r="I1005" i="3"/>
  <c r="O1005" i="4" s="1"/>
  <c r="J258" i="5"/>
  <c r="K258" i="5" s="1"/>
  <c r="O257" i="5"/>
  <c r="U257" i="5" s="1"/>
  <c r="V257" i="5" s="1"/>
  <c r="O617" i="5"/>
  <c r="U617" i="5" s="1"/>
  <c r="V617" i="5" s="1"/>
  <c r="J618" i="5"/>
  <c r="K618" i="5" s="1"/>
  <c r="S138" i="4"/>
  <c r="K138" i="4"/>
  <c r="G527" i="3"/>
  <c r="H526" i="3"/>
  <c r="J647" i="3"/>
  <c r="D647" i="5" s="1"/>
  <c r="I647" i="3"/>
  <c r="O647" i="4" s="1"/>
  <c r="R498" i="4"/>
  <c r="I498" i="4"/>
  <c r="J498" i="4" s="1"/>
  <c r="D46" i="3"/>
  <c r="E46" i="3" s="1"/>
  <c r="C47" i="3"/>
  <c r="S497" i="5"/>
  <c r="F1123" i="4"/>
  <c r="V1123" i="4"/>
  <c r="D1125" i="3"/>
  <c r="E1125" i="3" s="1"/>
  <c r="F1125" i="3" s="1"/>
  <c r="C1126" i="3"/>
  <c r="E625" i="5"/>
  <c r="F625" i="5" s="1"/>
  <c r="N857" i="5"/>
  <c r="R857" i="5"/>
  <c r="G1007" i="3"/>
  <c r="H1006" i="3"/>
  <c r="E265" i="5"/>
  <c r="F265" i="5" s="1"/>
  <c r="J45" i="3"/>
  <c r="D45" i="5" s="1"/>
  <c r="I45" i="3"/>
  <c r="O45" i="4" s="1"/>
  <c r="C407" i="3"/>
  <c r="D406" i="3"/>
  <c r="E406" i="3" s="1"/>
  <c r="I738" i="4"/>
  <c r="J738" i="4" s="1"/>
  <c r="R738" i="4"/>
  <c r="N737" i="5"/>
  <c r="R737" i="5"/>
  <c r="S737" i="5" s="1"/>
  <c r="O137" i="5"/>
  <c r="U137" i="5" s="1"/>
  <c r="V137" i="5" s="1"/>
  <c r="J138" i="5"/>
  <c r="K138" i="5" s="1"/>
  <c r="T977" i="4"/>
  <c r="U977" i="4" s="1"/>
  <c r="P977" i="4"/>
  <c r="C647" i="3"/>
  <c r="D646" i="3"/>
  <c r="E646" i="3" s="1"/>
  <c r="F646" i="3" s="1"/>
  <c r="V1003" i="4"/>
  <c r="F1003" i="4"/>
  <c r="F883" i="4"/>
  <c r="V883" i="4"/>
  <c r="T1123" i="5"/>
  <c r="Q257" i="4"/>
  <c r="W257" i="4" s="1"/>
  <c r="X257" i="4" s="1"/>
  <c r="M258" i="4"/>
  <c r="S258" i="4"/>
  <c r="K258" i="4"/>
  <c r="E25" i="5"/>
  <c r="F25" i="5" s="1"/>
  <c r="D1005" i="3"/>
  <c r="E1005" i="3" s="1"/>
  <c r="F1005" i="3" s="1"/>
  <c r="C1006" i="3"/>
  <c r="G384" i="5"/>
  <c r="P384" i="5"/>
  <c r="J1125" i="3"/>
  <c r="D1125" i="5" s="1"/>
  <c r="I1125" i="3"/>
  <c r="O1125" i="4" s="1"/>
  <c r="G47" i="3"/>
  <c r="H46" i="3"/>
  <c r="T737" i="4"/>
  <c r="U737" i="4" s="1"/>
  <c r="P737" i="4"/>
  <c r="C167" i="3"/>
  <c r="D166" i="3"/>
  <c r="E166" i="3" s="1"/>
  <c r="F166" i="3" s="1"/>
  <c r="I978" i="4"/>
  <c r="J978" i="4" s="1"/>
  <c r="R978" i="4"/>
  <c r="C524" i="5"/>
  <c r="C524" i="4"/>
  <c r="F525" i="3"/>
  <c r="T1003" i="5"/>
  <c r="T883" i="5"/>
  <c r="Q17" i="4"/>
  <c r="W17" i="4" s="1"/>
  <c r="X17" i="4" s="1"/>
  <c r="M18" i="4"/>
  <c r="P1104" i="5"/>
  <c r="G1104" i="5"/>
  <c r="S1097" i="5"/>
  <c r="V403" i="4"/>
  <c r="F403" i="4"/>
  <c r="S18" i="4"/>
  <c r="K18" i="4"/>
  <c r="C527" i="3"/>
  <c r="D526" i="3"/>
  <c r="E526" i="3" s="1"/>
  <c r="G1127" i="3"/>
  <c r="H1126" i="3"/>
  <c r="S977" i="5"/>
  <c r="E145" i="5"/>
  <c r="F145" i="5" s="1"/>
  <c r="V523" i="4"/>
  <c r="F523" i="4"/>
  <c r="P744" i="5"/>
  <c r="G744" i="5"/>
  <c r="V644" i="4"/>
  <c r="F644" i="4"/>
  <c r="G504" i="5"/>
  <c r="P504" i="5"/>
  <c r="R1098" i="4"/>
  <c r="I1098" i="4"/>
  <c r="J1098" i="4" s="1"/>
  <c r="P857" i="4"/>
  <c r="T857" i="4"/>
  <c r="U857" i="4" s="1"/>
  <c r="C404" i="5"/>
  <c r="C404" i="4"/>
  <c r="F405" i="3"/>
  <c r="S857" i="5"/>
  <c r="D885" i="3"/>
  <c r="E885" i="3" s="1"/>
  <c r="F885" i="3" s="1"/>
  <c r="C886" i="3"/>
  <c r="T403" i="5"/>
  <c r="J405" i="3"/>
  <c r="D405" i="5" s="1"/>
  <c r="I405" i="3"/>
  <c r="O405" i="4" s="1"/>
  <c r="J165" i="3"/>
  <c r="D165" i="5" s="1"/>
  <c r="I165" i="3"/>
  <c r="O165" i="4" s="1"/>
  <c r="P984" i="5"/>
  <c r="G984" i="5"/>
  <c r="N377" i="5"/>
  <c r="R377" i="5"/>
  <c r="S377" i="5" s="1"/>
  <c r="C287" i="3"/>
  <c r="D286" i="3"/>
  <c r="E286" i="3" s="1"/>
  <c r="F286" i="3" s="1"/>
  <c r="G407" i="3"/>
  <c r="H406" i="3"/>
  <c r="P864" i="5"/>
  <c r="G864" i="5"/>
  <c r="G167" i="3"/>
  <c r="H166" i="3"/>
  <c r="R977" i="5"/>
  <c r="N977" i="5"/>
  <c r="T1097" i="4"/>
  <c r="U1097" i="4" s="1"/>
  <c r="P1097" i="4"/>
  <c r="T523" i="5"/>
  <c r="T644" i="5"/>
  <c r="C1005" i="5" l="1"/>
  <c r="C1005" i="4"/>
  <c r="C1125" i="5"/>
  <c r="C1125" i="4"/>
  <c r="C765" i="5"/>
  <c r="C765" i="4"/>
  <c r="C286" i="5"/>
  <c r="C286" i="4"/>
  <c r="F287" i="3"/>
  <c r="C166" i="5"/>
  <c r="C166" i="4"/>
  <c r="F167" i="3"/>
  <c r="C646" i="5"/>
  <c r="C646" i="4"/>
  <c r="C885" i="5"/>
  <c r="C885" i="4"/>
  <c r="C288" i="3"/>
  <c r="D287" i="3"/>
  <c r="E287" i="3" s="1"/>
  <c r="J858" i="5"/>
  <c r="K858" i="5" s="1"/>
  <c r="O857" i="5"/>
  <c r="U857" i="5" s="1"/>
  <c r="V857" i="5" s="1"/>
  <c r="H167" i="3"/>
  <c r="G168" i="3"/>
  <c r="T404" i="5"/>
  <c r="G259" i="4"/>
  <c r="H259" i="4" s="1"/>
  <c r="L258" i="4"/>
  <c r="N258" i="4" s="1"/>
  <c r="D47" i="3"/>
  <c r="E47" i="3" s="1"/>
  <c r="C48" i="3"/>
  <c r="I526" i="3"/>
  <c r="O526" i="4" s="1"/>
  <c r="J526" i="3"/>
  <c r="D526" i="5" s="1"/>
  <c r="L258" i="5"/>
  <c r="M258" i="5" s="1"/>
  <c r="Q258" i="5"/>
  <c r="Q377" i="4"/>
  <c r="W377" i="4" s="1"/>
  <c r="X377" i="4" s="1"/>
  <c r="M378" i="4"/>
  <c r="T1124" i="5"/>
  <c r="K978" i="4"/>
  <c r="S978" i="4"/>
  <c r="P625" i="5"/>
  <c r="G625" i="5"/>
  <c r="H527" i="3"/>
  <c r="G528" i="3"/>
  <c r="J648" i="3"/>
  <c r="D648" i="5" s="1"/>
  <c r="I648" i="3"/>
  <c r="O648" i="4" s="1"/>
  <c r="V45" i="4"/>
  <c r="F45" i="4"/>
  <c r="V165" i="4"/>
  <c r="F165" i="4"/>
  <c r="V884" i="4"/>
  <c r="F884" i="4"/>
  <c r="I166" i="3"/>
  <c r="O166" i="4" s="1"/>
  <c r="J166" i="3"/>
  <c r="D166" i="5" s="1"/>
  <c r="T524" i="5"/>
  <c r="L18" i="5"/>
  <c r="M18" i="5" s="1"/>
  <c r="Q18" i="5"/>
  <c r="J1126" i="3"/>
  <c r="D1126" i="5" s="1"/>
  <c r="I1126" i="3"/>
  <c r="O1126" i="4" s="1"/>
  <c r="O737" i="5"/>
  <c r="U737" i="5" s="1"/>
  <c r="V737" i="5" s="1"/>
  <c r="J738" i="5"/>
  <c r="K738" i="5" s="1"/>
  <c r="S498" i="4"/>
  <c r="K498" i="4"/>
  <c r="G139" i="4"/>
  <c r="H139" i="4" s="1"/>
  <c r="L138" i="4"/>
  <c r="N138" i="4" s="1"/>
  <c r="G650" i="3"/>
  <c r="H649" i="3"/>
  <c r="C767" i="3"/>
  <c r="D766" i="3"/>
  <c r="E766" i="3" s="1"/>
  <c r="F766" i="3" s="1"/>
  <c r="C46" i="5"/>
  <c r="C46" i="4"/>
  <c r="F47" i="3"/>
  <c r="I286" i="3"/>
  <c r="O286" i="4" s="1"/>
  <c r="J286" i="3"/>
  <c r="D286" i="5" s="1"/>
  <c r="T165" i="5"/>
  <c r="T884" i="5"/>
  <c r="V285" i="4"/>
  <c r="F285" i="4"/>
  <c r="L138" i="5"/>
  <c r="M138" i="5" s="1"/>
  <c r="Q138" i="5"/>
  <c r="K1098" i="4"/>
  <c r="S1098" i="4"/>
  <c r="E385" i="5"/>
  <c r="F385" i="5" s="1"/>
  <c r="P265" i="5"/>
  <c r="G265" i="5"/>
  <c r="C1127" i="3"/>
  <c r="D1126" i="3"/>
  <c r="E1126" i="3" s="1"/>
  <c r="F1126" i="3" s="1"/>
  <c r="K858" i="4"/>
  <c r="S858" i="4"/>
  <c r="O497" i="5"/>
  <c r="U497" i="5" s="1"/>
  <c r="V497" i="5" s="1"/>
  <c r="J498" i="5"/>
  <c r="K498" i="5" s="1"/>
  <c r="T45" i="5"/>
  <c r="H287" i="3"/>
  <c r="G288" i="3"/>
  <c r="T285" i="5"/>
  <c r="E865" i="5"/>
  <c r="F865" i="5" s="1"/>
  <c r="Q857" i="4"/>
  <c r="W857" i="4" s="1"/>
  <c r="X857" i="4" s="1"/>
  <c r="M858" i="4"/>
  <c r="C887" i="3"/>
  <c r="D886" i="3"/>
  <c r="E886" i="3" s="1"/>
  <c r="F886" i="3" s="1"/>
  <c r="H1127" i="3"/>
  <c r="G1128" i="3"/>
  <c r="M738" i="4"/>
  <c r="Q737" i="4"/>
  <c r="W737" i="4" s="1"/>
  <c r="X737" i="4" s="1"/>
  <c r="C1007" i="3"/>
  <c r="D1006" i="3"/>
  <c r="E1006" i="3" s="1"/>
  <c r="F1006" i="3" s="1"/>
  <c r="C648" i="3"/>
  <c r="D647" i="3"/>
  <c r="E647" i="3" s="1"/>
  <c r="F647" i="3" s="1"/>
  <c r="S738" i="4"/>
  <c r="K738" i="4"/>
  <c r="J1006" i="3"/>
  <c r="D1006" i="5" s="1"/>
  <c r="I1006" i="3"/>
  <c r="O1006" i="4" s="1"/>
  <c r="S378" i="4"/>
  <c r="K378" i="4"/>
  <c r="O1097" i="5"/>
  <c r="U1097" i="5" s="1"/>
  <c r="V1097" i="5" s="1"/>
  <c r="J1098" i="5"/>
  <c r="K1098" i="5" s="1"/>
  <c r="V764" i="4"/>
  <c r="F764" i="4"/>
  <c r="V1004" i="4"/>
  <c r="F1004" i="4"/>
  <c r="V404" i="4"/>
  <c r="F404" i="4"/>
  <c r="P25" i="5"/>
  <c r="G25" i="5"/>
  <c r="J887" i="3"/>
  <c r="D887" i="5" s="1"/>
  <c r="I887" i="3"/>
  <c r="O887" i="4" s="1"/>
  <c r="M1098" i="4"/>
  <c r="Q1097" i="4"/>
  <c r="W1097" i="4" s="1"/>
  <c r="X1097" i="4" s="1"/>
  <c r="O377" i="5"/>
  <c r="U377" i="5" s="1"/>
  <c r="V377" i="5" s="1"/>
  <c r="J378" i="5"/>
  <c r="K378" i="5" s="1"/>
  <c r="H407" i="3"/>
  <c r="G408" i="3"/>
  <c r="C528" i="3"/>
  <c r="D527" i="3"/>
  <c r="E527" i="3" s="1"/>
  <c r="E1105" i="5"/>
  <c r="F1105" i="5" s="1"/>
  <c r="C525" i="5"/>
  <c r="C525" i="4"/>
  <c r="F526" i="3"/>
  <c r="M978" i="4"/>
  <c r="Q977" i="4"/>
  <c r="W977" i="4" s="1"/>
  <c r="X977" i="4" s="1"/>
  <c r="H1007" i="3"/>
  <c r="G1008" i="3"/>
  <c r="L618" i="5"/>
  <c r="M618" i="5" s="1"/>
  <c r="Q618" i="5"/>
  <c r="J766" i="3"/>
  <c r="D766" i="5" s="1"/>
  <c r="I766" i="3"/>
  <c r="O766" i="4" s="1"/>
  <c r="T764" i="5"/>
  <c r="T1004" i="5"/>
  <c r="V645" i="4"/>
  <c r="F645" i="4"/>
  <c r="H47" i="3"/>
  <c r="G48" i="3"/>
  <c r="V1124" i="4"/>
  <c r="F1124" i="4"/>
  <c r="E745" i="5"/>
  <c r="F745" i="5" s="1"/>
  <c r="E985" i="5"/>
  <c r="F985" i="5" s="1"/>
  <c r="C168" i="3"/>
  <c r="D167" i="3"/>
  <c r="E167" i="3" s="1"/>
  <c r="O977" i="5"/>
  <c r="U977" i="5" s="1"/>
  <c r="V977" i="5" s="1"/>
  <c r="J978" i="5"/>
  <c r="K978" i="5" s="1"/>
  <c r="I406" i="3"/>
  <c r="O406" i="4" s="1"/>
  <c r="J406" i="3"/>
  <c r="D406" i="5" s="1"/>
  <c r="C405" i="5"/>
  <c r="C405" i="4"/>
  <c r="F406" i="3"/>
  <c r="E505" i="5"/>
  <c r="F505" i="5" s="1"/>
  <c r="P145" i="5"/>
  <c r="G145" i="5"/>
  <c r="L18" i="4"/>
  <c r="N18" i="4" s="1"/>
  <c r="G19" i="4"/>
  <c r="H19" i="4" s="1"/>
  <c r="V524" i="4"/>
  <c r="F524" i="4"/>
  <c r="I46" i="3"/>
  <c r="O46" i="4" s="1"/>
  <c r="J46" i="3"/>
  <c r="D46" i="5" s="1"/>
  <c r="C408" i="3"/>
  <c r="D407" i="3"/>
  <c r="E407" i="3" s="1"/>
  <c r="Q497" i="4"/>
  <c r="W497" i="4" s="1"/>
  <c r="X497" i="4" s="1"/>
  <c r="M498" i="4"/>
  <c r="G889" i="3"/>
  <c r="H888" i="3"/>
  <c r="H767" i="3"/>
  <c r="G768" i="3"/>
  <c r="L618" i="4"/>
  <c r="N618" i="4" s="1"/>
  <c r="G619" i="4"/>
  <c r="H619" i="4" s="1"/>
  <c r="T645" i="5"/>
  <c r="C886" i="5" l="1"/>
  <c r="C886" i="4"/>
  <c r="C1006" i="5"/>
  <c r="C1006" i="4"/>
  <c r="C647" i="5"/>
  <c r="C647" i="4"/>
  <c r="C1126" i="5"/>
  <c r="C1126" i="4"/>
  <c r="C766" i="5"/>
  <c r="C766" i="4"/>
  <c r="I619" i="4"/>
  <c r="J619" i="4" s="1"/>
  <c r="R619" i="4"/>
  <c r="G409" i="3"/>
  <c r="H408" i="3"/>
  <c r="E266" i="5"/>
  <c r="F266" i="5" s="1"/>
  <c r="G979" i="4"/>
  <c r="H979" i="4" s="1"/>
  <c r="L978" i="4"/>
  <c r="N978" i="4" s="1"/>
  <c r="C167" i="5"/>
  <c r="C167" i="4"/>
  <c r="V765" i="4"/>
  <c r="F765" i="4"/>
  <c r="T618" i="4"/>
  <c r="U618" i="4" s="1"/>
  <c r="P618" i="4"/>
  <c r="R19" i="4"/>
  <c r="I19" i="4"/>
  <c r="J19" i="4" s="1"/>
  <c r="T405" i="5"/>
  <c r="J47" i="3"/>
  <c r="D47" i="5" s="1"/>
  <c r="I47" i="3"/>
  <c r="O47" i="4" s="1"/>
  <c r="C526" i="5"/>
  <c r="C526" i="4"/>
  <c r="F527" i="3"/>
  <c r="J407" i="3"/>
  <c r="D407" i="5" s="1"/>
  <c r="I407" i="3"/>
  <c r="O407" i="4" s="1"/>
  <c r="E26" i="5"/>
  <c r="F26" i="5" s="1"/>
  <c r="L1098" i="5"/>
  <c r="M1098" i="5" s="1"/>
  <c r="Q1098" i="5"/>
  <c r="L498" i="5"/>
  <c r="M498" i="5" s="1"/>
  <c r="Q498" i="5"/>
  <c r="T138" i="4"/>
  <c r="U138" i="4" s="1"/>
  <c r="P138" i="4"/>
  <c r="V166" i="4"/>
  <c r="F166" i="4"/>
  <c r="T765" i="5"/>
  <c r="G985" i="5"/>
  <c r="P985" i="5"/>
  <c r="V525" i="4"/>
  <c r="F525" i="4"/>
  <c r="P865" i="5"/>
  <c r="G865" i="5"/>
  <c r="C47" i="5"/>
  <c r="C47" i="4"/>
  <c r="F48" i="3"/>
  <c r="R139" i="4"/>
  <c r="I139" i="4"/>
  <c r="J139" i="4" s="1"/>
  <c r="G529" i="3"/>
  <c r="H528" i="3"/>
  <c r="C49" i="3"/>
  <c r="D48" i="3"/>
  <c r="E48" i="3" s="1"/>
  <c r="T166" i="5"/>
  <c r="F405" i="4"/>
  <c r="V405" i="4"/>
  <c r="T18" i="4"/>
  <c r="U18" i="4" s="1"/>
  <c r="P18" i="4"/>
  <c r="G769" i="3"/>
  <c r="H768" i="3"/>
  <c r="C409" i="3"/>
  <c r="D408" i="3"/>
  <c r="E408" i="3" s="1"/>
  <c r="E146" i="5"/>
  <c r="F146" i="5" s="1"/>
  <c r="S618" i="5"/>
  <c r="T525" i="5"/>
  <c r="L378" i="5"/>
  <c r="M378" i="5" s="1"/>
  <c r="Q378" i="5"/>
  <c r="G379" i="4"/>
  <c r="H379" i="4" s="1"/>
  <c r="L378" i="4"/>
  <c r="N378" i="4" s="1"/>
  <c r="C649" i="3"/>
  <c r="D648" i="3"/>
  <c r="E648" i="3" s="1"/>
  <c r="F648" i="3" s="1"/>
  <c r="G1129" i="3"/>
  <c r="H1128" i="3"/>
  <c r="P385" i="5"/>
  <c r="G385" i="5"/>
  <c r="V46" i="4"/>
  <c r="F46" i="4"/>
  <c r="L498" i="4"/>
  <c r="N498" i="4" s="1"/>
  <c r="G499" i="4"/>
  <c r="H499" i="4" s="1"/>
  <c r="J527" i="3"/>
  <c r="D527" i="5" s="1"/>
  <c r="I527" i="3"/>
  <c r="O527" i="4" s="1"/>
  <c r="G169" i="3"/>
  <c r="H168" i="3"/>
  <c r="V885" i="4"/>
  <c r="F885" i="4"/>
  <c r="F1125" i="4"/>
  <c r="V1125" i="4"/>
  <c r="G651" i="3"/>
  <c r="H650" i="3"/>
  <c r="P1105" i="5"/>
  <c r="G1105" i="5"/>
  <c r="J1127" i="3"/>
  <c r="D1127" i="5" s="1"/>
  <c r="I1127" i="3"/>
  <c r="O1127" i="4" s="1"/>
  <c r="L858" i="4"/>
  <c r="N858" i="4" s="1"/>
  <c r="G859" i="4"/>
  <c r="H859" i="4" s="1"/>
  <c r="T46" i="5"/>
  <c r="N18" i="5"/>
  <c r="R18" i="5"/>
  <c r="S18" i="5" s="1"/>
  <c r="E626" i="5"/>
  <c r="F626" i="5" s="1"/>
  <c r="J167" i="3"/>
  <c r="D167" i="5" s="1"/>
  <c r="I167" i="3"/>
  <c r="O167" i="4" s="1"/>
  <c r="T885" i="5"/>
  <c r="C287" i="5"/>
  <c r="C287" i="4"/>
  <c r="T1125" i="5"/>
  <c r="G739" i="4"/>
  <c r="H739" i="4" s="1"/>
  <c r="L738" i="4"/>
  <c r="N738" i="4" s="1"/>
  <c r="J767" i="3"/>
  <c r="D767" i="5" s="1"/>
  <c r="I767" i="3"/>
  <c r="O767" i="4" s="1"/>
  <c r="P505" i="5"/>
  <c r="G505" i="5"/>
  <c r="Q978" i="5"/>
  <c r="L978" i="5"/>
  <c r="M978" i="5" s="1"/>
  <c r="G1009" i="3"/>
  <c r="H1008" i="3"/>
  <c r="C1008" i="3"/>
  <c r="D1007" i="3"/>
  <c r="E1007" i="3" s="1"/>
  <c r="F1007" i="3" s="1"/>
  <c r="G289" i="3"/>
  <c r="H288" i="3"/>
  <c r="Q738" i="5"/>
  <c r="L738" i="5"/>
  <c r="M738" i="5" s="1"/>
  <c r="P258" i="4"/>
  <c r="T258" i="4"/>
  <c r="U258" i="4" s="1"/>
  <c r="V286" i="4"/>
  <c r="F286" i="4"/>
  <c r="C169" i="3"/>
  <c r="D168" i="3"/>
  <c r="E168" i="3" s="1"/>
  <c r="F168" i="3" s="1"/>
  <c r="N618" i="5"/>
  <c r="R618" i="5"/>
  <c r="J1007" i="3"/>
  <c r="D1007" i="5" s="1"/>
  <c r="I1007" i="3"/>
  <c r="O1007" i="4" s="1"/>
  <c r="C888" i="3"/>
  <c r="D887" i="3"/>
  <c r="E887" i="3" s="1"/>
  <c r="F887" i="3" s="1"/>
  <c r="J287" i="3"/>
  <c r="D287" i="5" s="1"/>
  <c r="I287" i="3"/>
  <c r="O287" i="4" s="1"/>
  <c r="G1099" i="4"/>
  <c r="H1099" i="4" s="1"/>
  <c r="L1098" i="4"/>
  <c r="N1098" i="4" s="1"/>
  <c r="C768" i="3"/>
  <c r="D767" i="3"/>
  <c r="E767" i="3" s="1"/>
  <c r="F767" i="3" s="1"/>
  <c r="R259" i="4"/>
  <c r="I259" i="4"/>
  <c r="J259" i="4" s="1"/>
  <c r="Q858" i="5"/>
  <c r="L858" i="5"/>
  <c r="M858" i="5" s="1"/>
  <c r="V646" i="4"/>
  <c r="F646" i="4"/>
  <c r="T286" i="5"/>
  <c r="V1005" i="4"/>
  <c r="F1005" i="4"/>
  <c r="H48" i="3"/>
  <c r="G49" i="3"/>
  <c r="R138" i="5"/>
  <c r="S138" i="5" s="1"/>
  <c r="N138" i="5"/>
  <c r="C289" i="3"/>
  <c r="D288" i="3"/>
  <c r="E288" i="3" s="1"/>
  <c r="F288" i="3" s="1"/>
  <c r="G745" i="5"/>
  <c r="P745" i="5"/>
  <c r="J888" i="3"/>
  <c r="D888" i="5" s="1"/>
  <c r="I888" i="3"/>
  <c r="O888" i="4" s="1"/>
  <c r="G890" i="3"/>
  <c r="H889" i="3"/>
  <c r="C406" i="5"/>
  <c r="C406" i="4"/>
  <c r="F407" i="3"/>
  <c r="C529" i="3"/>
  <c r="D528" i="3"/>
  <c r="E528" i="3" s="1"/>
  <c r="C1128" i="3"/>
  <c r="D1127" i="3"/>
  <c r="E1127" i="3" s="1"/>
  <c r="F1127" i="3" s="1"/>
  <c r="J649" i="3"/>
  <c r="D649" i="5" s="1"/>
  <c r="I649" i="3"/>
  <c r="O649" i="4" s="1"/>
  <c r="N258" i="5"/>
  <c r="R258" i="5"/>
  <c r="S258" i="5" s="1"/>
  <c r="T646" i="5"/>
  <c r="T1005" i="5"/>
  <c r="C288" i="5" l="1"/>
  <c r="C288" i="4"/>
  <c r="C1127" i="5"/>
  <c r="C1127" i="4"/>
  <c r="C767" i="5"/>
  <c r="C767" i="4"/>
  <c r="C168" i="5"/>
  <c r="C168" i="4"/>
  <c r="C648" i="5"/>
  <c r="C648" i="4"/>
  <c r="C887" i="5"/>
  <c r="C887" i="4"/>
  <c r="C1007" i="5"/>
  <c r="C1007" i="4"/>
  <c r="D649" i="3"/>
  <c r="E649" i="3" s="1"/>
  <c r="F649" i="3" s="1"/>
  <c r="C650" i="3"/>
  <c r="M19" i="4"/>
  <c r="Q18" i="4"/>
  <c r="W18" i="4" s="1"/>
  <c r="X18" i="4" s="1"/>
  <c r="I528" i="3"/>
  <c r="O528" i="4" s="1"/>
  <c r="J528" i="3"/>
  <c r="D528" i="5" s="1"/>
  <c r="N498" i="5"/>
  <c r="R498" i="5"/>
  <c r="S498" i="5" s="1"/>
  <c r="V526" i="4"/>
  <c r="F526" i="4"/>
  <c r="M619" i="4"/>
  <c r="Q618" i="4"/>
  <c r="W618" i="4" s="1"/>
  <c r="X618" i="4" s="1"/>
  <c r="R979" i="4"/>
  <c r="I979" i="4"/>
  <c r="J979" i="4" s="1"/>
  <c r="V766" i="4"/>
  <c r="F766" i="4"/>
  <c r="V647" i="4"/>
  <c r="F647" i="4"/>
  <c r="G50" i="3"/>
  <c r="H49" i="3"/>
  <c r="R858" i="5"/>
  <c r="N858" i="5"/>
  <c r="P1098" i="4"/>
  <c r="T1098" i="4"/>
  <c r="U1098" i="4" s="1"/>
  <c r="C1009" i="3"/>
  <c r="D1008" i="3"/>
  <c r="E1008" i="3" s="1"/>
  <c r="F1008" i="3" s="1"/>
  <c r="T287" i="5"/>
  <c r="J19" i="5"/>
  <c r="K19" i="5" s="1"/>
  <c r="O18" i="5"/>
  <c r="U18" i="5" s="1"/>
  <c r="V18" i="5" s="1"/>
  <c r="J168" i="3"/>
  <c r="D168" i="5" s="1"/>
  <c r="I168" i="3"/>
  <c r="O168" i="4" s="1"/>
  <c r="T378" i="4"/>
  <c r="U378" i="4" s="1"/>
  <c r="P378" i="4"/>
  <c r="G530" i="3"/>
  <c r="H529" i="3"/>
  <c r="T526" i="5"/>
  <c r="G266" i="5"/>
  <c r="P266" i="5"/>
  <c r="T766" i="5"/>
  <c r="T647" i="5"/>
  <c r="J48" i="3"/>
  <c r="D48" i="5" s="1"/>
  <c r="I48" i="3"/>
  <c r="O48" i="4" s="1"/>
  <c r="S858" i="5"/>
  <c r="I1099" i="4"/>
  <c r="J1099" i="4" s="1"/>
  <c r="R1099" i="4"/>
  <c r="M259" i="4"/>
  <c r="Q258" i="4"/>
  <c r="W258" i="4" s="1"/>
  <c r="X258" i="4" s="1"/>
  <c r="G170" i="3"/>
  <c r="H169" i="3"/>
  <c r="I379" i="4"/>
  <c r="J379" i="4" s="1"/>
  <c r="R379" i="4"/>
  <c r="P146" i="5"/>
  <c r="G146" i="5"/>
  <c r="S139" i="4"/>
  <c r="K139" i="4"/>
  <c r="R1098" i="5"/>
  <c r="S1098" i="5" s="1"/>
  <c r="N1098" i="5"/>
  <c r="T498" i="4"/>
  <c r="U498" i="4" s="1"/>
  <c r="P498" i="4"/>
  <c r="C530" i="3"/>
  <c r="D529" i="3"/>
  <c r="E529" i="3" s="1"/>
  <c r="S259" i="4"/>
  <c r="K259" i="4"/>
  <c r="J1008" i="3"/>
  <c r="D1008" i="5" s="1"/>
  <c r="I1008" i="3"/>
  <c r="O1008" i="4" s="1"/>
  <c r="T738" i="4"/>
  <c r="U738" i="4" s="1"/>
  <c r="P738" i="4"/>
  <c r="J650" i="3"/>
  <c r="D650" i="5" s="1"/>
  <c r="I650" i="3"/>
  <c r="O650" i="4" s="1"/>
  <c r="E386" i="5"/>
  <c r="F386" i="5" s="1"/>
  <c r="M139" i="4"/>
  <c r="Q138" i="4"/>
  <c r="W138" i="4" s="1"/>
  <c r="X138" i="4" s="1"/>
  <c r="G26" i="5"/>
  <c r="P26" i="5"/>
  <c r="J408" i="3"/>
  <c r="D408" i="5" s="1"/>
  <c r="I408" i="3"/>
  <c r="O408" i="4" s="1"/>
  <c r="V1006" i="4"/>
  <c r="F1006" i="4"/>
  <c r="C1129" i="3"/>
  <c r="D1128" i="3"/>
  <c r="E1128" i="3" s="1"/>
  <c r="F1128" i="3" s="1"/>
  <c r="J619" i="5"/>
  <c r="K619" i="5" s="1"/>
  <c r="O618" i="5"/>
  <c r="U618" i="5" s="1"/>
  <c r="V618" i="5" s="1"/>
  <c r="R738" i="5"/>
  <c r="N738" i="5"/>
  <c r="G1010" i="3"/>
  <c r="H1009" i="3"/>
  <c r="R739" i="4"/>
  <c r="I739" i="4"/>
  <c r="J739" i="4" s="1"/>
  <c r="R859" i="4"/>
  <c r="I859" i="4"/>
  <c r="J859" i="4" s="1"/>
  <c r="H651" i="3"/>
  <c r="G652" i="3"/>
  <c r="D409" i="3"/>
  <c r="E409" i="3" s="1"/>
  <c r="C410" i="3"/>
  <c r="C48" i="5"/>
  <c r="C48" i="4"/>
  <c r="G410" i="3"/>
  <c r="H409" i="3"/>
  <c r="V1126" i="4"/>
  <c r="F1126" i="4"/>
  <c r="T1006" i="5"/>
  <c r="E1106" i="5"/>
  <c r="F1106" i="5" s="1"/>
  <c r="V406" i="4"/>
  <c r="F406" i="4"/>
  <c r="S738" i="5"/>
  <c r="N978" i="5"/>
  <c r="R978" i="5"/>
  <c r="P858" i="4"/>
  <c r="T858" i="4"/>
  <c r="U858" i="4" s="1"/>
  <c r="J1128" i="3"/>
  <c r="D1128" i="5" s="1"/>
  <c r="I1128" i="3"/>
  <c r="O1128" i="4" s="1"/>
  <c r="R378" i="5"/>
  <c r="S378" i="5" s="1"/>
  <c r="N378" i="5"/>
  <c r="J768" i="3"/>
  <c r="D768" i="5" s="1"/>
  <c r="I768" i="3"/>
  <c r="O768" i="4" s="1"/>
  <c r="V47" i="4"/>
  <c r="F47" i="4"/>
  <c r="E986" i="5"/>
  <c r="F986" i="5" s="1"/>
  <c r="V167" i="4"/>
  <c r="F167" i="4"/>
  <c r="T1126" i="5"/>
  <c r="C769" i="3"/>
  <c r="D768" i="3"/>
  <c r="E768" i="3" s="1"/>
  <c r="F768" i="3" s="1"/>
  <c r="V287" i="4"/>
  <c r="F287" i="4"/>
  <c r="O258" i="5"/>
  <c r="U258" i="5" s="1"/>
  <c r="V258" i="5" s="1"/>
  <c r="J259" i="5"/>
  <c r="K259" i="5" s="1"/>
  <c r="E746" i="5"/>
  <c r="F746" i="5" s="1"/>
  <c r="D289" i="3"/>
  <c r="E289" i="3" s="1"/>
  <c r="F289" i="3" s="1"/>
  <c r="C290" i="3"/>
  <c r="D169" i="3"/>
  <c r="E169" i="3" s="1"/>
  <c r="F169" i="3" s="1"/>
  <c r="C170" i="3"/>
  <c r="S978" i="5"/>
  <c r="G1130" i="3"/>
  <c r="H1129" i="3"/>
  <c r="G770" i="3"/>
  <c r="H769" i="3"/>
  <c r="T47" i="5"/>
  <c r="S19" i="4"/>
  <c r="K19" i="4"/>
  <c r="T167" i="5"/>
  <c r="S619" i="4"/>
  <c r="K619" i="4"/>
  <c r="V886" i="4"/>
  <c r="F886" i="4"/>
  <c r="G891" i="3"/>
  <c r="H890" i="3"/>
  <c r="C407" i="5"/>
  <c r="C407" i="4"/>
  <c r="F408" i="3"/>
  <c r="T406" i="5"/>
  <c r="C889" i="3"/>
  <c r="D888" i="3"/>
  <c r="E888" i="3" s="1"/>
  <c r="F888" i="3" s="1"/>
  <c r="J288" i="3"/>
  <c r="D288" i="5" s="1"/>
  <c r="I288" i="3"/>
  <c r="O288" i="4" s="1"/>
  <c r="J889" i="3"/>
  <c r="D889" i="5" s="1"/>
  <c r="I889" i="3"/>
  <c r="O889" i="4" s="1"/>
  <c r="O138" i="5"/>
  <c r="U138" i="5" s="1"/>
  <c r="V138" i="5" s="1"/>
  <c r="J139" i="5"/>
  <c r="K139" i="5" s="1"/>
  <c r="G290" i="3"/>
  <c r="H289" i="3"/>
  <c r="E506" i="5"/>
  <c r="F506" i="5" s="1"/>
  <c r="P626" i="5"/>
  <c r="G626" i="5"/>
  <c r="R499" i="4"/>
  <c r="I499" i="4"/>
  <c r="J499" i="4" s="1"/>
  <c r="D49" i="3"/>
  <c r="E49" i="3" s="1"/>
  <c r="F49" i="3" s="1"/>
  <c r="C50" i="3"/>
  <c r="E866" i="5"/>
  <c r="F866" i="5" s="1"/>
  <c r="C527" i="5"/>
  <c r="C527" i="4"/>
  <c r="F528" i="3"/>
  <c r="T978" i="4"/>
  <c r="U978" i="4" s="1"/>
  <c r="P978" i="4"/>
  <c r="T886" i="5"/>
  <c r="C289" i="5" l="1"/>
  <c r="C289" i="4"/>
  <c r="C888" i="5"/>
  <c r="C888" i="4"/>
  <c r="C49" i="5"/>
  <c r="C49" i="4"/>
  <c r="C1008" i="5"/>
  <c r="C1008" i="4"/>
  <c r="F1009" i="3"/>
  <c r="C649" i="5"/>
  <c r="C649" i="4"/>
  <c r="F650" i="3"/>
  <c r="C1128" i="5"/>
  <c r="C1128" i="4"/>
  <c r="C169" i="5"/>
  <c r="C169" i="4"/>
  <c r="C768" i="5"/>
  <c r="C768" i="4"/>
  <c r="S499" i="4"/>
  <c r="K499" i="4"/>
  <c r="G291" i="3"/>
  <c r="H290" i="3"/>
  <c r="G1131" i="3"/>
  <c r="H1130" i="3"/>
  <c r="P746" i="5"/>
  <c r="G746" i="5"/>
  <c r="T48" i="5"/>
  <c r="Q619" i="5"/>
  <c r="L619" i="5"/>
  <c r="M619" i="5" s="1"/>
  <c r="G171" i="3"/>
  <c r="H170" i="3"/>
  <c r="M1099" i="4"/>
  <c r="Q1098" i="4"/>
  <c r="W1098" i="4" s="1"/>
  <c r="X1098" i="4" s="1"/>
  <c r="J499" i="5"/>
  <c r="K499" i="5" s="1"/>
  <c r="O498" i="5"/>
  <c r="U498" i="5" s="1"/>
  <c r="V498" i="5" s="1"/>
  <c r="T767" i="5"/>
  <c r="S859" i="4"/>
  <c r="K859" i="4"/>
  <c r="C651" i="3"/>
  <c r="D650" i="3"/>
  <c r="E650" i="3" s="1"/>
  <c r="V527" i="4"/>
  <c r="F527" i="4"/>
  <c r="J890" i="3"/>
  <c r="D890" i="5" s="1"/>
  <c r="I890" i="3"/>
  <c r="O890" i="4" s="1"/>
  <c r="O978" i="5"/>
  <c r="U978" i="5" s="1"/>
  <c r="V978" i="5" s="1"/>
  <c r="J979" i="5"/>
  <c r="K979" i="5" s="1"/>
  <c r="C411" i="3"/>
  <c r="D410" i="3"/>
  <c r="E410" i="3" s="1"/>
  <c r="S739" i="4"/>
  <c r="K739" i="4"/>
  <c r="E27" i="5"/>
  <c r="F27" i="5" s="1"/>
  <c r="G140" i="4"/>
  <c r="H140" i="4" s="1"/>
  <c r="L139" i="4"/>
  <c r="N139" i="4" s="1"/>
  <c r="I529" i="3"/>
  <c r="O529" i="4" s="1"/>
  <c r="J529" i="3"/>
  <c r="D529" i="5" s="1"/>
  <c r="O858" i="5"/>
  <c r="U858" i="5" s="1"/>
  <c r="V858" i="5" s="1"/>
  <c r="J859" i="5"/>
  <c r="K859" i="5" s="1"/>
  <c r="K979" i="4"/>
  <c r="S979" i="4"/>
  <c r="V648" i="4"/>
  <c r="F648" i="4"/>
  <c r="T407" i="5"/>
  <c r="T887" i="5"/>
  <c r="G20" i="4"/>
  <c r="H20" i="4" s="1"/>
  <c r="L19" i="4"/>
  <c r="N19" i="4" s="1"/>
  <c r="Q259" i="5"/>
  <c r="L259" i="5"/>
  <c r="M259" i="5" s="1"/>
  <c r="T527" i="5"/>
  <c r="D889" i="3"/>
  <c r="E889" i="3" s="1"/>
  <c r="F889" i="3" s="1"/>
  <c r="C890" i="3"/>
  <c r="H891" i="3"/>
  <c r="G892" i="3"/>
  <c r="O378" i="5"/>
  <c r="U378" i="5" s="1"/>
  <c r="V378" i="5" s="1"/>
  <c r="J379" i="5"/>
  <c r="K379" i="5" s="1"/>
  <c r="M739" i="4"/>
  <c r="Q738" i="4"/>
  <c r="W738" i="4" s="1"/>
  <c r="X738" i="4" s="1"/>
  <c r="C531" i="3"/>
  <c r="D530" i="3"/>
  <c r="E530" i="3" s="1"/>
  <c r="G531" i="3"/>
  <c r="H530" i="3"/>
  <c r="Q19" i="5"/>
  <c r="L19" i="5"/>
  <c r="M19" i="5" s="1"/>
  <c r="T648" i="5"/>
  <c r="F1127" i="4"/>
  <c r="V1127" i="4"/>
  <c r="J289" i="3"/>
  <c r="D289" i="5" s="1"/>
  <c r="I289" i="3"/>
  <c r="O289" i="4" s="1"/>
  <c r="C171" i="3"/>
  <c r="D170" i="3"/>
  <c r="E170" i="3" s="1"/>
  <c r="F170" i="3" s="1"/>
  <c r="J409" i="3"/>
  <c r="D409" i="5" s="1"/>
  <c r="I409" i="3"/>
  <c r="O409" i="4" s="1"/>
  <c r="J1009" i="3"/>
  <c r="D1009" i="5" s="1"/>
  <c r="I1009" i="3"/>
  <c r="O1009" i="4" s="1"/>
  <c r="D1129" i="3"/>
  <c r="E1129" i="3" s="1"/>
  <c r="F1129" i="3" s="1"/>
  <c r="C1130" i="3"/>
  <c r="M499" i="4"/>
  <c r="Q498" i="4"/>
  <c r="W498" i="4" s="1"/>
  <c r="X498" i="4" s="1"/>
  <c r="E147" i="5"/>
  <c r="F147" i="5" s="1"/>
  <c r="M379" i="4"/>
  <c r="Q378" i="4"/>
  <c r="W378" i="4" s="1"/>
  <c r="X378" i="4" s="1"/>
  <c r="I49" i="3"/>
  <c r="O49" i="4" s="1"/>
  <c r="J49" i="3"/>
  <c r="D49" i="5" s="1"/>
  <c r="V1007" i="4"/>
  <c r="F1007" i="4"/>
  <c r="T1127" i="5"/>
  <c r="V767" i="4"/>
  <c r="F767" i="4"/>
  <c r="E627" i="5"/>
  <c r="F627" i="5" s="1"/>
  <c r="P866" i="5"/>
  <c r="G866" i="5"/>
  <c r="G411" i="3"/>
  <c r="H410" i="3"/>
  <c r="G1011" i="3"/>
  <c r="H1010" i="3"/>
  <c r="S1099" i="4"/>
  <c r="K1099" i="4"/>
  <c r="G51" i="3"/>
  <c r="H50" i="3"/>
  <c r="T1007" i="5"/>
  <c r="F168" i="4"/>
  <c r="V168" i="4"/>
  <c r="V48" i="4"/>
  <c r="F48" i="4"/>
  <c r="C408" i="5"/>
  <c r="C408" i="4"/>
  <c r="F409" i="3"/>
  <c r="G620" i="4"/>
  <c r="H620" i="4" s="1"/>
  <c r="L619" i="4"/>
  <c r="N619" i="4" s="1"/>
  <c r="J769" i="3"/>
  <c r="D769" i="5" s="1"/>
  <c r="I769" i="3"/>
  <c r="O769" i="4" s="1"/>
  <c r="G653" i="3"/>
  <c r="H652" i="3"/>
  <c r="J739" i="5"/>
  <c r="K739" i="5" s="1"/>
  <c r="O738" i="5"/>
  <c r="U738" i="5" s="1"/>
  <c r="V738" i="5" s="1"/>
  <c r="E267" i="5"/>
  <c r="F267" i="5" s="1"/>
  <c r="T168" i="5"/>
  <c r="V288" i="4"/>
  <c r="F288" i="4"/>
  <c r="J1129" i="3"/>
  <c r="D1129" i="5" s="1"/>
  <c r="I1129" i="3"/>
  <c r="O1129" i="4" s="1"/>
  <c r="Q858" i="4"/>
  <c r="W858" i="4" s="1"/>
  <c r="X858" i="4" s="1"/>
  <c r="M859" i="4"/>
  <c r="J169" i="3"/>
  <c r="D169" i="5" s="1"/>
  <c r="I169" i="3"/>
  <c r="O169" i="4" s="1"/>
  <c r="C528" i="5"/>
  <c r="C528" i="4"/>
  <c r="F529" i="3"/>
  <c r="Q139" i="5"/>
  <c r="L139" i="5"/>
  <c r="M139" i="5" s="1"/>
  <c r="M979" i="4"/>
  <c r="Q978" i="4"/>
  <c r="W978" i="4" s="1"/>
  <c r="X978" i="4" s="1"/>
  <c r="C291" i="3"/>
  <c r="D290" i="3"/>
  <c r="E290" i="3" s="1"/>
  <c r="F290" i="3" s="1"/>
  <c r="P986" i="5"/>
  <c r="G986" i="5"/>
  <c r="D50" i="3"/>
  <c r="E50" i="3" s="1"/>
  <c r="F50" i="3" s="1"/>
  <c r="C51" i="3"/>
  <c r="G506" i="5"/>
  <c r="P506" i="5"/>
  <c r="V407" i="4"/>
  <c r="F407" i="4"/>
  <c r="G771" i="3"/>
  <c r="H770" i="3"/>
  <c r="D769" i="3"/>
  <c r="E769" i="3" s="1"/>
  <c r="F769" i="3" s="1"/>
  <c r="C770" i="3"/>
  <c r="P1106" i="5"/>
  <c r="G1106" i="5"/>
  <c r="J651" i="3"/>
  <c r="D651" i="5" s="1"/>
  <c r="I651" i="3"/>
  <c r="O651" i="4" s="1"/>
  <c r="G386" i="5"/>
  <c r="P386" i="5"/>
  <c r="G260" i="4"/>
  <c r="H260" i="4" s="1"/>
  <c r="L259" i="4"/>
  <c r="N259" i="4" s="1"/>
  <c r="J1099" i="5"/>
  <c r="K1099" i="5" s="1"/>
  <c r="O1098" i="5"/>
  <c r="U1098" i="5" s="1"/>
  <c r="V1098" i="5" s="1"/>
  <c r="S379" i="4"/>
  <c r="K379" i="4"/>
  <c r="D1009" i="3"/>
  <c r="E1009" i="3" s="1"/>
  <c r="C1010" i="3"/>
  <c r="V887" i="4"/>
  <c r="F887" i="4"/>
  <c r="T288" i="5"/>
  <c r="C889" i="5" l="1"/>
  <c r="C889" i="4"/>
  <c r="F890" i="3"/>
  <c r="C1129" i="5"/>
  <c r="C1129" i="4"/>
  <c r="F1130" i="3"/>
  <c r="C769" i="5"/>
  <c r="C769" i="4"/>
  <c r="C50" i="5"/>
  <c r="C50" i="4"/>
  <c r="C290" i="5"/>
  <c r="C290" i="4"/>
  <c r="C170" i="5"/>
  <c r="C170" i="4"/>
  <c r="J891" i="3"/>
  <c r="D891" i="5" s="1"/>
  <c r="I891" i="3"/>
  <c r="O891" i="4" s="1"/>
  <c r="C650" i="5"/>
  <c r="C650" i="4"/>
  <c r="E1107" i="5"/>
  <c r="F1107" i="5" s="1"/>
  <c r="C292" i="3"/>
  <c r="D291" i="3"/>
  <c r="E291" i="3" s="1"/>
  <c r="F291" i="3" s="1"/>
  <c r="L739" i="5"/>
  <c r="M739" i="5" s="1"/>
  <c r="Q739" i="5"/>
  <c r="V408" i="4"/>
  <c r="F408" i="4"/>
  <c r="P627" i="5"/>
  <c r="G627" i="5"/>
  <c r="C891" i="3"/>
  <c r="D890" i="3"/>
  <c r="E890" i="3" s="1"/>
  <c r="G980" i="4"/>
  <c r="H980" i="4" s="1"/>
  <c r="L979" i="4"/>
  <c r="N979" i="4" s="1"/>
  <c r="J1130" i="3"/>
  <c r="D1130" i="5" s="1"/>
  <c r="I1130" i="3"/>
  <c r="O1130" i="4" s="1"/>
  <c r="T768" i="5"/>
  <c r="V649" i="4"/>
  <c r="F649" i="4"/>
  <c r="R20" i="4"/>
  <c r="I20" i="4"/>
  <c r="J20" i="4" s="1"/>
  <c r="T49" i="5"/>
  <c r="J652" i="3"/>
  <c r="D652" i="5" s="1"/>
  <c r="I652" i="3"/>
  <c r="O652" i="4" s="1"/>
  <c r="T408" i="5"/>
  <c r="C1131" i="3"/>
  <c r="D1130" i="3"/>
  <c r="E1130" i="3" s="1"/>
  <c r="Q859" i="5"/>
  <c r="L859" i="5"/>
  <c r="M859" i="5" s="1"/>
  <c r="G740" i="4"/>
  <c r="H740" i="4" s="1"/>
  <c r="L739" i="4"/>
  <c r="N739" i="4" s="1"/>
  <c r="R619" i="5"/>
  <c r="N619" i="5"/>
  <c r="H1131" i="3"/>
  <c r="G1132" i="3"/>
  <c r="T649" i="5"/>
  <c r="V888" i="4"/>
  <c r="F888" i="4"/>
  <c r="H171" i="3"/>
  <c r="G172" i="3"/>
  <c r="R19" i="5"/>
  <c r="N19" i="5"/>
  <c r="T888" i="5"/>
  <c r="R260" i="4"/>
  <c r="I260" i="4"/>
  <c r="J260" i="4" s="1"/>
  <c r="C771" i="3"/>
  <c r="D770" i="3"/>
  <c r="E770" i="3" s="1"/>
  <c r="F770" i="3" s="1"/>
  <c r="C52" i="3"/>
  <c r="D51" i="3"/>
  <c r="E51" i="3" s="1"/>
  <c r="F51" i="3" s="1"/>
  <c r="R139" i="5"/>
  <c r="S139" i="5" s="1"/>
  <c r="N139" i="5"/>
  <c r="I50" i="3"/>
  <c r="O50" i="4" s="1"/>
  <c r="J50" i="3"/>
  <c r="D50" i="5" s="1"/>
  <c r="H1011" i="3"/>
  <c r="G1012" i="3"/>
  <c r="S19" i="5"/>
  <c r="L379" i="5"/>
  <c r="M379" i="5" s="1"/>
  <c r="Q379" i="5"/>
  <c r="Q499" i="5"/>
  <c r="L499" i="5"/>
  <c r="M499" i="5" s="1"/>
  <c r="H291" i="3"/>
  <c r="G292" i="3"/>
  <c r="T169" i="5"/>
  <c r="F1008" i="4"/>
  <c r="V1008" i="4"/>
  <c r="G27" i="5"/>
  <c r="P27" i="5"/>
  <c r="I290" i="3"/>
  <c r="O290" i="4" s="1"/>
  <c r="J290" i="3"/>
  <c r="D290" i="5" s="1"/>
  <c r="H51" i="3"/>
  <c r="G52" i="3"/>
  <c r="I410" i="3"/>
  <c r="O410" i="4" s="1"/>
  <c r="J410" i="3"/>
  <c r="D410" i="5" s="1"/>
  <c r="I530" i="3"/>
  <c r="O530" i="4" s="1"/>
  <c r="J530" i="3"/>
  <c r="D530" i="5" s="1"/>
  <c r="R259" i="5"/>
  <c r="N259" i="5"/>
  <c r="C412" i="3"/>
  <c r="D411" i="3"/>
  <c r="E411" i="3" s="1"/>
  <c r="G500" i="4"/>
  <c r="H500" i="4" s="1"/>
  <c r="L499" i="4"/>
  <c r="N499" i="4" s="1"/>
  <c r="T1008" i="5"/>
  <c r="C532" i="3"/>
  <c r="D531" i="3"/>
  <c r="E531" i="3" s="1"/>
  <c r="V768" i="4"/>
  <c r="F768" i="4"/>
  <c r="Q1099" i="5"/>
  <c r="L1099" i="5"/>
  <c r="M1099" i="5" s="1"/>
  <c r="E507" i="5"/>
  <c r="F507" i="5" s="1"/>
  <c r="G654" i="3"/>
  <c r="H653" i="3"/>
  <c r="J1010" i="3"/>
  <c r="D1010" i="5" s="1"/>
  <c r="I1010" i="3"/>
  <c r="O1010" i="4" s="1"/>
  <c r="C1009" i="5"/>
  <c r="C1009" i="4"/>
  <c r="F1010" i="3"/>
  <c r="H411" i="3"/>
  <c r="G412" i="3"/>
  <c r="P147" i="5"/>
  <c r="G147" i="5"/>
  <c r="G532" i="3"/>
  <c r="H531" i="3"/>
  <c r="S259" i="5"/>
  <c r="P139" i="4"/>
  <c r="T139" i="4"/>
  <c r="U139" i="4" s="1"/>
  <c r="C652" i="3"/>
  <c r="D651" i="3"/>
  <c r="E651" i="3" s="1"/>
  <c r="F651" i="3" s="1"/>
  <c r="V1128" i="4"/>
  <c r="F1128" i="4"/>
  <c r="V49" i="4"/>
  <c r="F49" i="4"/>
  <c r="V289" i="4"/>
  <c r="F289" i="4"/>
  <c r="T528" i="5"/>
  <c r="C409" i="5"/>
  <c r="C409" i="4"/>
  <c r="F410" i="3"/>
  <c r="T259" i="4"/>
  <c r="U259" i="4" s="1"/>
  <c r="P259" i="4"/>
  <c r="C172" i="3"/>
  <c r="D171" i="3"/>
  <c r="E171" i="3" s="1"/>
  <c r="F171" i="3" s="1"/>
  <c r="S619" i="5"/>
  <c r="V169" i="4"/>
  <c r="F169" i="4"/>
  <c r="C1011" i="3"/>
  <c r="D1010" i="3"/>
  <c r="E1010" i="3" s="1"/>
  <c r="E387" i="5"/>
  <c r="F387" i="5" s="1"/>
  <c r="J770" i="3"/>
  <c r="D770" i="5" s="1"/>
  <c r="I770" i="3"/>
  <c r="O770" i="4" s="1"/>
  <c r="E987" i="5"/>
  <c r="F987" i="5" s="1"/>
  <c r="C529" i="5"/>
  <c r="C529" i="4"/>
  <c r="F530" i="3"/>
  <c r="P267" i="5"/>
  <c r="G267" i="5"/>
  <c r="T619" i="4"/>
  <c r="U619" i="4" s="1"/>
  <c r="P619" i="4"/>
  <c r="G380" i="4"/>
  <c r="H380" i="4" s="1"/>
  <c r="L379" i="4"/>
  <c r="N379" i="4" s="1"/>
  <c r="H771" i="3"/>
  <c r="G772" i="3"/>
  <c r="V528" i="4"/>
  <c r="F528" i="4"/>
  <c r="I620" i="4"/>
  <c r="J620" i="4" s="1"/>
  <c r="R620" i="4"/>
  <c r="L1099" i="4"/>
  <c r="N1099" i="4" s="1"/>
  <c r="G1100" i="4"/>
  <c r="H1100" i="4" s="1"/>
  <c r="E867" i="5"/>
  <c r="F867" i="5" s="1"/>
  <c r="G893" i="3"/>
  <c r="H892" i="3"/>
  <c r="T19" i="4"/>
  <c r="U19" i="4" s="1"/>
  <c r="P19" i="4"/>
  <c r="R140" i="4"/>
  <c r="I140" i="4"/>
  <c r="J140" i="4" s="1"/>
  <c r="L979" i="5"/>
  <c r="M979" i="5" s="1"/>
  <c r="Q979" i="5"/>
  <c r="L859" i="4"/>
  <c r="N859" i="4" s="1"/>
  <c r="G860" i="4"/>
  <c r="H860" i="4" s="1"/>
  <c r="I170" i="3"/>
  <c r="O170" i="4" s="1"/>
  <c r="J170" i="3"/>
  <c r="D170" i="5" s="1"/>
  <c r="E747" i="5"/>
  <c r="F747" i="5" s="1"/>
  <c r="T1128" i="5"/>
  <c r="T289" i="5"/>
  <c r="C770" i="5" l="1"/>
  <c r="C770" i="4"/>
  <c r="C291" i="5"/>
  <c r="C291" i="4"/>
  <c r="C651" i="5"/>
  <c r="C651" i="4"/>
  <c r="C171" i="5"/>
  <c r="C171" i="4"/>
  <c r="C51" i="5"/>
  <c r="C51" i="4"/>
  <c r="F52" i="3"/>
  <c r="G773" i="3"/>
  <c r="H772" i="3"/>
  <c r="C1130" i="5"/>
  <c r="C1130" i="4"/>
  <c r="P1099" i="4"/>
  <c r="T1099" i="4"/>
  <c r="U1099" i="4" s="1"/>
  <c r="J771" i="3"/>
  <c r="D771" i="5" s="1"/>
  <c r="I771" i="3"/>
  <c r="O771" i="4" s="1"/>
  <c r="V529" i="4"/>
  <c r="F529" i="4"/>
  <c r="G413" i="3"/>
  <c r="H412" i="3"/>
  <c r="J653" i="3"/>
  <c r="D653" i="5" s="1"/>
  <c r="I653" i="3"/>
  <c r="O653" i="4" s="1"/>
  <c r="J260" i="5"/>
  <c r="K260" i="5" s="1"/>
  <c r="O259" i="5"/>
  <c r="U259" i="5" s="1"/>
  <c r="V259" i="5" s="1"/>
  <c r="R379" i="5"/>
  <c r="S379" i="5" s="1"/>
  <c r="N379" i="5"/>
  <c r="R740" i="4"/>
  <c r="I740" i="4"/>
  <c r="J740" i="4" s="1"/>
  <c r="E628" i="5"/>
  <c r="F628" i="5" s="1"/>
  <c r="C293" i="3"/>
  <c r="D292" i="3"/>
  <c r="E292" i="3" s="1"/>
  <c r="F292" i="3" s="1"/>
  <c r="F1129" i="4"/>
  <c r="V1129" i="4"/>
  <c r="R1100" i="4"/>
  <c r="I1100" i="4"/>
  <c r="J1100" i="4" s="1"/>
  <c r="M260" i="4"/>
  <c r="Q259" i="4"/>
  <c r="W259" i="4" s="1"/>
  <c r="X259" i="4" s="1"/>
  <c r="C413" i="3"/>
  <c r="D412" i="3"/>
  <c r="E412" i="3" s="1"/>
  <c r="P739" i="4"/>
  <c r="T739" i="4"/>
  <c r="U739" i="4" s="1"/>
  <c r="R860" i="4"/>
  <c r="I860" i="4"/>
  <c r="J860" i="4" s="1"/>
  <c r="J892" i="3"/>
  <c r="D892" i="5" s="1"/>
  <c r="I892" i="3"/>
  <c r="O892" i="4" s="1"/>
  <c r="T379" i="4"/>
  <c r="U379" i="4" s="1"/>
  <c r="P379" i="4"/>
  <c r="T529" i="5"/>
  <c r="C1012" i="3"/>
  <c r="D1011" i="3"/>
  <c r="E1011" i="3" s="1"/>
  <c r="M140" i="4"/>
  <c r="Q139" i="4"/>
  <c r="W139" i="4" s="1"/>
  <c r="X139" i="4" s="1"/>
  <c r="J411" i="3"/>
  <c r="D411" i="5" s="1"/>
  <c r="I411" i="3"/>
  <c r="O411" i="4" s="1"/>
  <c r="G655" i="3"/>
  <c r="H654" i="3"/>
  <c r="C533" i="3"/>
  <c r="D532" i="3"/>
  <c r="E532" i="3" s="1"/>
  <c r="C53" i="3"/>
  <c r="D52" i="3"/>
  <c r="E52" i="3" s="1"/>
  <c r="J20" i="5"/>
  <c r="K20" i="5" s="1"/>
  <c r="O19" i="5"/>
  <c r="U19" i="5" s="1"/>
  <c r="V19" i="5" s="1"/>
  <c r="N859" i="5"/>
  <c r="R859" i="5"/>
  <c r="P1107" i="5"/>
  <c r="G1107" i="5"/>
  <c r="T1129" i="5"/>
  <c r="M20" i="4"/>
  <c r="Q19" i="4"/>
  <c r="W19" i="4" s="1"/>
  <c r="X19" i="4" s="1"/>
  <c r="C530" i="5"/>
  <c r="C530" i="4"/>
  <c r="F531" i="3"/>
  <c r="G894" i="3"/>
  <c r="H893" i="3"/>
  <c r="K620" i="4"/>
  <c r="S620" i="4"/>
  <c r="I380" i="4"/>
  <c r="J380" i="4" s="1"/>
  <c r="R380" i="4"/>
  <c r="P507" i="5"/>
  <c r="G507" i="5"/>
  <c r="G1013" i="3"/>
  <c r="H1012" i="3"/>
  <c r="S859" i="5"/>
  <c r="V170" i="4"/>
  <c r="F170" i="4"/>
  <c r="V50" i="4"/>
  <c r="F50" i="4"/>
  <c r="C892" i="3"/>
  <c r="D891" i="3"/>
  <c r="E891" i="3" s="1"/>
  <c r="M620" i="4"/>
  <c r="Q619" i="4"/>
  <c r="W619" i="4" s="1"/>
  <c r="X619" i="4" s="1"/>
  <c r="P987" i="5"/>
  <c r="G987" i="5"/>
  <c r="C410" i="5"/>
  <c r="C410" i="4"/>
  <c r="F411" i="3"/>
  <c r="C1010" i="5"/>
  <c r="C1010" i="4"/>
  <c r="F1011" i="3"/>
  <c r="G293" i="3"/>
  <c r="H292" i="3"/>
  <c r="J1011" i="3"/>
  <c r="D1011" i="5" s="1"/>
  <c r="I1011" i="3"/>
  <c r="O1011" i="4" s="1"/>
  <c r="C772" i="3"/>
  <c r="D771" i="3"/>
  <c r="E771" i="3" s="1"/>
  <c r="F771" i="3" s="1"/>
  <c r="G1133" i="3"/>
  <c r="H1132" i="3"/>
  <c r="T170" i="5"/>
  <c r="T50" i="5"/>
  <c r="T499" i="4"/>
  <c r="U499" i="4" s="1"/>
  <c r="P499" i="4"/>
  <c r="J291" i="3"/>
  <c r="D291" i="5" s="1"/>
  <c r="I291" i="3"/>
  <c r="O291" i="4" s="1"/>
  <c r="S260" i="4"/>
  <c r="K260" i="4"/>
  <c r="J1131" i="3"/>
  <c r="D1131" i="5" s="1"/>
  <c r="I1131" i="3"/>
  <c r="O1131" i="4" s="1"/>
  <c r="C1132" i="3"/>
  <c r="D1131" i="3"/>
  <c r="E1131" i="3" s="1"/>
  <c r="F1131" i="3" s="1"/>
  <c r="S20" i="4"/>
  <c r="K20" i="4"/>
  <c r="P979" i="4"/>
  <c r="T979" i="4"/>
  <c r="U979" i="4" s="1"/>
  <c r="V650" i="4"/>
  <c r="F650" i="4"/>
  <c r="C890" i="5"/>
  <c r="C890" i="4"/>
  <c r="F891" i="3"/>
  <c r="C653" i="3"/>
  <c r="D652" i="3"/>
  <c r="E652" i="3" s="1"/>
  <c r="F652" i="3" s="1"/>
  <c r="J51" i="3"/>
  <c r="D51" i="5" s="1"/>
  <c r="I51" i="3"/>
  <c r="O51" i="4" s="1"/>
  <c r="T859" i="4"/>
  <c r="U859" i="4" s="1"/>
  <c r="P859" i="4"/>
  <c r="V409" i="4"/>
  <c r="F409" i="4"/>
  <c r="J531" i="3"/>
  <c r="D531" i="5" s="1"/>
  <c r="I531" i="3"/>
  <c r="O531" i="4" s="1"/>
  <c r="V1009" i="4"/>
  <c r="F1009" i="4"/>
  <c r="G747" i="5"/>
  <c r="P747" i="5"/>
  <c r="G533" i="3"/>
  <c r="H532" i="3"/>
  <c r="T1009" i="5"/>
  <c r="R500" i="4"/>
  <c r="I500" i="4"/>
  <c r="J500" i="4" s="1"/>
  <c r="R499" i="5"/>
  <c r="S499" i="5" s="1"/>
  <c r="N499" i="5"/>
  <c r="G173" i="3"/>
  <c r="H172" i="3"/>
  <c r="O619" i="5"/>
  <c r="U619" i="5" s="1"/>
  <c r="V619" i="5" s="1"/>
  <c r="J620" i="5"/>
  <c r="K620" i="5" s="1"/>
  <c r="I980" i="4"/>
  <c r="J980" i="4" s="1"/>
  <c r="R980" i="4"/>
  <c r="T650" i="5"/>
  <c r="V290" i="4"/>
  <c r="F290" i="4"/>
  <c r="V769" i="4"/>
  <c r="F769" i="4"/>
  <c r="V889" i="4"/>
  <c r="F889" i="4"/>
  <c r="R979" i="5"/>
  <c r="S979" i="5" s="1"/>
  <c r="N979" i="5"/>
  <c r="R1099" i="5"/>
  <c r="S1099" i="5" s="1"/>
  <c r="N1099" i="5"/>
  <c r="K140" i="4"/>
  <c r="S140" i="4"/>
  <c r="E268" i="5"/>
  <c r="F268" i="5" s="1"/>
  <c r="T409" i="5"/>
  <c r="P867" i="5"/>
  <c r="G867" i="5"/>
  <c r="P387" i="5"/>
  <c r="G387" i="5"/>
  <c r="C173" i="3"/>
  <c r="D172" i="3"/>
  <c r="E172" i="3" s="1"/>
  <c r="F172" i="3" s="1"/>
  <c r="E148" i="5"/>
  <c r="F148" i="5" s="1"/>
  <c r="H52" i="3"/>
  <c r="G53" i="3"/>
  <c r="E28" i="5"/>
  <c r="F28" i="5" s="1"/>
  <c r="O139" i="5"/>
  <c r="U139" i="5" s="1"/>
  <c r="V139" i="5" s="1"/>
  <c r="J140" i="5"/>
  <c r="K140" i="5" s="1"/>
  <c r="J171" i="3"/>
  <c r="D171" i="5" s="1"/>
  <c r="I171" i="3"/>
  <c r="O171" i="4" s="1"/>
  <c r="N739" i="5"/>
  <c r="R739" i="5"/>
  <c r="S739" i="5" s="1"/>
  <c r="T290" i="5"/>
  <c r="T769" i="5"/>
  <c r="T889" i="5"/>
  <c r="C652" i="5" l="1"/>
  <c r="C652" i="4"/>
  <c r="C771" i="5"/>
  <c r="C771" i="4"/>
  <c r="C172" i="5"/>
  <c r="C172" i="4"/>
  <c r="C1131" i="5"/>
  <c r="C1131" i="4"/>
  <c r="C292" i="5"/>
  <c r="C292" i="4"/>
  <c r="O1099" i="5"/>
  <c r="U1099" i="5" s="1"/>
  <c r="V1099" i="5" s="1"/>
  <c r="J1100" i="5"/>
  <c r="K1100" i="5" s="1"/>
  <c r="S860" i="4"/>
  <c r="K860" i="4"/>
  <c r="T651" i="5"/>
  <c r="V1010" i="4"/>
  <c r="F1010" i="4"/>
  <c r="G28" i="5"/>
  <c r="P28" i="5"/>
  <c r="E868" i="5"/>
  <c r="F868" i="5" s="1"/>
  <c r="G141" i="4"/>
  <c r="H141" i="4" s="1"/>
  <c r="L140" i="4"/>
  <c r="N140" i="4" s="1"/>
  <c r="O499" i="5"/>
  <c r="U499" i="5" s="1"/>
  <c r="V499" i="5" s="1"/>
  <c r="J500" i="5"/>
  <c r="K500" i="5" s="1"/>
  <c r="J532" i="3"/>
  <c r="D532" i="5" s="1"/>
  <c r="I532" i="3"/>
  <c r="O532" i="4" s="1"/>
  <c r="Q979" i="4"/>
  <c r="W979" i="4" s="1"/>
  <c r="X979" i="4" s="1"/>
  <c r="M980" i="4"/>
  <c r="J292" i="3"/>
  <c r="D292" i="5" s="1"/>
  <c r="I292" i="3"/>
  <c r="O292" i="4" s="1"/>
  <c r="E988" i="5"/>
  <c r="F988" i="5" s="1"/>
  <c r="C531" i="5"/>
  <c r="C531" i="4"/>
  <c r="F532" i="3"/>
  <c r="P628" i="5"/>
  <c r="G628" i="5"/>
  <c r="G774" i="3"/>
  <c r="H773" i="3"/>
  <c r="V651" i="4"/>
  <c r="F651" i="4"/>
  <c r="S980" i="4"/>
  <c r="K980" i="4"/>
  <c r="D653" i="3"/>
  <c r="E653" i="3" s="1"/>
  <c r="F653" i="3" s="1"/>
  <c r="C654" i="3"/>
  <c r="P148" i="5"/>
  <c r="G148" i="5"/>
  <c r="C891" i="5"/>
  <c r="C891" i="4"/>
  <c r="J1132" i="3"/>
  <c r="D1132" i="5" s="1"/>
  <c r="I1132" i="3"/>
  <c r="O1132" i="4" s="1"/>
  <c r="C1011" i="5"/>
  <c r="C1011" i="4"/>
  <c r="S380" i="4"/>
  <c r="K380" i="4"/>
  <c r="T530" i="5"/>
  <c r="J654" i="3"/>
  <c r="D654" i="5" s="1"/>
  <c r="I654" i="3"/>
  <c r="O654" i="4" s="1"/>
  <c r="J412" i="3"/>
  <c r="D412" i="5" s="1"/>
  <c r="I412" i="3"/>
  <c r="O412" i="4" s="1"/>
  <c r="Q1099" i="4"/>
  <c r="W1099" i="4" s="1"/>
  <c r="X1099" i="4" s="1"/>
  <c r="M1100" i="4"/>
  <c r="V51" i="4"/>
  <c r="F51" i="4"/>
  <c r="C1013" i="3"/>
  <c r="D1012" i="3"/>
  <c r="E1012" i="3" s="1"/>
  <c r="F1012" i="3" s="1"/>
  <c r="M860" i="4"/>
  <c r="Q859" i="4"/>
  <c r="W859" i="4" s="1"/>
  <c r="X859" i="4" s="1"/>
  <c r="J860" i="5"/>
  <c r="K860" i="5" s="1"/>
  <c r="O859" i="5"/>
  <c r="U859" i="5" s="1"/>
  <c r="V859" i="5" s="1"/>
  <c r="H655" i="3"/>
  <c r="G656" i="3"/>
  <c r="O379" i="5"/>
  <c r="U379" i="5" s="1"/>
  <c r="V379" i="5" s="1"/>
  <c r="J380" i="5"/>
  <c r="K380" i="5" s="1"/>
  <c r="G414" i="3"/>
  <c r="H413" i="3"/>
  <c r="T51" i="5"/>
  <c r="V291" i="4"/>
  <c r="F291" i="4"/>
  <c r="D533" i="3"/>
  <c r="E533" i="3" s="1"/>
  <c r="C534" i="3"/>
  <c r="C52" i="5"/>
  <c r="C52" i="4"/>
  <c r="S500" i="4"/>
  <c r="K500" i="4"/>
  <c r="D173" i="3"/>
  <c r="E173" i="3" s="1"/>
  <c r="F173" i="3" s="1"/>
  <c r="C174" i="3"/>
  <c r="T890" i="5"/>
  <c r="C1133" i="3"/>
  <c r="D1132" i="3"/>
  <c r="E1132" i="3" s="1"/>
  <c r="F1132" i="3" s="1"/>
  <c r="T1010" i="5"/>
  <c r="G1014" i="3"/>
  <c r="H1013" i="3"/>
  <c r="G621" i="4"/>
  <c r="H621" i="4" s="1"/>
  <c r="L620" i="4"/>
  <c r="N620" i="4" s="1"/>
  <c r="M380" i="4"/>
  <c r="Q379" i="4"/>
  <c r="W379" i="4" s="1"/>
  <c r="X379" i="4" s="1"/>
  <c r="M740" i="4"/>
  <c r="Q739" i="4"/>
  <c r="W739" i="4" s="1"/>
  <c r="X739" i="4" s="1"/>
  <c r="V1130" i="4"/>
  <c r="F1130" i="4"/>
  <c r="T291" i="5"/>
  <c r="G294" i="3"/>
  <c r="H293" i="3"/>
  <c r="F530" i="4"/>
  <c r="V530" i="4"/>
  <c r="L620" i="5"/>
  <c r="M620" i="5" s="1"/>
  <c r="Q620" i="5"/>
  <c r="G1134" i="3"/>
  <c r="H1133" i="3"/>
  <c r="O739" i="5"/>
  <c r="U739" i="5" s="1"/>
  <c r="V739" i="5" s="1"/>
  <c r="J740" i="5"/>
  <c r="K740" i="5" s="1"/>
  <c r="G268" i="5"/>
  <c r="P268" i="5"/>
  <c r="O979" i="5"/>
  <c r="U979" i="5" s="1"/>
  <c r="V979" i="5" s="1"/>
  <c r="J980" i="5"/>
  <c r="K980" i="5" s="1"/>
  <c r="J172" i="3"/>
  <c r="D172" i="5" s="1"/>
  <c r="I172" i="3"/>
  <c r="O172" i="4" s="1"/>
  <c r="C773" i="3"/>
  <c r="D772" i="3"/>
  <c r="E772" i="3" s="1"/>
  <c r="F772" i="3" s="1"/>
  <c r="C411" i="5"/>
  <c r="C411" i="4"/>
  <c r="F412" i="3"/>
  <c r="C893" i="3"/>
  <c r="D892" i="3"/>
  <c r="E892" i="3" s="1"/>
  <c r="F892" i="3" s="1"/>
  <c r="E508" i="5"/>
  <c r="F508" i="5" s="1"/>
  <c r="J893" i="3"/>
  <c r="D893" i="5" s="1"/>
  <c r="I893" i="3"/>
  <c r="O893" i="4" s="1"/>
  <c r="Q20" i="5"/>
  <c r="L20" i="5"/>
  <c r="M20" i="5" s="1"/>
  <c r="T1130" i="5"/>
  <c r="V171" i="4"/>
  <c r="F171" i="4"/>
  <c r="G21" i="4"/>
  <c r="H21" i="4" s="1"/>
  <c r="L20" i="4"/>
  <c r="N20" i="4" s="1"/>
  <c r="S1100" i="4"/>
  <c r="K1100" i="4"/>
  <c r="J1012" i="3"/>
  <c r="D1012" i="5" s="1"/>
  <c r="I1012" i="3"/>
  <c r="O1012" i="4" s="1"/>
  <c r="E388" i="5"/>
  <c r="F388" i="5" s="1"/>
  <c r="G54" i="3"/>
  <c r="H53" i="3"/>
  <c r="V410" i="4"/>
  <c r="F410" i="4"/>
  <c r="G895" i="3"/>
  <c r="H894" i="3"/>
  <c r="D413" i="3"/>
  <c r="E413" i="3" s="1"/>
  <c r="C414" i="3"/>
  <c r="D293" i="3"/>
  <c r="E293" i="3" s="1"/>
  <c r="F293" i="3" s="1"/>
  <c r="C294" i="3"/>
  <c r="T171" i="5"/>
  <c r="V770" i="4"/>
  <c r="F770" i="4"/>
  <c r="L140" i="5"/>
  <c r="M140" i="5" s="1"/>
  <c r="Q140" i="5"/>
  <c r="G534" i="3"/>
  <c r="H533" i="3"/>
  <c r="S740" i="4"/>
  <c r="K740" i="4"/>
  <c r="E748" i="5"/>
  <c r="F748" i="5" s="1"/>
  <c r="V890" i="4"/>
  <c r="F890" i="4"/>
  <c r="Q499" i="4"/>
  <c r="W499" i="4" s="1"/>
  <c r="X499" i="4" s="1"/>
  <c r="M500" i="4"/>
  <c r="G174" i="3"/>
  <c r="H173" i="3"/>
  <c r="J52" i="3"/>
  <c r="D52" i="5" s="1"/>
  <c r="I52" i="3"/>
  <c r="O52" i="4" s="1"/>
  <c r="G261" i="4"/>
  <c r="H261" i="4" s="1"/>
  <c r="L260" i="4"/>
  <c r="N260" i="4" s="1"/>
  <c r="T410" i="5"/>
  <c r="E1108" i="5"/>
  <c r="F1108" i="5" s="1"/>
  <c r="D53" i="3"/>
  <c r="E53" i="3" s="1"/>
  <c r="F53" i="3" s="1"/>
  <c r="C54" i="3"/>
  <c r="L260" i="5"/>
  <c r="M260" i="5" s="1"/>
  <c r="Q260" i="5"/>
  <c r="J772" i="3"/>
  <c r="D772" i="5" s="1"/>
  <c r="I772" i="3"/>
  <c r="O772" i="4" s="1"/>
  <c r="T770" i="5"/>
  <c r="C772" i="5" l="1"/>
  <c r="C772" i="4"/>
  <c r="C173" i="5"/>
  <c r="C173" i="4"/>
  <c r="C293" i="5"/>
  <c r="C293" i="4"/>
  <c r="C53" i="5"/>
  <c r="C53" i="4"/>
  <c r="C892" i="5"/>
  <c r="C892" i="4"/>
  <c r="C653" i="5"/>
  <c r="C653" i="4"/>
  <c r="C1132" i="5"/>
  <c r="C1132" i="4"/>
  <c r="C1012" i="5"/>
  <c r="C1012" i="4"/>
  <c r="G415" i="3"/>
  <c r="H414" i="3"/>
  <c r="G381" i="4"/>
  <c r="H381" i="4" s="1"/>
  <c r="L380" i="4"/>
  <c r="N380" i="4" s="1"/>
  <c r="V891" i="4"/>
  <c r="F891" i="4"/>
  <c r="L980" i="4"/>
  <c r="N980" i="4" s="1"/>
  <c r="G981" i="4"/>
  <c r="H981" i="4" s="1"/>
  <c r="V292" i="4"/>
  <c r="F292" i="4"/>
  <c r="G741" i="4"/>
  <c r="H741" i="4" s="1"/>
  <c r="L740" i="4"/>
  <c r="N740" i="4" s="1"/>
  <c r="D773" i="3"/>
  <c r="E773" i="3" s="1"/>
  <c r="F773" i="3" s="1"/>
  <c r="C774" i="3"/>
  <c r="Q740" i="5"/>
  <c r="L740" i="5"/>
  <c r="M740" i="5" s="1"/>
  <c r="J293" i="3"/>
  <c r="D293" i="5" s="1"/>
  <c r="I293" i="3"/>
  <c r="O293" i="4" s="1"/>
  <c r="L380" i="5"/>
  <c r="M380" i="5" s="1"/>
  <c r="Q380" i="5"/>
  <c r="T891" i="5"/>
  <c r="C532" i="5"/>
  <c r="C532" i="4"/>
  <c r="F533" i="3"/>
  <c r="P140" i="4"/>
  <c r="T140" i="4"/>
  <c r="U140" i="4" s="1"/>
  <c r="T292" i="5"/>
  <c r="V771" i="4"/>
  <c r="F771" i="4"/>
  <c r="E269" i="5"/>
  <c r="F269" i="5" s="1"/>
  <c r="C175" i="3"/>
  <c r="D174" i="3"/>
  <c r="E174" i="3" s="1"/>
  <c r="F174" i="3" s="1"/>
  <c r="T260" i="4"/>
  <c r="U260" i="4" s="1"/>
  <c r="P260" i="4"/>
  <c r="G508" i="5"/>
  <c r="P508" i="5"/>
  <c r="G295" i="3"/>
  <c r="H294" i="3"/>
  <c r="L500" i="4"/>
  <c r="N500" i="4" s="1"/>
  <c r="G501" i="4"/>
  <c r="H501" i="4" s="1"/>
  <c r="D1013" i="3"/>
  <c r="E1013" i="3" s="1"/>
  <c r="F1013" i="3" s="1"/>
  <c r="C1014" i="3"/>
  <c r="V531" i="4"/>
  <c r="F531" i="4"/>
  <c r="R141" i="4"/>
  <c r="I141" i="4"/>
  <c r="J141" i="4" s="1"/>
  <c r="T771" i="5"/>
  <c r="G175" i="3"/>
  <c r="H174" i="3"/>
  <c r="N260" i="5"/>
  <c r="R260" i="5"/>
  <c r="S260" i="5" s="1"/>
  <c r="I261" i="4"/>
  <c r="J261" i="4" s="1"/>
  <c r="R261" i="4"/>
  <c r="I533" i="3"/>
  <c r="O533" i="4" s="1"/>
  <c r="J533" i="3"/>
  <c r="D533" i="5" s="1"/>
  <c r="C295" i="3"/>
  <c r="D294" i="3"/>
  <c r="E294" i="3" s="1"/>
  <c r="F294" i="3" s="1"/>
  <c r="G1101" i="4"/>
  <c r="H1101" i="4" s="1"/>
  <c r="L1100" i="4"/>
  <c r="N1100" i="4" s="1"/>
  <c r="J1133" i="3"/>
  <c r="D1133" i="5" s="1"/>
  <c r="I1133" i="3"/>
  <c r="O1133" i="4" s="1"/>
  <c r="D1133" i="3"/>
  <c r="E1133" i="3" s="1"/>
  <c r="F1133" i="3" s="1"/>
  <c r="C1134" i="3"/>
  <c r="G657" i="3"/>
  <c r="H656" i="3"/>
  <c r="V1011" i="4"/>
  <c r="F1011" i="4"/>
  <c r="E149" i="5"/>
  <c r="F149" i="5" s="1"/>
  <c r="T531" i="5"/>
  <c r="P868" i="5"/>
  <c r="G868" i="5"/>
  <c r="G861" i="4"/>
  <c r="H861" i="4" s="1"/>
  <c r="L860" i="4"/>
  <c r="N860" i="4" s="1"/>
  <c r="V1131" i="4"/>
  <c r="F1131" i="4"/>
  <c r="G1135" i="3"/>
  <c r="H1134" i="3"/>
  <c r="T620" i="4"/>
  <c r="U620" i="4" s="1"/>
  <c r="P620" i="4"/>
  <c r="J655" i="3"/>
  <c r="D655" i="5" s="1"/>
  <c r="I655" i="3"/>
  <c r="O655" i="4" s="1"/>
  <c r="T1011" i="5"/>
  <c r="J773" i="3"/>
  <c r="D773" i="5" s="1"/>
  <c r="I773" i="3"/>
  <c r="O773" i="4" s="1"/>
  <c r="T1131" i="5"/>
  <c r="V652" i="4"/>
  <c r="F652" i="4"/>
  <c r="H895" i="3"/>
  <c r="G896" i="3"/>
  <c r="D893" i="3"/>
  <c r="E893" i="3" s="1"/>
  <c r="F893" i="3" s="1"/>
  <c r="C894" i="3"/>
  <c r="C415" i="3"/>
  <c r="D414" i="3"/>
  <c r="E414" i="3" s="1"/>
  <c r="J53" i="3"/>
  <c r="D53" i="5" s="1"/>
  <c r="I53" i="3"/>
  <c r="O53" i="4" s="1"/>
  <c r="P20" i="4"/>
  <c r="T20" i="4"/>
  <c r="U20" i="4" s="1"/>
  <c r="N20" i="5"/>
  <c r="R20" i="5"/>
  <c r="C412" i="5"/>
  <c r="C412" i="4"/>
  <c r="F413" i="3"/>
  <c r="Q980" i="5"/>
  <c r="L980" i="5"/>
  <c r="M980" i="5" s="1"/>
  <c r="S620" i="5"/>
  <c r="I621" i="4"/>
  <c r="J621" i="4" s="1"/>
  <c r="R621" i="4"/>
  <c r="V52" i="4"/>
  <c r="F52" i="4"/>
  <c r="G775" i="3"/>
  <c r="H774" i="3"/>
  <c r="L1100" i="5"/>
  <c r="M1100" i="5" s="1"/>
  <c r="Q1100" i="5"/>
  <c r="T652" i="5"/>
  <c r="D54" i="3"/>
  <c r="E54" i="3" s="1"/>
  <c r="F54" i="3" s="1"/>
  <c r="C55" i="3"/>
  <c r="G535" i="3"/>
  <c r="H534" i="3"/>
  <c r="N140" i="5"/>
  <c r="R140" i="5"/>
  <c r="S140" i="5" s="1"/>
  <c r="G55" i="3"/>
  <c r="H54" i="3"/>
  <c r="S20" i="5"/>
  <c r="F411" i="4"/>
  <c r="V411" i="4"/>
  <c r="N620" i="5"/>
  <c r="R620" i="5"/>
  <c r="J1013" i="3"/>
  <c r="D1013" i="5" s="1"/>
  <c r="I1013" i="3"/>
  <c r="O1013" i="4" s="1"/>
  <c r="T52" i="5"/>
  <c r="Q860" i="5"/>
  <c r="L860" i="5"/>
  <c r="M860" i="5" s="1"/>
  <c r="C655" i="3"/>
  <c r="D654" i="3"/>
  <c r="E654" i="3" s="1"/>
  <c r="F654" i="3" s="1"/>
  <c r="E629" i="5"/>
  <c r="F629" i="5" s="1"/>
  <c r="G988" i="5"/>
  <c r="P988" i="5"/>
  <c r="L500" i="5"/>
  <c r="M500" i="5" s="1"/>
  <c r="Q500" i="5"/>
  <c r="E29" i="5"/>
  <c r="F29" i="5" s="1"/>
  <c r="V172" i="4"/>
  <c r="F172" i="4"/>
  <c r="R21" i="4"/>
  <c r="I21" i="4"/>
  <c r="J21" i="4" s="1"/>
  <c r="P1108" i="5"/>
  <c r="G1108" i="5"/>
  <c r="J173" i="3"/>
  <c r="D173" i="5" s="1"/>
  <c r="I173" i="3"/>
  <c r="O173" i="4" s="1"/>
  <c r="P748" i="5"/>
  <c r="G748" i="5"/>
  <c r="J894" i="3"/>
  <c r="D894" i="5" s="1"/>
  <c r="I894" i="3"/>
  <c r="O894" i="4" s="1"/>
  <c r="G388" i="5"/>
  <c r="P388" i="5"/>
  <c r="T411" i="5"/>
  <c r="G1015" i="3"/>
  <c r="H1014" i="3"/>
  <c r="C535" i="3"/>
  <c r="D534" i="3"/>
  <c r="E534" i="3" s="1"/>
  <c r="J413" i="3"/>
  <c r="D413" i="5" s="1"/>
  <c r="I413" i="3"/>
  <c r="O413" i="4" s="1"/>
  <c r="T172" i="5"/>
  <c r="C174" i="5" l="1"/>
  <c r="C174" i="4"/>
  <c r="C773" i="5"/>
  <c r="C773" i="4"/>
  <c r="C654" i="5"/>
  <c r="C654" i="4"/>
  <c r="C1133" i="5"/>
  <c r="C1133" i="4"/>
  <c r="C54" i="5"/>
  <c r="C54" i="4"/>
  <c r="C893" i="5"/>
  <c r="C893" i="4"/>
  <c r="C294" i="5"/>
  <c r="C294" i="4"/>
  <c r="C1013" i="5"/>
  <c r="C1013" i="4"/>
  <c r="F1014" i="3"/>
  <c r="C416" i="3"/>
  <c r="D415" i="3"/>
  <c r="E415" i="3" s="1"/>
  <c r="V892" i="4"/>
  <c r="F892" i="4"/>
  <c r="T293" i="5"/>
  <c r="J141" i="5"/>
  <c r="K141" i="5" s="1"/>
  <c r="O140" i="5"/>
  <c r="U140" i="5" s="1"/>
  <c r="V140" i="5" s="1"/>
  <c r="K621" i="4"/>
  <c r="S621" i="4"/>
  <c r="T860" i="4"/>
  <c r="U860" i="4" s="1"/>
  <c r="P860" i="4"/>
  <c r="R501" i="4"/>
  <c r="I501" i="4"/>
  <c r="J501" i="4" s="1"/>
  <c r="P740" i="4"/>
  <c r="T740" i="4"/>
  <c r="U740" i="4" s="1"/>
  <c r="T380" i="4"/>
  <c r="U380" i="4" s="1"/>
  <c r="P380" i="4"/>
  <c r="V1132" i="4"/>
  <c r="F1132" i="4"/>
  <c r="T892" i="5"/>
  <c r="P29" i="5"/>
  <c r="G29" i="5"/>
  <c r="C656" i="3"/>
  <c r="D655" i="3"/>
  <c r="E655" i="3" s="1"/>
  <c r="F655" i="3" s="1"/>
  <c r="J621" i="5"/>
  <c r="K621" i="5" s="1"/>
  <c r="O620" i="5"/>
  <c r="U620" i="5" s="1"/>
  <c r="V620" i="5" s="1"/>
  <c r="I534" i="3"/>
  <c r="O534" i="4" s="1"/>
  <c r="J534" i="3"/>
  <c r="D534" i="5" s="1"/>
  <c r="N1100" i="5"/>
  <c r="R1100" i="5"/>
  <c r="S1100" i="5" s="1"/>
  <c r="J21" i="5"/>
  <c r="K21" i="5" s="1"/>
  <c r="O20" i="5"/>
  <c r="U20" i="5" s="1"/>
  <c r="V20" i="5" s="1"/>
  <c r="C895" i="3"/>
  <c r="D894" i="3"/>
  <c r="E894" i="3" s="1"/>
  <c r="F894" i="3" s="1"/>
  <c r="Q620" i="4"/>
  <c r="W620" i="4" s="1"/>
  <c r="X620" i="4" s="1"/>
  <c r="M621" i="4"/>
  <c r="R861" i="4"/>
  <c r="I861" i="4"/>
  <c r="J861" i="4" s="1"/>
  <c r="S141" i="4"/>
  <c r="K141" i="4"/>
  <c r="P500" i="4"/>
  <c r="T500" i="4"/>
  <c r="U500" i="4" s="1"/>
  <c r="R380" i="5"/>
  <c r="S380" i="5" s="1"/>
  <c r="N380" i="5"/>
  <c r="R741" i="4"/>
  <c r="I741" i="4"/>
  <c r="J741" i="4" s="1"/>
  <c r="I381" i="4"/>
  <c r="J381" i="4" s="1"/>
  <c r="R381" i="4"/>
  <c r="T1132" i="5"/>
  <c r="V173" i="4"/>
  <c r="F173" i="4"/>
  <c r="E389" i="5"/>
  <c r="F389" i="5" s="1"/>
  <c r="E1109" i="5"/>
  <c r="F1109" i="5" s="1"/>
  <c r="R860" i="5"/>
  <c r="N860" i="5"/>
  <c r="G536" i="3"/>
  <c r="H535" i="3"/>
  <c r="E869" i="5"/>
  <c r="F869" i="5" s="1"/>
  <c r="T1100" i="4"/>
  <c r="U1100" i="4" s="1"/>
  <c r="P1100" i="4"/>
  <c r="S261" i="4"/>
  <c r="K261" i="4"/>
  <c r="I294" i="3"/>
  <c r="O294" i="4" s="1"/>
  <c r="J294" i="3"/>
  <c r="D294" i="5" s="1"/>
  <c r="C176" i="3"/>
  <c r="D175" i="3"/>
  <c r="E175" i="3" s="1"/>
  <c r="F175" i="3" s="1"/>
  <c r="Q140" i="4"/>
  <c r="W140" i="4" s="1"/>
  <c r="X140" i="4" s="1"/>
  <c r="M141" i="4"/>
  <c r="I414" i="3"/>
  <c r="O414" i="4" s="1"/>
  <c r="J414" i="3"/>
  <c r="D414" i="5" s="1"/>
  <c r="V53" i="4"/>
  <c r="F53" i="4"/>
  <c r="T173" i="5"/>
  <c r="N500" i="5"/>
  <c r="R500" i="5"/>
  <c r="S500" i="5" s="1"/>
  <c r="M21" i="4"/>
  <c r="Q20" i="4"/>
  <c r="W20" i="4" s="1"/>
  <c r="X20" i="4" s="1"/>
  <c r="J1134" i="3"/>
  <c r="D1134" i="5" s="1"/>
  <c r="I1134" i="3"/>
  <c r="O1134" i="4" s="1"/>
  <c r="J656" i="3"/>
  <c r="D656" i="5" s="1"/>
  <c r="I656" i="3"/>
  <c r="O656" i="4" s="1"/>
  <c r="I1101" i="4"/>
  <c r="J1101" i="4" s="1"/>
  <c r="R1101" i="4"/>
  <c r="H295" i="3"/>
  <c r="G296" i="3"/>
  <c r="C533" i="5"/>
  <c r="C533" i="4"/>
  <c r="F534" i="3"/>
  <c r="H415" i="3"/>
  <c r="G416" i="3"/>
  <c r="V653" i="4"/>
  <c r="F653" i="4"/>
  <c r="T53" i="5"/>
  <c r="T412" i="5"/>
  <c r="C536" i="3"/>
  <c r="D535" i="3"/>
  <c r="E535" i="3" s="1"/>
  <c r="N980" i="5"/>
  <c r="R980" i="5"/>
  <c r="C56" i="3"/>
  <c r="D55" i="3"/>
  <c r="E55" i="3" s="1"/>
  <c r="F55" i="3" s="1"/>
  <c r="H775" i="3"/>
  <c r="G776" i="3"/>
  <c r="S980" i="5"/>
  <c r="G897" i="3"/>
  <c r="H896" i="3"/>
  <c r="H1135" i="3"/>
  <c r="G1136" i="3"/>
  <c r="G658" i="3"/>
  <c r="H657" i="3"/>
  <c r="O260" i="5"/>
  <c r="U260" i="5" s="1"/>
  <c r="V260" i="5" s="1"/>
  <c r="J261" i="5"/>
  <c r="K261" i="5" s="1"/>
  <c r="P269" i="5"/>
  <c r="G269" i="5"/>
  <c r="V532" i="4"/>
  <c r="F532" i="4"/>
  <c r="R740" i="5"/>
  <c r="N740" i="5"/>
  <c r="R981" i="4"/>
  <c r="I981" i="4"/>
  <c r="J981" i="4" s="1"/>
  <c r="T653" i="5"/>
  <c r="V772" i="4"/>
  <c r="F772" i="4"/>
  <c r="S860" i="5"/>
  <c r="J774" i="3"/>
  <c r="D774" i="5" s="1"/>
  <c r="I774" i="3"/>
  <c r="O774" i="4" s="1"/>
  <c r="S21" i="4"/>
  <c r="K21" i="4"/>
  <c r="C413" i="5"/>
  <c r="C413" i="4"/>
  <c r="F414" i="3"/>
  <c r="J895" i="3"/>
  <c r="D895" i="5" s="1"/>
  <c r="I895" i="3"/>
  <c r="O895" i="4" s="1"/>
  <c r="I174" i="3"/>
  <c r="O174" i="4" s="1"/>
  <c r="J174" i="3"/>
  <c r="D174" i="5" s="1"/>
  <c r="E509" i="5"/>
  <c r="F509" i="5" s="1"/>
  <c r="T532" i="5"/>
  <c r="S740" i="5"/>
  <c r="P980" i="4"/>
  <c r="T980" i="4"/>
  <c r="U980" i="4" s="1"/>
  <c r="F1012" i="4"/>
  <c r="V1012" i="4"/>
  <c r="T772" i="5"/>
  <c r="J1014" i="3"/>
  <c r="D1014" i="5" s="1"/>
  <c r="I1014" i="3"/>
  <c r="O1014" i="4" s="1"/>
  <c r="H1015" i="3"/>
  <c r="G1016" i="3"/>
  <c r="E989" i="5"/>
  <c r="F989" i="5" s="1"/>
  <c r="I54" i="3"/>
  <c r="O54" i="4" s="1"/>
  <c r="J54" i="3"/>
  <c r="D54" i="5" s="1"/>
  <c r="E749" i="5"/>
  <c r="F749" i="5" s="1"/>
  <c r="P629" i="5"/>
  <c r="G629" i="5"/>
  <c r="H55" i="3"/>
  <c r="G56" i="3"/>
  <c r="V412" i="4"/>
  <c r="F412" i="4"/>
  <c r="P149" i="5"/>
  <c r="G149" i="5"/>
  <c r="C1135" i="3"/>
  <c r="D1134" i="3"/>
  <c r="E1134" i="3" s="1"/>
  <c r="F1134" i="3" s="1"/>
  <c r="C296" i="3"/>
  <c r="D295" i="3"/>
  <c r="E295" i="3" s="1"/>
  <c r="F295" i="3" s="1"/>
  <c r="H175" i="3"/>
  <c r="G176" i="3"/>
  <c r="C1015" i="3"/>
  <c r="D1014" i="3"/>
  <c r="E1014" i="3" s="1"/>
  <c r="M261" i="4"/>
  <c r="Q260" i="4"/>
  <c r="W260" i="4" s="1"/>
  <c r="X260" i="4" s="1"/>
  <c r="C775" i="3"/>
  <c r="D774" i="3"/>
  <c r="E774" i="3" s="1"/>
  <c r="F774" i="3" s="1"/>
  <c r="T1012" i="5"/>
  <c r="V293" i="4"/>
  <c r="F293" i="4"/>
  <c r="C55" i="5" l="1"/>
  <c r="C55" i="4"/>
  <c r="C774" i="5"/>
  <c r="C774" i="4"/>
  <c r="F775" i="3"/>
  <c r="C295" i="5"/>
  <c r="C295" i="4"/>
  <c r="C175" i="5"/>
  <c r="C175" i="4"/>
  <c r="C894" i="5"/>
  <c r="C894" i="4"/>
  <c r="C1134" i="5"/>
  <c r="C1134" i="4"/>
  <c r="C655" i="5"/>
  <c r="C655" i="4"/>
  <c r="F656" i="3"/>
  <c r="V654" i="4"/>
  <c r="F654" i="4"/>
  <c r="J1015" i="3"/>
  <c r="D1015" i="5" s="1"/>
  <c r="I1015" i="3"/>
  <c r="O1015" i="4" s="1"/>
  <c r="G22" i="4"/>
  <c r="H22" i="4" s="1"/>
  <c r="L21" i="4"/>
  <c r="N21" i="4" s="1"/>
  <c r="J896" i="3"/>
  <c r="D896" i="5" s="1"/>
  <c r="I896" i="3"/>
  <c r="O896" i="4" s="1"/>
  <c r="G297" i="3"/>
  <c r="H296" i="3"/>
  <c r="C177" i="3"/>
  <c r="D176" i="3"/>
  <c r="E176" i="3" s="1"/>
  <c r="F176" i="3" s="1"/>
  <c r="S381" i="4"/>
  <c r="K381" i="4"/>
  <c r="V1013" i="4"/>
  <c r="F1013" i="4"/>
  <c r="T654" i="5"/>
  <c r="G749" i="5"/>
  <c r="P749" i="5"/>
  <c r="T413" i="5"/>
  <c r="T533" i="5"/>
  <c r="Q621" i="5"/>
  <c r="L621" i="5"/>
  <c r="M621" i="5" s="1"/>
  <c r="S981" i="4"/>
  <c r="K981" i="4"/>
  <c r="G898" i="3"/>
  <c r="H897" i="3"/>
  <c r="O980" i="5"/>
  <c r="U980" i="5" s="1"/>
  <c r="V980" i="5" s="1"/>
  <c r="J981" i="5"/>
  <c r="K981" i="5" s="1"/>
  <c r="J295" i="3"/>
  <c r="D295" i="5" s="1"/>
  <c r="I295" i="3"/>
  <c r="O295" i="4" s="1"/>
  <c r="P869" i="5"/>
  <c r="G869" i="5"/>
  <c r="P389" i="5"/>
  <c r="G389" i="5"/>
  <c r="S741" i="4"/>
  <c r="K741" i="4"/>
  <c r="Q21" i="5"/>
  <c r="L21" i="5"/>
  <c r="M21" i="5" s="1"/>
  <c r="C657" i="3"/>
  <c r="D656" i="3"/>
  <c r="E656" i="3" s="1"/>
  <c r="M381" i="4"/>
  <c r="Q380" i="4"/>
  <c r="W380" i="4" s="1"/>
  <c r="X380" i="4" s="1"/>
  <c r="M861" i="4"/>
  <c r="Q860" i="4"/>
  <c r="W860" i="4" s="1"/>
  <c r="X860" i="4" s="1"/>
  <c r="T1013" i="5"/>
  <c r="V54" i="4"/>
  <c r="F54" i="4"/>
  <c r="P509" i="5"/>
  <c r="G509" i="5"/>
  <c r="E270" i="5"/>
  <c r="F270" i="5" s="1"/>
  <c r="P1109" i="5"/>
  <c r="G1109" i="5"/>
  <c r="Q141" i="5"/>
  <c r="L141" i="5"/>
  <c r="M141" i="5" s="1"/>
  <c r="H56" i="3"/>
  <c r="G57" i="3"/>
  <c r="Q980" i="4"/>
  <c r="W980" i="4" s="1"/>
  <c r="X980" i="4" s="1"/>
  <c r="M981" i="4"/>
  <c r="Q261" i="5"/>
  <c r="L261" i="5"/>
  <c r="M261" i="5" s="1"/>
  <c r="J535" i="3"/>
  <c r="D535" i="5" s="1"/>
  <c r="I535" i="3"/>
  <c r="O535" i="4" s="1"/>
  <c r="S861" i="4"/>
  <c r="K861" i="4"/>
  <c r="E30" i="5"/>
  <c r="F30" i="5" s="1"/>
  <c r="T54" i="5"/>
  <c r="F773" i="4"/>
  <c r="V773" i="4"/>
  <c r="L141" i="4"/>
  <c r="N141" i="4" s="1"/>
  <c r="G142" i="4"/>
  <c r="H142" i="4" s="1"/>
  <c r="T893" i="5"/>
  <c r="J741" i="5"/>
  <c r="K741" i="5" s="1"/>
  <c r="O740" i="5"/>
  <c r="U740" i="5" s="1"/>
  <c r="V740" i="5" s="1"/>
  <c r="G777" i="3"/>
  <c r="H776" i="3"/>
  <c r="G417" i="3"/>
  <c r="H416" i="3"/>
  <c r="G537" i="3"/>
  <c r="H536" i="3"/>
  <c r="O380" i="5"/>
  <c r="U380" i="5" s="1"/>
  <c r="V380" i="5" s="1"/>
  <c r="J381" i="5"/>
  <c r="K381" i="5" s="1"/>
  <c r="O1100" i="5"/>
  <c r="U1100" i="5" s="1"/>
  <c r="V1100" i="5" s="1"/>
  <c r="J1101" i="5"/>
  <c r="K1101" i="5" s="1"/>
  <c r="V294" i="4"/>
  <c r="F294" i="4"/>
  <c r="T773" i="5"/>
  <c r="J175" i="3"/>
  <c r="D175" i="5" s="1"/>
  <c r="I175" i="3"/>
  <c r="O175" i="4" s="1"/>
  <c r="C896" i="3"/>
  <c r="D895" i="3"/>
  <c r="E895" i="3" s="1"/>
  <c r="F895" i="3" s="1"/>
  <c r="C297" i="3"/>
  <c r="D296" i="3"/>
  <c r="E296" i="3" s="1"/>
  <c r="F296" i="3" s="1"/>
  <c r="J657" i="3"/>
  <c r="D657" i="5" s="1"/>
  <c r="I657" i="3"/>
  <c r="O657" i="4" s="1"/>
  <c r="J775" i="3"/>
  <c r="D775" i="5" s="1"/>
  <c r="I775" i="3"/>
  <c r="O775" i="4" s="1"/>
  <c r="C537" i="3"/>
  <c r="D536" i="3"/>
  <c r="E536" i="3" s="1"/>
  <c r="J415" i="3"/>
  <c r="D415" i="5" s="1"/>
  <c r="I415" i="3"/>
  <c r="O415" i="4" s="1"/>
  <c r="S1101" i="4"/>
  <c r="K1101" i="4"/>
  <c r="G262" i="4"/>
  <c r="H262" i="4" s="1"/>
  <c r="L261" i="4"/>
  <c r="N261" i="4" s="1"/>
  <c r="O860" i="5"/>
  <c r="U860" i="5" s="1"/>
  <c r="V860" i="5" s="1"/>
  <c r="J861" i="5"/>
  <c r="K861" i="5" s="1"/>
  <c r="Q740" i="4"/>
  <c r="W740" i="4" s="1"/>
  <c r="X740" i="4" s="1"/>
  <c r="M741" i="4"/>
  <c r="G622" i="4"/>
  <c r="H622" i="4" s="1"/>
  <c r="L621" i="4"/>
  <c r="N621" i="4" s="1"/>
  <c r="T294" i="5"/>
  <c r="F1133" i="4"/>
  <c r="V1133" i="4"/>
  <c r="G1017" i="3"/>
  <c r="H1016" i="3"/>
  <c r="J1135" i="3"/>
  <c r="D1135" i="5" s="1"/>
  <c r="I1135" i="3"/>
  <c r="O1135" i="4" s="1"/>
  <c r="C776" i="3"/>
  <c r="D775" i="3"/>
  <c r="E775" i="3" s="1"/>
  <c r="C1136" i="3"/>
  <c r="D1135" i="3"/>
  <c r="E1135" i="3" s="1"/>
  <c r="F1135" i="3" s="1"/>
  <c r="J55" i="3"/>
  <c r="D55" i="5" s="1"/>
  <c r="I55" i="3"/>
  <c r="O55" i="4" s="1"/>
  <c r="E150" i="5"/>
  <c r="F150" i="5" s="1"/>
  <c r="C414" i="5"/>
  <c r="C414" i="4"/>
  <c r="F415" i="3"/>
  <c r="G659" i="3"/>
  <c r="H658" i="3"/>
  <c r="C534" i="5"/>
  <c r="C534" i="4"/>
  <c r="F535" i="3"/>
  <c r="J501" i="5"/>
  <c r="K501" i="5" s="1"/>
  <c r="O500" i="5"/>
  <c r="U500" i="5" s="1"/>
  <c r="V500" i="5" s="1"/>
  <c r="C417" i="3"/>
  <c r="D416" i="3"/>
  <c r="E416" i="3" s="1"/>
  <c r="T1133" i="5"/>
  <c r="V174" i="4"/>
  <c r="F174" i="4"/>
  <c r="C1014" i="5"/>
  <c r="C1014" i="4"/>
  <c r="E630" i="5"/>
  <c r="F630" i="5" s="1"/>
  <c r="C1016" i="3"/>
  <c r="D1015" i="3"/>
  <c r="E1015" i="3" s="1"/>
  <c r="F1015" i="3" s="1"/>
  <c r="G989" i="5"/>
  <c r="P989" i="5"/>
  <c r="G177" i="3"/>
  <c r="H176" i="3"/>
  <c r="V413" i="4"/>
  <c r="F413" i="4"/>
  <c r="G1137" i="3"/>
  <c r="H1136" i="3"/>
  <c r="C57" i="3"/>
  <c r="D56" i="3"/>
  <c r="E56" i="3" s="1"/>
  <c r="F56" i="3" s="1"/>
  <c r="V533" i="4"/>
  <c r="F533" i="4"/>
  <c r="M1101" i="4"/>
  <c r="Q1100" i="4"/>
  <c r="W1100" i="4" s="1"/>
  <c r="X1100" i="4" s="1"/>
  <c r="M501" i="4"/>
  <c r="Q500" i="4"/>
  <c r="W500" i="4" s="1"/>
  <c r="X500" i="4" s="1"/>
  <c r="S501" i="4"/>
  <c r="K501" i="4"/>
  <c r="V893" i="4"/>
  <c r="F893" i="4"/>
  <c r="T174" i="5"/>
  <c r="C296" i="5" l="1"/>
  <c r="C296" i="4"/>
  <c r="C176" i="5"/>
  <c r="C176" i="4"/>
  <c r="C56" i="5"/>
  <c r="C56" i="4"/>
  <c r="C895" i="5"/>
  <c r="C895" i="4"/>
  <c r="C1135" i="5"/>
  <c r="C1135" i="4"/>
  <c r="F1136" i="3"/>
  <c r="C1015" i="5"/>
  <c r="C1015" i="4"/>
  <c r="C775" i="5"/>
  <c r="C775" i="4"/>
  <c r="T534" i="5"/>
  <c r="R262" i="4"/>
  <c r="I262" i="4"/>
  <c r="J262" i="4" s="1"/>
  <c r="J416" i="3"/>
  <c r="D416" i="5" s="1"/>
  <c r="I416" i="3"/>
  <c r="O416" i="4" s="1"/>
  <c r="E1110" i="5"/>
  <c r="F1110" i="5" s="1"/>
  <c r="R21" i="5"/>
  <c r="N21" i="5"/>
  <c r="E750" i="5"/>
  <c r="F750" i="5" s="1"/>
  <c r="D177" i="3"/>
  <c r="E177" i="3" s="1"/>
  <c r="F177" i="3" s="1"/>
  <c r="C178" i="3"/>
  <c r="R22" i="4"/>
  <c r="I22" i="4"/>
  <c r="J22" i="4" s="1"/>
  <c r="C656" i="5"/>
  <c r="C656" i="4"/>
  <c r="T894" i="5"/>
  <c r="V774" i="4"/>
  <c r="F774" i="4"/>
  <c r="V894" i="4"/>
  <c r="F894" i="4"/>
  <c r="J658" i="3"/>
  <c r="D658" i="5" s="1"/>
  <c r="I658" i="3"/>
  <c r="O658" i="4" s="1"/>
  <c r="T621" i="4"/>
  <c r="U621" i="4" s="1"/>
  <c r="P621" i="4"/>
  <c r="G1102" i="4"/>
  <c r="H1102" i="4" s="1"/>
  <c r="L1101" i="4"/>
  <c r="N1101" i="4" s="1"/>
  <c r="G418" i="3"/>
  <c r="H417" i="3"/>
  <c r="R142" i="4"/>
  <c r="I142" i="4"/>
  <c r="J142" i="4" s="1"/>
  <c r="G30" i="5"/>
  <c r="P30" i="5"/>
  <c r="S21" i="5"/>
  <c r="R621" i="5"/>
  <c r="S621" i="5" s="1"/>
  <c r="N621" i="5"/>
  <c r="F655" i="4"/>
  <c r="V655" i="4"/>
  <c r="T774" i="5"/>
  <c r="C777" i="3"/>
  <c r="D776" i="3"/>
  <c r="E776" i="3" s="1"/>
  <c r="F776" i="3" s="1"/>
  <c r="R261" i="5"/>
  <c r="S261" i="5" s="1"/>
  <c r="N261" i="5"/>
  <c r="L981" i="4"/>
  <c r="N981" i="4" s="1"/>
  <c r="G982" i="4"/>
  <c r="H982" i="4" s="1"/>
  <c r="C1017" i="3"/>
  <c r="D1016" i="3"/>
  <c r="E1016" i="3" s="1"/>
  <c r="F1016" i="3" s="1"/>
  <c r="J176" i="3"/>
  <c r="D176" i="5" s="1"/>
  <c r="I176" i="3"/>
  <c r="O176" i="4" s="1"/>
  <c r="P150" i="5"/>
  <c r="G150" i="5"/>
  <c r="G178" i="3"/>
  <c r="H177" i="3"/>
  <c r="P630" i="5"/>
  <c r="G630" i="5"/>
  <c r="H659" i="3"/>
  <c r="G660" i="3"/>
  <c r="I622" i="4"/>
  <c r="J622" i="4" s="1"/>
  <c r="R622" i="4"/>
  <c r="Q381" i="5"/>
  <c r="L381" i="5"/>
  <c r="M381" i="5" s="1"/>
  <c r="J776" i="3"/>
  <c r="D776" i="5" s="1"/>
  <c r="I776" i="3"/>
  <c r="O776" i="4" s="1"/>
  <c r="T141" i="4"/>
  <c r="U141" i="4" s="1"/>
  <c r="P141" i="4"/>
  <c r="G862" i="4"/>
  <c r="H862" i="4" s="1"/>
  <c r="L861" i="4"/>
  <c r="N861" i="4" s="1"/>
  <c r="G270" i="5"/>
  <c r="P270" i="5"/>
  <c r="L741" i="4"/>
  <c r="N741" i="4" s="1"/>
  <c r="G742" i="4"/>
  <c r="H742" i="4" s="1"/>
  <c r="J296" i="3"/>
  <c r="D296" i="5" s="1"/>
  <c r="I296" i="3"/>
  <c r="O296" i="4" s="1"/>
  <c r="T655" i="5"/>
  <c r="V175" i="4"/>
  <c r="F175" i="4"/>
  <c r="F534" i="4"/>
  <c r="V534" i="4"/>
  <c r="C897" i="3"/>
  <c r="D896" i="3"/>
  <c r="E896" i="3" s="1"/>
  <c r="F896" i="3" s="1"/>
  <c r="D417" i="3"/>
  <c r="E417" i="3" s="1"/>
  <c r="C418" i="3"/>
  <c r="J1016" i="3"/>
  <c r="D1016" i="5" s="1"/>
  <c r="I1016" i="3"/>
  <c r="O1016" i="4" s="1"/>
  <c r="G778" i="3"/>
  <c r="H777" i="3"/>
  <c r="L981" i="5"/>
  <c r="M981" i="5" s="1"/>
  <c r="Q981" i="5"/>
  <c r="G298" i="3"/>
  <c r="H297" i="3"/>
  <c r="T175" i="5"/>
  <c r="T414" i="5"/>
  <c r="Q1101" i="5"/>
  <c r="L1101" i="5"/>
  <c r="M1101" i="5" s="1"/>
  <c r="D657" i="3"/>
  <c r="E657" i="3" s="1"/>
  <c r="F657" i="3" s="1"/>
  <c r="C658" i="3"/>
  <c r="P21" i="4"/>
  <c r="T21" i="4"/>
  <c r="U21" i="4" s="1"/>
  <c r="G502" i="4"/>
  <c r="H502" i="4" s="1"/>
  <c r="L501" i="4"/>
  <c r="N501" i="4" s="1"/>
  <c r="E990" i="5"/>
  <c r="F990" i="5" s="1"/>
  <c r="D297" i="3"/>
  <c r="E297" i="3" s="1"/>
  <c r="F297" i="3" s="1"/>
  <c r="C298" i="3"/>
  <c r="H57" i="3"/>
  <c r="G58" i="3"/>
  <c r="E510" i="5"/>
  <c r="F510" i="5" s="1"/>
  <c r="E390" i="5"/>
  <c r="F390" i="5" s="1"/>
  <c r="V1134" i="4"/>
  <c r="F1134" i="4"/>
  <c r="V55" i="4"/>
  <c r="F55" i="4"/>
  <c r="P261" i="4"/>
  <c r="T261" i="4"/>
  <c r="U261" i="4" s="1"/>
  <c r="Q501" i="5"/>
  <c r="L501" i="5"/>
  <c r="M501" i="5" s="1"/>
  <c r="C1137" i="3"/>
  <c r="D1136" i="3"/>
  <c r="E1136" i="3" s="1"/>
  <c r="Q861" i="5"/>
  <c r="L861" i="5"/>
  <c r="M861" i="5" s="1"/>
  <c r="J536" i="3"/>
  <c r="D536" i="5" s="1"/>
  <c r="I536" i="3"/>
  <c r="O536" i="4" s="1"/>
  <c r="L741" i="5"/>
  <c r="M741" i="5" s="1"/>
  <c r="Q741" i="5"/>
  <c r="J56" i="3"/>
  <c r="D56" i="5" s="1"/>
  <c r="I56" i="3"/>
  <c r="O56" i="4" s="1"/>
  <c r="J897" i="3"/>
  <c r="D897" i="5" s="1"/>
  <c r="I897" i="3"/>
  <c r="O897" i="4" s="1"/>
  <c r="G382" i="4"/>
  <c r="H382" i="4" s="1"/>
  <c r="L381" i="4"/>
  <c r="N381" i="4" s="1"/>
  <c r="T1134" i="5"/>
  <c r="V295" i="4"/>
  <c r="F295" i="4"/>
  <c r="T55" i="5"/>
  <c r="D57" i="3"/>
  <c r="E57" i="3" s="1"/>
  <c r="F57" i="3" s="1"/>
  <c r="C58" i="3"/>
  <c r="F1014" i="4"/>
  <c r="V1014" i="4"/>
  <c r="G1018" i="3"/>
  <c r="H1017" i="3"/>
  <c r="J1136" i="3"/>
  <c r="D1136" i="5" s="1"/>
  <c r="I1136" i="3"/>
  <c r="O1136" i="4" s="1"/>
  <c r="T1014" i="5"/>
  <c r="C415" i="5"/>
  <c r="C415" i="4"/>
  <c r="F416" i="3"/>
  <c r="G1138" i="3"/>
  <c r="H1137" i="3"/>
  <c r="C535" i="5"/>
  <c r="C535" i="4"/>
  <c r="F536" i="3"/>
  <c r="V414" i="4"/>
  <c r="F414" i="4"/>
  <c r="D537" i="3"/>
  <c r="E537" i="3" s="1"/>
  <c r="C538" i="3"/>
  <c r="G538" i="3"/>
  <c r="H537" i="3"/>
  <c r="N141" i="5"/>
  <c r="R141" i="5"/>
  <c r="S141" i="5" s="1"/>
  <c r="E870" i="5"/>
  <c r="F870" i="5" s="1"/>
  <c r="G899" i="3"/>
  <c r="H898" i="3"/>
  <c r="T295" i="5"/>
  <c r="C776" i="5" l="1"/>
  <c r="C776" i="4"/>
  <c r="C657" i="5"/>
  <c r="C657" i="4"/>
  <c r="C896" i="5"/>
  <c r="C896" i="4"/>
  <c r="C57" i="5"/>
  <c r="C57" i="4"/>
  <c r="C297" i="5"/>
  <c r="C297" i="4"/>
  <c r="F298" i="3"/>
  <c r="C1016" i="5"/>
  <c r="C1016" i="4"/>
  <c r="C177" i="5"/>
  <c r="C177" i="4"/>
  <c r="S22" i="4"/>
  <c r="K22" i="4"/>
  <c r="C1136" i="5"/>
  <c r="C1136" i="4"/>
  <c r="V56" i="4"/>
  <c r="F56" i="4"/>
  <c r="P870" i="5"/>
  <c r="G870" i="5"/>
  <c r="J1137" i="3"/>
  <c r="D1137" i="5" s="1"/>
  <c r="I1137" i="3"/>
  <c r="O1137" i="4" s="1"/>
  <c r="R1101" i="5"/>
  <c r="N1101" i="5"/>
  <c r="G299" i="3"/>
  <c r="H298" i="3"/>
  <c r="C419" i="3"/>
  <c r="D418" i="3"/>
  <c r="E418" i="3" s="1"/>
  <c r="T741" i="4"/>
  <c r="U741" i="4" s="1"/>
  <c r="P741" i="4"/>
  <c r="Q621" i="4"/>
  <c r="W621" i="4" s="1"/>
  <c r="X621" i="4" s="1"/>
  <c r="M622" i="4"/>
  <c r="P1110" i="5"/>
  <c r="G1110" i="5"/>
  <c r="V1135" i="4"/>
  <c r="F1135" i="4"/>
  <c r="T56" i="5"/>
  <c r="I742" i="4"/>
  <c r="J742" i="4" s="1"/>
  <c r="R742" i="4"/>
  <c r="D777" i="3"/>
  <c r="E777" i="3" s="1"/>
  <c r="F777" i="3" s="1"/>
  <c r="C778" i="3"/>
  <c r="G1139" i="3"/>
  <c r="H1138" i="3"/>
  <c r="J1017" i="3"/>
  <c r="D1017" i="5" s="1"/>
  <c r="I1017" i="3"/>
  <c r="O1017" i="4" s="1"/>
  <c r="Q261" i="4"/>
  <c r="W261" i="4" s="1"/>
  <c r="X261" i="4" s="1"/>
  <c r="M262" i="4"/>
  <c r="G510" i="5"/>
  <c r="P510" i="5"/>
  <c r="G990" i="5"/>
  <c r="P990" i="5"/>
  <c r="S1101" i="5"/>
  <c r="N381" i="5"/>
  <c r="R381" i="5"/>
  <c r="J177" i="3"/>
  <c r="D177" i="5" s="1"/>
  <c r="I177" i="3"/>
  <c r="O177" i="4" s="1"/>
  <c r="D1017" i="3"/>
  <c r="E1017" i="3" s="1"/>
  <c r="F1017" i="3" s="1"/>
  <c r="C1018" i="3"/>
  <c r="E31" i="5"/>
  <c r="F31" i="5" s="1"/>
  <c r="C179" i="3"/>
  <c r="D178" i="3"/>
  <c r="E178" i="3" s="1"/>
  <c r="F178" i="3" s="1"/>
  <c r="V775" i="4"/>
  <c r="F775" i="4"/>
  <c r="T1135" i="5"/>
  <c r="N741" i="5"/>
  <c r="R741" i="5"/>
  <c r="J297" i="3"/>
  <c r="D297" i="5" s="1"/>
  <c r="I297" i="3"/>
  <c r="O297" i="4" s="1"/>
  <c r="R1102" i="4"/>
  <c r="I1102" i="4"/>
  <c r="J1102" i="4" s="1"/>
  <c r="C416" i="5"/>
  <c r="C416" i="4"/>
  <c r="F417" i="3"/>
  <c r="G1019" i="3"/>
  <c r="H1018" i="3"/>
  <c r="N861" i="5"/>
  <c r="R861" i="5"/>
  <c r="G59" i="3"/>
  <c r="H58" i="3"/>
  <c r="P501" i="4"/>
  <c r="T501" i="4"/>
  <c r="U501" i="4" s="1"/>
  <c r="E271" i="5"/>
  <c r="F271" i="5" s="1"/>
  <c r="S381" i="5"/>
  <c r="G179" i="3"/>
  <c r="H178" i="3"/>
  <c r="R982" i="4"/>
  <c r="I982" i="4"/>
  <c r="J982" i="4" s="1"/>
  <c r="S142" i="4"/>
  <c r="K142" i="4"/>
  <c r="T775" i="5"/>
  <c r="V176" i="4"/>
  <c r="F176" i="4"/>
  <c r="R981" i="5"/>
  <c r="S981" i="5" s="1"/>
  <c r="N981" i="5"/>
  <c r="P861" i="4"/>
  <c r="T861" i="4"/>
  <c r="U861" i="4" s="1"/>
  <c r="E151" i="5"/>
  <c r="F151" i="5" s="1"/>
  <c r="T981" i="4"/>
  <c r="U981" i="4" s="1"/>
  <c r="P981" i="4"/>
  <c r="T176" i="5"/>
  <c r="J57" i="3"/>
  <c r="D57" i="5" s="1"/>
  <c r="I57" i="3"/>
  <c r="O57" i="4" s="1"/>
  <c r="J777" i="3"/>
  <c r="D777" i="5" s="1"/>
  <c r="I777" i="3"/>
  <c r="O777" i="4" s="1"/>
  <c r="R862" i="4"/>
  <c r="I862" i="4"/>
  <c r="J862" i="4" s="1"/>
  <c r="S622" i="4"/>
  <c r="K622" i="4"/>
  <c r="J262" i="5"/>
  <c r="K262" i="5" s="1"/>
  <c r="O261" i="5"/>
  <c r="U261" i="5" s="1"/>
  <c r="V261" i="5" s="1"/>
  <c r="O621" i="5"/>
  <c r="U621" i="5" s="1"/>
  <c r="V621" i="5" s="1"/>
  <c r="J622" i="5"/>
  <c r="K622" i="5" s="1"/>
  <c r="J417" i="3"/>
  <c r="D417" i="5" s="1"/>
  <c r="I417" i="3"/>
  <c r="O417" i="4" s="1"/>
  <c r="P750" i="5"/>
  <c r="G750" i="5"/>
  <c r="S262" i="4"/>
  <c r="K262" i="4"/>
  <c r="F895" i="4"/>
  <c r="V895" i="4"/>
  <c r="C539" i="3"/>
  <c r="D538" i="3"/>
  <c r="E538" i="3" s="1"/>
  <c r="F415" i="4"/>
  <c r="V415" i="4"/>
  <c r="S861" i="5"/>
  <c r="C536" i="5"/>
  <c r="C536" i="4"/>
  <c r="F537" i="3"/>
  <c r="V535" i="4"/>
  <c r="F535" i="4"/>
  <c r="D1137" i="3"/>
  <c r="E1137" i="3" s="1"/>
  <c r="F1137" i="3" s="1"/>
  <c r="C1138" i="3"/>
  <c r="Q21" i="4"/>
  <c r="W21" i="4" s="1"/>
  <c r="X21" i="4" s="1"/>
  <c r="M22" i="4"/>
  <c r="G779" i="3"/>
  <c r="H778" i="3"/>
  <c r="D897" i="3"/>
  <c r="E897" i="3" s="1"/>
  <c r="F897" i="3" s="1"/>
  <c r="C898" i="3"/>
  <c r="M142" i="4"/>
  <c r="Q141" i="4"/>
  <c r="W141" i="4" s="1"/>
  <c r="X141" i="4" s="1"/>
  <c r="G661" i="3"/>
  <c r="H660" i="3"/>
  <c r="G419" i="3"/>
  <c r="H418" i="3"/>
  <c r="V656" i="4"/>
  <c r="F656" i="4"/>
  <c r="O21" i="5"/>
  <c r="U21" i="5" s="1"/>
  <c r="V21" i="5" s="1"/>
  <c r="J22" i="5"/>
  <c r="K22" i="5" s="1"/>
  <c r="V1015" i="4"/>
  <c r="F1015" i="4"/>
  <c r="T895" i="5"/>
  <c r="V296" i="4"/>
  <c r="F296" i="4"/>
  <c r="H899" i="3"/>
  <c r="G900" i="3"/>
  <c r="R382" i="4"/>
  <c r="I382" i="4"/>
  <c r="J382" i="4" s="1"/>
  <c r="E631" i="5"/>
  <c r="F631" i="5" s="1"/>
  <c r="R502" i="4"/>
  <c r="I502" i="4"/>
  <c r="J502" i="4" s="1"/>
  <c r="O141" i="5"/>
  <c r="U141" i="5" s="1"/>
  <c r="V141" i="5" s="1"/>
  <c r="J142" i="5"/>
  <c r="K142" i="5" s="1"/>
  <c r="T415" i="5"/>
  <c r="I537" i="3"/>
  <c r="O537" i="4" s="1"/>
  <c r="J537" i="3"/>
  <c r="D537" i="5" s="1"/>
  <c r="D58" i="3"/>
  <c r="E58" i="3" s="1"/>
  <c r="F58" i="3" s="1"/>
  <c r="C59" i="3"/>
  <c r="J898" i="3"/>
  <c r="D898" i="5" s="1"/>
  <c r="I898" i="3"/>
  <c r="O898" i="4" s="1"/>
  <c r="G539" i="3"/>
  <c r="H538" i="3"/>
  <c r="T535" i="5"/>
  <c r="P381" i="4"/>
  <c r="T381" i="4"/>
  <c r="U381" i="4" s="1"/>
  <c r="S741" i="5"/>
  <c r="R501" i="5"/>
  <c r="S501" i="5" s="1"/>
  <c r="N501" i="5"/>
  <c r="G390" i="5"/>
  <c r="P390" i="5"/>
  <c r="C299" i="3"/>
  <c r="D298" i="3"/>
  <c r="E298" i="3" s="1"/>
  <c r="C659" i="3"/>
  <c r="D658" i="3"/>
  <c r="E658" i="3" s="1"/>
  <c r="F658" i="3" s="1"/>
  <c r="J659" i="3"/>
  <c r="D659" i="5" s="1"/>
  <c r="I659" i="3"/>
  <c r="O659" i="4" s="1"/>
  <c r="T1101" i="4"/>
  <c r="U1101" i="4" s="1"/>
  <c r="P1101" i="4"/>
  <c r="T656" i="5"/>
  <c r="T1015" i="5"/>
  <c r="T296" i="5"/>
  <c r="C178" i="5" l="1"/>
  <c r="C178" i="4"/>
  <c r="C1137" i="5"/>
  <c r="C1137" i="4"/>
  <c r="C897" i="5"/>
  <c r="C897" i="4"/>
  <c r="C1017" i="5"/>
  <c r="C1017" i="4"/>
  <c r="C777" i="5"/>
  <c r="C777" i="4"/>
  <c r="C658" i="5"/>
  <c r="C658" i="4"/>
  <c r="C58" i="5"/>
  <c r="C58" i="4"/>
  <c r="H1019" i="3"/>
  <c r="G1020" i="3"/>
  <c r="O381" i="5"/>
  <c r="U381" i="5" s="1"/>
  <c r="V381" i="5" s="1"/>
  <c r="J382" i="5"/>
  <c r="K382" i="5" s="1"/>
  <c r="L142" i="5"/>
  <c r="M142" i="5" s="1"/>
  <c r="Q142" i="5"/>
  <c r="G901" i="3"/>
  <c r="H900" i="3"/>
  <c r="J660" i="3"/>
  <c r="D660" i="5" s="1"/>
  <c r="I660" i="3"/>
  <c r="O660" i="4" s="1"/>
  <c r="T536" i="5"/>
  <c r="G263" i="4"/>
  <c r="H263" i="4" s="1"/>
  <c r="L262" i="4"/>
  <c r="N262" i="4" s="1"/>
  <c r="M862" i="4"/>
  <c r="Q861" i="4"/>
  <c r="W861" i="4" s="1"/>
  <c r="X861" i="4" s="1"/>
  <c r="J1018" i="3"/>
  <c r="D1018" i="5" s="1"/>
  <c r="I1018" i="3"/>
  <c r="O1018" i="4" s="1"/>
  <c r="T1136" i="5"/>
  <c r="T1016" i="5"/>
  <c r="V896" i="4"/>
  <c r="F896" i="4"/>
  <c r="J899" i="3"/>
  <c r="D899" i="5" s="1"/>
  <c r="I899" i="3"/>
  <c r="O899" i="4" s="1"/>
  <c r="C180" i="3"/>
  <c r="D179" i="3"/>
  <c r="E179" i="3" s="1"/>
  <c r="F179" i="3" s="1"/>
  <c r="S502" i="4"/>
  <c r="K502" i="4"/>
  <c r="C1139" i="3"/>
  <c r="D1138" i="3"/>
  <c r="E1138" i="3" s="1"/>
  <c r="F1138" i="3" s="1"/>
  <c r="E751" i="5"/>
  <c r="F751" i="5" s="1"/>
  <c r="M982" i="4"/>
  <c r="Q981" i="4"/>
  <c r="W981" i="4" s="1"/>
  <c r="X981" i="4" s="1"/>
  <c r="Q501" i="4"/>
  <c r="W501" i="4" s="1"/>
  <c r="X501" i="4" s="1"/>
  <c r="M502" i="4"/>
  <c r="C417" i="5"/>
  <c r="C417" i="4"/>
  <c r="F418" i="3"/>
  <c r="S742" i="4"/>
  <c r="K742" i="4"/>
  <c r="E871" i="5"/>
  <c r="F871" i="5" s="1"/>
  <c r="V297" i="4"/>
  <c r="F297" i="4"/>
  <c r="L262" i="5"/>
  <c r="M262" i="5" s="1"/>
  <c r="Q262" i="5"/>
  <c r="C300" i="3"/>
  <c r="D299" i="3"/>
  <c r="E299" i="3" s="1"/>
  <c r="F299" i="3" s="1"/>
  <c r="G623" i="4"/>
  <c r="H623" i="4" s="1"/>
  <c r="L622" i="4"/>
  <c r="N622" i="4" s="1"/>
  <c r="I178" i="3"/>
  <c r="O178" i="4" s="1"/>
  <c r="J178" i="3"/>
  <c r="D178" i="5" s="1"/>
  <c r="I58" i="3"/>
  <c r="O58" i="4" s="1"/>
  <c r="J58" i="3"/>
  <c r="D58" i="5" s="1"/>
  <c r="V416" i="4"/>
  <c r="F416" i="4"/>
  <c r="O741" i="5"/>
  <c r="U741" i="5" s="1"/>
  <c r="V741" i="5" s="1"/>
  <c r="J742" i="5"/>
  <c r="K742" i="5" s="1"/>
  <c r="G31" i="5"/>
  <c r="P31" i="5"/>
  <c r="C420" i="3"/>
  <c r="D419" i="3"/>
  <c r="E419" i="3" s="1"/>
  <c r="T297" i="5"/>
  <c r="V657" i="4"/>
  <c r="F657" i="4"/>
  <c r="D59" i="3"/>
  <c r="E59" i="3" s="1"/>
  <c r="F59" i="3" s="1"/>
  <c r="C60" i="3"/>
  <c r="C298" i="5"/>
  <c r="C298" i="4"/>
  <c r="P151" i="5"/>
  <c r="G151" i="5"/>
  <c r="H179" i="3"/>
  <c r="G180" i="3"/>
  <c r="H59" i="3"/>
  <c r="G60" i="3"/>
  <c r="T416" i="5"/>
  <c r="C1019" i="3"/>
  <c r="D1018" i="3"/>
  <c r="E1018" i="3" s="1"/>
  <c r="F1018" i="3" s="1"/>
  <c r="I298" i="3"/>
  <c r="O298" i="4" s="1"/>
  <c r="J298" i="3"/>
  <c r="D298" i="5" s="1"/>
  <c r="V177" i="4"/>
  <c r="F177" i="4"/>
  <c r="V57" i="4"/>
  <c r="F57" i="4"/>
  <c r="T657" i="5"/>
  <c r="L22" i="5"/>
  <c r="M22" i="5" s="1"/>
  <c r="Q22" i="5"/>
  <c r="O981" i="5"/>
  <c r="U981" i="5" s="1"/>
  <c r="V981" i="5" s="1"/>
  <c r="J982" i="5"/>
  <c r="K982" i="5" s="1"/>
  <c r="C899" i="3"/>
  <c r="D898" i="3"/>
  <c r="E898" i="3" s="1"/>
  <c r="F898" i="3" s="1"/>
  <c r="E391" i="5"/>
  <c r="F391" i="5" s="1"/>
  <c r="J538" i="3"/>
  <c r="D538" i="5" s="1"/>
  <c r="I538" i="3"/>
  <c r="O538" i="4" s="1"/>
  <c r="C540" i="3"/>
  <c r="D539" i="3"/>
  <c r="E539" i="3" s="1"/>
  <c r="S862" i="4"/>
  <c r="K862" i="4"/>
  <c r="E991" i="5"/>
  <c r="F991" i="5" s="1"/>
  <c r="J1138" i="3"/>
  <c r="D1138" i="5" s="1"/>
  <c r="I1138" i="3"/>
  <c r="O1138" i="4" s="1"/>
  <c r="H299" i="3"/>
  <c r="G300" i="3"/>
  <c r="T177" i="5"/>
  <c r="C660" i="3"/>
  <c r="D659" i="3"/>
  <c r="E659" i="3" s="1"/>
  <c r="F659" i="3" s="1"/>
  <c r="G662" i="3"/>
  <c r="H661" i="3"/>
  <c r="T896" i="5"/>
  <c r="Q381" i="4"/>
  <c r="W381" i="4" s="1"/>
  <c r="X381" i="4" s="1"/>
  <c r="M382" i="4"/>
  <c r="O501" i="5"/>
  <c r="U501" i="5" s="1"/>
  <c r="V501" i="5" s="1"/>
  <c r="J502" i="5"/>
  <c r="K502" i="5" s="1"/>
  <c r="S382" i="4"/>
  <c r="K382" i="4"/>
  <c r="I418" i="3"/>
  <c r="O418" i="4" s="1"/>
  <c r="J418" i="3"/>
  <c r="D418" i="5" s="1"/>
  <c r="J778" i="3"/>
  <c r="D778" i="5" s="1"/>
  <c r="I778" i="3"/>
  <c r="O778" i="4" s="1"/>
  <c r="C537" i="5"/>
  <c r="C537" i="4"/>
  <c r="F538" i="3"/>
  <c r="L622" i="5"/>
  <c r="M622" i="5" s="1"/>
  <c r="Q622" i="5"/>
  <c r="S1102" i="4"/>
  <c r="K1102" i="4"/>
  <c r="H1139" i="3"/>
  <c r="G1140" i="3"/>
  <c r="O1101" i="5"/>
  <c r="U1101" i="5" s="1"/>
  <c r="V1101" i="5" s="1"/>
  <c r="J1102" i="5"/>
  <c r="K1102" i="5" s="1"/>
  <c r="T57" i="5"/>
  <c r="V776" i="4"/>
  <c r="F776" i="4"/>
  <c r="K982" i="4"/>
  <c r="S982" i="4"/>
  <c r="L22" i="4"/>
  <c r="N22" i="4" s="1"/>
  <c r="G23" i="4"/>
  <c r="H23" i="4" s="1"/>
  <c r="M1102" i="4"/>
  <c r="Q1101" i="4"/>
  <c r="W1101" i="4" s="1"/>
  <c r="X1101" i="4" s="1"/>
  <c r="P631" i="5"/>
  <c r="G631" i="5"/>
  <c r="H539" i="3"/>
  <c r="G540" i="3"/>
  <c r="H419" i="3"/>
  <c r="G420" i="3"/>
  <c r="H779" i="3"/>
  <c r="G780" i="3"/>
  <c r="V536" i="4"/>
  <c r="F536" i="4"/>
  <c r="G143" i="4"/>
  <c r="H143" i="4" s="1"/>
  <c r="L142" i="4"/>
  <c r="N142" i="4" s="1"/>
  <c r="P271" i="5"/>
  <c r="G271" i="5"/>
  <c r="J862" i="5"/>
  <c r="K862" i="5" s="1"/>
  <c r="O861" i="5"/>
  <c r="U861" i="5" s="1"/>
  <c r="V861" i="5" s="1"/>
  <c r="E511" i="5"/>
  <c r="F511" i="5" s="1"/>
  <c r="C779" i="3"/>
  <c r="D778" i="3"/>
  <c r="E778" i="3" s="1"/>
  <c r="F778" i="3" s="1"/>
  <c r="E1111" i="5"/>
  <c r="F1111" i="5" s="1"/>
  <c r="M742" i="4"/>
  <c r="Q741" i="4"/>
  <c r="W741" i="4" s="1"/>
  <c r="X741" i="4" s="1"/>
  <c r="V1136" i="4"/>
  <c r="F1136" i="4"/>
  <c r="V1016" i="4"/>
  <c r="F1016" i="4"/>
  <c r="T776" i="5"/>
  <c r="C59" i="5" l="1"/>
  <c r="C59" i="4"/>
  <c r="C898" i="5"/>
  <c r="C898" i="4"/>
  <c r="C659" i="5"/>
  <c r="C659" i="4"/>
  <c r="C179" i="5"/>
  <c r="C179" i="4"/>
  <c r="C299" i="5"/>
  <c r="C299" i="4"/>
  <c r="C1138" i="5"/>
  <c r="C1138" i="4"/>
  <c r="C778" i="5"/>
  <c r="C778" i="4"/>
  <c r="C1018" i="5"/>
  <c r="C1018" i="4"/>
  <c r="G1103" i="4"/>
  <c r="H1103" i="4" s="1"/>
  <c r="L1102" i="4"/>
  <c r="N1102" i="4" s="1"/>
  <c r="C780" i="3"/>
  <c r="D779" i="3"/>
  <c r="E779" i="3" s="1"/>
  <c r="F779" i="3" s="1"/>
  <c r="T142" i="4"/>
  <c r="U142" i="4" s="1"/>
  <c r="P142" i="4"/>
  <c r="J419" i="3"/>
  <c r="D419" i="5" s="1"/>
  <c r="I419" i="3"/>
  <c r="O419" i="4" s="1"/>
  <c r="G991" i="5"/>
  <c r="P991" i="5"/>
  <c r="N22" i="5"/>
  <c r="R22" i="5"/>
  <c r="J59" i="3"/>
  <c r="D59" i="5" s="1"/>
  <c r="I59" i="3"/>
  <c r="O59" i="4" s="1"/>
  <c r="T298" i="5"/>
  <c r="P871" i="5"/>
  <c r="G871" i="5"/>
  <c r="L502" i="4"/>
  <c r="N502" i="4" s="1"/>
  <c r="G503" i="4"/>
  <c r="H503" i="4" s="1"/>
  <c r="J900" i="3"/>
  <c r="D900" i="5" s="1"/>
  <c r="I900" i="3"/>
  <c r="O900" i="4" s="1"/>
  <c r="T777" i="5"/>
  <c r="S22" i="5"/>
  <c r="J1019" i="3"/>
  <c r="D1019" i="5" s="1"/>
  <c r="I1019" i="3"/>
  <c r="O1019" i="4" s="1"/>
  <c r="F777" i="4"/>
  <c r="V777" i="4"/>
  <c r="P511" i="5"/>
  <c r="G511" i="5"/>
  <c r="R143" i="4"/>
  <c r="I143" i="4"/>
  <c r="J143" i="4" s="1"/>
  <c r="R23" i="4"/>
  <c r="I23" i="4"/>
  <c r="J23" i="4" s="1"/>
  <c r="L1102" i="5"/>
  <c r="M1102" i="5" s="1"/>
  <c r="Q1102" i="5"/>
  <c r="L862" i="4"/>
  <c r="N862" i="4" s="1"/>
  <c r="G863" i="4"/>
  <c r="H863" i="4" s="1"/>
  <c r="G181" i="3"/>
  <c r="H180" i="3"/>
  <c r="C61" i="3"/>
  <c r="D60" i="3"/>
  <c r="E60" i="3" s="1"/>
  <c r="F60" i="3" s="1"/>
  <c r="C421" i="3"/>
  <c r="D420" i="3"/>
  <c r="E420" i="3" s="1"/>
  <c r="G743" i="4"/>
  <c r="H743" i="4" s="1"/>
  <c r="L742" i="4"/>
  <c r="N742" i="4" s="1"/>
  <c r="G902" i="3"/>
  <c r="H901" i="3"/>
  <c r="V58" i="4"/>
  <c r="F58" i="4"/>
  <c r="F1137" i="4"/>
  <c r="V1137" i="4"/>
  <c r="G541" i="3"/>
  <c r="H540" i="3"/>
  <c r="T22" i="4"/>
  <c r="U22" i="4" s="1"/>
  <c r="P22" i="4"/>
  <c r="G301" i="3"/>
  <c r="H300" i="3"/>
  <c r="C900" i="3"/>
  <c r="D899" i="3"/>
  <c r="E899" i="3" s="1"/>
  <c r="F899" i="3" s="1"/>
  <c r="J179" i="3"/>
  <c r="D179" i="5" s="1"/>
  <c r="I179" i="3"/>
  <c r="O179" i="4" s="1"/>
  <c r="C301" i="3"/>
  <c r="D300" i="3"/>
  <c r="E300" i="3" s="1"/>
  <c r="F300" i="3" s="1"/>
  <c r="P262" i="4"/>
  <c r="T262" i="4"/>
  <c r="U262" i="4" s="1"/>
  <c r="T58" i="5"/>
  <c r="V1017" i="4"/>
  <c r="F1017" i="4"/>
  <c r="T1137" i="5"/>
  <c r="G421" i="3"/>
  <c r="H420" i="3"/>
  <c r="P391" i="5"/>
  <c r="G391" i="5"/>
  <c r="N622" i="5"/>
  <c r="R622" i="5"/>
  <c r="S622" i="5" s="1"/>
  <c r="J299" i="3"/>
  <c r="D299" i="5" s="1"/>
  <c r="I299" i="3"/>
  <c r="O299" i="4" s="1"/>
  <c r="E152" i="5"/>
  <c r="F152" i="5" s="1"/>
  <c r="E32" i="5"/>
  <c r="F32" i="5" s="1"/>
  <c r="C418" i="5"/>
  <c r="C418" i="4"/>
  <c r="F419" i="3"/>
  <c r="G751" i="5"/>
  <c r="P751" i="5"/>
  <c r="R263" i="4"/>
  <c r="I263" i="4"/>
  <c r="J263" i="4" s="1"/>
  <c r="R142" i="5"/>
  <c r="S142" i="5" s="1"/>
  <c r="N142" i="5"/>
  <c r="T1017" i="5"/>
  <c r="V298" i="4"/>
  <c r="F298" i="4"/>
  <c r="J539" i="3"/>
  <c r="D539" i="5" s="1"/>
  <c r="I539" i="3"/>
  <c r="O539" i="4" s="1"/>
  <c r="E632" i="5"/>
  <c r="F632" i="5" s="1"/>
  <c r="G983" i="4"/>
  <c r="H983" i="4" s="1"/>
  <c r="L982" i="4"/>
  <c r="N982" i="4" s="1"/>
  <c r="J1139" i="3"/>
  <c r="D1139" i="5" s="1"/>
  <c r="I1139" i="3"/>
  <c r="O1139" i="4" s="1"/>
  <c r="C538" i="5"/>
  <c r="C538" i="4"/>
  <c r="F539" i="3"/>
  <c r="G383" i="4"/>
  <c r="H383" i="4" s="1"/>
  <c r="L382" i="4"/>
  <c r="N382" i="4" s="1"/>
  <c r="J661" i="3"/>
  <c r="D661" i="5" s="1"/>
  <c r="I661" i="3"/>
  <c r="O661" i="4" s="1"/>
  <c r="C541" i="3"/>
  <c r="D540" i="3"/>
  <c r="E540" i="3" s="1"/>
  <c r="C1020" i="3"/>
  <c r="D1019" i="3"/>
  <c r="E1019" i="3" s="1"/>
  <c r="F1019" i="3" s="1"/>
  <c r="Q742" i="5"/>
  <c r="L742" i="5"/>
  <c r="M742" i="5" s="1"/>
  <c r="N262" i="5"/>
  <c r="R262" i="5"/>
  <c r="S262" i="5" s="1"/>
  <c r="F417" i="4"/>
  <c r="V417" i="4"/>
  <c r="C181" i="3"/>
  <c r="D180" i="3"/>
  <c r="E180" i="3" s="1"/>
  <c r="F180" i="3" s="1"/>
  <c r="L382" i="5"/>
  <c r="M382" i="5" s="1"/>
  <c r="Q382" i="5"/>
  <c r="V658" i="4"/>
  <c r="F658" i="4"/>
  <c r="H60" i="3"/>
  <c r="G61" i="3"/>
  <c r="G1141" i="3"/>
  <c r="H1140" i="3"/>
  <c r="Q862" i="5"/>
  <c r="L862" i="5"/>
  <c r="M862" i="5" s="1"/>
  <c r="G781" i="3"/>
  <c r="H780" i="3"/>
  <c r="V537" i="4"/>
  <c r="F537" i="4"/>
  <c r="G663" i="3"/>
  <c r="H662" i="3"/>
  <c r="L982" i="5"/>
  <c r="M982" i="5" s="1"/>
  <c r="Q982" i="5"/>
  <c r="T622" i="4"/>
  <c r="U622" i="4" s="1"/>
  <c r="P622" i="4"/>
  <c r="T417" i="5"/>
  <c r="T658" i="5"/>
  <c r="V897" i="4"/>
  <c r="F897" i="4"/>
  <c r="V178" i="4"/>
  <c r="F178" i="4"/>
  <c r="C661" i="3"/>
  <c r="D660" i="3"/>
  <c r="E660" i="3" s="1"/>
  <c r="F660" i="3" s="1"/>
  <c r="P1111" i="5"/>
  <c r="G1111" i="5"/>
  <c r="E272" i="5"/>
  <c r="F272" i="5" s="1"/>
  <c r="J779" i="3"/>
  <c r="D779" i="5" s="1"/>
  <c r="I779" i="3"/>
  <c r="O779" i="4" s="1"/>
  <c r="T537" i="5"/>
  <c r="L502" i="5"/>
  <c r="M502" i="5" s="1"/>
  <c r="Q502" i="5"/>
  <c r="I623" i="4"/>
  <c r="J623" i="4" s="1"/>
  <c r="R623" i="4"/>
  <c r="C1140" i="3"/>
  <c r="D1139" i="3"/>
  <c r="E1139" i="3" s="1"/>
  <c r="F1139" i="3" s="1"/>
  <c r="G1021" i="3"/>
  <c r="H1020" i="3"/>
  <c r="T897" i="5"/>
  <c r="T178" i="5"/>
  <c r="C300" i="5" l="1"/>
  <c r="C300" i="4"/>
  <c r="C1139" i="5"/>
  <c r="C1139" i="4"/>
  <c r="C180" i="5"/>
  <c r="C180" i="4"/>
  <c r="C1019" i="5"/>
  <c r="C1019" i="4"/>
  <c r="C779" i="5"/>
  <c r="C779" i="4"/>
  <c r="C899" i="5"/>
  <c r="C899" i="4"/>
  <c r="C660" i="5"/>
  <c r="C660" i="4"/>
  <c r="C60" i="5"/>
  <c r="C60" i="4"/>
  <c r="F61" i="3"/>
  <c r="C539" i="5"/>
  <c r="C539" i="4"/>
  <c r="F540" i="3"/>
  <c r="R1102" i="5"/>
  <c r="N1102" i="5"/>
  <c r="T1018" i="5"/>
  <c r="S502" i="5"/>
  <c r="E1112" i="5"/>
  <c r="F1112" i="5" s="1"/>
  <c r="J60" i="3"/>
  <c r="D60" i="5" s="1"/>
  <c r="I60" i="3"/>
  <c r="O60" i="4" s="1"/>
  <c r="C1021" i="3"/>
  <c r="D1020" i="3"/>
  <c r="E1020" i="3" s="1"/>
  <c r="F1020" i="3" s="1"/>
  <c r="F538" i="4"/>
  <c r="V538" i="4"/>
  <c r="G302" i="3"/>
  <c r="H301" i="3"/>
  <c r="S23" i="4"/>
  <c r="K23" i="4"/>
  <c r="R503" i="4"/>
  <c r="I503" i="4"/>
  <c r="J503" i="4" s="1"/>
  <c r="T659" i="5"/>
  <c r="J300" i="3"/>
  <c r="D300" i="5" s="1"/>
  <c r="I300" i="3"/>
  <c r="O300" i="4" s="1"/>
  <c r="V659" i="4"/>
  <c r="F659" i="4"/>
  <c r="J1020" i="3"/>
  <c r="D1020" i="5" s="1"/>
  <c r="I1020" i="3"/>
  <c r="O1020" i="4" s="1"/>
  <c r="N502" i="5"/>
  <c r="R502" i="5"/>
  <c r="J780" i="3"/>
  <c r="D780" i="5" s="1"/>
  <c r="I780" i="3"/>
  <c r="O780" i="4" s="1"/>
  <c r="T538" i="5"/>
  <c r="S263" i="4"/>
  <c r="K263" i="4"/>
  <c r="P32" i="5"/>
  <c r="G32" i="5"/>
  <c r="D301" i="3"/>
  <c r="E301" i="3" s="1"/>
  <c r="F301" i="3" s="1"/>
  <c r="C302" i="3"/>
  <c r="D61" i="3"/>
  <c r="E61" i="3" s="1"/>
  <c r="C62" i="3"/>
  <c r="T502" i="4"/>
  <c r="U502" i="4" s="1"/>
  <c r="P502" i="4"/>
  <c r="J23" i="5"/>
  <c r="K23" i="5" s="1"/>
  <c r="O22" i="5"/>
  <c r="U22" i="5" s="1"/>
  <c r="V22" i="5" s="1"/>
  <c r="C781" i="3"/>
  <c r="D780" i="3"/>
  <c r="E780" i="3" s="1"/>
  <c r="F780" i="3" s="1"/>
  <c r="V778" i="4"/>
  <c r="F778" i="4"/>
  <c r="F299" i="4"/>
  <c r="V299" i="4"/>
  <c r="G62" i="3"/>
  <c r="H61" i="3"/>
  <c r="O142" i="5"/>
  <c r="U142" i="5" s="1"/>
  <c r="V142" i="5" s="1"/>
  <c r="J143" i="5"/>
  <c r="K143" i="5" s="1"/>
  <c r="N982" i="5"/>
  <c r="R982" i="5"/>
  <c r="S982" i="5" s="1"/>
  <c r="G782" i="3"/>
  <c r="H781" i="3"/>
  <c r="D541" i="3"/>
  <c r="E541" i="3" s="1"/>
  <c r="C542" i="3"/>
  <c r="J623" i="5"/>
  <c r="K623" i="5" s="1"/>
  <c r="O622" i="5"/>
  <c r="U622" i="5" s="1"/>
  <c r="V622" i="5" s="1"/>
  <c r="M23" i="4"/>
  <c r="Q22" i="4"/>
  <c r="W22" i="4" s="1"/>
  <c r="X22" i="4" s="1"/>
  <c r="J901" i="3"/>
  <c r="D901" i="5" s="1"/>
  <c r="I901" i="3"/>
  <c r="O901" i="4" s="1"/>
  <c r="J180" i="3"/>
  <c r="D180" i="5" s="1"/>
  <c r="I180" i="3"/>
  <c r="O180" i="4" s="1"/>
  <c r="S143" i="4"/>
  <c r="K143" i="4"/>
  <c r="E872" i="5"/>
  <c r="F872" i="5" s="1"/>
  <c r="T1102" i="4"/>
  <c r="U1102" i="4" s="1"/>
  <c r="P1102" i="4"/>
  <c r="T778" i="5"/>
  <c r="T299" i="5"/>
  <c r="V898" i="4"/>
  <c r="F898" i="4"/>
  <c r="E392" i="5"/>
  <c r="F392" i="5" s="1"/>
  <c r="G903" i="3"/>
  <c r="H902" i="3"/>
  <c r="G182" i="3"/>
  <c r="H181" i="3"/>
  <c r="E992" i="5"/>
  <c r="F992" i="5" s="1"/>
  <c r="I1103" i="4"/>
  <c r="J1103" i="4" s="1"/>
  <c r="R1103" i="4"/>
  <c r="T898" i="5"/>
  <c r="M263" i="4"/>
  <c r="Q262" i="4"/>
  <c r="W262" i="4" s="1"/>
  <c r="X262" i="4" s="1"/>
  <c r="J662" i="3"/>
  <c r="D662" i="5" s="1"/>
  <c r="I662" i="3"/>
  <c r="O662" i="4" s="1"/>
  <c r="H663" i="3"/>
  <c r="G664" i="3"/>
  <c r="S862" i="5"/>
  <c r="S382" i="5"/>
  <c r="R742" i="5"/>
  <c r="S742" i="5" s="1"/>
  <c r="N742" i="5"/>
  <c r="T982" i="4"/>
  <c r="U982" i="4" s="1"/>
  <c r="P982" i="4"/>
  <c r="E752" i="5"/>
  <c r="F752" i="5" s="1"/>
  <c r="J540" i="3"/>
  <c r="D540" i="5" s="1"/>
  <c r="I540" i="3"/>
  <c r="O540" i="4" s="1"/>
  <c r="T742" i="4"/>
  <c r="U742" i="4" s="1"/>
  <c r="P742" i="4"/>
  <c r="R863" i="4"/>
  <c r="I863" i="4"/>
  <c r="J863" i="4" s="1"/>
  <c r="E512" i="5"/>
  <c r="F512" i="5" s="1"/>
  <c r="V1138" i="4"/>
  <c r="F1138" i="4"/>
  <c r="V179" i="4"/>
  <c r="F179" i="4"/>
  <c r="D181" i="3"/>
  <c r="E181" i="3" s="1"/>
  <c r="F181" i="3" s="1"/>
  <c r="C182" i="3"/>
  <c r="T418" i="5"/>
  <c r="D421" i="3"/>
  <c r="E421" i="3" s="1"/>
  <c r="C422" i="3"/>
  <c r="R862" i="5"/>
  <c r="N862" i="5"/>
  <c r="C1141" i="3"/>
  <c r="D1140" i="3"/>
  <c r="E1140" i="3" s="1"/>
  <c r="F1140" i="3" s="1"/>
  <c r="R382" i="5"/>
  <c r="N382" i="5"/>
  <c r="T382" i="4"/>
  <c r="U382" i="4" s="1"/>
  <c r="P382" i="4"/>
  <c r="R983" i="4"/>
  <c r="I983" i="4"/>
  <c r="J983" i="4" s="1"/>
  <c r="C419" i="5"/>
  <c r="C419" i="4"/>
  <c r="F420" i="3"/>
  <c r="P152" i="5"/>
  <c r="G152" i="5"/>
  <c r="J420" i="3"/>
  <c r="D420" i="5" s="1"/>
  <c r="I420" i="3"/>
  <c r="O420" i="4" s="1"/>
  <c r="G542" i="3"/>
  <c r="H541" i="3"/>
  <c r="R743" i="4"/>
  <c r="I743" i="4"/>
  <c r="J743" i="4" s="1"/>
  <c r="P862" i="4"/>
  <c r="T862" i="4"/>
  <c r="U862" i="4" s="1"/>
  <c r="T1138" i="5"/>
  <c r="T179" i="5"/>
  <c r="V59" i="4"/>
  <c r="F59" i="4"/>
  <c r="G632" i="5"/>
  <c r="P632" i="5"/>
  <c r="G1022" i="3"/>
  <c r="H1021" i="3"/>
  <c r="O262" i="5"/>
  <c r="U262" i="5" s="1"/>
  <c r="V262" i="5" s="1"/>
  <c r="J263" i="5"/>
  <c r="K263" i="5" s="1"/>
  <c r="D661" i="3"/>
  <c r="E661" i="3" s="1"/>
  <c r="F661" i="3" s="1"/>
  <c r="C662" i="3"/>
  <c r="J1140" i="3"/>
  <c r="D1140" i="5" s="1"/>
  <c r="I1140" i="3"/>
  <c r="O1140" i="4" s="1"/>
  <c r="S623" i="4"/>
  <c r="K623" i="4"/>
  <c r="G272" i="5"/>
  <c r="P272" i="5"/>
  <c r="M623" i="4"/>
  <c r="Q622" i="4"/>
  <c r="W622" i="4" s="1"/>
  <c r="X622" i="4" s="1"/>
  <c r="G1142" i="3"/>
  <c r="H1141" i="3"/>
  <c r="I383" i="4"/>
  <c r="J383" i="4" s="1"/>
  <c r="R383" i="4"/>
  <c r="V418" i="4"/>
  <c r="F418" i="4"/>
  <c r="G422" i="3"/>
  <c r="H421" i="3"/>
  <c r="C901" i="3"/>
  <c r="D900" i="3"/>
  <c r="E900" i="3" s="1"/>
  <c r="F900" i="3" s="1"/>
  <c r="S1102" i="5"/>
  <c r="M143" i="4"/>
  <c r="Q142" i="4"/>
  <c r="W142" i="4" s="1"/>
  <c r="X142" i="4" s="1"/>
  <c r="V1018" i="4"/>
  <c r="F1018" i="4"/>
  <c r="T59" i="5"/>
  <c r="C780" i="5" l="1"/>
  <c r="C780" i="4"/>
  <c r="C661" i="5"/>
  <c r="C661" i="4"/>
  <c r="C1140" i="5"/>
  <c r="C1140" i="4"/>
  <c r="C181" i="5"/>
  <c r="C181" i="4"/>
  <c r="C301" i="5"/>
  <c r="C301" i="4"/>
  <c r="C1020" i="5"/>
  <c r="C1020" i="4"/>
  <c r="C900" i="5"/>
  <c r="C900" i="4"/>
  <c r="C423" i="3"/>
  <c r="D422" i="3"/>
  <c r="E422" i="3" s="1"/>
  <c r="K503" i="4"/>
  <c r="S503" i="4"/>
  <c r="C61" i="5"/>
  <c r="C61" i="4"/>
  <c r="T899" i="5"/>
  <c r="F180" i="4"/>
  <c r="V180" i="4"/>
  <c r="G624" i="4"/>
  <c r="H624" i="4" s="1"/>
  <c r="L623" i="4"/>
  <c r="N623" i="4" s="1"/>
  <c r="V419" i="4"/>
  <c r="F419" i="4"/>
  <c r="J61" i="3"/>
  <c r="D61" i="5" s="1"/>
  <c r="I61" i="3"/>
  <c r="O61" i="4" s="1"/>
  <c r="V60" i="4"/>
  <c r="F60" i="4"/>
  <c r="T180" i="5"/>
  <c r="S743" i="4"/>
  <c r="K743" i="4"/>
  <c r="S383" i="4"/>
  <c r="K383" i="4"/>
  <c r="J1021" i="3"/>
  <c r="D1021" i="5" s="1"/>
  <c r="I1021" i="3"/>
  <c r="O1021" i="4" s="1"/>
  <c r="I541" i="3"/>
  <c r="O541" i="4" s="1"/>
  <c r="J541" i="3"/>
  <c r="D541" i="5" s="1"/>
  <c r="T419" i="5"/>
  <c r="J181" i="3"/>
  <c r="D181" i="5" s="1"/>
  <c r="I181" i="3"/>
  <c r="O181" i="4" s="1"/>
  <c r="G63" i="3"/>
  <c r="H62" i="3"/>
  <c r="L23" i="5"/>
  <c r="M23" i="5" s="1"/>
  <c r="Q23" i="5"/>
  <c r="T60" i="5"/>
  <c r="V779" i="4"/>
  <c r="F779" i="4"/>
  <c r="D781" i="3"/>
  <c r="E781" i="3" s="1"/>
  <c r="F781" i="3" s="1"/>
  <c r="C782" i="3"/>
  <c r="J1141" i="3"/>
  <c r="D1141" i="5" s="1"/>
  <c r="I1141" i="3"/>
  <c r="O1141" i="4" s="1"/>
  <c r="G1023" i="3"/>
  <c r="H1022" i="3"/>
  <c r="G543" i="3"/>
  <c r="H542" i="3"/>
  <c r="S983" i="4"/>
  <c r="K983" i="4"/>
  <c r="G183" i="3"/>
  <c r="H182" i="3"/>
  <c r="P872" i="5"/>
  <c r="G872" i="5"/>
  <c r="J781" i="3"/>
  <c r="D781" i="5" s="1"/>
  <c r="I781" i="3"/>
  <c r="O781" i="4" s="1"/>
  <c r="M503" i="4"/>
  <c r="Q502" i="4"/>
  <c r="W502" i="4" s="1"/>
  <c r="X502" i="4" s="1"/>
  <c r="E33" i="5"/>
  <c r="F33" i="5" s="1"/>
  <c r="G24" i="4"/>
  <c r="H24" i="4" s="1"/>
  <c r="L23" i="4"/>
  <c r="N23" i="4" s="1"/>
  <c r="D1021" i="3"/>
  <c r="E1021" i="3" s="1"/>
  <c r="F1021" i="3" s="1"/>
  <c r="C1022" i="3"/>
  <c r="J1103" i="5"/>
  <c r="K1103" i="5" s="1"/>
  <c r="O1102" i="5"/>
  <c r="U1102" i="5" s="1"/>
  <c r="V1102" i="5" s="1"/>
  <c r="T779" i="5"/>
  <c r="F1139" i="4"/>
  <c r="V1139" i="4"/>
  <c r="E273" i="5"/>
  <c r="F273" i="5" s="1"/>
  <c r="C543" i="3"/>
  <c r="D542" i="3"/>
  <c r="E542" i="3" s="1"/>
  <c r="P512" i="5"/>
  <c r="G512" i="5"/>
  <c r="G665" i="3"/>
  <c r="H664" i="3"/>
  <c r="J902" i="3"/>
  <c r="D902" i="5" s="1"/>
  <c r="I902" i="3"/>
  <c r="O902" i="4" s="1"/>
  <c r="G783" i="3"/>
  <c r="H782" i="3"/>
  <c r="V660" i="4"/>
  <c r="F660" i="4"/>
  <c r="T1139" i="5"/>
  <c r="Q263" i="5"/>
  <c r="L263" i="5"/>
  <c r="M263" i="5" s="1"/>
  <c r="O382" i="5"/>
  <c r="U382" i="5" s="1"/>
  <c r="V382" i="5" s="1"/>
  <c r="J383" i="5"/>
  <c r="K383" i="5" s="1"/>
  <c r="D1141" i="3"/>
  <c r="E1141" i="3" s="1"/>
  <c r="F1141" i="3" s="1"/>
  <c r="C1142" i="3"/>
  <c r="S863" i="4"/>
  <c r="K863" i="4"/>
  <c r="P752" i="5"/>
  <c r="G752" i="5"/>
  <c r="J663" i="3"/>
  <c r="D663" i="5" s="1"/>
  <c r="I663" i="3"/>
  <c r="O663" i="4" s="1"/>
  <c r="K1103" i="4"/>
  <c r="S1103" i="4"/>
  <c r="H903" i="3"/>
  <c r="G904" i="3"/>
  <c r="G144" i="4"/>
  <c r="H144" i="4" s="1"/>
  <c r="L143" i="4"/>
  <c r="N143" i="4" s="1"/>
  <c r="G264" i="4"/>
  <c r="H264" i="4" s="1"/>
  <c r="L263" i="4"/>
  <c r="N263" i="4" s="1"/>
  <c r="C540" i="5"/>
  <c r="C540" i="4"/>
  <c r="F541" i="3"/>
  <c r="T660" i="5"/>
  <c r="V1019" i="4"/>
  <c r="F1019" i="4"/>
  <c r="D901" i="3"/>
  <c r="E901" i="3" s="1"/>
  <c r="F901" i="3" s="1"/>
  <c r="C902" i="3"/>
  <c r="C663" i="3"/>
  <c r="D662" i="3"/>
  <c r="E662" i="3" s="1"/>
  <c r="F662" i="3" s="1"/>
  <c r="E153" i="5"/>
  <c r="F153" i="5" s="1"/>
  <c r="O862" i="5"/>
  <c r="U862" i="5" s="1"/>
  <c r="V862" i="5" s="1"/>
  <c r="J863" i="5"/>
  <c r="K863" i="5" s="1"/>
  <c r="M983" i="4"/>
  <c r="Q982" i="4"/>
  <c r="W982" i="4" s="1"/>
  <c r="X982" i="4" s="1"/>
  <c r="G392" i="5"/>
  <c r="P392" i="5"/>
  <c r="Q623" i="5"/>
  <c r="L623" i="5"/>
  <c r="M623" i="5" s="1"/>
  <c r="O982" i="5"/>
  <c r="U982" i="5" s="1"/>
  <c r="V982" i="5" s="1"/>
  <c r="J983" i="5"/>
  <c r="K983" i="5" s="1"/>
  <c r="D62" i="3"/>
  <c r="E62" i="3" s="1"/>
  <c r="F62" i="3" s="1"/>
  <c r="C63" i="3"/>
  <c r="J301" i="3"/>
  <c r="D301" i="5" s="1"/>
  <c r="I301" i="3"/>
  <c r="O301" i="4" s="1"/>
  <c r="G1112" i="5"/>
  <c r="P1112" i="5"/>
  <c r="V539" i="4"/>
  <c r="F539" i="4"/>
  <c r="T1019" i="5"/>
  <c r="V300" i="4"/>
  <c r="F300" i="4"/>
  <c r="C420" i="5"/>
  <c r="C420" i="4"/>
  <c r="F421" i="3"/>
  <c r="J743" i="5"/>
  <c r="K743" i="5" s="1"/>
  <c r="O742" i="5"/>
  <c r="U742" i="5" s="1"/>
  <c r="V742" i="5" s="1"/>
  <c r="M1103" i="4"/>
  <c r="Q1102" i="4"/>
  <c r="W1102" i="4" s="1"/>
  <c r="X1102" i="4" s="1"/>
  <c r="C303" i="3"/>
  <c r="D302" i="3"/>
  <c r="E302" i="3" s="1"/>
  <c r="F302" i="3" s="1"/>
  <c r="G1143" i="3"/>
  <c r="H1142" i="3"/>
  <c r="C183" i="3"/>
  <c r="D182" i="3"/>
  <c r="E182" i="3" s="1"/>
  <c r="F182" i="3" s="1"/>
  <c r="J421" i="3"/>
  <c r="D421" i="5" s="1"/>
  <c r="I421" i="3"/>
  <c r="O421" i="4" s="1"/>
  <c r="M383" i="4"/>
  <c r="Q382" i="4"/>
  <c r="W382" i="4" s="1"/>
  <c r="X382" i="4" s="1"/>
  <c r="G423" i="3"/>
  <c r="H422" i="3"/>
  <c r="E633" i="5"/>
  <c r="F633" i="5" s="1"/>
  <c r="Q862" i="4"/>
  <c r="W862" i="4" s="1"/>
  <c r="X862" i="4" s="1"/>
  <c r="M863" i="4"/>
  <c r="M743" i="4"/>
  <c r="Q742" i="4"/>
  <c r="W742" i="4" s="1"/>
  <c r="X742" i="4" s="1"/>
  <c r="P992" i="5"/>
  <c r="G992" i="5"/>
  <c r="Q143" i="5"/>
  <c r="L143" i="5"/>
  <c r="M143" i="5" s="1"/>
  <c r="J503" i="5"/>
  <c r="K503" i="5" s="1"/>
  <c r="O502" i="5"/>
  <c r="U502" i="5" s="1"/>
  <c r="V502" i="5" s="1"/>
  <c r="G303" i="3"/>
  <c r="H302" i="3"/>
  <c r="T539" i="5"/>
  <c r="F899" i="4"/>
  <c r="V899" i="4"/>
  <c r="T300" i="5"/>
  <c r="C62" i="5" l="1"/>
  <c r="C62" i="4"/>
  <c r="C1021" i="5"/>
  <c r="C1021" i="4"/>
  <c r="C901" i="5"/>
  <c r="C901" i="4"/>
  <c r="C662" i="5"/>
  <c r="C662" i="4"/>
  <c r="C182" i="5"/>
  <c r="C182" i="4"/>
  <c r="F183" i="3"/>
  <c r="C781" i="5"/>
  <c r="C781" i="4"/>
  <c r="C302" i="5"/>
  <c r="C302" i="4"/>
  <c r="C1141" i="5"/>
  <c r="C1141" i="4"/>
  <c r="H783" i="3"/>
  <c r="G784" i="3"/>
  <c r="C783" i="3"/>
  <c r="D782" i="3"/>
  <c r="E782" i="3" s="1"/>
  <c r="F782" i="3" s="1"/>
  <c r="V1140" i="4"/>
  <c r="F1140" i="4"/>
  <c r="C184" i="3"/>
  <c r="D183" i="3"/>
  <c r="E183" i="3" s="1"/>
  <c r="L743" i="5"/>
  <c r="M743" i="5" s="1"/>
  <c r="Q743" i="5"/>
  <c r="L983" i="5"/>
  <c r="M983" i="5" s="1"/>
  <c r="Q983" i="5"/>
  <c r="C541" i="5"/>
  <c r="C541" i="4"/>
  <c r="F542" i="3"/>
  <c r="G905" i="3"/>
  <c r="H904" i="3"/>
  <c r="L863" i="4"/>
  <c r="N863" i="4" s="1"/>
  <c r="G864" i="4"/>
  <c r="H864" i="4" s="1"/>
  <c r="C544" i="3"/>
  <c r="D543" i="3"/>
  <c r="E543" i="3" s="1"/>
  <c r="Q1103" i="5"/>
  <c r="L1103" i="5"/>
  <c r="M1103" i="5" s="1"/>
  <c r="I62" i="3"/>
  <c r="O62" i="4" s="1"/>
  <c r="J62" i="3"/>
  <c r="D62" i="5" s="1"/>
  <c r="C424" i="3"/>
  <c r="D423" i="3"/>
  <c r="E423" i="3" s="1"/>
  <c r="T1140" i="5"/>
  <c r="G984" i="4"/>
  <c r="H984" i="4" s="1"/>
  <c r="L983" i="4"/>
  <c r="N983" i="4" s="1"/>
  <c r="T1020" i="5"/>
  <c r="Q503" i="5"/>
  <c r="L503" i="5"/>
  <c r="M503" i="5" s="1"/>
  <c r="I422" i="3"/>
  <c r="O422" i="4" s="1"/>
  <c r="J422" i="3"/>
  <c r="D422" i="5" s="1"/>
  <c r="J1142" i="3"/>
  <c r="D1142" i="5" s="1"/>
  <c r="I1142" i="3"/>
  <c r="O1142" i="4" s="1"/>
  <c r="C421" i="5"/>
  <c r="C421" i="4"/>
  <c r="F422" i="3"/>
  <c r="Q863" i="5"/>
  <c r="L863" i="5"/>
  <c r="M863" i="5" s="1"/>
  <c r="V540" i="4"/>
  <c r="F540" i="4"/>
  <c r="J903" i="3"/>
  <c r="D903" i="5" s="1"/>
  <c r="I903" i="3"/>
  <c r="O903" i="4" s="1"/>
  <c r="P273" i="5"/>
  <c r="G273" i="5"/>
  <c r="C1023" i="3"/>
  <c r="D1022" i="3"/>
  <c r="E1022" i="3" s="1"/>
  <c r="F1022" i="3" s="1"/>
  <c r="J542" i="3"/>
  <c r="D542" i="5" s="1"/>
  <c r="I542" i="3"/>
  <c r="O542" i="4" s="1"/>
  <c r="H63" i="3"/>
  <c r="G64" i="3"/>
  <c r="V301" i="4"/>
  <c r="F301" i="4"/>
  <c r="R23" i="5"/>
  <c r="N23" i="5"/>
  <c r="R143" i="5"/>
  <c r="S143" i="5" s="1"/>
  <c r="N143" i="5"/>
  <c r="H423" i="3"/>
  <c r="G424" i="3"/>
  <c r="H1143" i="3"/>
  <c r="G1144" i="3"/>
  <c r="V420" i="4"/>
  <c r="F420" i="4"/>
  <c r="R623" i="5"/>
  <c r="N623" i="5"/>
  <c r="C903" i="3"/>
  <c r="D902" i="3"/>
  <c r="E902" i="3" s="1"/>
  <c r="F902" i="3" s="1"/>
  <c r="T540" i="5"/>
  <c r="C1143" i="3"/>
  <c r="D1142" i="3"/>
  <c r="E1142" i="3" s="1"/>
  <c r="F1142" i="3" s="1"/>
  <c r="H543" i="3"/>
  <c r="G544" i="3"/>
  <c r="V61" i="4"/>
  <c r="F61" i="4"/>
  <c r="V900" i="4"/>
  <c r="F900" i="4"/>
  <c r="T301" i="5"/>
  <c r="V661" i="4"/>
  <c r="F661" i="4"/>
  <c r="S623" i="5"/>
  <c r="L1103" i="4"/>
  <c r="N1103" i="4" s="1"/>
  <c r="G1104" i="4"/>
  <c r="H1104" i="4" s="1"/>
  <c r="J664" i="3"/>
  <c r="D664" i="5" s="1"/>
  <c r="I664" i="3"/>
  <c r="O664" i="4" s="1"/>
  <c r="T23" i="4"/>
  <c r="U23" i="4" s="1"/>
  <c r="P23" i="4"/>
  <c r="E873" i="5"/>
  <c r="F873" i="5" s="1"/>
  <c r="J1022" i="3"/>
  <c r="D1022" i="5" s="1"/>
  <c r="I1022" i="3"/>
  <c r="O1022" i="4" s="1"/>
  <c r="G384" i="4"/>
  <c r="H384" i="4" s="1"/>
  <c r="L383" i="4"/>
  <c r="N383" i="4" s="1"/>
  <c r="T623" i="4"/>
  <c r="U623" i="4" s="1"/>
  <c r="P623" i="4"/>
  <c r="T900" i="5"/>
  <c r="T661" i="5"/>
  <c r="T420" i="5"/>
  <c r="T263" i="4"/>
  <c r="U263" i="4" s="1"/>
  <c r="P263" i="4"/>
  <c r="E993" i="5"/>
  <c r="F993" i="5" s="1"/>
  <c r="C304" i="3"/>
  <c r="D303" i="3"/>
  <c r="E303" i="3" s="1"/>
  <c r="F303" i="3" s="1"/>
  <c r="R264" i="4"/>
  <c r="I264" i="4"/>
  <c r="J264" i="4" s="1"/>
  <c r="L383" i="5"/>
  <c r="M383" i="5" s="1"/>
  <c r="Q383" i="5"/>
  <c r="G666" i="3"/>
  <c r="H665" i="3"/>
  <c r="R24" i="4"/>
  <c r="I24" i="4"/>
  <c r="J24" i="4" s="1"/>
  <c r="H1023" i="3"/>
  <c r="G1024" i="3"/>
  <c r="I624" i="4"/>
  <c r="J624" i="4" s="1"/>
  <c r="R624" i="4"/>
  <c r="T61" i="5"/>
  <c r="V181" i="4"/>
  <c r="F181" i="4"/>
  <c r="P633" i="5"/>
  <c r="G633" i="5"/>
  <c r="E1113" i="5"/>
  <c r="F1113" i="5" s="1"/>
  <c r="E393" i="5"/>
  <c r="F393" i="5" s="1"/>
  <c r="E513" i="5"/>
  <c r="F513" i="5" s="1"/>
  <c r="I182" i="3"/>
  <c r="O182" i="4" s="1"/>
  <c r="J182" i="3"/>
  <c r="D182" i="5" s="1"/>
  <c r="G744" i="4"/>
  <c r="H744" i="4" s="1"/>
  <c r="L743" i="4"/>
  <c r="N743" i="4" s="1"/>
  <c r="T181" i="5"/>
  <c r="V780" i="4"/>
  <c r="F780" i="4"/>
  <c r="H303" i="3"/>
  <c r="G304" i="3"/>
  <c r="I144" i="4"/>
  <c r="J144" i="4" s="1"/>
  <c r="R144" i="4"/>
  <c r="P153" i="5"/>
  <c r="G153" i="5"/>
  <c r="I302" i="3"/>
  <c r="O302" i="4" s="1"/>
  <c r="J302" i="3"/>
  <c r="D302" i="5" s="1"/>
  <c r="C64" i="3"/>
  <c r="D63" i="3"/>
  <c r="E63" i="3" s="1"/>
  <c r="F63" i="3" s="1"/>
  <c r="C664" i="3"/>
  <c r="D663" i="3"/>
  <c r="E663" i="3" s="1"/>
  <c r="F663" i="3" s="1"/>
  <c r="P143" i="4"/>
  <c r="T143" i="4"/>
  <c r="U143" i="4" s="1"/>
  <c r="E753" i="5"/>
  <c r="F753" i="5" s="1"/>
  <c r="R263" i="5"/>
  <c r="S263" i="5" s="1"/>
  <c r="N263" i="5"/>
  <c r="J782" i="3"/>
  <c r="D782" i="5" s="1"/>
  <c r="I782" i="3"/>
  <c r="O782" i="4" s="1"/>
  <c r="G33" i="5"/>
  <c r="P33" i="5"/>
  <c r="H183" i="3"/>
  <c r="G184" i="3"/>
  <c r="S23" i="5"/>
  <c r="G504" i="4"/>
  <c r="H504" i="4" s="1"/>
  <c r="L503" i="4"/>
  <c r="N503" i="4" s="1"/>
  <c r="V1020" i="4"/>
  <c r="F1020" i="4"/>
  <c r="T780" i="5"/>
  <c r="C902" i="5" l="1"/>
  <c r="C902" i="4"/>
  <c r="C663" i="5"/>
  <c r="C663" i="4"/>
  <c r="C1142" i="5"/>
  <c r="C1142" i="4"/>
  <c r="C63" i="5"/>
  <c r="C63" i="4"/>
  <c r="C782" i="5"/>
  <c r="C782" i="4"/>
  <c r="C1022" i="5"/>
  <c r="C1022" i="4"/>
  <c r="C303" i="5"/>
  <c r="C303" i="4"/>
  <c r="S24" i="4"/>
  <c r="K24" i="4"/>
  <c r="M24" i="4"/>
  <c r="Q23" i="4"/>
  <c r="W23" i="4" s="1"/>
  <c r="X23" i="4" s="1"/>
  <c r="C904" i="3"/>
  <c r="D903" i="3"/>
  <c r="E903" i="3" s="1"/>
  <c r="F903" i="3" s="1"/>
  <c r="C425" i="3"/>
  <c r="D424" i="3"/>
  <c r="E424" i="3" s="1"/>
  <c r="C183" i="5"/>
  <c r="C183" i="4"/>
  <c r="F184" i="3"/>
  <c r="I504" i="4"/>
  <c r="J504" i="4" s="1"/>
  <c r="R504" i="4"/>
  <c r="C665" i="3"/>
  <c r="D664" i="3"/>
  <c r="E664" i="3" s="1"/>
  <c r="F664" i="3" s="1"/>
  <c r="P393" i="5"/>
  <c r="G393" i="5"/>
  <c r="J543" i="3"/>
  <c r="D543" i="5" s="1"/>
  <c r="I543" i="3"/>
  <c r="O543" i="4" s="1"/>
  <c r="O623" i="5"/>
  <c r="U623" i="5" s="1"/>
  <c r="V623" i="5" s="1"/>
  <c r="J624" i="5"/>
  <c r="K624" i="5" s="1"/>
  <c r="J423" i="3"/>
  <c r="D423" i="5" s="1"/>
  <c r="I423" i="3"/>
  <c r="O423" i="4" s="1"/>
  <c r="H64" i="3"/>
  <c r="G65" i="3"/>
  <c r="F421" i="4"/>
  <c r="V421" i="4"/>
  <c r="T863" i="4"/>
  <c r="U863" i="4" s="1"/>
  <c r="P863" i="4"/>
  <c r="V182" i="4"/>
  <c r="F182" i="4"/>
  <c r="T901" i="5"/>
  <c r="G425" i="3"/>
  <c r="H424" i="3"/>
  <c r="R864" i="4"/>
  <c r="I864" i="4"/>
  <c r="J864" i="4" s="1"/>
  <c r="T1141" i="5"/>
  <c r="J264" i="5"/>
  <c r="K264" i="5" s="1"/>
  <c r="O263" i="5"/>
  <c r="U263" i="5" s="1"/>
  <c r="V263" i="5" s="1"/>
  <c r="T383" i="4"/>
  <c r="U383" i="4" s="1"/>
  <c r="P383" i="4"/>
  <c r="O143" i="5"/>
  <c r="U143" i="5" s="1"/>
  <c r="V143" i="5" s="1"/>
  <c r="J144" i="5"/>
  <c r="K144" i="5" s="1"/>
  <c r="J63" i="3"/>
  <c r="D63" i="5" s="1"/>
  <c r="I63" i="3"/>
  <c r="O63" i="4" s="1"/>
  <c r="T421" i="5"/>
  <c r="J904" i="3"/>
  <c r="D904" i="5" s="1"/>
  <c r="I904" i="3"/>
  <c r="O904" i="4" s="1"/>
  <c r="C784" i="3"/>
  <c r="D783" i="3"/>
  <c r="E783" i="3" s="1"/>
  <c r="F783" i="3" s="1"/>
  <c r="V302" i="4"/>
  <c r="F302" i="4"/>
  <c r="T182" i="5"/>
  <c r="T503" i="4"/>
  <c r="U503" i="4" s="1"/>
  <c r="P503" i="4"/>
  <c r="C422" i="5"/>
  <c r="C422" i="4"/>
  <c r="F423" i="3"/>
  <c r="F901" i="4"/>
  <c r="V901" i="4"/>
  <c r="G185" i="3"/>
  <c r="H184" i="3"/>
  <c r="C65" i="3"/>
  <c r="D64" i="3"/>
  <c r="E64" i="3" s="1"/>
  <c r="F64" i="3" s="1"/>
  <c r="P743" i="4"/>
  <c r="T743" i="4"/>
  <c r="U743" i="4" s="1"/>
  <c r="J665" i="3"/>
  <c r="D665" i="5" s="1"/>
  <c r="I665" i="3"/>
  <c r="O665" i="4" s="1"/>
  <c r="I384" i="4"/>
  <c r="J384" i="4" s="1"/>
  <c r="R384" i="4"/>
  <c r="P983" i="4"/>
  <c r="T983" i="4"/>
  <c r="U983" i="4" s="1"/>
  <c r="G906" i="3"/>
  <c r="H905" i="3"/>
  <c r="N743" i="5"/>
  <c r="R743" i="5"/>
  <c r="S743" i="5" s="1"/>
  <c r="G785" i="3"/>
  <c r="H784" i="3"/>
  <c r="T302" i="5"/>
  <c r="V1021" i="4"/>
  <c r="F1021" i="4"/>
  <c r="G545" i="3"/>
  <c r="H544" i="3"/>
  <c r="S144" i="4"/>
  <c r="K144" i="4"/>
  <c r="R744" i="4"/>
  <c r="I744" i="4"/>
  <c r="J744" i="4" s="1"/>
  <c r="G1113" i="5"/>
  <c r="P1113" i="5"/>
  <c r="S624" i="4"/>
  <c r="K624" i="4"/>
  <c r="G667" i="3"/>
  <c r="H666" i="3"/>
  <c r="R1104" i="4"/>
  <c r="I1104" i="4"/>
  <c r="J1104" i="4" s="1"/>
  <c r="C1144" i="3"/>
  <c r="D1143" i="3"/>
  <c r="E1143" i="3" s="1"/>
  <c r="F1143" i="3" s="1"/>
  <c r="J24" i="5"/>
  <c r="K24" i="5" s="1"/>
  <c r="O23" i="5"/>
  <c r="U23" i="5" s="1"/>
  <c r="V23" i="5" s="1"/>
  <c r="I984" i="4"/>
  <c r="J984" i="4" s="1"/>
  <c r="R984" i="4"/>
  <c r="R1103" i="5"/>
  <c r="S1103" i="5" s="1"/>
  <c r="N1103" i="5"/>
  <c r="C542" i="5"/>
  <c r="C542" i="4"/>
  <c r="F543" i="3"/>
  <c r="J783" i="3"/>
  <c r="D783" i="5" s="1"/>
  <c r="I783" i="3"/>
  <c r="O783" i="4" s="1"/>
  <c r="V662" i="4"/>
  <c r="F662" i="4"/>
  <c r="T1021" i="5"/>
  <c r="J183" i="3"/>
  <c r="D183" i="5" s="1"/>
  <c r="I183" i="3"/>
  <c r="O183" i="4" s="1"/>
  <c r="G1025" i="3"/>
  <c r="H1024" i="3"/>
  <c r="C305" i="3"/>
  <c r="D304" i="3"/>
  <c r="E304" i="3" s="1"/>
  <c r="F304" i="3" s="1"/>
  <c r="P1103" i="4"/>
  <c r="T1103" i="4"/>
  <c r="U1103" i="4" s="1"/>
  <c r="V541" i="4"/>
  <c r="F541" i="4"/>
  <c r="C185" i="3"/>
  <c r="D184" i="3"/>
  <c r="E184" i="3" s="1"/>
  <c r="T662" i="5"/>
  <c r="M264" i="4"/>
  <c r="Q263" i="4"/>
  <c r="W263" i="4" s="1"/>
  <c r="X263" i="4" s="1"/>
  <c r="R983" i="5"/>
  <c r="S983" i="5" s="1"/>
  <c r="N983" i="5"/>
  <c r="G753" i="5"/>
  <c r="P753" i="5"/>
  <c r="G305" i="3"/>
  <c r="H304" i="3"/>
  <c r="E634" i="5"/>
  <c r="F634" i="5" s="1"/>
  <c r="E34" i="5"/>
  <c r="F34" i="5" s="1"/>
  <c r="J303" i="3"/>
  <c r="D303" i="5" s="1"/>
  <c r="I303" i="3"/>
  <c r="O303" i="4" s="1"/>
  <c r="J1023" i="3"/>
  <c r="D1023" i="5" s="1"/>
  <c r="I1023" i="3"/>
  <c r="O1023" i="4" s="1"/>
  <c r="R383" i="5"/>
  <c r="S383" i="5" s="1"/>
  <c r="N383" i="5"/>
  <c r="G993" i="5"/>
  <c r="P993" i="5"/>
  <c r="G1145" i="3"/>
  <c r="H1144" i="3"/>
  <c r="N863" i="5"/>
  <c r="R863" i="5"/>
  <c r="S863" i="5" s="1"/>
  <c r="T541" i="5"/>
  <c r="V781" i="4"/>
  <c r="F781" i="4"/>
  <c r="V62" i="4"/>
  <c r="F62" i="4"/>
  <c r="M624" i="4"/>
  <c r="Q623" i="4"/>
  <c r="W623" i="4" s="1"/>
  <c r="X623" i="4" s="1"/>
  <c r="E274" i="5"/>
  <c r="F274" i="5" s="1"/>
  <c r="M144" i="4"/>
  <c r="Q143" i="4"/>
  <c r="W143" i="4" s="1"/>
  <c r="X143" i="4" s="1"/>
  <c r="E154" i="5"/>
  <c r="F154" i="5" s="1"/>
  <c r="P513" i="5"/>
  <c r="G513" i="5"/>
  <c r="S264" i="4"/>
  <c r="K264" i="4"/>
  <c r="G873" i="5"/>
  <c r="P873" i="5"/>
  <c r="J1143" i="3"/>
  <c r="D1143" i="5" s="1"/>
  <c r="I1143" i="3"/>
  <c r="O1143" i="4" s="1"/>
  <c r="C1024" i="3"/>
  <c r="D1023" i="3"/>
  <c r="E1023" i="3" s="1"/>
  <c r="F1023" i="3" s="1"/>
  <c r="R503" i="5"/>
  <c r="S503" i="5" s="1"/>
  <c r="N503" i="5"/>
  <c r="C545" i="3"/>
  <c r="D544" i="3"/>
  <c r="E544" i="3" s="1"/>
  <c r="V1141" i="4"/>
  <c r="F1141" i="4"/>
  <c r="T781" i="5"/>
  <c r="T62" i="5"/>
  <c r="C783" i="5" l="1"/>
  <c r="C783" i="4"/>
  <c r="C1023" i="5"/>
  <c r="C1023" i="4"/>
  <c r="C664" i="5"/>
  <c r="C664" i="4"/>
  <c r="C903" i="5"/>
  <c r="C903" i="4"/>
  <c r="C1143" i="5"/>
  <c r="C1143" i="4"/>
  <c r="C304" i="5"/>
  <c r="C304" i="4"/>
  <c r="C64" i="5"/>
  <c r="C64" i="4"/>
  <c r="C423" i="5"/>
  <c r="C423" i="4"/>
  <c r="F424" i="3"/>
  <c r="C184" i="5"/>
  <c r="C184" i="4"/>
  <c r="T1022" i="5"/>
  <c r="V1142" i="4"/>
  <c r="F1142" i="4"/>
  <c r="J864" i="5"/>
  <c r="K864" i="5" s="1"/>
  <c r="O863" i="5"/>
  <c r="U863" i="5" s="1"/>
  <c r="V863" i="5" s="1"/>
  <c r="Q983" i="4"/>
  <c r="W983" i="4" s="1"/>
  <c r="X983" i="4" s="1"/>
  <c r="M984" i="4"/>
  <c r="V422" i="4"/>
  <c r="F422" i="4"/>
  <c r="G66" i="3"/>
  <c r="H65" i="3"/>
  <c r="V183" i="4"/>
  <c r="F183" i="4"/>
  <c r="G25" i="4"/>
  <c r="H25" i="4" s="1"/>
  <c r="L24" i="4"/>
  <c r="N24" i="4" s="1"/>
  <c r="T1142" i="5"/>
  <c r="P34" i="5"/>
  <c r="G34" i="5"/>
  <c r="G634" i="5"/>
  <c r="P634" i="5"/>
  <c r="C543" i="5"/>
  <c r="C543" i="4"/>
  <c r="F544" i="3"/>
  <c r="J666" i="3"/>
  <c r="D666" i="5" s="1"/>
  <c r="I666" i="3"/>
  <c r="O666" i="4" s="1"/>
  <c r="L144" i="4"/>
  <c r="N144" i="4" s="1"/>
  <c r="G145" i="4"/>
  <c r="H145" i="4" s="1"/>
  <c r="J784" i="3"/>
  <c r="D784" i="5" s="1"/>
  <c r="I784" i="3"/>
  <c r="O784" i="4" s="1"/>
  <c r="T422" i="5"/>
  <c r="J64" i="3"/>
  <c r="D64" i="5" s="1"/>
  <c r="I64" i="3"/>
  <c r="O64" i="4" s="1"/>
  <c r="E394" i="5"/>
  <c r="F394" i="5" s="1"/>
  <c r="T183" i="5"/>
  <c r="F782" i="4"/>
  <c r="V782" i="4"/>
  <c r="G1026" i="3"/>
  <c r="H1025" i="3"/>
  <c r="E514" i="5"/>
  <c r="F514" i="5" s="1"/>
  <c r="J1144" i="3"/>
  <c r="D1144" i="5" s="1"/>
  <c r="I1144" i="3"/>
  <c r="O1144" i="4" s="1"/>
  <c r="J304" i="3"/>
  <c r="D304" i="5" s="1"/>
  <c r="I304" i="3"/>
  <c r="O304" i="4" s="1"/>
  <c r="Q1103" i="4"/>
  <c r="W1103" i="4" s="1"/>
  <c r="X1103" i="4" s="1"/>
  <c r="M1104" i="4"/>
  <c r="F542" i="4"/>
  <c r="V542" i="4"/>
  <c r="L24" i="5"/>
  <c r="M24" i="5" s="1"/>
  <c r="Q24" i="5"/>
  <c r="H667" i="3"/>
  <c r="G668" i="3"/>
  <c r="G786" i="3"/>
  <c r="H785" i="3"/>
  <c r="S384" i="4"/>
  <c r="K384" i="4"/>
  <c r="D65" i="3"/>
  <c r="E65" i="3" s="1"/>
  <c r="F65" i="3" s="1"/>
  <c r="C66" i="3"/>
  <c r="C785" i="3"/>
  <c r="D784" i="3"/>
  <c r="E784" i="3" s="1"/>
  <c r="F784" i="3" s="1"/>
  <c r="L144" i="5"/>
  <c r="M144" i="5" s="1"/>
  <c r="Q144" i="5"/>
  <c r="S864" i="4"/>
  <c r="K864" i="4"/>
  <c r="T782" i="5"/>
  <c r="V663" i="4"/>
  <c r="F663" i="4"/>
  <c r="S984" i="4"/>
  <c r="K984" i="4"/>
  <c r="G274" i="5"/>
  <c r="P274" i="5"/>
  <c r="G1146" i="3"/>
  <c r="H1145" i="3"/>
  <c r="G306" i="3"/>
  <c r="H305" i="3"/>
  <c r="T542" i="5"/>
  <c r="G625" i="4"/>
  <c r="H625" i="4" s="1"/>
  <c r="L624" i="4"/>
  <c r="N624" i="4" s="1"/>
  <c r="J544" i="3"/>
  <c r="D544" i="5" s="1"/>
  <c r="I544" i="3"/>
  <c r="O544" i="4" s="1"/>
  <c r="J184" i="3"/>
  <c r="D184" i="5" s="1"/>
  <c r="I184" i="3"/>
  <c r="O184" i="4" s="1"/>
  <c r="Q503" i="4"/>
  <c r="W503" i="4" s="1"/>
  <c r="X503" i="4" s="1"/>
  <c r="M504" i="4"/>
  <c r="M864" i="4"/>
  <c r="Q863" i="4"/>
  <c r="W863" i="4" s="1"/>
  <c r="X863" i="4" s="1"/>
  <c r="D425" i="3"/>
  <c r="E425" i="3" s="1"/>
  <c r="C426" i="3"/>
  <c r="V303" i="4"/>
  <c r="F303" i="4"/>
  <c r="T663" i="5"/>
  <c r="M744" i="4"/>
  <c r="Q743" i="4"/>
  <c r="W743" i="4" s="1"/>
  <c r="X743" i="4" s="1"/>
  <c r="D305" i="3"/>
  <c r="E305" i="3" s="1"/>
  <c r="F305" i="3" s="1"/>
  <c r="C306" i="3"/>
  <c r="O1103" i="5"/>
  <c r="U1103" i="5" s="1"/>
  <c r="V1103" i="5" s="1"/>
  <c r="J1104" i="5"/>
  <c r="K1104" i="5" s="1"/>
  <c r="G546" i="3"/>
  <c r="H545" i="3"/>
  <c r="O743" i="5"/>
  <c r="U743" i="5" s="1"/>
  <c r="V743" i="5" s="1"/>
  <c r="J744" i="5"/>
  <c r="K744" i="5" s="1"/>
  <c r="G186" i="3"/>
  <c r="H185" i="3"/>
  <c r="M384" i="4"/>
  <c r="Q383" i="4"/>
  <c r="W383" i="4" s="1"/>
  <c r="X383" i="4" s="1"/>
  <c r="J424" i="3"/>
  <c r="D424" i="5" s="1"/>
  <c r="I424" i="3"/>
  <c r="O424" i="4" s="1"/>
  <c r="L624" i="5"/>
  <c r="M624" i="5" s="1"/>
  <c r="Q624" i="5"/>
  <c r="D665" i="3"/>
  <c r="E665" i="3" s="1"/>
  <c r="F665" i="3" s="1"/>
  <c r="C666" i="3"/>
  <c r="T303" i="5"/>
  <c r="V63" i="4"/>
  <c r="F63" i="4"/>
  <c r="S1104" i="4"/>
  <c r="K1104" i="4"/>
  <c r="C1025" i="3"/>
  <c r="D1024" i="3"/>
  <c r="E1024" i="3" s="1"/>
  <c r="F1024" i="3" s="1"/>
  <c r="E754" i="5"/>
  <c r="F754" i="5" s="1"/>
  <c r="D185" i="3"/>
  <c r="E185" i="3" s="1"/>
  <c r="F185" i="3" s="1"/>
  <c r="C186" i="3"/>
  <c r="C1145" i="3"/>
  <c r="D1144" i="3"/>
  <c r="E1144" i="3" s="1"/>
  <c r="F1144" i="3" s="1"/>
  <c r="J905" i="3"/>
  <c r="D905" i="5" s="1"/>
  <c r="I905" i="3"/>
  <c r="O905" i="4" s="1"/>
  <c r="G426" i="3"/>
  <c r="H425" i="3"/>
  <c r="C905" i="3"/>
  <c r="D904" i="3"/>
  <c r="E904" i="3" s="1"/>
  <c r="F904" i="3" s="1"/>
  <c r="T63" i="5"/>
  <c r="V902" i="4"/>
  <c r="F902" i="4"/>
  <c r="G265" i="4"/>
  <c r="H265" i="4" s="1"/>
  <c r="L264" i="4"/>
  <c r="N264" i="4" s="1"/>
  <c r="O383" i="5"/>
  <c r="U383" i="5" s="1"/>
  <c r="V383" i="5" s="1"/>
  <c r="J384" i="5"/>
  <c r="K384" i="5" s="1"/>
  <c r="S744" i="4"/>
  <c r="K744" i="4"/>
  <c r="L264" i="5"/>
  <c r="M264" i="5" s="1"/>
  <c r="Q264" i="5"/>
  <c r="D545" i="3"/>
  <c r="E545" i="3" s="1"/>
  <c r="C546" i="3"/>
  <c r="O503" i="5"/>
  <c r="U503" i="5" s="1"/>
  <c r="V503" i="5" s="1"/>
  <c r="J504" i="5"/>
  <c r="K504" i="5" s="1"/>
  <c r="E874" i="5"/>
  <c r="F874" i="5" s="1"/>
  <c r="P154" i="5"/>
  <c r="G154" i="5"/>
  <c r="E994" i="5"/>
  <c r="F994" i="5" s="1"/>
  <c r="O983" i="5"/>
  <c r="U983" i="5" s="1"/>
  <c r="V983" i="5" s="1"/>
  <c r="J984" i="5"/>
  <c r="K984" i="5" s="1"/>
  <c r="J1024" i="3"/>
  <c r="D1024" i="5" s="1"/>
  <c r="I1024" i="3"/>
  <c r="O1024" i="4" s="1"/>
  <c r="E1114" i="5"/>
  <c r="F1114" i="5" s="1"/>
  <c r="G907" i="3"/>
  <c r="H906" i="3"/>
  <c r="S504" i="4"/>
  <c r="K504" i="4"/>
  <c r="F1022" i="4"/>
  <c r="V1022" i="4"/>
  <c r="T902" i="5"/>
  <c r="C665" i="5" l="1"/>
  <c r="C665" i="4"/>
  <c r="C305" i="5"/>
  <c r="C305" i="4"/>
  <c r="C784" i="5"/>
  <c r="C784" i="4"/>
  <c r="C1144" i="5"/>
  <c r="C1144" i="4"/>
  <c r="C65" i="5"/>
  <c r="C65" i="4"/>
  <c r="C1024" i="5"/>
  <c r="C1024" i="4"/>
  <c r="C904" i="5"/>
  <c r="C904" i="4"/>
  <c r="C185" i="5"/>
  <c r="C185" i="4"/>
  <c r="C547" i="3"/>
  <c r="D546" i="3"/>
  <c r="E546" i="3" s="1"/>
  <c r="D1025" i="3"/>
  <c r="E1025" i="3" s="1"/>
  <c r="F1025" i="3" s="1"/>
  <c r="C1026" i="3"/>
  <c r="C427" i="3"/>
  <c r="D426" i="3"/>
  <c r="E426" i="3" s="1"/>
  <c r="G787" i="3"/>
  <c r="H786" i="3"/>
  <c r="R145" i="4"/>
  <c r="I145" i="4"/>
  <c r="J145" i="4" s="1"/>
  <c r="E155" i="5"/>
  <c r="F155" i="5" s="1"/>
  <c r="I265" i="4"/>
  <c r="J265" i="4" s="1"/>
  <c r="R265" i="4"/>
  <c r="J425" i="3"/>
  <c r="D425" i="5" s="1"/>
  <c r="I425" i="3"/>
  <c r="O425" i="4" s="1"/>
  <c r="G1105" i="4"/>
  <c r="H1105" i="4" s="1"/>
  <c r="L1104" i="4"/>
  <c r="N1104" i="4" s="1"/>
  <c r="Q744" i="5"/>
  <c r="L744" i="5"/>
  <c r="M744" i="5" s="1"/>
  <c r="J1145" i="3"/>
  <c r="D1145" i="5" s="1"/>
  <c r="I1145" i="3"/>
  <c r="O1145" i="4" s="1"/>
  <c r="G669" i="3"/>
  <c r="H668" i="3"/>
  <c r="G1027" i="3"/>
  <c r="H1026" i="3"/>
  <c r="T144" i="4"/>
  <c r="U144" i="4" s="1"/>
  <c r="P144" i="4"/>
  <c r="T664" i="5"/>
  <c r="G994" i="5"/>
  <c r="P994" i="5"/>
  <c r="V664" i="4"/>
  <c r="F664" i="4"/>
  <c r="G427" i="3"/>
  <c r="H426" i="3"/>
  <c r="C187" i="3"/>
  <c r="D186" i="3"/>
  <c r="E186" i="3" s="1"/>
  <c r="F186" i="3" s="1"/>
  <c r="N624" i="5"/>
  <c r="R624" i="5"/>
  <c r="S624" i="5" s="1"/>
  <c r="G1147" i="3"/>
  <c r="H1146" i="3"/>
  <c r="D785" i="3"/>
  <c r="E785" i="3" s="1"/>
  <c r="F785" i="3" s="1"/>
  <c r="C786" i="3"/>
  <c r="J667" i="3"/>
  <c r="D667" i="5" s="1"/>
  <c r="I667" i="3"/>
  <c r="O667" i="4" s="1"/>
  <c r="F1143" i="4"/>
  <c r="V1143" i="4"/>
  <c r="N144" i="5"/>
  <c r="R144" i="5"/>
  <c r="T304" i="5"/>
  <c r="P874" i="5"/>
  <c r="G874" i="5"/>
  <c r="N264" i="5"/>
  <c r="R264" i="5"/>
  <c r="S264" i="5" s="1"/>
  <c r="I545" i="3"/>
  <c r="O545" i="4" s="1"/>
  <c r="J545" i="3"/>
  <c r="D545" i="5" s="1"/>
  <c r="T624" i="4"/>
  <c r="U624" i="4" s="1"/>
  <c r="P624" i="4"/>
  <c r="D66" i="3"/>
  <c r="E66" i="3" s="1"/>
  <c r="F66" i="3" s="1"/>
  <c r="C67" i="3"/>
  <c r="E35" i="5"/>
  <c r="F35" i="5" s="1"/>
  <c r="J65" i="3"/>
  <c r="D65" i="5" s="1"/>
  <c r="I65" i="3"/>
  <c r="O65" i="4" s="1"/>
  <c r="F184" i="4"/>
  <c r="V184" i="4"/>
  <c r="T1143" i="5"/>
  <c r="V1023" i="4"/>
  <c r="F1023" i="4"/>
  <c r="G745" i="4"/>
  <c r="H745" i="4" s="1"/>
  <c r="L744" i="4"/>
  <c r="N744" i="4" s="1"/>
  <c r="G547" i="3"/>
  <c r="H546" i="3"/>
  <c r="I625" i="4"/>
  <c r="J625" i="4" s="1"/>
  <c r="R625" i="4"/>
  <c r="E275" i="5"/>
  <c r="F275" i="5" s="1"/>
  <c r="R24" i="5"/>
  <c r="S24" i="5" s="1"/>
  <c r="N24" i="5"/>
  <c r="C544" i="5"/>
  <c r="C544" i="4"/>
  <c r="F545" i="3"/>
  <c r="G67" i="3"/>
  <c r="H66" i="3"/>
  <c r="Q864" i="5"/>
  <c r="L864" i="5"/>
  <c r="M864" i="5" s="1"/>
  <c r="T184" i="5"/>
  <c r="V64" i="4"/>
  <c r="F64" i="4"/>
  <c r="T1023" i="5"/>
  <c r="D1145" i="3"/>
  <c r="E1145" i="3" s="1"/>
  <c r="F1145" i="3" s="1"/>
  <c r="C1146" i="3"/>
  <c r="L504" i="5"/>
  <c r="M504" i="5" s="1"/>
  <c r="Q504" i="5"/>
  <c r="L1104" i="5"/>
  <c r="M1104" i="5" s="1"/>
  <c r="Q1104" i="5"/>
  <c r="G865" i="4"/>
  <c r="H865" i="4" s="1"/>
  <c r="L864" i="4"/>
  <c r="N864" i="4" s="1"/>
  <c r="G385" i="4"/>
  <c r="H385" i="4" s="1"/>
  <c r="L384" i="4"/>
  <c r="N384" i="4" s="1"/>
  <c r="V543" i="4"/>
  <c r="F543" i="4"/>
  <c r="C424" i="5"/>
  <c r="C424" i="4"/>
  <c r="F425" i="3"/>
  <c r="T64" i="5"/>
  <c r="F903" i="4"/>
  <c r="V903" i="4"/>
  <c r="R25" i="4"/>
  <c r="I25" i="4"/>
  <c r="J25" i="4" s="1"/>
  <c r="L504" i="4"/>
  <c r="N504" i="4" s="1"/>
  <c r="G505" i="4"/>
  <c r="H505" i="4" s="1"/>
  <c r="J906" i="3"/>
  <c r="D906" i="5" s="1"/>
  <c r="I906" i="3"/>
  <c r="O906" i="4" s="1"/>
  <c r="P754" i="5"/>
  <c r="G754" i="5"/>
  <c r="H907" i="3"/>
  <c r="G908" i="3"/>
  <c r="L984" i="4"/>
  <c r="N984" i="4" s="1"/>
  <c r="G985" i="4"/>
  <c r="H985" i="4" s="1"/>
  <c r="G394" i="5"/>
  <c r="P394" i="5"/>
  <c r="T543" i="5"/>
  <c r="V423" i="4"/>
  <c r="F423" i="4"/>
  <c r="T903" i="5"/>
  <c r="F783" i="4"/>
  <c r="V783" i="4"/>
  <c r="T264" i="4"/>
  <c r="U264" i="4" s="1"/>
  <c r="P264" i="4"/>
  <c r="G187" i="3"/>
  <c r="H186" i="3"/>
  <c r="G307" i="3"/>
  <c r="H306" i="3"/>
  <c r="J1025" i="3"/>
  <c r="D1025" i="5" s="1"/>
  <c r="I1025" i="3"/>
  <c r="O1025" i="4" s="1"/>
  <c r="E635" i="5"/>
  <c r="F635" i="5" s="1"/>
  <c r="Q984" i="5"/>
  <c r="L984" i="5"/>
  <c r="M984" i="5" s="1"/>
  <c r="L384" i="5"/>
  <c r="M384" i="5" s="1"/>
  <c r="Q384" i="5"/>
  <c r="G1114" i="5"/>
  <c r="P1114" i="5"/>
  <c r="D905" i="3"/>
  <c r="E905" i="3" s="1"/>
  <c r="F905" i="3" s="1"/>
  <c r="C906" i="3"/>
  <c r="C667" i="3"/>
  <c r="D666" i="3"/>
  <c r="E666" i="3" s="1"/>
  <c r="F666" i="3" s="1"/>
  <c r="J185" i="3"/>
  <c r="D185" i="5" s="1"/>
  <c r="I185" i="3"/>
  <c r="O185" i="4" s="1"/>
  <c r="C307" i="3"/>
  <c r="D306" i="3"/>
  <c r="E306" i="3" s="1"/>
  <c r="F306" i="3" s="1"/>
  <c r="J305" i="3"/>
  <c r="D305" i="5" s="1"/>
  <c r="I305" i="3"/>
  <c r="O305" i="4" s="1"/>
  <c r="S144" i="5"/>
  <c r="J785" i="3"/>
  <c r="D785" i="5" s="1"/>
  <c r="I785" i="3"/>
  <c r="O785" i="4" s="1"/>
  <c r="P514" i="5"/>
  <c r="G514" i="5"/>
  <c r="P24" i="4"/>
  <c r="T24" i="4"/>
  <c r="U24" i="4" s="1"/>
  <c r="T423" i="5"/>
  <c r="V304" i="4"/>
  <c r="F304" i="4"/>
  <c r="T783" i="5"/>
  <c r="C1145" i="5" l="1"/>
  <c r="C1145" i="4"/>
  <c r="C666" i="5"/>
  <c r="C666" i="4"/>
  <c r="C66" i="5"/>
  <c r="C66" i="4"/>
  <c r="C905" i="5"/>
  <c r="C905" i="4"/>
  <c r="C306" i="5"/>
  <c r="C306" i="4"/>
  <c r="C186" i="5"/>
  <c r="C186" i="4"/>
  <c r="C1025" i="5"/>
  <c r="C1025" i="4"/>
  <c r="C785" i="5"/>
  <c r="C785" i="4"/>
  <c r="F786" i="3"/>
  <c r="C68" i="3"/>
  <c r="D67" i="3"/>
  <c r="E67" i="3" s="1"/>
  <c r="F67" i="3" s="1"/>
  <c r="S265" i="4"/>
  <c r="K265" i="4"/>
  <c r="V65" i="4"/>
  <c r="F65" i="4"/>
  <c r="F784" i="4"/>
  <c r="V784" i="4"/>
  <c r="N984" i="5"/>
  <c r="R984" i="5"/>
  <c r="I186" i="3"/>
  <c r="O186" i="4" s="1"/>
  <c r="J186" i="3"/>
  <c r="D186" i="5" s="1"/>
  <c r="R985" i="4"/>
  <c r="I985" i="4"/>
  <c r="J985" i="4" s="1"/>
  <c r="I385" i="4"/>
  <c r="J385" i="4" s="1"/>
  <c r="R385" i="4"/>
  <c r="R745" i="4"/>
  <c r="I745" i="4"/>
  <c r="J745" i="4" s="1"/>
  <c r="O264" i="5"/>
  <c r="U264" i="5" s="1"/>
  <c r="V264" i="5" s="1"/>
  <c r="J265" i="5"/>
  <c r="K265" i="5" s="1"/>
  <c r="J625" i="5"/>
  <c r="K625" i="5" s="1"/>
  <c r="O624" i="5"/>
  <c r="U624" i="5" s="1"/>
  <c r="V624" i="5" s="1"/>
  <c r="P155" i="5"/>
  <c r="G155" i="5"/>
  <c r="C1027" i="3"/>
  <c r="D1026" i="3"/>
  <c r="E1026" i="3" s="1"/>
  <c r="F1026" i="3" s="1"/>
  <c r="T784" i="5"/>
  <c r="R864" i="5"/>
  <c r="S864" i="5" s="1"/>
  <c r="N864" i="5"/>
  <c r="S984" i="5"/>
  <c r="H187" i="3"/>
  <c r="G188" i="3"/>
  <c r="P984" i="4"/>
  <c r="T984" i="4"/>
  <c r="U984" i="4" s="1"/>
  <c r="R505" i="4"/>
  <c r="I505" i="4"/>
  <c r="J505" i="4" s="1"/>
  <c r="C425" i="5"/>
  <c r="C425" i="4"/>
  <c r="F426" i="3"/>
  <c r="T864" i="4"/>
  <c r="U864" i="4" s="1"/>
  <c r="P864" i="4"/>
  <c r="I66" i="3"/>
  <c r="O66" i="4" s="1"/>
  <c r="J66" i="3"/>
  <c r="D66" i="5" s="1"/>
  <c r="P275" i="5"/>
  <c r="G275" i="5"/>
  <c r="E875" i="5"/>
  <c r="F875" i="5" s="1"/>
  <c r="J1026" i="3"/>
  <c r="D1026" i="5" s="1"/>
  <c r="I1026" i="3"/>
  <c r="O1026" i="4" s="1"/>
  <c r="V904" i="4"/>
  <c r="F904" i="4"/>
  <c r="T65" i="5"/>
  <c r="P744" i="4"/>
  <c r="T744" i="4"/>
  <c r="U744" i="4" s="1"/>
  <c r="Q624" i="4"/>
  <c r="W624" i="4" s="1"/>
  <c r="X624" i="4" s="1"/>
  <c r="M625" i="4"/>
  <c r="C188" i="3"/>
  <c r="D187" i="3"/>
  <c r="E187" i="3" s="1"/>
  <c r="F187" i="3" s="1"/>
  <c r="H1027" i="3"/>
  <c r="G1028" i="3"/>
  <c r="T1104" i="4"/>
  <c r="U1104" i="4" s="1"/>
  <c r="P1104" i="4"/>
  <c r="S145" i="4"/>
  <c r="K145" i="4"/>
  <c r="T904" i="5"/>
  <c r="V305" i="4"/>
  <c r="F305" i="4"/>
  <c r="C428" i="3"/>
  <c r="D427" i="3"/>
  <c r="E427" i="3" s="1"/>
  <c r="C668" i="3"/>
  <c r="D667" i="3"/>
  <c r="E667" i="3" s="1"/>
  <c r="F667" i="3" s="1"/>
  <c r="C907" i="3"/>
  <c r="D906" i="3"/>
  <c r="E906" i="3" s="1"/>
  <c r="F906" i="3" s="1"/>
  <c r="M265" i="4"/>
  <c r="Q264" i="4"/>
  <c r="W264" i="4" s="1"/>
  <c r="X264" i="4" s="1"/>
  <c r="R865" i="4"/>
  <c r="I865" i="4"/>
  <c r="J865" i="4" s="1"/>
  <c r="H67" i="3"/>
  <c r="G68" i="3"/>
  <c r="M25" i="4"/>
  <c r="Q24" i="4"/>
  <c r="W24" i="4" s="1"/>
  <c r="X24" i="4" s="1"/>
  <c r="G909" i="3"/>
  <c r="H908" i="3"/>
  <c r="S25" i="4"/>
  <c r="K25" i="4"/>
  <c r="T424" i="5"/>
  <c r="G35" i="5"/>
  <c r="P35" i="5"/>
  <c r="C787" i="3"/>
  <c r="D786" i="3"/>
  <c r="E786" i="3" s="1"/>
  <c r="I426" i="3"/>
  <c r="O426" i="4" s="1"/>
  <c r="J426" i="3"/>
  <c r="D426" i="5" s="1"/>
  <c r="E995" i="5"/>
  <c r="F995" i="5" s="1"/>
  <c r="J668" i="3"/>
  <c r="D668" i="5" s="1"/>
  <c r="I668" i="3"/>
  <c r="O668" i="4" s="1"/>
  <c r="R1105" i="4"/>
  <c r="I1105" i="4"/>
  <c r="J1105" i="4" s="1"/>
  <c r="C548" i="3"/>
  <c r="D547" i="3"/>
  <c r="E547" i="3" s="1"/>
  <c r="T305" i="5"/>
  <c r="H307" i="3"/>
  <c r="G308" i="3"/>
  <c r="C1147" i="3"/>
  <c r="D1146" i="3"/>
  <c r="E1146" i="3" s="1"/>
  <c r="F1146" i="3" s="1"/>
  <c r="R744" i="5"/>
  <c r="S744" i="5" s="1"/>
  <c r="N744" i="5"/>
  <c r="N1104" i="5"/>
  <c r="R1104" i="5"/>
  <c r="S1104" i="5" s="1"/>
  <c r="C545" i="5"/>
  <c r="C545" i="4"/>
  <c r="F546" i="3"/>
  <c r="S625" i="4"/>
  <c r="K625" i="4"/>
  <c r="H427" i="3"/>
  <c r="G428" i="3"/>
  <c r="G670" i="3"/>
  <c r="H669" i="3"/>
  <c r="J786" i="3"/>
  <c r="D786" i="5" s="1"/>
  <c r="I786" i="3"/>
  <c r="O786" i="4" s="1"/>
  <c r="V1144" i="4"/>
  <c r="F1144" i="4"/>
  <c r="M145" i="4"/>
  <c r="Q144" i="4"/>
  <c r="W144" i="4" s="1"/>
  <c r="X144" i="4" s="1"/>
  <c r="P504" i="4"/>
  <c r="T504" i="4"/>
  <c r="U504" i="4" s="1"/>
  <c r="J907" i="3"/>
  <c r="D907" i="5" s="1"/>
  <c r="I907" i="3"/>
  <c r="O907" i="4" s="1"/>
  <c r="E515" i="5"/>
  <c r="F515" i="5" s="1"/>
  <c r="C308" i="3"/>
  <c r="D307" i="3"/>
  <c r="E307" i="3" s="1"/>
  <c r="F307" i="3" s="1"/>
  <c r="E1115" i="5"/>
  <c r="F1115" i="5" s="1"/>
  <c r="E755" i="5"/>
  <c r="F755" i="5" s="1"/>
  <c r="V544" i="4"/>
  <c r="F544" i="4"/>
  <c r="J546" i="3"/>
  <c r="D546" i="5" s="1"/>
  <c r="I546" i="3"/>
  <c r="O546" i="4" s="1"/>
  <c r="J1146" i="3"/>
  <c r="D1146" i="5" s="1"/>
  <c r="I1146" i="3"/>
  <c r="O1146" i="4" s="1"/>
  <c r="H787" i="3"/>
  <c r="G788" i="3"/>
  <c r="V1024" i="4"/>
  <c r="F1024" i="4"/>
  <c r="T1144" i="5"/>
  <c r="V665" i="4"/>
  <c r="F665" i="4"/>
  <c r="R384" i="5"/>
  <c r="N384" i="5"/>
  <c r="T384" i="4"/>
  <c r="U384" i="4" s="1"/>
  <c r="P384" i="4"/>
  <c r="J25" i="5"/>
  <c r="K25" i="5" s="1"/>
  <c r="O24" i="5"/>
  <c r="U24" i="5" s="1"/>
  <c r="V24" i="5" s="1"/>
  <c r="T185" i="5"/>
  <c r="P635" i="5"/>
  <c r="G635" i="5"/>
  <c r="V424" i="4"/>
  <c r="F424" i="4"/>
  <c r="S384" i="5"/>
  <c r="I306" i="3"/>
  <c r="O306" i="4" s="1"/>
  <c r="J306" i="3"/>
  <c r="D306" i="5" s="1"/>
  <c r="E395" i="5"/>
  <c r="F395" i="5" s="1"/>
  <c r="N504" i="5"/>
  <c r="R504" i="5"/>
  <c r="S504" i="5" s="1"/>
  <c r="T544" i="5"/>
  <c r="H547" i="3"/>
  <c r="G548" i="3"/>
  <c r="J145" i="5"/>
  <c r="K145" i="5" s="1"/>
  <c r="O144" i="5"/>
  <c r="U144" i="5" s="1"/>
  <c r="V144" i="5" s="1"/>
  <c r="H1147" i="3"/>
  <c r="G1148" i="3"/>
  <c r="V185" i="4"/>
  <c r="F185" i="4"/>
  <c r="T1024" i="5"/>
  <c r="T665" i="5"/>
  <c r="C667" i="5" l="1"/>
  <c r="C667" i="4"/>
  <c r="C67" i="5"/>
  <c r="C67" i="4"/>
  <c r="C187" i="5"/>
  <c r="C187" i="4"/>
  <c r="C1146" i="5"/>
  <c r="C1146" i="4"/>
  <c r="C1026" i="5"/>
  <c r="C1026" i="4"/>
  <c r="F1027" i="3"/>
  <c r="C307" i="5"/>
  <c r="C307" i="4"/>
  <c r="C906" i="5"/>
  <c r="C906" i="4"/>
  <c r="G671" i="3"/>
  <c r="H670" i="3"/>
  <c r="M865" i="4"/>
  <c r="Q864" i="4"/>
  <c r="W864" i="4" s="1"/>
  <c r="X864" i="4" s="1"/>
  <c r="S385" i="4"/>
  <c r="K385" i="4"/>
  <c r="V66" i="4"/>
  <c r="F66" i="4"/>
  <c r="E636" i="5"/>
  <c r="F636" i="5" s="1"/>
  <c r="O384" i="5"/>
  <c r="U384" i="5" s="1"/>
  <c r="V384" i="5" s="1"/>
  <c r="J385" i="5"/>
  <c r="K385" i="5" s="1"/>
  <c r="G789" i="3"/>
  <c r="H788" i="3"/>
  <c r="G429" i="3"/>
  <c r="H428" i="3"/>
  <c r="O1104" i="5"/>
  <c r="U1104" i="5" s="1"/>
  <c r="V1104" i="5" s="1"/>
  <c r="J1105" i="5"/>
  <c r="K1105" i="5" s="1"/>
  <c r="E36" i="5"/>
  <c r="F36" i="5" s="1"/>
  <c r="C429" i="3"/>
  <c r="D428" i="3"/>
  <c r="E428" i="3" s="1"/>
  <c r="G189" i="3"/>
  <c r="H188" i="3"/>
  <c r="C1028" i="3"/>
  <c r="D1027" i="3"/>
  <c r="E1027" i="3" s="1"/>
  <c r="Q265" i="5"/>
  <c r="L265" i="5"/>
  <c r="M265" i="5" s="1"/>
  <c r="S985" i="4"/>
  <c r="K985" i="4"/>
  <c r="V785" i="4"/>
  <c r="F785" i="4"/>
  <c r="T66" i="5"/>
  <c r="K865" i="4"/>
  <c r="S865" i="4"/>
  <c r="T186" i="5"/>
  <c r="J787" i="3"/>
  <c r="D787" i="5" s="1"/>
  <c r="I787" i="3"/>
  <c r="O787" i="4" s="1"/>
  <c r="C309" i="3"/>
  <c r="D308" i="3"/>
  <c r="E308" i="3" s="1"/>
  <c r="F308" i="3" s="1"/>
  <c r="J427" i="3"/>
  <c r="D427" i="5" s="1"/>
  <c r="I427" i="3"/>
  <c r="O427" i="4" s="1"/>
  <c r="J908" i="3"/>
  <c r="D908" i="5" s="1"/>
  <c r="I908" i="3"/>
  <c r="O908" i="4" s="1"/>
  <c r="G1029" i="3"/>
  <c r="H1028" i="3"/>
  <c r="C426" i="5"/>
  <c r="C426" i="4"/>
  <c r="F427" i="3"/>
  <c r="J187" i="3"/>
  <c r="D187" i="5" s="1"/>
  <c r="I187" i="3"/>
  <c r="O187" i="4" s="1"/>
  <c r="E156" i="5"/>
  <c r="F156" i="5" s="1"/>
  <c r="T785" i="5"/>
  <c r="V306" i="4"/>
  <c r="F306" i="4"/>
  <c r="G26" i="4"/>
  <c r="H26" i="4" s="1"/>
  <c r="L25" i="4"/>
  <c r="N25" i="4" s="1"/>
  <c r="M1105" i="4"/>
  <c r="Q1104" i="4"/>
  <c r="W1104" i="4" s="1"/>
  <c r="X1104" i="4" s="1"/>
  <c r="C786" i="5"/>
  <c r="C786" i="4"/>
  <c r="G1149" i="3"/>
  <c r="H1148" i="3"/>
  <c r="P515" i="5"/>
  <c r="G515" i="5"/>
  <c r="G626" i="4"/>
  <c r="H626" i="4" s="1"/>
  <c r="L625" i="4"/>
  <c r="N625" i="4" s="1"/>
  <c r="J745" i="5"/>
  <c r="K745" i="5" s="1"/>
  <c r="O744" i="5"/>
  <c r="U744" i="5" s="1"/>
  <c r="V744" i="5" s="1"/>
  <c r="P995" i="5"/>
  <c r="G995" i="5"/>
  <c r="G910" i="3"/>
  <c r="H909" i="3"/>
  <c r="J1027" i="3"/>
  <c r="D1027" i="5" s="1"/>
  <c r="I1027" i="3"/>
  <c r="O1027" i="4" s="1"/>
  <c r="Q744" i="4"/>
  <c r="W744" i="4" s="1"/>
  <c r="X744" i="4" s="1"/>
  <c r="M745" i="4"/>
  <c r="G875" i="5"/>
  <c r="P875" i="5"/>
  <c r="V425" i="4"/>
  <c r="F425" i="4"/>
  <c r="T306" i="5"/>
  <c r="V666" i="4"/>
  <c r="F666" i="4"/>
  <c r="J307" i="3"/>
  <c r="D307" i="5" s="1"/>
  <c r="I307" i="3"/>
  <c r="O307" i="4" s="1"/>
  <c r="P755" i="5"/>
  <c r="G755" i="5"/>
  <c r="C549" i="3"/>
  <c r="D548" i="3"/>
  <c r="E548" i="3" s="1"/>
  <c r="E276" i="5"/>
  <c r="F276" i="5" s="1"/>
  <c r="T425" i="5"/>
  <c r="O864" i="5"/>
  <c r="U864" i="5" s="1"/>
  <c r="V864" i="5" s="1"/>
  <c r="J865" i="5"/>
  <c r="K865" i="5" s="1"/>
  <c r="S745" i="4"/>
  <c r="K745" i="4"/>
  <c r="G266" i="4"/>
  <c r="H266" i="4" s="1"/>
  <c r="L265" i="4"/>
  <c r="N265" i="4" s="1"/>
  <c r="V1025" i="4"/>
  <c r="F1025" i="4"/>
  <c r="T666" i="5"/>
  <c r="J547" i="3"/>
  <c r="D547" i="5" s="1"/>
  <c r="I547" i="3"/>
  <c r="O547" i="4" s="1"/>
  <c r="G1115" i="5"/>
  <c r="P1115" i="5"/>
  <c r="J1147" i="3"/>
  <c r="D1147" i="5" s="1"/>
  <c r="I1147" i="3"/>
  <c r="O1147" i="4" s="1"/>
  <c r="C546" i="5"/>
  <c r="C546" i="4"/>
  <c r="F547" i="3"/>
  <c r="C908" i="3"/>
  <c r="D907" i="3"/>
  <c r="E907" i="3" s="1"/>
  <c r="F907" i="3" s="1"/>
  <c r="K505" i="4"/>
  <c r="S505" i="4"/>
  <c r="T1025" i="5"/>
  <c r="V905" i="4"/>
  <c r="F905" i="4"/>
  <c r="Q984" i="4"/>
  <c r="W984" i="4" s="1"/>
  <c r="X984" i="4" s="1"/>
  <c r="M985" i="4"/>
  <c r="V545" i="4"/>
  <c r="F545" i="4"/>
  <c r="S1105" i="4"/>
  <c r="K1105" i="4"/>
  <c r="G69" i="3"/>
  <c r="H68" i="3"/>
  <c r="G146" i="4"/>
  <c r="H146" i="4" s="1"/>
  <c r="L145" i="4"/>
  <c r="N145" i="4" s="1"/>
  <c r="C189" i="3"/>
  <c r="D188" i="3"/>
  <c r="E188" i="3" s="1"/>
  <c r="F188" i="3" s="1"/>
  <c r="T905" i="5"/>
  <c r="V1145" i="4"/>
  <c r="F1145" i="4"/>
  <c r="M505" i="4"/>
  <c r="Q504" i="4"/>
  <c r="W504" i="4" s="1"/>
  <c r="X504" i="4" s="1"/>
  <c r="J505" i="5"/>
  <c r="K505" i="5" s="1"/>
  <c r="O504" i="5"/>
  <c r="U504" i="5" s="1"/>
  <c r="V504" i="5" s="1"/>
  <c r="Q145" i="5"/>
  <c r="L145" i="5"/>
  <c r="M145" i="5" s="1"/>
  <c r="Q25" i="5"/>
  <c r="L25" i="5"/>
  <c r="M25" i="5" s="1"/>
  <c r="C1148" i="3"/>
  <c r="D1147" i="3"/>
  <c r="E1147" i="3" s="1"/>
  <c r="F1147" i="3" s="1"/>
  <c r="G549" i="3"/>
  <c r="H548" i="3"/>
  <c r="P395" i="5"/>
  <c r="G395" i="5"/>
  <c r="M385" i="4"/>
  <c r="Q384" i="4"/>
  <c r="W384" i="4" s="1"/>
  <c r="X384" i="4" s="1"/>
  <c r="J669" i="3"/>
  <c r="D669" i="5" s="1"/>
  <c r="I669" i="3"/>
  <c r="O669" i="4" s="1"/>
  <c r="T545" i="5"/>
  <c r="G309" i="3"/>
  <c r="H308" i="3"/>
  <c r="C788" i="3"/>
  <c r="D787" i="3"/>
  <c r="E787" i="3" s="1"/>
  <c r="F787" i="3" s="1"/>
  <c r="J67" i="3"/>
  <c r="D67" i="5" s="1"/>
  <c r="I67" i="3"/>
  <c r="O67" i="4" s="1"/>
  <c r="C669" i="3"/>
  <c r="D668" i="3"/>
  <c r="E668" i="3" s="1"/>
  <c r="F668" i="3" s="1"/>
  <c r="Q625" i="5"/>
  <c r="L625" i="5"/>
  <c r="M625" i="5" s="1"/>
  <c r="O984" i="5"/>
  <c r="U984" i="5" s="1"/>
  <c r="V984" i="5" s="1"/>
  <c r="J985" i="5"/>
  <c r="K985" i="5" s="1"/>
  <c r="C69" i="3"/>
  <c r="D68" i="3"/>
  <c r="E68" i="3" s="1"/>
  <c r="F68" i="3" s="1"/>
  <c r="V186" i="4"/>
  <c r="F186" i="4"/>
  <c r="T1145" i="5"/>
  <c r="C188" i="5" l="1"/>
  <c r="C188" i="4"/>
  <c r="C787" i="5"/>
  <c r="C787" i="4"/>
  <c r="C907" i="5"/>
  <c r="C907" i="4"/>
  <c r="C308" i="5"/>
  <c r="C308" i="4"/>
  <c r="C668" i="5"/>
  <c r="C668" i="4"/>
  <c r="C1147" i="5"/>
  <c r="C1147" i="4"/>
  <c r="C68" i="5"/>
  <c r="C68" i="4"/>
  <c r="T187" i="5"/>
  <c r="C789" i="3"/>
  <c r="D788" i="3"/>
  <c r="E788" i="3" s="1"/>
  <c r="F788" i="3" s="1"/>
  <c r="G550" i="3"/>
  <c r="H549" i="3"/>
  <c r="Q505" i="5"/>
  <c r="L505" i="5"/>
  <c r="M505" i="5" s="1"/>
  <c r="C547" i="5"/>
  <c r="C547" i="4"/>
  <c r="F548" i="3"/>
  <c r="L745" i="4"/>
  <c r="N745" i="4" s="1"/>
  <c r="G746" i="4"/>
  <c r="H746" i="4" s="1"/>
  <c r="L745" i="5"/>
  <c r="M745" i="5" s="1"/>
  <c r="Q745" i="5"/>
  <c r="G1150" i="3"/>
  <c r="H1149" i="3"/>
  <c r="J188" i="3"/>
  <c r="D188" i="5" s="1"/>
  <c r="I188" i="3"/>
  <c r="O188" i="4" s="1"/>
  <c r="G636" i="5"/>
  <c r="P636" i="5"/>
  <c r="H671" i="3"/>
  <c r="G672" i="3"/>
  <c r="F1026" i="4"/>
  <c r="V1026" i="4"/>
  <c r="G1106" i="4"/>
  <c r="H1106" i="4" s="1"/>
  <c r="L1105" i="4"/>
  <c r="N1105" i="4" s="1"/>
  <c r="C1029" i="3"/>
  <c r="D1028" i="3"/>
  <c r="E1028" i="3" s="1"/>
  <c r="F546" i="4"/>
  <c r="V546" i="4"/>
  <c r="D549" i="3"/>
  <c r="E549" i="3" s="1"/>
  <c r="C550" i="3"/>
  <c r="P625" i="4"/>
  <c r="T625" i="4"/>
  <c r="U625" i="4" s="1"/>
  <c r="G190" i="3"/>
  <c r="H189" i="3"/>
  <c r="J428" i="3"/>
  <c r="D428" i="5" s="1"/>
  <c r="I428" i="3"/>
  <c r="O428" i="4" s="1"/>
  <c r="T1026" i="5"/>
  <c r="V67" i="4"/>
  <c r="F67" i="4"/>
  <c r="J1148" i="3"/>
  <c r="D1148" i="5" s="1"/>
  <c r="I1148" i="3"/>
  <c r="O1148" i="4" s="1"/>
  <c r="J308" i="3"/>
  <c r="D308" i="5" s="1"/>
  <c r="I308" i="3"/>
  <c r="O308" i="4" s="1"/>
  <c r="C1149" i="3"/>
  <c r="D1148" i="3"/>
  <c r="E1148" i="3" s="1"/>
  <c r="F1148" i="3" s="1"/>
  <c r="D189" i="3"/>
  <c r="E189" i="3" s="1"/>
  <c r="F189" i="3" s="1"/>
  <c r="C190" i="3"/>
  <c r="T546" i="5"/>
  <c r="L865" i="5"/>
  <c r="M865" i="5" s="1"/>
  <c r="Q865" i="5"/>
  <c r="E756" i="5"/>
  <c r="F756" i="5" s="1"/>
  <c r="I626" i="4"/>
  <c r="J626" i="4" s="1"/>
  <c r="R626" i="4"/>
  <c r="F786" i="4"/>
  <c r="V786" i="4"/>
  <c r="C427" i="5"/>
  <c r="C427" i="4"/>
  <c r="F428" i="3"/>
  <c r="L985" i="4"/>
  <c r="N985" i="4" s="1"/>
  <c r="G986" i="4"/>
  <c r="H986" i="4" s="1"/>
  <c r="G430" i="3"/>
  <c r="H429" i="3"/>
  <c r="V906" i="4"/>
  <c r="F906" i="4"/>
  <c r="T67" i="5"/>
  <c r="C909" i="3"/>
  <c r="D908" i="3"/>
  <c r="E908" i="3" s="1"/>
  <c r="F908" i="3" s="1"/>
  <c r="J670" i="3"/>
  <c r="D670" i="5" s="1"/>
  <c r="I670" i="3"/>
  <c r="O670" i="4" s="1"/>
  <c r="J909" i="3"/>
  <c r="D909" i="5" s="1"/>
  <c r="I909" i="3"/>
  <c r="O909" i="4" s="1"/>
  <c r="T786" i="5"/>
  <c r="V426" i="4"/>
  <c r="F426" i="4"/>
  <c r="D429" i="3"/>
  <c r="E429" i="3" s="1"/>
  <c r="C430" i="3"/>
  <c r="J788" i="3"/>
  <c r="D788" i="5" s="1"/>
  <c r="I788" i="3"/>
  <c r="O788" i="4" s="1"/>
  <c r="G386" i="4"/>
  <c r="H386" i="4" s="1"/>
  <c r="L385" i="4"/>
  <c r="N385" i="4" s="1"/>
  <c r="T906" i="5"/>
  <c r="V1146" i="4"/>
  <c r="F1146" i="4"/>
  <c r="J548" i="3"/>
  <c r="D548" i="5" s="1"/>
  <c r="I548" i="3"/>
  <c r="O548" i="4" s="1"/>
  <c r="P156" i="5"/>
  <c r="G156" i="5"/>
  <c r="Q1105" i="5"/>
  <c r="L1105" i="5"/>
  <c r="M1105" i="5" s="1"/>
  <c r="G310" i="3"/>
  <c r="H309" i="3"/>
  <c r="R146" i="4"/>
  <c r="I146" i="4"/>
  <c r="J146" i="4" s="1"/>
  <c r="G506" i="4"/>
  <c r="H506" i="4" s="1"/>
  <c r="L505" i="4"/>
  <c r="N505" i="4" s="1"/>
  <c r="G911" i="3"/>
  <c r="H910" i="3"/>
  <c r="E516" i="5"/>
  <c r="F516" i="5" s="1"/>
  <c r="T426" i="5"/>
  <c r="G866" i="4"/>
  <c r="H866" i="4" s="1"/>
  <c r="L865" i="4"/>
  <c r="N865" i="4" s="1"/>
  <c r="R265" i="5"/>
  <c r="N265" i="5"/>
  <c r="G790" i="3"/>
  <c r="H789" i="3"/>
  <c r="T1146" i="5"/>
  <c r="R266" i="4"/>
  <c r="I266" i="4"/>
  <c r="J266" i="4" s="1"/>
  <c r="R625" i="5"/>
  <c r="S625" i="5" s="1"/>
  <c r="N625" i="5"/>
  <c r="N25" i="5"/>
  <c r="R25" i="5"/>
  <c r="D669" i="3"/>
  <c r="E669" i="3" s="1"/>
  <c r="F669" i="3" s="1"/>
  <c r="C670" i="3"/>
  <c r="N145" i="5"/>
  <c r="R145" i="5"/>
  <c r="E996" i="5"/>
  <c r="F996" i="5" s="1"/>
  <c r="J1028" i="3"/>
  <c r="D1028" i="5" s="1"/>
  <c r="I1028" i="3"/>
  <c r="O1028" i="4" s="1"/>
  <c r="D309" i="3"/>
  <c r="E309" i="3" s="1"/>
  <c r="F309" i="3" s="1"/>
  <c r="C310" i="3"/>
  <c r="S265" i="5"/>
  <c r="G36" i="5"/>
  <c r="P36" i="5"/>
  <c r="Q385" i="5"/>
  <c r="L385" i="5"/>
  <c r="M385" i="5" s="1"/>
  <c r="V307" i="4"/>
  <c r="F307" i="4"/>
  <c r="V667" i="4"/>
  <c r="F667" i="4"/>
  <c r="E1116" i="5"/>
  <c r="F1116" i="5" s="1"/>
  <c r="R26" i="4"/>
  <c r="I26" i="4"/>
  <c r="J26" i="4" s="1"/>
  <c r="C1027" i="5"/>
  <c r="C1027" i="4"/>
  <c r="F1028" i="3"/>
  <c r="T145" i="4"/>
  <c r="U145" i="4" s="1"/>
  <c r="P145" i="4"/>
  <c r="S25" i="5"/>
  <c r="D69" i="3"/>
  <c r="E69" i="3" s="1"/>
  <c r="F69" i="3" s="1"/>
  <c r="C70" i="3"/>
  <c r="E396" i="5"/>
  <c r="F396" i="5" s="1"/>
  <c r="J68" i="3"/>
  <c r="D68" i="5" s="1"/>
  <c r="I68" i="3"/>
  <c r="O68" i="4" s="1"/>
  <c r="Q985" i="5"/>
  <c r="L985" i="5"/>
  <c r="M985" i="5" s="1"/>
  <c r="S145" i="5"/>
  <c r="G70" i="3"/>
  <c r="H69" i="3"/>
  <c r="P265" i="4"/>
  <c r="T265" i="4"/>
  <c r="U265" i="4" s="1"/>
  <c r="G276" i="5"/>
  <c r="P276" i="5"/>
  <c r="E876" i="5"/>
  <c r="F876" i="5" s="1"/>
  <c r="P25" i="4"/>
  <c r="T25" i="4"/>
  <c r="U25" i="4" s="1"/>
  <c r="G1030" i="3"/>
  <c r="H1029" i="3"/>
  <c r="T307" i="5"/>
  <c r="V187" i="4"/>
  <c r="F187" i="4"/>
  <c r="T667" i="5"/>
  <c r="C309" i="5" l="1"/>
  <c r="C309" i="4"/>
  <c r="C189" i="5"/>
  <c r="C189" i="4"/>
  <c r="C1148" i="5"/>
  <c r="C1148" i="4"/>
  <c r="C69" i="5"/>
  <c r="C69" i="4"/>
  <c r="C908" i="5"/>
  <c r="C908" i="4"/>
  <c r="C669" i="5"/>
  <c r="C669" i="4"/>
  <c r="C788" i="5"/>
  <c r="C788" i="4"/>
  <c r="V547" i="4"/>
  <c r="F547" i="4"/>
  <c r="T907" i="5"/>
  <c r="J69" i="3"/>
  <c r="D69" i="5" s="1"/>
  <c r="I69" i="3"/>
  <c r="O69" i="4" s="1"/>
  <c r="G396" i="5"/>
  <c r="P396" i="5"/>
  <c r="V1027" i="4"/>
  <c r="F1027" i="4"/>
  <c r="C311" i="3"/>
  <c r="D310" i="3"/>
  <c r="E310" i="3" s="1"/>
  <c r="F310" i="3" s="1"/>
  <c r="S266" i="4"/>
  <c r="K266" i="4"/>
  <c r="P865" i="4"/>
  <c r="T865" i="4"/>
  <c r="U865" i="4" s="1"/>
  <c r="J429" i="3"/>
  <c r="D429" i="5" s="1"/>
  <c r="I429" i="3"/>
  <c r="O429" i="4" s="1"/>
  <c r="J1149" i="3"/>
  <c r="D1149" i="5" s="1"/>
  <c r="I1149" i="3"/>
  <c r="O1149" i="4" s="1"/>
  <c r="T547" i="5"/>
  <c r="V668" i="4"/>
  <c r="F668" i="4"/>
  <c r="G71" i="3"/>
  <c r="H70" i="3"/>
  <c r="T1027" i="5"/>
  <c r="O145" i="5"/>
  <c r="U145" i="5" s="1"/>
  <c r="V145" i="5" s="1"/>
  <c r="J146" i="5"/>
  <c r="K146" i="5" s="1"/>
  <c r="R866" i="4"/>
  <c r="I866" i="4"/>
  <c r="J866" i="4" s="1"/>
  <c r="P505" i="4"/>
  <c r="T505" i="4"/>
  <c r="U505" i="4" s="1"/>
  <c r="E157" i="5"/>
  <c r="F157" i="5" s="1"/>
  <c r="P385" i="4"/>
  <c r="T385" i="4"/>
  <c r="U385" i="4" s="1"/>
  <c r="G431" i="3"/>
  <c r="H430" i="3"/>
  <c r="C191" i="3"/>
  <c r="D190" i="3"/>
  <c r="E190" i="3" s="1"/>
  <c r="F190" i="3" s="1"/>
  <c r="G673" i="3"/>
  <c r="H672" i="3"/>
  <c r="G1151" i="3"/>
  <c r="H1150" i="3"/>
  <c r="R505" i="5"/>
  <c r="N505" i="5"/>
  <c r="T668" i="5"/>
  <c r="F787" i="4"/>
  <c r="V787" i="4"/>
  <c r="J1029" i="3"/>
  <c r="D1029" i="5" s="1"/>
  <c r="I1029" i="3"/>
  <c r="O1029" i="4" s="1"/>
  <c r="C71" i="3"/>
  <c r="D70" i="3"/>
  <c r="E70" i="3" s="1"/>
  <c r="F70" i="3" s="1"/>
  <c r="C671" i="3"/>
  <c r="D670" i="3"/>
  <c r="E670" i="3" s="1"/>
  <c r="F670" i="3" s="1"/>
  <c r="R506" i="4"/>
  <c r="I506" i="4"/>
  <c r="J506" i="4" s="1"/>
  <c r="R386" i="4"/>
  <c r="I386" i="4"/>
  <c r="J386" i="4" s="1"/>
  <c r="I986" i="4"/>
  <c r="J986" i="4" s="1"/>
  <c r="R986" i="4"/>
  <c r="S626" i="4"/>
  <c r="K626" i="4"/>
  <c r="J189" i="3"/>
  <c r="D189" i="5" s="1"/>
  <c r="I189" i="3"/>
  <c r="O189" i="4" s="1"/>
  <c r="J671" i="3"/>
  <c r="D671" i="5" s="1"/>
  <c r="I671" i="3"/>
  <c r="O671" i="4" s="1"/>
  <c r="S745" i="5"/>
  <c r="S505" i="5"/>
  <c r="V68" i="4"/>
  <c r="F68" i="4"/>
  <c r="T787" i="5"/>
  <c r="C1028" i="5"/>
  <c r="C1028" i="4"/>
  <c r="S146" i="4"/>
  <c r="K146" i="4"/>
  <c r="D909" i="3"/>
  <c r="E909" i="3" s="1"/>
  <c r="F909" i="3" s="1"/>
  <c r="C910" i="3"/>
  <c r="T985" i="4"/>
  <c r="U985" i="4" s="1"/>
  <c r="P985" i="4"/>
  <c r="G191" i="3"/>
  <c r="H190" i="3"/>
  <c r="N745" i="5"/>
  <c r="R745" i="5"/>
  <c r="I549" i="3"/>
  <c r="O549" i="4" s="1"/>
  <c r="J549" i="3"/>
  <c r="D549" i="5" s="1"/>
  <c r="T68" i="5"/>
  <c r="V308" i="4"/>
  <c r="F308" i="4"/>
  <c r="P876" i="5"/>
  <c r="G876" i="5"/>
  <c r="J789" i="3"/>
  <c r="D789" i="5" s="1"/>
  <c r="I789" i="3"/>
  <c r="O789" i="4" s="1"/>
  <c r="C428" i="5"/>
  <c r="C428" i="4"/>
  <c r="F429" i="3"/>
  <c r="P756" i="5"/>
  <c r="G756" i="5"/>
  <c r="D1149" i="3"/>
  <c r="E1149" i="3" s="1"/>
  <c r="F1149" i="3" s="1"/>
  <c r="C1150" i="3"/>
  <c r="D1029" i="3"/>
  <c r="E1029" i="3" s="1"/>
  <c r="F1029" i="3" s="1"/>
  <c r="C1030" i="3"/>
  <c r="E637" i="5"/>
  <c r="F637" i="5" s="1"/>
  <c r="I746" i="4"/>
  <c r="J746" i="4" s="1"/>
  <c r="R746" i="4"/>
  <c r="G551" i="3"/>
  <c r="H550" i="3"/>
  <c r="T308" i="5"/>
  <c r="V188" i="4"/>
  <c r="F188" i="4"/>
  <c r="H911" i="3"/>
  <c r="G912" i="3"/>
  <c r="S26" i="4"/>
  <c r="K26" i="4"/>
  <c r="Q265" i="4"/>
  <c r="W265" i="4" s="1"/>
  <c r="X265" i="4" s="1"/>
  <c r="M266" i="4"/>
  <c r="G1116" i="5"/>
  <c r="P1116" i="5"/>
  <c r="J26" i="5"/>
  <c r="K26" i="5" s="1"/>
  <c r="O25" i="5"/>
  <c r="U25" i="5" s="1"/>
  <c r="V25" i="5" s="1"/>
  <c r="G791" i="3"/>
  <c r="H790" i="3"/>
  <c r="P516" i="5"/>
  <c r="G516" i="5"/>
  <c r="J309" i="3"/>
  <c r="D309" i="5" s="1"/>
  <c r="I309" i="3"/>
  <c r="O309" i="4" s="1"/>
  <c r="C431" i="3"/>
  <c r="D430" i="3"/>
  <c r="E430" i="3" s="1"/>
  <c r="V427" i="4"/>
  <c r="F427" i="4"/>
  <c r="Q625" i="4"/>
  <c r="W625" i="4" s="1"/>
  <c r="X625" i="4" s="1"/>
  <c r="M626" i="4"/>
  <c r="T1105" i="4"/>
  <c r="U1105" i="4" s="1"/>
  <c r="P1105" i="4"/>
  <c r="T745" i="4"/>
  <c r="U745" i="4" s="1"/>
  <c r="P745" i="4"/>
  <c r="F1147" i="4"/>
  <c r="V1147" i="4"/>
  <c r="T188" i="5"/>
  <c r="R1105" i="5"/>
  <c r="S1105" i="5" s="1"/>
  <c r="N1105" i="5"/>
  <c r="G1031" i="3"/>
  <c r="H1030" i="3"/>
  <c r="E277" i="5"/>
  <c r="F277" i="5" s="1"/>
  <c r="N385" i="5"/>
  <c r="R385" i="5"/>
  <c r="S385" i="5" s="1"/>
  <c r="N985" i="5"/>
  <c r="R985" i="5"/>
  <c r="Q25" i="4"/>
  <c r="W25" i="4" s="1"/>
  <c r="X25" i="4" s="1"/>
  <c r="M26" i="4"/>
  <c r="S985" i="5"/>
  <c r="M146" i="4"/>
  <c r="Q145" i="4"/>
  <c r="W145" i="4" s="1"/>
  <c r="X145" i="4" s="1"/>
  <c r="E37" i="5"/>
  <c r="F37" i="5" s="1"/>
  <c r="G996" i="5"/>
  <c r="P996" i="5"/>
  <c r="O625" i="5"/>
  <c r="U625" i="5" s="1"/>
  <c r="V625" i="5" s="1"/>
  <c r="J626" i="5"/>
  <c r="K626" i="5" s="1"/>
  <c r="J266" i="5"/>
  <c r="K266" i="5" s="1"/>
  <c r="O265" i="5"/>
  <c r="U265" i="5" s="1"/>
  <c r="V265" i="5" s="1"/>
  <c r="J910" i="3"/>
  <c r="D910" i="5" s="1"/>
  <c r="I910" i="3"/>
  <c r="O910" i="4" s="1"/>
  <c r="G311" i="3"/>
  <c r="H310" i="3"/>
  <c r="T427" i="5"/>
  <c r="N865" i="5"/>
  <c r="R865" i="5"/>
  <c r="S865" i="5" s="1"/>
  <c r="C551" i="3"/>
  <c r="D550" i="3"/>
  <c r="E550" i="3" s="1"/>
  <c r="R1106" i="4"/>
  <c r="I1106" i="4"/>
  <c r="J1106" i="4" s="1"/>
  <c r="C548" i="5"/>
  <c r="C548" i="4"/>
  <c r="F549" i="3"/>
  <c r="D789" i="3"/>
  <c r="E789" i="3" s="1"/>
  <c r="F789" i="3" s="1"/>
  <c r="C790" i="3"/>
  <c r="T1147" i="5"/>
  <c r="F907" i="4"/>
  <c r="V907" i="4"/>
  <c r="C190" i="5" l="1"/>
  <c r="C190" i="4"/>
  <c r="C789" i="5"/>
  <c r="C789" i="4"/>
  <c r="C670" i="5"/>
  <c r="C670" i="4"/>
  <c r="C1149" i="5"/>
  <c r="C1149" i="4"/>
  <c r="F1150" i="3"/>
  <c r="C1029" i="5"/>
  <c r="C1029" i="4"/>
  <c r="C909" i="5"/>
  <c r="C909" i="4"/>
  <c r="C70" i="5"/>
  <c r="C70" i="4"/>
  <c r="C310" i="5"/>
  <c r="C310" i="4"/>
  <c r="T669" i="5"/>
  <c r="H311" i="3"/>
  <c r="G312" i="3"/>
  <c r="E997" i="5"/>
  <c r="F997" i="5" s="1"/>
  <c r="J1030" i="3"/>
  <c r="D1030" i="5" s="1"/>
  <c r="I1030" i="3"/>
  <c r="O1030" i="4" s="1"/>
  <c r="M746" i="4"/>
  <c r="Q745" i="4"/>
  <c r="W745" i="4" s="1"/>
  <c r="X745" i="4" s="1"/>
  <c r="J790" i="3"/>
  <c r="D790" i="5" s="1"/>
  <c r="I790" i="3"/>
  <c r="O790" i="4" s="1"/>
  <c r="L26" i="4"/>
  <c r="N26" i="4" s="1"/>
  <c r="G27" i="4"/>
  <c r="H27" i="4" s="1"/>
  <c r="I190" i="3"/>
  <c r="O190" i="4" s="1"/>
  <c r="J190" i="3"/>
  <c r="D190" i="5" s="1"/>
  <c r="C672" i="3"/>
  <c r="D671" i="3"/>
  <c r="E671" i="3" s="1"/>
  <c r="F671" i="3" s="1"/>
  <c r="G674" i="3"/>
  <c r="H673" i="3"/>
  <c r="Q385" i="4"/>
  <c r="W385" i="4" s="1"/>
  <c r="X385" i="4" s="1"/>
  <c r="M386" i="4"/>
  <c r="L146" i="5"/>
  <c r="M146" i="5" s="1"/>
  <c r="Q146" i="5"/>
  <c r="T1148" i="5"/>
  <c r="J672" i="3"/>
  <c r="D672" i="5" s="1"/>
  <c r="I672" i="3"/>
  <c r="O672" i="4" s="1"/>
  <c r="V1148" i="4"/>
  <c r="F1148" i="4"/>
  <c r="C552" i="3"/>
  <c r="D551" i="3"/>
  <c r="E551" i="3" s="1"/>
  <c r="H791" i="3"/>
  <c r="G792" i="3"/>
  <c r="J550" i="3"/>
  <c r="D550" i="5" s="1"/>
  <c r="I550" i="3"/>
  <c r="O550" i="4" s="1"/>
  <c r="C1151" i="3"/>
  <c r="D1150" i="3"/>
  <c r="E1150" i="3" s="1"/>
  <c r="H191" i="3"/>
  <c r="G192" i="3"/>
  <c r="K986" i="4"/>
  <c r="S986" i="4"/>
  <c r="P157" i="5"/>
  <c r="G157" i="5"/>
  <c r="V908" i="4"/>
  <c r="F908" i="4"/>
  <c r="T428" i="5"/>
  <c r="C791" i="3"/>
  <c r="D790" i="3"/>
  <c r="E790" i="3" s="1"/>
  <c r="F790" i="3" s="1"/>
  <c r="G37" i="5"/>
  <c r="P37" i="5"/>
  <c r="H1031" i="3"/>
  <c r="G1032" i="3"/>
  <c r="O1105" i="5"/>
  <c r="U1105" i="5" s="1"/>
  <c r="V1105" i="5" s="1"/>
  <c r="J1106" i="5"/>
  <c r="K1106" i="5" s="1"/>
  <c r="M1106" i="4"/>
  <c r="Q1105" i="4"/>
  <c r="W1105" i="4" s="1"/>
  <c r="X1105" i="4" s="1"/>
  <c r="C432" i="3"/>
  <c r="D431" i="3"/>
  <c r="E431" i="3" s="1"/>
  <c r="H551" i="3"/>
  <c r="G552" i="3"/>
  <c r="V1028" i="4"/>
  <c r="F1028" i="4"/>
  <c r="S386" i="4"/>
  <c r="K386" i="4"/>
  <c r="C72" i="3"/>
  <c r="D71" i="3"/>
  <c r="E71" i="3" s="1"/>
  <c r="F71" i="3" s="1"/>
  <c r="T908" i="5"/>
  <c r="V189" i="4"/>
  <c r="F189" i="4"/>
  <c r="J866" i="5"/>
  <c r="K866" i="5" s="1"/>
  <c r="O865" i="5"/>
  <c r="U865" i="5" s="1"/>
  <c r="V865" i="5" s="1"/>
  <c r="L26" i="5"/>
  <c r="M26" i="5" s="1"/>
  <c r="Q26" i="5"/>
  <c r="G913" i="3"/>
  <c r="H912" i="3"/>
  <c r="E757" i="5"/>
  <c r="F757" i="5" s="1"/>
  <c r="M986" i="4"/>
  <c r="Q985" i="4"/>
  <c r="W985" i="4" s="1"/>
  <c r="X985" i="4" s="1"/>
  <c r="T1028" i="5"/>
  <c r="O505" i="5"/>
  <c r="U505" i="5" s="1"/>
  <c r="V505" i="5" s="1"/>
  <c r="J506" i="5"/>
  <c r="K506" i="5" s="1"/>
  <c r="C192" i="3"/>
  <c r="D191" i="3"/>
  <c r="E191" i="3" s="1"/>
  <c r="F191" i="3" s="1"/>
  <c r="M866" i="4"/>
  <c r="Q865" i="4"/>
  <c r="W865" i="4" s="1"/>
  <c r="X865" i="4" s="1"/>
  <c r="E397" i="5"/>
  <c r="F397" i="5" s="1"/>
  <c r="F788" i="4"/>
  <c r="V788" i="4"/>
  <c r="V69" i="4"/>
  <c r="F69" i="4"/>
  <c r="T189" i="5"/>
  <c r="J911" i="3"/>
  <c r="D911" i="5" s="1"/>
  <c r="I911" i="3"/>
  <c r="O911" i="4" s="1"/>
  <c r="S746" i="4"/>
  <c r="K746" i="4"/>
  <c r="Q505" i="4"/>
  <c r="W505" i="4" s="1"/>
  <c r="X505" i="4" s="1"/>
  <c r="M506" i="4"/>
  <c r="G267" i="4"/>
  <c r="H267" i="4" s="1"/>
  <c r="L266" i="4"/>
  <c r="N266" i="4" s="1"/>
  <c r="T788" i="5"/>
  <c r="G147" i="4"/>
  <c r="H147" i="4" s="1"/>
  <c r="L146" i="4"/>
  <c r="N146" i="4" s="1"/>
  <c r="T548" i="5"/>
  <c r="L626" i="5"/>
  <c r="M626" i="5" s="1"/>
  <c r="Q626" i="5"/>
  <c r="E1117" i="5"/>
  <c r="F1117" i="5" s="1"/>
  <c r="P637" i="5"/>
  <c r="G637" i="5"/>
  <c r="C429" i="5"/>
  <c r="C429" i="4"/>
  <c r="F430" i="3"/>
  <c r="E877" i="5"/>
  <c r="F877" i="5" s="1"/>
  <c r="C911" i="3"/>
  <c r="D910" i="3"/>
  <c r="E910" i="3" s="1"/>
  <c r="F910" i="3" s="1"/>
  <c r="S506" i="4"/>
  <c r="K506" i="4"/>
  <c r="J1150" i="3"/>
  <c r="D1150" i="5" s="1"/>
  <c r="I1150" i="3"/>
  <c r="O1150" i="4" s="1"/>
  <c r="I430" i="3"/>
  <c r="O430" i="4" s="1"/>
  <c r="J430" i="3"/>
  <c r="D430" i="5" s="1"/>
  <c r="S866" i="4"/>
  <c r="K866" i="4"/>
  <c r="I70" i="3"/>
  <c r="O70" i="4" s="1"/>
  <c r="J70" i="3"/>
  <c r="D70" i="5" s="1"/>
  <c r="T69" i="5"/>
  <c r="V309" i="4"/>
  <c r="F309" i="4"/>
  <c r="I310" i="3"/>
  <c r="O310" i="4" s="1"/>
  <c r="J310" i="3"/>
  <c r="D310" i="5" s="1"/>
  <c r="C1031" i="3"/>
  <c r="D1030" i="3"/>
  <c r="E1030" i="3" s="1"/>
  <c r="F1030" i="3" s="1"/>
  <c r="C312" i="3"/>
  <c r="D311" i="3"/>
  <c r="E311" i="3" s="1"/>
  <c r="F311" i="3" s="1"/>
  <c r="C549" i="5"/>
  <c r="C549" i="4"/>
  <c r="F550" i="3"/>
  <c r="J986" i="5"/>
  <c r="K986" i="5" s="1"/>
  <c r="O985" i="5"/>
  <c r="U985" i="5" s="1"/>
  <c r="V985" i="5" s="1"/>
  <c r="V548" i="4"/>
  <c r="F548" i="4"/>
  <c r="L266" i="5"/>
  <c r="M266" i="5" s="1"/>
  <c r="Q266" i="5"/>
  <c r="O385" i="5"/>
  <c r="U385" i="5" s="1"/>
  <c r="V385" i="5" s="1"/>
  <c r="J386" i="5"/>
  <c r="K386" i="5" s="1"/>
  <c r="S1106" i="4"/>
  <c r="K1106" i="4"/>
  <c r="P277" i="5"/>
  <c r="G277" i="5"/>
  <c r="E517" i="5"/>
  <c r="F517" i="5" s="1"/>
  <c r="F428" i="4"/>
  <c r="V428" i="4"/>
  <c r="O745" i="5"/>
  <c r="U745" i="5" s="1"/>
  <c r="V745" i="5" s="1"/>
  <c r="J746" i="5"/>
  <c r="K746" i="5" s="1"/>
  <c r="G627" i="4"/>
  <c r="H627" i="4" s="1"/>
  <c r="L626" i="4"/>
  <c r="N626" i="4" s="1"/>
  <c r="H1151" i="3"/>
  <c r="G1152" i="3"/>
  <c r="H431" i="3"/>
  <c r="G432" i="3"/>
  <c r="H71" i="3"/>
  <c r="G72" i="3"/>
  <c r="V669" i="4"/>
  <c r="F669" i="4"/>
  <c r="T309" i="5"/>
  <c r="C790" i="5" l="1"/>
  <c r="C790" i="4"/>
  <c r="C311" i="5"/>
  <c r="C311" i="4"/>
  <c r="C1030" i="5"/>
  <c r="C1030" i="4"/>
  <c r="C191" i="5"/>
  <c r="C191" i="4"/>
  <c r="C910" i="5"/>
  <c r="C910" i="4"/>
  <c r="C71" i="5"/>
  <c r="C71" i="4"/>
  <c r="C671" i="5"/>
  <c r="C671" i="4"/>
  <c r="S26" i="5"/>
  <c r="J551" i="3"/>
  <c r="D551" i="5" s="1"/>
  <c r="I551" i="3"/>
  <c r="O551" i="4" s="1"/>
  <c r="J1031" i="3"/>
  <c r="D1031" i="5" s="1"/>
  <c r="I1031" i="3"/>
  <c r="O1031" i="4" s="1"/>
  <c r="J191" i="3"/>
  <c r="D191" i="5" s="1"/>
  <c r="I191" i="3"/>
  <c r="O191" i="4" s="1"/>
  <c r="C553" i="3"/>
  <c r="D552" i="3"/>
  <c r="E552" i="3" s="1"/>
  <c r="G675" i="3"/>
  <c r="H674" i="3"/>
  <c r="G997" i="5"/>
  <c r="P997" i="5"/>
  <c r="T310" i="5"/>
  <c r="V1029" i="4"/>
  <c r="F1029" i="4"/>
  <c r="L386" i="5"/>
  <c r="M386" i="5" s="1"/>
  <c r="Q386" i="5"/>
  <c r="C550" i="5"/>
  <c r="C550" i="4"/>
  <c r="F551" i="3"/>
  <c r="C912" i="3"/>
  <c r="D911" i="3"/>
  <c r="E911" i="3" s="1"/>
  <c r="F911" i="3" s="1"/>
  <c r="P146" i="4"/>
  <c r="T146" i="4"/>
  <c r="U146" i="4" s="1"/>
  <c r="R26" i="5"/>
  <c r="N26" i="5"/>
  <c r="G313" i="3"/>
  <c r="H312" i="3"/>
  <c r="T1029" i="5"/>
  <c r="L986" i="5"/>
  <c r="M986" i="5" s="1"/>
  <c r="Q986" i="5"/>
  <c r="T26" i="4"/>
  <c r="U26" i="4" s="1"/>
  <c r="P26" i="4"/>
  <c r="T670" i="5"/>
  <c r="G73" i="3"/>
  <c r="H72" i="3"/>
  <c r="P626" i="4"/>
  <c r="T626" i="4"/>
  <c r="U626" i="4" s="1"/>
  <c r="P517" i="5"/>
  <c r="G517" i="5"/>
  <c r="V549" i="4"/>
  <c r="F549" i="4"/>
  <c r="R147" i="4"/>
  <c r="I147" i="4"/>
  <c r="J147" i="4" s="1"/>
  <c r="G747" i="4"/>
  <c r="H747" i="4" s="1"/>
  <c r="L746" i="4"/>
  <c r="N746" i="4" s="1"/>
  <c r="C73" i="3"/>
  <c r="D72" i="3"/>
  <c r="E72" i="3" s="1"/>
  <c r="F72" i="3" s="1"/>
  <c r="C433" i="3"/>
  <c r="D432" i="3"/>
  <c r="E432" i="3" s="1"/>
  <c r="E38" i="5"/>
  <c r="F38" i="5" s="1"/>
  <c r="C1152" i="3"/>
  <c r="D1151" i="3"/>
  <c r="E1151" i="3" s="1"/>
  <c r="J311" i="3"/>
  <c r="D311" i="5" s="1"/>
  <c r="I311" i="3"/>
  <c r="O311" i="4" s="1"/>
  <c r="V70" i="4"/>
  <c r="F70" i="4"/>
  <c r="V789" i="4"/>
  <c r="F789" i="4"/>
  <c r="J1151" i="3"/>
  <c r="D1151" i="5" s="1"/>
  <c r="I1151" i="3"/>
  <c r="O1151" i="4" s="1"/>
  <c r="L866" i="4"/>
  <c r="N866" i="4" s="1"/>
  <c r="G867" i="4"/>
  <c r="H867" i="4" s="1"/>
  <c r="J71" i="3"/>
  <c r="D71" i="5" s="1"/>
  <c r="I71" i="3"/>
  <c r="O71" i="4" s="1"/>
  <c r="G877" i="5"/>
  <c r="P877" i="5"/>
  <c r="C193" i="3"/>
  <c r="D192" i="3"/>
  <c r="E192" i="3" s="1"/>
  <c r="F192" i="3" s="1"/>
  <c r="E278" i="5"/>
  <c r="F278" i="5" s="1"/>
  <c r="L506" i="5"/>
  <c r="M506" i="5" s="1"/>
  <c r="Q506" i="5"/>
  <c r="G757" i="5"/>
  <c r="P757" i="5"/>
  <c r="C792" i="3"/>
  <c r="D791" i="3"/>
  <c r="E791" i="3" s="1"/>
  <c r="F791" i="3" s="1"/>
  <c r="R146" i="5"/>
  <c r="N146" i="5"/>
  <c r="F1149" i="4"/>
  <c r="V1149" i="4"/>
  <c r="T549" i="5"/>
  <c r="Q866" i="5"/>
  <c r="L866" i="5"/>
  <c r="M866" i="5" s="1"/>
  <c r="G387" i="4"/>
  <c r="H387" i="4" s="1"/>
  <c r="L386" i="4"/>
  <c r="N386" i="4" s="1"/>
  <c r="S146" i="5"/>
  <c r="C673" i="3"/>
  <c r="D672" i="3"/>
  <c r="E672" i="3" s="1"/>
  <c r="F672" i="3" s="1"/>
  <c r="C1150" i="5"/>
  <c r="C1150" i="4"/>
  <c r="F1151" i="3"/>
  <c r="N266" i="5"/>
  <c r="R266" i="5"/>
  <c r="S266" i="5" s="1"/>
  <c r="C430" i="5"/>
  <c r="C430" i="4"/>
  <c r="F431" i="3"/>
  <c r="S626" i="5"/>
  <c r="G433" i="3"/>
  <c r="H432" i="3"/>
  <c r="Q746" i="5"/>
  <c r="L746" i="5"/>
  <c r="M746" i="5" s="1"/>
  <c r="C313" i="3"/>
  <c r="D312" i="3"/>
  <c r="E312" i="3" s="1"/>
  <c r="F312" i="3" s="1"/>
  <c r="V429" i="4"/>
  <c r="F429" i="4"/>
  <c r="N626" i="5"/>
  <c r="R626" i="5"/>
  <c r="P266" i="4"/>
  <c r="T266" i="4"/>
  <c r="U266" i="4" s="1"/>
  <c r="L1106" i="5"/>
  <c r="M1106" i="5" s="1"/>
  <c r="Q1106" i="5"/>
  <c r="G793" i="3"/>
  <c r="H792" i="3"/>
  <c r="V909" i="4"/>
  <c r="F909" i="4"/>
  <c r="T1149" i="5"/>
  <c r="G1117" i="5"/>
  <c r="P1117" i="5"/>
  <c r="T70" i="5"/>
  <c r="J912" i="3"/>
  <c r="D912" i="5" s="1"/>
  <c r="I912" i="3"/>
  <c r="O912" i="4" s="1"/>
  <c r="G987" i="4"/>
  <c r="H987" i="4" s="1"/>
  <c r="L986" i="4"/>
  <c r="N986" i="4" s="1"/>
  <c r="J791" i="3"/>
  <c r="D791" i="5" s="1"/>
  <c r="I791" i="3"/>
  <c r="O791" i="4" s="1"/>
  <c r="T909" i="5"/>
  <c r="V190" i="4"/>
  <c r="F190" i="4"/>
  <c r="R627" i="4"/>
  <c r="I627" i="4"/>
  <c r="J627" i="4" s="1"/>
  <c r="E158" i="5"/>
  <c r="F158" i="5" s="1"/>
  <c r="T789" i="5"/>
  <c r="J431" i="3"/>
  <c r="D431" i="5" s="1"/>
  <c r="I431" i="3"/>
  <c r="O431" i="4" s="1"/>
  <c r="G1107" i="4"/>
  <c r="H1107" i="4" s="1"/>
  <c r="L1106" i="4"/>
  <c r="N1106" i="4" s="1"/>
  <c r="L506" i="4"/>
  <c r="N506" i="4" s="1"/>
  <c r="G507" i="4"/>
  <c r="H507" i="4" s="1"/>
  <c r="T429" i="5"/>
  <c r="R267" i="4"/>
  <c r="I267" i="4"/>
  <c r="J267" i="4" s="1"/>
  <c r="P397" i="5"/>
  <c r="G397" i="5"/>
  <c r="G1153" i="3"/>
  <c r="H1152" i="3"/>
  <c r="C1032" i="3"/>
  <c r="D1031" i="3"/>
  <c r="E1031" i="3" s="1"/>
  <c r="F1031" i="3" s="1"/>
  <c r="E638" i="5"/>
  <c r="F638" i="5" s="1"/>
  <c r="G914" i="3"/>
  <c r="H913" i="3"/>
  <c r="G553" i="3"/>
  <c r="H552" i="3"/>
  <c r="G1033" i="3"/>
  <c r="H1032" i="3"/>
  <c r="G193" i="3"/>
  <c r="H192" i="3"/>
  <c r="J673" i="3"/>
  <c r="D673" i="5" s="1"/>
  <c r="I673" i="3"/>
  <c r="O673" i="4" s="1"/>
  <c r="R27" i="4"/>
  <c r="I27" i="4"/>
  <c r="J27" i="4" s="1"/>
  <c r="V310" i="4"/>
  <c r="F310" i="4"/>
  <c r="V670" i="4"/>
  <c r="F670" i="4"/>
  <c r="T190" i="5"/>
  <c r="C672" i="5" l="1"/>
  <c r="C672" i="4"/>
  <c r="C72" i="5"/>
  <c r="C72" i="4"/>
  <c r="C312" i="5"/>
  <c r="C312" i="4"/>
  <c r="C911" i="5"/>
  <c r="C911" i="4"/>
  <c r="C192" i="5"/>
  <c r="C192" i="4"/>
  <c r="C791" i="5"/>
  <c r="C791" i="4"/>
  <c r="C1031" i="5"/>
  <c r="C1031" i="4"/>
  <c r="G915" i="3"/>
  <c r="H914" i="3"/>
  <c r="C793" i="3"/>
  <c r="D792" i="3"/>
  <c r="E792" i="3" s="1"/>
  <c r="F792" i="3" s="1"/>
  <c r="T1030" i="5"/>
  <c r="J192" i="3"/>
  <c r="D192" i="5" s="1"/>
  <c r="I192" i="3"/>
  <c r="O192" i="4" s="1"/>
  <c r="S267" i="4"/>
  <c r="K267" i="4"/>
  <c r="D313" i="3"/>
  <c r="E313" i="3" s="1"/>
  <c r="F313" i="3" s="1"/>
  <c r="C314" i="3"/>
  <c r="C431" i="5"/>
  <c r="C431" i="4"/>
  <c r="F432" i="3"/>
  <c r="D193" i="3"/>
  <c r="E193" i="3" s="1"/>
  <c r="F193" i="3" s="1"/>
  <c r="C194" i="3"/>
  <c r="E518" i="5"/>
  <c r="F518" i="5" s="1"/>
  <c r="M27" i="4"/>
  <c r="Q26" i="4"/>
  <c r="W26" i="4" s="1"/>
  <c r="X26" i="4" s="1"/>
  <c r="C913" i="3"/>
  <c r="D912" i="3"/>
  <c r="E912" i="3" s="1"/>
  <c r="F912" i="3" s="1"/>
  <c r="D553" i="3"/>
  <c r="E553" i="3" s="1"/>
  <c r="C554" i="3"/>
  <c r="V910" i="4"/>
  <c r="F910" i="4"/>
  <c r="G194" i="3"/>
  <c r="H193" i="3"/>
  <c r="G638" i="5"/>
  <c r="P638" i="5"/>
  <c r="V430" i="4"/>
  <c r="F430" i="4"/>
  <c r="D673" i="3"/>
  <c r="E673" i="3" s="1"/>
  <c r="F673" i="3" s="1"/>
  <c r="C674" i="3"/>
  <c r="C1153" i="3"/>
  <c r="D1152" i="3"/>
  <c r="E1152" i="3" s="1"/>
  <c r="T746" i="4"/>
  <c r="U746" i="4" s="1"/>
  <c r="P746" i="4"/>
  <c r="C551" i="5"/>
  <c r="F552" i="3"/>
  <c r="C551" i="4"/>
  <c r="T910" i="5"/>
  <c r="F311" i="4"/>
  <c r="V311" i="4"/>
  <c r="I1107" i="4"/>
  <c r="J1107" i="4" s="1"/>
  <c r="R1107" i="4"/>
  <c r="T1150" i="5"/>
  <c r="P866" i="4"/>
  <c r="T866" i="4"/>
  <c r="U866" i="4" s="1"/>
  <c r="P38" i="5"/>
  <c r="G38" i="5"/>
  <c r="V671" i="4"/>
  <c r="F671" i="4"/>
  <c r="G1034" i="3"/>
  <c r="H1033" i="3"/>
  <c r="C1033" i="3"/>
  <c r="D1032" i="3"/>
  <c r="E1032" i="3" s="1"/>
  <c r="F1032" i="3" s="1"/>
  <c r="J792" i="3"/>
  <c r="D792" i="5" s="1"/>
  <c r="I792" i="3"/>
  <c r="O792" i="4" s="1"/>
  <c r="R746" i="5"/>
  <c r="N746" i="5"/>
  <c r="T386" i="4"/>
  <c r="U386" i="4" s="1"/>
  <c r="P386" i="4"/>
  <c r="O146" i="5"/>
  <c r="U146" i="5" s="1"/>
  <c r="V146" i="5" s="1"/>
  <c r="J147" i="5"/>
  <c r="K147" i="5" s="1"/>
  <c r="S147" i="4"/>
  <c r="K147" i="4"/>
  <c r="M627" i="4"/>
  <c r="Q626" i="4"/>
  <c r="W626" i="4" s="1"/>
  <c r="X626" i="4" s="1"/>
  <c r="R986" i="5"/>
  <c r="S986" i="5" s="1"/>
  <c r="N986" i="5"/>
  <c r="J27" i="5"/>
  <c r="K27" i="5" s="1"/>
  <c r="O26" i="5"/>
  <c r="U26" i="5" s="1"/>
  <c r="V26" i="5" s="1"/>
  <c r="T550" i="5"/>
  <c r="T671" i="5"/>
  <c r="V191" i="4"/>
  <c r="F191" i="4"/>
  <c r="G314" i="3"/>
  <c r="H313" i="3"/>
  <c r="E878" i="5"/>
  <c r="F878" i="5" s="1"/>
  <c r="I747" i="4"/>
  <c r="J747" i="4" s="1"/>
  <c r="R747" i="4"/>
  <c r="F550" i="4"/>
  <c r="V550" i="4"/>
  <c r="T311" i="5"/>
  <c r="S27" i="4"/>
  <c r="K27" i="4"/>
  <c r="J552" i="3"/>
  <c r="D552" i="5" s="1"/>
  <c r="I552" i="3"/>
  <c r="O552" i="4" s="1"/>
  <c r="J1152" i="3"/>
  <c r="D1152" i="5" s="1"/>
  <c r="I1152" i="3"/>
  <c r="O1152" i="4" s="1"/>
  <c r="R507" i="4"/>
  <c r="I507" i="4"/>
  <c r="J507" i="4" s="1"/>
  <c r="G794" i="3"/>
  <c r="H793" i="3"/>
  <c r="J627" i="5"/>
  <c r="K627" i="5" s="1"/>
  <c r="O626" i="5"/>
  <c r="U626" i="5" s="1"/>
  <c r="V626" i="5" s="1"/>
  <c r="S746" i="5"/>
  <c r="O266" i="5"/>
  <c r="U266" i="5" s="1"/>
  <c r="V266" i="5" s="1"/>
  <c r="J267" i="5"/>
  <c r="K267" i="5" s="1"/>
  <c r="I387" i="4"/>
  <c r="J387" i="4" s="1"/>
  <c r="R387" i="4"/>
  <c r="N506" i="5"/>
  <c r="R506" i="5"/>
  <c r="S506" i="5" s="1"/>
  <c r="J72" i="3"/>
  <c r="D72" i="5" s="1"/>
  <c r="I72" i="3"/>
  <c r="O72" i="4" s="1"/>
  <c r="E998" i="5"/>
  <c r="F998" i="5" s="1"/>
  <c r="T191" i="5"/>
  <c r="D73" i="3"/>
  <c r="E73" i="3" s="1"/>
  <c r="F73" i="3" s="1"/>
  <c r="C74" i="3"/>
  <c r="M267" i="4"/>
  <c r="Q266" i="4"/>
  <c r="W266" i="4" s="1"/>
  <c r="X266" i="4" s="1"/>
  <c r="T430" i="5"/>
  <c r="E758" i="5"/>
  <c r="F758" i="5" s="1"/>
  <c r="G554" i="3"/>
  <c r="H553" i="3"/>
  <c r="G1154" i="3"/>
  <c r="H1153" i="3"/>
  <c r="T506" i="4"/>
  <c r="U506" i="4" s="1"/>
  <c r="P506" i="4"/>
  <c r="P158" i="5"/>
  <c r="G158" i="5"/>
  <c r="E1118" i="5"/>
  <c r="F1118" i="5" s="1"/>
  <c r="J432" i="3"/>
  <c r="D432" i="5" s="1"/>
  <c r="I432" i="3"/>
  <c r="O432" i="4" s="1"/>
  <c r="C1151" i="5"/>
  <c r="C1151" i="4"/>
  <c r="F1152" i="3"/>
  <c r="R866" i="5"/>
  <c r="N866" i="5"/>
  <c r="G278" i="5"/>
  <c r="P278" i="5"/>
  <c r="D433" i="3"/>
  <c r="E433" i="3" s="1"/>
  <c r="C434" i="3"/>
  <c r="H73" i="3"/>
  <c r="G74" i="3"/>
  <c r="R386" i="5"/>
  <c r="S386" i="5" s="1"/>
  <c r="N386" i="5"/>
  <c r="J674" i="3"/>
  <c r="D674" i="5" s="1"/>
  <c r="I674" i="3"/>
  <c r="O674" i="4" s="1"/>
  <c r="V71" i="4"/>
  <c r="F71" i="4"/>
  <c r="V790" i="4"/>
  <c r="F790" i="4"/>
  <c r="R987" i="4"/>
  <c r="I987" i="4"/>
  <c r="J987" i="4" s="1"/>
  <c r="J1032" i="3"/>
  <c r="D1032" i="5" s="1"/>
  <c r="I1032" i="3"/>
  <c r="O1032" i="4" s="1"/>
  <c r="J913" i="3"/>
  <c r="D913" i="5" s="1"/>
  <c r="I913" i="3"/>
  <c r="O913" i="4" s="1"/>
  <c r="E398" i="5"/>
  <c r="F398" i="5" s="1"/>
  <c r="T1106" i="4"/>
  <c r="U1106" i="4" s="1"/>
  <c r="P1106" i="4"/>
  <c r="S627" i="4"/>
  <c r="K627" i="4"/>
  <c r="T986" i="4"/>
  <c r="U986" i="4" s="1"/>
  <c r="P986" i="4"/>
  <c r="R1106" i="5"/>
  <c r="S1106" i="5" s="1"/>
  <c r="N1106" i="5"/>
  <c r="G434" i="3"/>
  <c r="H433" i="3"/>
  <c r="V1150" i="4"/>
  <c r="F1150" i="4"/>
  <c r="S866" i="5"/>
  <c r="R867" i="4"/>
  <c r="I867" i="4"/>
  <c r="J867" i="4" s="1"/>
  <c r="J312" i="3"/>
  <c r="D312" i="5" s="1"/>
  <c r="I312" i="3"/>
  <c r="O312" i="4" s="1"/>
  <c r="M147" i="4"/>
  <c r="Q146" i="4"/>
  <c r="W146" i="4" s="1"/>
  <c r="X146" i="4" s="1"/>
  <c r="H675" i="3"/>
  <c r="G676" i="3"/>
  <c r="T71" i="5"/>
  <c r="V1030" i="4"/>
  <c r="F1030" i="4"/>
  <c r="T790" i="5"/>
  <c r="C1032" i="5" l="1"/>
  <c r="C1032" i="4"/>
  <c r="C193" i="5"/>
  <c r="C193" i="4"/>
  <c r="C313" i="5"/>
  <c r="C313" i="4"/>
  <c r="C673" i="5"/>
  <c r="C673" i="4"/>
  <c r="F674" i="3"/>
  <c r="C912" i="5"/>
  <c r="C912" i="4"/>
  <c r="F913" i="3"/>
  <c r="C73" i="5"/>
  <c r="C73" i="4"/>
  <c r="C792" i="5"/>
  <c r="C792" i="4"/>
  <c r="G75" i="3"/>
  <c r="H74" i="3"/>
  <c r="G795" i="3"/>
  <c r="H794" i="3"/>
  <c r="D1033" i="3"/>
  <c r="E1033" i="3" s="1"/>
  <c r="F1033" i="3" s="1"/>
  <c r="C1034" i="3"/>
  <c r="T312" i="5"/>
  <c r="J1107" i="5"/>
  <c r="K1107" i="5" s="1"/>
  <c r="O1106" i="5"/>
  <c r="U1106" i="5" s="1"/>
  <c r="V1106" i="5" s="1"/>
  <c r="G398" i="5"/>
  <c r="P398" i="5"/>
  <c r="G1118" i="5"/>
  <c r="P1118" i="5"/>
  <c r="I553" i="3"/>
  <c r="O553" i="4" s="1"/>
  <c r="J553" i="3"/>
  <c r="D553" i="5" s="1"/>
  <c r="J507" i="5"/>
  <c r="K507" i="5" s="1"/>
  <c r="O506" i="5"/>
  <c r="U506" i="5" s="1"/>
  <c r="V506" i="5" s="1"/>
  <c r="J793" i="3"/>
  <c r="D793" i="5" s="1"/>
  <c r="I793" i="3"/>
  <c r="O793" i="4" s="1"/>
  <c r="L27" i="5"/>
  <c r="M27" i="5" s="1"/>
  <c r="Q27" i="5"/>
  <c r="Q147" i="5"/>
  <c r="L147" i="5"/>
  <c r="M147" i="5" s="1"/>
  <c r="C555" i="3"/>
  <c r="D554" i="3"/>
  <c r="E554" i="3" s="1"/>
  <c r="C195" i="3"/>
  <c r="D194" i="3"/>
  <c r="E194" i="3" s="1"/>
  <c r="F194" i="3" s="1"/>
  <c r="G268" i="4"/>
  <c r="H268" i="4" s="1"/>
  <c r="L267" i="4"/>
  <c r="N267" i="4" s="1"/>
  <c r="D793" i="3"/>
  <c r="E793" i="3" s="1"/>
  <c r="F793" i="3" s="1"/>
  <c r="C794" i="3"/>
  <c r="T791" i="5"/>
  <c r="V312" i="4"/>
  <c r="F312" i="4"/>
  <c r="J73" i="3"/>
  <c r="D73" i="5" s="1"/>
  <c r="I73" i="3"/>
  <c r="O73" i="4" s="1"/>
  <c r="F1151" i="4"/>
  <c r="V1151" i="4"/>
  <c r="E159" i="5"/>
  <c r="F159" i="5" s="1"/>
  <c r="S387" i="4"/>
  <c r="K387" i="4"/>
  <c r="P878" i="5"/>
  <c r="G878" i="5"/>
  <c r="M387" i="4"/>
  <c r="Q386" i="4"/>
  <c r="W386" i="4" s="1"/>
  <c r="X386" i="4" s="1"/>
  <c r="J1033" i="3"/>
  <c r="D1033" i="5" s="1"/>
  <c r="I1033" i="3"/>
  <c r="O1033" i="4" s="1"/>
  <c r="V551" i="4"/>
  <c r="F551" i="4"/>
  <c r="C432" i="5"/>
  <c r="C432" i="4"/>
  <c r="F433" i="3"/>
  <c r="H915" i="3"/>
  <c r="G916" i="3"/>
  <c r="V192" i="4"/>
  <c r="F192" i="4"/>
  <c r="S867" i="4"/>
  <c r="K867" i="4"/>
  <c r="G555" i="3"/>
  <c r="H554" i="3"/>
  <c r="D1153" i="3"/>
  <c r="E1153" i="3" s="1"/>
  <c r="C1154" i="3"/>
  <c r="J914" i="3"/>
  <c r="D914" i="5" s="1"/>
  <c r="I914" i="3"/>
  <c r="O914" i="4" s="1"/>
  <c r="J675" i="3"/>
  <c r="D675" i="5" s="1"/>
  <c r="I675" i="3"/>
  <c r="O675" i="4" s="1"/>
  <c r="C435" i="3"/>
  <c r="D434" i="3"/>
  <c r="E434" i="3" s="1"/>
  <c r="T1151" i="5"/>
  <c r="C75" i="3"/>
  <c r="D74" i="3"/>
  <c r="E74" i="3" s="1"/>
  <c r="F74" i="3" s="1"/>
  <c r="Q267" i="5"/>
  <c r="L267" i="5"/>
  <c r="M267" i="5" s="1"/>
  <c r="K507" i="4"/>
  <c r="S507" i="4"/>
  <c r="G1035" i="3"/>
  <c r="H1034" i="3"/>
  <c r="C552" i="5"/>
  <c r="C552" i="4"/>
  <c r="F553" i="3"/>
  <c r="E639" i="5"/>
  <c r="F639" i="5" s="1"/>
  <c r="D913" i="3"/>
  <c r="E913" i="3" s="1"/>
  <c r="C914" i="3"/>
  <c r="V431" i="4"/>
  <c r="F431" i="4"/>
  <c r="T192" i="5"/>
  <c r="V72" i="4"/>
  <c r="F72" i="4"/>
  <c r="C1152" i="5"/>
  <c r="C1152" i="4"/>
  <c r="F1153" i="3"/>
  <c r="J747" i="5"/>
  <c r="K747" i="5" s="1"/>
  <c r="O746" i="5"/>
  <c r="U746" i="5" s="1"/>
  <c r="V746" i="5" s="1"/>
  <c r="T551" i="5"/>
  <c r="C675" i="3"/>
  <c r="D674" i="3"/>
  <c r="E674" i="3" s="1"/>
  <c r="J193" i="3"/>
  <c r="D193" i="5" s="1"/>
  <c r="I193" i="3"/>
  <c r="O193" i="4" s="1"/>
  <c r="T431" i="5"/>
  <c r="V1031" i="4"/>
  <c r="F1031" i="4"/>
  <c r="T72" i="5"/>
  <c r="G28" i="4"/>
  <c r="H28" i="4" s="1"/>
  <c r="L27" i="4"/>
  <c r="N27" i="4" s="1"/>
  <c r="O986" i="5"/>
  <c r="U986" i="5" s="1"/>
  <c r="V986" i="5" s="1"/>
  <c r="J987" i="5"/>
  <c r="K987" i="5" s="1"/>
  <c r="J313" i="3"/>
  <c r="D313" i="5" s="1"/>
  <c r="I313" i="3"/>
  <c r="O313" i="4" s="1"/>
  <c r="G148" i="4"/>
  <c r="H148" i="4" s="1"/>
  <c r="L147" i="4"/>
  <c r="N147" i="4" s="1"/>
  <c r="S1107" i="4"/>
  <c r="K1107" i="4"/>
  <c r="G195" i="3"/>
  <c r="H194" i="3"/>
  <c r="C315" i="3"/>
  <c r="D314" i="3"/>
  <c r="E314" i="3" s="1"/>
  <c r="F314" i="3" s="1"/>
  <c r="T1031" i="5"/>
  <c r="V911" i="4"/>
  <c r="F911" i="4"/>
  <c r="S747" i="4"/>
  <c r="K747" i="4"/>
  <c r="Q866" i="4"/>
  <c r="W866" i="4" s="1"/>
  <c r="X866" i="4" s="1"/>
  <c r="M867" i="4"/>
  <c r="G628" i="4"/>
  <c r="H628" i="4" s="1"/>
  <c r="L627" i="4"/>
  <c r="N627" i="4" s="1"/>
  <c r="M507" i="4"/>
  <c r="Q506" i="4"/>
  <c r="W506" i="4" s="1"/>
  <c r="X506" i="4" s="1"/>
  <c r="J433" i="3"/>
  <c r="D433" i="5" s="1"/>
  <c r="I433" i="3"/>
  <c r="O433" i="4" s="1"/>
  <c r="M1107" i="4"/>
  <c r="Q1106" i="4"/>
  <c r="W1106" i="4" s="1"/>
  <c r="X1106" i="4" s="1"/>
  <c r="E279" i="5"/>
  <c r="F279" i="5" s="1"/>
  <c r="J1153" i="3"/>
  <c r="D1153" i="5" s="1"/>
  <c r="I1153" i="3"/>
  <c r="O1153" i="4" s="1"/>
  <c r="G315" i="3"/>
  <c r="H314" i="3"/>
  <c r="E39" i="5"/>
  <c r="F39" i="5" s="1"/>
  <c r="M747" i="4"/>
  <c r="Q746" i="4"/>
  <c r="W746" i="4" s="1"/>
  <c r="X746" i="4" s="1"/>
  <c r="T911" i="5"/>
  <c r="V672" i="4"/>
  <c r="F672" i="4"/>
  <c r="G998" i="5"/>
  <c r="P998" i="5"/>
  <c r="G677" i="3"/>
  <c r="H676" i="3"/>
  <c r="Q986" i="4"/>
  <c r="W986" i="4" s="1"/>
  <c r="X986" i="4" s="1"/>
  <c r="M987" i="4"/>
  <c r="P758" i="5"/>
  <c r="G758" i="5"/>
  <c r="G435" i="3"/>
  <c r="H434" i="3"/>
  <c r="S987" i="4"/>
  <c r="K987" i="4"/>
  <c r="O386" i="5"/>
  <c r="U386" i="5" s="1"/>
  <c r="V386" i="5" s="1"/>
  <c r="J387" i="5"/>
  <c r="K387" i="5" s="1"/>
  <c r="O866" i="5"/>
  <c r="U866" i="5" s="1"/>
  <c r="V866" i="5" s="1"/>
  <c r="J867" i="5"/>
  <c r="K867" i="5" s="1"/>
  <c r="G1155" i="3"/>
  <c r="H1154" i="3"/>
  <c r="Q627" i="5"/>
  <c r="L627" i="5"/>
  <c r="M627" i="5" s="1"/>
  <c r="P518" i="5"/>
  <c r="G518" i="5"/>
  <c r="V791" i="4"/>
  <c r="F791" i="4"/>
  <c r="T672" i="5"/>
  <c r="C793" i="5" l="1"/>
  <c r="C793" i="4"/>
  <c r="C314" i="5"/>
  <c r="C314" i="4"/>
  <c r="C74" i="5"/>
  <c r="C74" i="4"/>
  <c r="C1033" i="5"/>
  <c r="C1033" i="4"/>
  <c r="C194" i="5"/>
  <c r="C194" i="4"/>
  <c r="V432" i="4"/>
  <c r="F432" i="4"/>
  <c r="Q507" i="5"/>
  <c r="L507" i="5"/>
  <c r="M507" i="5" s="1"/>
  <c r="I74" i="3"/>
  <c r="O74" i="4" s="1"/>
  <c r="J74" i="3"/>
  <c r="D74" i="5" s="1"/>
  <c r="T313" i="5"/>
  <c r="R627" i="5"/>
  <c r="N627" i="5"/>
  <c r="G988" i="4"/>
  <c r="H988" i="4" s="1"/>
  <c r="L987" i="4"/>
  <c r="N987" i="4" s="1"/>
  <c r="J676" i="3"/>
  <c r="D676" i="5" s="1"/>
  <c r="I676" i="3"/>
  <c r="O676" i="4" s="1"/>
  <c r="L747" i="5"/>
  <c r="M747" i="5" s="1"/>
  <c r="Q747" i="5"/>
  <c r="V552" i="4"/>
  <c r="F552" i="4"/>
  <c r="L867" i="4"/>
  <c r="N867" i="4" s="1"/>
  <c r="G868" i="4"/>
  <c r="H868" i="4" s="1"/>
  <c r="T432" i="5"/>
  <c r="E879" i="5"/>
  <c r="F879" i="5" s="1"/>
  <c r="T267" i="4"/>
  <c r="U267" i="4" s="1"/>
  <c r="P267" i="4"/>
  <c r="S27" i="5"/>
  <c r="Q1107" i="5"/>
  <c r="L1107" i="5"/>
  <c r="M1107" i="5" s="1"/>
  <c r="H75" i="3"/>
  <c r="G76" i="3"/>
  <c r="V912" i="4"/>
  <c r="F912" i="4"/>
  <c r="C913" i="5"/>
  <c r="C913" i="4"/>
  <c r="S627" i="5"/>
  <c r="G678" i="3"/>
  <c r="H677" i="3"/>
  <c r="G748" i="4"/>
  <c r="H748" i="4" s="1"/>
  <c r="L747" i="4"/>
  <c r="N747" i="4" s="1"/>
  <c r="C316" i="3"/>
  <c r="D315" i="3"/>
  <c r="E315" i="3" s="1"/>
  <c r="F315" i="3" s="1"/>
  <c r="T552" i="5"/>
  <c r="D75" i="3"/>
  <c r="E75" i="3" s="1"/>
  <c r="F75" i="3" s="1"/>
  <c r="C76" i="3"/>
  <c r="R268" i="4"/>
  <c r="I268" i="4"/>
  <c r="J268" i="4" s="1"/>
  <c r="N27" i="5"/>
  <c r="R27" i="5"/>
  <c r="T912" i="5"/>
  <c r="V193" i="4"/>
  <c r="F193" i="4"/>
  <c r="H315" i="3"/>
  <c r="G316" i="3"/>
  <c r="I434" i="3"/>
  <c r="O434" i="4" s="1"/>
  <c r="J434" i="3"/>
  <c r="D434" i="5" s="1"/>
  <c r="I194" i="3"/>
  <c r="O194" i="4" s="1"/>
  <c r="J194" i="3"/>
  <c r="D194" i="5" s="1"/>
  <c r="C676" i="3"/>
  <c r="D675" i="3"/>
  <c r="E675" i="3" s="1"/>
  <c r="T193" i="5"/>
  <c r="H1155" i="3"/>
  <c r="G1156" i="3"/>
  <c r="H435" i="3"/>
  <c r="G436" i="3"/>
  <c r="E999" i="5"/>
  <c r="F999" i="5" s="1"/>
  <c r="P279" i="5"/>
  <c r="G279" i="5"/>
  <c r="H195" i="3"/>
  <c r="G196" i="3"/>
  <c r="V1152" i="4"/>
  <c r="F1152" i="4"/>
  <c r="C915" i="3"/>
  <c r="D914" i="3"/>
  <c r="E914" i="3" s="1"/>
  <c r="F914" i="3" s="1"/>
  <c r="H1035" i="3"/>
  <c r="G1036" i="3"/>
  <c r="C196" i="3"/>
  <c r="D195" i="3"/>
  <c r="E195" i="3" s="1"/>
  <c r="F195" i="3" s="1"/>
  <c r="E1119" i="5"/>
  <c r="F1119" i="5" s="1"/>
  <c r="C1035" i="3"/>
  <c r="D1034" i="3"/>
  <c r="E1034" i="3" s="1"/>
  <c r="F1034" i="3" s="1"/>
  <c r="T792" i="5"/>
  <c r="F673" i="4"/>
  <c r="V673" i="4"/>
  <c r="R28" i="4"/>
  <c r="I28" i="4"/>
  <c r="J28" i="4" s="1"/>
  <c r="F792" i="4"/>
  <c r="V792" i="4"/>
  <c r="E759" i="5"/>
  <c r="F759" i="5" s="1"/>
  <c r="G39" i="5"/>
  <c r="P39" i="5"/>
  <c r="L1107" i="4"/>
  <c r="N1107" i="4" s="1"/>
  <c r="G1108" i="4"/>
  <c r="H1108" i="4" s="1"/>
  <c r="Q987" i="5"/>
  <c r="L987" i="5"/>
  <c r="M987" i="5" s="1"/>
  <c r="T1152" i="5"/>
  <c r="C1155" i="3"/>
  <c r="D1154" i="3"/>
  <c r="E1154" i="3" s="1"/>
  <c r="F1154" i="3" s="1"/>
  <c r="G917" i="3"/>
  <c r="H916" i="3"/>
  <c r="P159" i="5"/>
  <c r="G159" i="5"/>
  <c r="T673" i="5"/>
  <c r="V1032" i="4"/>
  <c r="F1032" i="4"/>
  <c r="H555" i="3"/>
  <c r="G556" i="3"/>
  <c r="J1154" i="3"/>
  <c r="D1154" i="5" s="1"/>
  <c r="I1154" i="3"/>
  <c r="O1154" i="4" s="1"/>
  <c r="J1034" i="3"/>
  <c r="D1034" i="5" s="1"/>
  <c r="I1034" i="3"/>
  <c r="O1034" i="4" s="1"/>
  <c r="G388" i="4"/>
  <c r="H388" i="4" s="1"/>
  <c r="L387" i="4"/>
  <c r="N387" i="4" s="1"/>
  <c r="C674" i="5"/>
  <c r="C674" i="4"/>
  <c r="F675" i="3"/>
  <c r="E519" i="5"/>
  <c r="F519" i="5" s="1"/>
  <c r="L867" i="5"/>
  <c r="M867" i="5" s="1"/>
  <c r="Q867" i="5"/>
  <c r="P627" i="4"/>
  <c r="T627" i="4"/>
  <c r="U627" i="4" s="1"/>
  <c r="P639" i="5"/>
  <c r="G639" i="5"/>
  <c r="G508" i="4"/>
  <c r="H508" i="4" s="1"/>
  <c r="L507" i="4"/>
  <c r="N507" i="4" s="1"/>
  <c r="J915" i="3"/>
  <c r="D915" i="5" s="1"/>
  <c r="I915" i="3"/>
  <c r="O915" i="4" s="1"/>
  <c r="C556" i="3"/>
  <c r="D555" i="3"/>
  <c r="E555" i="3" s="1"/>
  <c r="J794" i="3"/>
  <c r="D794" i="5" s="1"/>
  <c r="I794" i="3"/>
  <c r="O794" i="4" s="1"/>
  <c r="V73" i="4"/>
  <c r="F73" i="4"/>
  <c r="T1032" i="5"/>
  <c r="R148" i="4"/>
  <c r="I148" i="4"/>
  <c r="J148" i="4" s="1"/>
  <c r="C553" i="5"/>
  <c r="C553" i="4"/>
  <c r="F554" i="3"/>
  <c r="C1153" i="5"/>
  <c r="C1153" i="4"/>
  <c r="Q387" i="5"/>
  <c r="L387" i="5"/>
  <c r="M387" i="5" s="1"/>
  <c r="I314" i="3"/>
  <c r="O314" i="4" s="1"/>
  <c r="J314" i="3"/>
  <c r="D314" i="5" s="1"/>
  <c r="R628" i="4"/>
  <c r="I628" i="4"/>
  <c r="J628" i="4" s="1"/>
  <c r="P147" i="4"/>
  <c r="T147" i="4"/>
  <c r="U147" i="4" s="1"/>
  <c r="T27" i="4"/>
  <c r="U27" i="4" s="1"/>
  <c r="P27" i="4"/>
  <c r="R267" i="5"/>
  <c r="S267" i="5" s="1"/>
  <c r="N267" i="5"/>
  <c r="C436" i="3"/>
  <c r="D435" i="3"/>
  <c r="E435" i="3" s="1"/>
  <c r="J554" i="3"/>
  <c r="D554" i="5" s="1"/>
  <c r="I554" i="3"/>
  <c r="O554" i="4" s="1"/>
  <c r="C433" i="5"/>
  <c r="C433" i="4"/>
  <c r="F434" i="3"/>
  <c r="C795" i="3"/>
  <c r="D794" i="3"/>
  <c r="E794" i="3" s="1"/>
  <c r="F794" i="3" s="1"/>
  <c r="R147" i="5"/>
  <c r="S147" i="5" s="1"/>
  <c r="N147" i="5"/>
  <c r="E399" i="5"/>
  <c r="F399" i="5" s="1"/>
  <c r="H795" i="3"/>
  <c r="G796" i="3"/>
  <c r="T73" i="5"/>
  <c r="V313" i="4"/>
  <c r="F313" i="4"/>
  <c r="C195" i="5" l="1"/>
  <c r="C195" i="4"/>
  <c r="C75" i="5"/>
  <c r="C75" i="4"/>
  <c r="C1034" i="5"/>
  <c r="C1034" i="4"/>
  <c r="C794" i="5"/>
  <c r="C794" i="4"/>
  <c r="C1154" i="5"/>
  <c r="C1154" i="4"/>
  <c r="C914" i="5"/>
  <c r="C914" i="4"/>
  <c r="C315" i="5"/>
  <c r="C315" i="4"/>
  <c r="S28" i="4"/>
  <c r="K28" i="4"/>
  <c r="S507" i="5"/>
  <c r="C1156" i="3"/>
  <c r="D1155" i="3"/>
  <c r="E1155" i="3" s="1"/>
  <c r="F1155" i="3" s="1"/>
  <c r="P1119" i="5"/>
  <c r="G1119" i="5"/>
  <c r="G437" i="3"/>
  <c r="H436" i="3"/>
  <c r="J315" i="3"/>
  <c r="D315" i="5" s="1"/>
  <c r="I315" i="3"/>
  <c r="O315" i="4" s="1"/>
  <c r="C317" i="3"/>
  <c r="D316" i="3"/>
  <c r="E316" i="3" s="1"/>
  <c r="F316" i="3" s="1"/>
  <c r="T913" i="5"/>
  <c r="M268" i="4"/>
  <c r="Q267" i="4"/>
  <c r="W267" i="4" s="1"/>
  <c r="X267" i="4" s="1"/>
  <c r="O627" i="5"/>
  <c r="U627" i="5" s="1"/>
  <c r="V627" i="5" s="1"/>
  <c r="J628" i="5"/>
  <c r="K628" i="5" s="1"/>
  <c r="T194" i="5"/>
  <c r="M28" i="4"/>
  <c r="Q27" i="4"/>
  <c r="W27" i="4" s="1"/>
  <c r="X27" i="4" s="1"/>
  <c r="V913" i="4"/>
  <c r="F913" i="4"/>
  <c r="P399" i="5"/>
  <c r="G399" i="5"/>
  <c r="C557" i="3"/>
  <c r="D556" i="3"/>
  <c r="E556" i="3" s="1"/>
  <c r="C675" i="5"/>
  <c r="C675" i="4"/>
  <c r="F676" i="3"/>
  <c r="E40" i="5"/>
  <c r="F40" i="5" s="1"/>
  <c r="J435" i="3"/>
  <c r="D435" i="5" s="1"/>
  <c r="I435" i="3"/>
  <c r="O435" i="4" s="1"/>
  <c r="C677" i="3"/>
  <c r="D676" i="3"/>
  <c r="E676" i="3" s="1"/>
  <c r="P747" i="4"/>
  <c r="T747" i="4"/>
  <c r="U747" i="4" s="1"/>
  <c r="V314" i="4"/>
  <c r="F314" i="4"/>
  <c r="V433" i="4"/>
  <c r="F433" i="4"/>
  <c r="T867" i="4"/>
  <c r="U867" i="4" s="1"/>
  <c r="P867" i="4"/>
  <c r="Q147" i="4"/>
  <c r="W147" i="4" s="1"/>
  <c r="X147" i="4" s="1"/>
  <c r="M148" i="4"/>
  <c r="F1153" i="4"/>
  <c r="V1153" i="4"/>
  <c r="M628" i="4"/>
  <c r="Q627" i="4"/>
  <c r="W627" i="4" s="1"/>
  <c r="X627" i="4" s="1"/>
  <c r="V674" i="4"/>
  <c r="F674" i="4"/>
  <c r="C197" i="3"/>
  <c r="D196" i="3"/>
  <c r="E196" i="3" s="1"/>
  <c r="F196" i="3" s="1"/>
  <c r="G197" i="3"/>
  <c r="H196" i="3"/>
  <c r="G1157" i="3"/>
  <c r="H1156" i="3"/>
  <c r="C77" i="3"/>
  <c r="D76" i="3"/>
  <c r="E76" i="3" s="1"/>
  <c r="F76" i="3" s="1"/>
  <c r="R748" i="4"/>
  <c r="I748" i="4"/>
  <c r="J748" i="4" s="1"/>
  <c r="S747" i="5"/>
  <c r="V1033" i="4"/>
  <c r="F1033" i="4"/>
  <c r="T314" i="5"/>
  <c r="S148" i="4"/>
  <c r="K148" i="4"/>
  <c r="S268" i="4"/>
  <c r="K268" i="4"/>
  <c r="I988" i="4"/>
  <c r="J988" i="4" s="1"/>
  <c r="R988" i="4"/>
  <c r="T674" i="5"/>
  <c r="E160" i="5"/>
  <c r="F160" i="5" s="1"/>
  <c r="N987" i="5"/>
  <c r="R987" i="5"/>
  <c r="G759" i="5"/>
  <c r="P759" i="5"/>
  <c r="G1037" i="3"/>
  <c r="H1036" i="3"/>
  <c r="J195" i="3"/>
  <c r="D195" i="5" s="1"/>
  <c r="I195" i="3"/>
  <c r="O195" i="4" s="1"/>
  <c r="J1155" i="3"/>
  <c r="D1155" i="5" s="1"/>
  <c r="I1155" i="3"/>
  <c r="O1155" i="4" s="1"/>
  <c r="J677" i="3"/>
  <c r="D677" i="5" s="1"/>
  <c r="I677" i="3"/>
  <c r="O677" i="4" s="1"/>
  <c r="G77" i="3"/>
  <c r="H76" i="3"/>
  <c r="G879" i="5"/>
  <c r="P879" i="5"/>
  <c r="N747" i="5"/>
  <c r="R747" i="5"/>
  <c r="T1033" i="5"/>
  <c r="P519" i="5"/>
  <c r="G519" i="5"/>
  <c r="T433" i="5"/>
  <c r="O147" i="5"/>
  <c r="U147" i="5" s="1"/>
  <c r="V147" i="5" s="1"/>
  <c r="J148" i="5"/>
  <c r="K148" i="5" s="1"/>
  <c r="T1153" i="5"/>
  <c r="C437" i="3"/>
  <c r="D436" i="3"/>
  <c r="E436" i="3" s="1"/>
  <c r="S987" i="5"/>
  <c r="J1035" i="3"/>
  <c r="D1035" i="5" s="1"/>
  <c r="I1035" i="3"/>
  <c r="O1035" i="4" s="1"/>
  <c r="E280" i="5"/>
  <c r="F280" i="5" s="1"/>
  <c r="G679" i="3"/>
  <c r="H678" i="3"/>
  <c r="J75" i="3"/>
  <c r="D75" i="5" s="1"/>
  <c r="I75" i="3"/>
  <c r="O75" i="4" s="1"/>
  <c r="V793" i="4"/>
  <c r="F793" i="4"/>
  <c r="J795" i="3"/>
  <c r="D795" i="5" s="1"/>
  <c r="I795" i="3"/>
  <c r="O795" i="4" s="1"/>
  <c r="V194" i="4"/>
  <c r="F194" i="4"/>
  <c r="J268" i="5"/>
  <c r="K268" i="5" s="1"/>
  <c r="O267" i="5"/>
  <c r="U267" i="5" s="1"/>
  <c r="V267" i="5" s="1"/>
  <c r="V553" i="4"/>
  <c r="F553" i="4"/>
  <c r="I508" i="4"/>
  <c r="J508" i="4" s="1"/>
  <c r="R508" i="4"/>
  <c r="I388" i="4"/>
  <c r="J388" i="4" s="1"/>
  <c r="R388" i="4"/>
  <c r="R1108" i="4"/>
  <c r="I1108" i="4"/>
  <c r="J1108" i="4" s="1"/>
  <c r="R1107" i="5"/>
  <c r="S1107" i="5" s="1"/>
  <c r="N1107" i="5"/>
  <c r="V74" i="4"/>
  <c r="F74" i="4"/>
  <c r="T793" i="5"/>
  <c r="R387" i="5"/>
  <c r="S387" i="5" s="1"/>
  <c r="N387" i="5"/>
  <c r="G317" i="3"/>
  <c r="H316" i="3"/>
  <c r="K628" i="4"/>
  <c r="S628" i="4"/>
  <c r="C554" i="5"/>
  <c r="C554" i="4"/>
  <c r="F555" i="3"/>
  <c r="T507" i="4"/>
  <c r="U507" i="4" s="1"/>
  <c r="P507" i="4"/>
  <c r="T387" i="4"/>
  <c r="U387" i="4" s="1"/>
  <c r="P387" i="4"/>
  <c r="C796" i="3"/>
  <c r="D795" i="3"/>
  <c r="E795" i="3" s="1"/>
  <c r="F795" i="3" s="1"/>
  <c r="S867" i="5"/>
  <c r="G557" i="3"/>
  <c r="H556" i="3"/>
  <c r="J916" i="3"/>
  <c r="D916" i="5" s="1"/>
  <c r="I916" i="3"/>
  <c r="O916" i="4" s="1"/>
  <c r="G797" i="3"/>
  <c r="H796" i="3"/>
  <c r="C434" i="5"/>
  <c r="C434" i="4"/>
  <c r="F435" i="3"/>
  <c r="T553" i="5"/>
  <c r="E640" i="5"/>
  <c r="F640" i="5" s="1"/>
  <c r="N867" i="5"/>
  <c r="R867" i="5"/>
  <c r="J555" i="3"/>
  <c r="D555" i="5" s="1"/>
  <c r="I555" i="3"/>
  <c r="O555" i="4" s="1"/>
  <c r="G918" i="3"/>
  <c r="H917" i="3"/>
  <c r="P1107" i="4"/>
  <c r="T1107" i="4"/>
  <c r="U1107" i="4" s="1"/>
  <c r="C1036" i="3"/>
  <c r="D1035" i="3"/>
  <c r="E1035" i="3" s="1"/>
  <c r="F1035" i="3" s="1"/>
  <c r="C916" i="3"/>
  <c r="D915" i="3"/>
  <c r="E915" i="3" s="1"/>
  <c r="F915" i="3" s="1"/>
  <c r="G999" i="5"/>
  <c r="P999" i="5"/>
  <c r="J28" i="5"/>
  <c r="K28" i="5" s="1"/>
  <c r="O27" i="5"/>
  <c r="U27" i="5" s="1"/>
  <c r="V27" i="5" s="1"/>
  <c r="R868" i="4"/>
  <c r="I868" i="4"/>
  <c r="J868" i="4" s="1"/>
  <c r="T987" i="4"/>
  <c r="U987" i="4" s="1"/>
  <c r="P987" i="4"/>
  <c r="R507" i="5"/>
  <c r="N507" i="5"/>
  <c r="T74" i="5"/>
  <c r="C1035" i="5" l="1"/>
  <c r="C1035" i="4"/>
  <c r="C1155" i="5"/>
  <c r="C1155" i="4"/>
  <c r="F1156" i="3"/>
  <c r="C795" i="5"/>
  <c r="C795" i="4"/>
  <c r="C316" i="5"/>
  <c r="C316" i="4"/>
  <c r="C915" i="5"/>
  <c r="C915" i="4"/>
  <c r="C196" i="5"/>
  <c r="C196" i="4"/>
  <c r="F197" i="3"/>
  <c r="C76" i="5"/>
  <c r="C76" i="4"/>
  <c r="F77" i="3"/>
  <c r="D677" i="3"/>
  <c r="E677" i="3" s="1"/>
  <c r="C678" i="3"/>
  <c r="Q1107" i="4"/>
  <c r="W1107" i="4" s="1"/>
  <c r="X1107" i="4" s="1"/>
  <c r="M1108" i="4"/>
  <c r="P640" i="5"/>
  <c r="G640" i="5"/>
  <c r="G629" i="4"/>
  <c r="H629" i="4" s="1"/>
  <c r="L628" i="4"/>
  <c r="N628" i="4" s="1"/>
  <c r="E880" i="5"/>
  <c r="F880" i="5" s="1"/>
  <c r="P160" i="5"/>
  <c r="G160" i="5"/>
  <c r="L148" i="4"/>
  <c r="N148" i="4" s="1"/>
  <c r="G149" i="4"/>
  <c r="H149" i="4" s="1"/>
  <c r="K748" i="4"/>
  <c r="S748" i="4"/>
  <c r="D557" i="3"/>
  <c r="E557" i="3" s="1"/>
  <c r="C558" i="3"/>
  <c r="E1120" i="5"/>
  <c r="F1120" i="5" s="1"/>
  <c r="G29" i="4"/>
  <c r="H29" i="4" s="1"/>
  <c r="L28" i="4"/>
  <c r="N28" i="4" s="1"/>
  <c r="T1034" i="5"/>
  <c r="J917" i="3"/>
  <c r="D917" i="5" s="1"/>
  <c r="I917" i="3"/>
  <c r="O917" i="4" s="1"/>
  <c r="Q507" i="4"/>
  <c r="W507" i="4" s="1"/>
  <c r="X507" i="4" s="1"/>
  <c r="M508" i="4"/>
  <c r="J316" i="3"/>
  <c r="D316" i="5" s="1"/>
  <c r="I316" i="3"/>
  <c r="O316" i="4" s="1"/>
  <c r="O1107" i="5"/>
  <c r="U1107" i="5" s="1"/>
  <c r="V1107" i="5" s="1"/>
  <c r="J1108" i="5"/>
  <c r="K1108" i="5" s="1"/>
  <c r="S508" i="4"/>
  <c r="K508" i="4"/>
  <c r="J678" i="3"/>
  <c r="D678" i="5" s="1"/>
  <c r="I678" i="3"/>
  <c r="O678" i="4" s="1"/>
  <c r="E520" i="5"/>
  <c r="F520" i="5" s="1"/>
  <c r="J76" i="3"/>
  <c r="D76" i="5" s="1"/>
  <c r="I76" i="3"/>
  <c r="O76" i="4" s="1"/>
  <c r="J1036" i="3"/>
  <c r="D1036" i="5" s="1"/>
  <c r="I1036" i="3"/>
  <c r="O1036" i="4" s="1"/>
  <c r="D197" i="3"/>
  <c r="E197" i="3" s="1"/>
  <c r="C198" i="3"/>
  <c r="V1154" i="4"/>
  <c r="F1154" i="4"/>
  <c r="G198" i="3"/>
  <c r="H197" i="3"/>
  <c r="G318" i="3"/>
  <c r="H317" i="3"/>
  <c r="H679" i="3"/>
  <c r="G680" i="3"/>
  <c r="D437" i="3"/>
  <c r="E437" i="3" s="1"/>
  <c r="C438" i="3"/>
  <c r="H77" i="3"/>
  <c r="G78" i="3"/>
  <c r="G1038" i="3"/>
  <c r="H1037" i="3"/>
  <c r="G40" i="5"/>
  <c r="P40" i="5"/>
  <c r="E400" i="5"/>
  <c r="F400" i="5" s="1"/>
  <c r="L628" i="5"/>
  <c r="M628" i="5" s="1"/>
  <c r="Q628" i="5"/>
  <c r="D317" i="3"/>
  <c r="E317" i="3" s="1"/>
  <c r="F317" i="3" s="1"/>
  <c r="C318" i="3"/>
  <c r="T1154" i="5"/>
  <c r="V75" i="4"/>
  <c r="F75" i="4"/>
  <c r="G798" i="3"/>
  <c r="H797" i="3"/>
  <c r="G438" i="3"/>
  <c r="H437" i="3"/>
  <c r="S868" i="4"/>
  <c r="K868" i="4"/>
  <c r="G558" i="3"/>
  <c r="H557" i="3"/>
  <c r="O387" i="5"/>
  <c r="U387" i="5" s="1"/>
  <c r="V387" i="5" s="1"/>
  <c r="J388" i="5"/>
  <c r="K388" i="5" s="1"/>
  <c r="G280" i="5"/>
  <c r="P280" i="5"/>
  <c r="D77" i="3"/>
  <c r="E77" i="3" s="1"/>
  <c r="C78" i="3"/>
  <c r="V315" i="4"/>
  <c r="F315" i="4"/>
  <c r="T75" i="5"/>
  <c r="S388" i="4"/>
  <c r="K388" i="4"/>
  <c r="V1034" i="4"/>
  <c r="F1034" i="4"/>
  <c r="E1000" i="5"/>
  <c r="F1000" i="5" s="1"/>
  <c r="G919" i="3"/>
  <c r="H918" i="3"/>
  <c r="C917" i="3"/>
  <c r="D916" i="3"/>
  <c r="E916" i="3" s="1"/>
  <c r="F916" i="3" s="1"/>
  <c r="F554" i="4"/>
  <c r="V554" i="4"/>
  <c r="K988" i="4"/>
  <c r="S988" i="4"/>
  <c r="J1156" i="3"/>
  <c r="D1156" i="5" s="1"/>
  <c r="I1156" i="3"/>
  <c r="O1156" i="4" s="1"/>
  <c r="M868" i="4"/>
  <c r="Q867" i="4"/>
  <c r="W867" i="4" s="1"/>
  <c r="X867" i="4" s="1"/>
  <c r="M748" i="4"/>
  <c r="Q747" i="4"/>
  <c r="W747" i="4" s="1"/>
  <c r="X747" i="4" s="1"/>
  <c r="C676" i="5"/>
  <c r="C676" i="4"/>
  <c r="F677" i="3"/>
  <c r="T315" i="5"/>
  <c r="V794" i="4"/>
  <c r="F794" i="4"/>
  <c r="O507" i="5"/>
  <c r="U507" i="5" s="1"/>
  <c r="V507" i="5" s="1"/>
  <c r="J508" i="5"/>
  <c r="K508" i="5" s="1"/>
  <c r="M388" i="4"/>
  <c r="Q387" i="4"/>
  <c r="W387" i="4" s="1"/>
  <c r="X387" i="4" s="1"/>
  <c r="T914" i="5"/>
  <c r="Q987" i="4"/>
  <c r="W987" i="4" s="1"/>
  <c r="X987" i="4" s="1"/>
  <c r="M988" i="4"/>
  <c r="J556" i="3"/>
  <c r="D556" i="5" s="1"/>
  <c r="I556" i="3"/>
  <c r="O556" i="4" s="1"/>
  <c r="S1108" i="4"/>
  <c r="K1108" i="4"/>
  <c r="E760" i="5"/>
  <c r="F760" i="5" s="1"/>
  <c r="C1037" i="3"/>
  <c r="D1036" i="3"/>
  <c r="E1036" i="3" s="1"/>
  <c r="F1036" i="3" s="1"/>
  <c r="T434" i="5"/>
  <c r="T554" i="5"/>
  <c r="L268" i="5"/>
  <c r="M268" i="5" s="1"/>
  <c r="Q268" i="5"/>
  <c r="L148" i="5"/>
  <c r="M148" i="5" s="1"/>
  <c r="Q148" i="5"/>
  <c r="G269" i="4"/>
  <c r="H269" i="4" s="1"/>
  <c r="L268" i="4"/>
  <c r="N268" i="4" s="1"/>
  <c r="G1158" i="3"/>
  <c r="H1157" i="3"/>
  <c r="V675" i="4"/>
  <c r="F675" i="4"/>
  <c r="C1157" i="3"/>
  <c r="D1156" i="3"/>
  <c r="E1156" i="3" s="1"/>
  <c r="T794" i="5"/>
  <c r="V195" i="4"/>
  <c r="F195" i="4"/>
  <c r="Q28" i="5"/>
  <c r="L28" i="5"/>
  <c r="M28" i="5" s="1"/>
  <c r="C435" i="5"/>
  <c r="C435" i="4"/>
  <c r="F436" i="3"/>
  <c r="C555" i="5"/>
  <c r="C555" i="4"/>
  <c r="F556" i="3"/>
  <c r="V434" i="4"/>
  <c r="F434" i="4"/>
  <c r="J868" i="5"/>
  <c r="K868" i="5" s="1"/>
  <c r="O867" i="5"/>
  <c r="U867" i="5" s="1"/>
  <c r="V867" i="5" s="1"/>
  <c r="J796" i="3"/>
  <c r="D796" i="5" s="1"/>
  <c r="I796" i="3"/>
  <c r="O796" i="4" s="1"/>
  <c r="C797" i="3"/>
  <c r="D796" i="3"/>
  <c r="E796" i="3" s="1"/>
  <c r="F796" i="3" s="1"/>
  <c r="O747" i="5"/>
  <c r="U747" i="5" s="1"/>
  <c r="V747" i="5" s="1"/>
  <c r="J748" i="5"/>
  <c r="K748" i="5" s="1"/>
  <c r="J988" i="5"/>
  <c r="K988" i="5" s="1"/>
  <c r="O987" i="5"/>
  <c r="U987" i="5" s="1"/>
  <c r="V987" i="5" s="1"/>
  <c r="J196" i="3"/>
  <c r="D196" i="5" s="1"/>
  <c r="I196" i="3"/>
  <c r="O196" i="4" s="1"/>
  <c r="T675" i="5"/>
  <c r="J436" i="3"/>
  <c r="D436" i="5" s="1"/>
  <c r="I436" i="3"/>
  <c r="O436" i="4" s="1"/>
  <c r="V914" i="4"/>
  <c r="F914" i="4"/>
  <c r="T195" i="5"/>
  <c r="C317" i="5" l="1"/>
  <c r="C317" i="4"/>
  <c r="C916" i="5"/>
  <c r="C916" i="4"/>
  <c r="C796" i="5"/>
  <c r="C796" i="4"/>
  <c r="C1036" i="5"/>
  <c r="C1036" i="4"/>
  <c r="T555" i="5"/>
  <c r="G389" i="4"/>
  <c r="H389" i="4" s="1"/>
  <c r="L388" i="4"/>
  <c r="N388" i="4" s="1"/>
  <c r="G400" i="5"/>
  <c r="P400" i="5"/>
  <c r="R149" i="4"/>
  <c r="I149" i="4"/>
  <c r="J149" i="4" s="1"/>
  <c r="T915" i="5"/>
  <c r="Q988" i="5"/>
  <c r="L988" i="5"/>
  <c r="M988" i="5" s="1"/>
  <c r="C436" i="5"/>
  <c r="C436" i="4"/>
  <c r="F437" i="3"/>
  <c r="I269" i="4"/>
  <c r="J269" i="4" s="1"/>
  <c r="R269" i="4"/>
  <c r="D917" i="3"/>
  <c r="E917" i="3" s="1"/>
  <c r="F917" i="3" s="1"/>
  <c r="C918" i="3"/>
  <c r="G559" i="3"/>
  <c r="H558" i="3"/>
  <c r="C439" i="3"/>
  <c r="D438" i="3"/>
  <c r="E438" i="3" s="1"/>
  <c r="G199" i="3"/>
  <c r="H198" i="3"/>
  <c r="L508" i="4"/>
  <c r="N508" i="4" s="1"/>
  <c r="G509" i="4"/>
  <c r="H509" i="4" s="1"/>
  <c r="T148" i="4"/>
  <c r="U148" i="4" s="1"/>
  <c r="P148" i="4"/>
  <c r="E641" i="5"/>
  <c r="F641" i="5" s="1"/>
  <c r="V76" i="4"/>
  <c r="F76" i="4"/>
  <c r="F1155" i="4"/>
  <c r="V1155" i="4"/>
  <c r="C79" i="3"/>
  <c r="D78" i="3"/>
  <c r="E78" i="3" s="1"/>
  <c r="J197" i="3"/>
  <c r="D197" i="5" s="1"/>
  <c r="I197" i="3"/>
  <c r="O197" i="4" s="1"/>
  <c r="I629" i="4"/>
  <c r="J629" i="4" s="1"/>
  <c r="R629" i="4"/>
  <c r="C1156" i="5"/>
  <c r="C1156" i="4"/>
  <c r="Q748" i="5"/>
  <c r="L748" i="5"/>
  <c r="M748" i="5" s="1"/>
  <c r="Q868" i="5"/>
  <c r="L868" i="5"/>
  <c r="M868" i="5" s="1"/>
  <c r="V435" i="4"/>
  <c r="F435" i="4"/>
  <c r="C677" i="5"/>
  <c r="C677" i="4"/>
  <c r="J918" i="3"/>
  <c r="D918" i="5" s="1"/>
  <c r="I918" i="3"/>
  <c r="O918" i="4" s="1"/>
  <c r="G869" i="4"/>
  <c r="H869" i="4" s="1"/>
  <c r="L868" i="4"/>
  <c r="N868" i="4" s="1"/>
  <c r="C559" i="3"/>
  <c r="D558" i="3"/>
  <c r="E558" i="3" s="1"/>
  <c r="E161" i="5"/>
  <c r="F161" i="5" s="1"/>
  <c r="T76" i="5"/>
  <c r="T1155" i="5"/>
  <c r="N148" i="5"/>
  <c r="R148" i="5"/>
  <c r="S148" i="5" s="1"/>
  <c r="L508" i="5"/>
  <c r="M508" i="5" s="1"/>
  <c r="Q508" i="5"/>
  <c r="V676" i="4"/>
  <c r="F676" i="4"/>
  <c r="H919" i="3"/>
  <c r="G920" i="3"/>
  <c r="E41" i="5"/>
  <c r="F41" i="5" s="1"/>
  <c r="G681" i="3"/>
  <c r="H680" i="3"/>
  <c r="L1108" i="5"/>
  <c r="M1108" i="5" s="1"/>
  <c r="Q1108" i="5"/>
  <c r="C197" i="5"/>
  <c r="C197" i="4"/>
  <c r="V316" i="4"/>
  <c r="F316" i="4"/>
  <c r="C77" i="5"/>
  <c r="F78" i="3"/>
  <c r="C77" i="4"/>
  <c r="R28" i="5"/>
  <c r="N28" i="5"/>
  <c r="T676" i="5"/>
  <c r="J437" i="3"/>
  <c r="D437" i="5" s="1"/>
  <c r="I437" i="3"/>
  <c r="O437" i="4" s="1"/>
  <c r="C319" i="3"/>
  <c r="D318" i="3"/>
  <c r="E318" i="3" s="1"/>
  <c r="F318" i="3" s="1"/>
  <c r="J1037" i="3"/>
  <c r="D1037" i="5" s="1"/>
  <c r="I1037" i="3"/>
  <c r="O1037" i="4" s="1"/>
  <c r="J679" i="3"/>
  <c r="D679" i="5" s="1"/>
  <c r="I679" i="3"/>
  <c r="O679" i="4" s="1"/>
  <c r="P880" i="5"/>
  <c r="G880" i="5"/>
  <c r="F196" i="4"/>
  <c r="V196" i="4"/>
  <c r="T316" i="5"/>
  <c r="V1035" i="4"/>
  <c r="F1035" i="4"/>
  <c r="T268" i="4"/>
  <c r="U268" i="4" s="1"/>
  <c r="P268" i="4"/>
  <c r="I557" i="3"/>
  <c r="O557" i="4" s="1"/>
  <c r="J557" i="3"/>
  <c r="D557" i="5" s="1"/>
  <c r="T435" i="5"/>
  <c r="D1037" i="3"/>
  <c r="E1037" i="3" s="1"/>
  <c r="F1037" i="3" s="1"/>
  <c r="C1038" i="3"/>
  <c r="L988" i="4"/>
  <c r="N988" i="4" s="1"/>
  <c r="G989" i="4"/>
  <c r="H989" i="4" s="1"/>
  <c r="G1000" i="5"/>
  <c r="P1000" i="5"/>
  <c r="E281" i="5"/>
  <c r="F281" i="5" s="1"/>
  <c r="G439" i="3"/>
  <c r="H438" i="3"/>
  <c r="G1039" i="3"/>
  <c r="H1038" i="3"/>
  <c r="T196" i="5"/>
  <c r="T1035" i="5"/>
  <c r="G1120" i="5"/>
  <c r="P1120" i="5"/>
  <c r="S28" i="5"/>
  <c r="D797" i="3"/>
  <c r="E797" i="3" s="1"/>
  <c r="F797" i="3" s="1"/>
  <c r="C798" i="3"/>
  <c r="C556" i="5"/>
  <c r="C556" i="4"/>
  <c r="F557" i="3"/>
  <c r="J1157" i="3"/>
  <c r="D1157" i="5" s="1"/>
  <c r="I1157" i="3"/>
  <c r="O1157" i="4" s="1"/>
  <c r="N268" i="5"/>
  <c r="R268" i="5"/>
  <c r="S268" i="5" s="1"/>
  <c r="L388" i="5"/>
  <c r="M388" i="5" s="1"/>
  <c r="Q388" i="5"/>
  <c r="J797" i="3"/>
  <c r="D797" i="5" s="1"/>
  <c r="I797" i="3"/>
  <c r="O797" i="4" s="1"/>
  <c r="S628" i="5"/>
  <c r="G79" i="3"/>
  <c r="H78" i="3"/>
  <c r="J317" i="3"/>
  <c r="D317" i="5" s="1"/>
  <c r="I317" i="3"/>
  <c r="O317" i="4" s="1"/>
  <c r="C199" i="3"/>
  <c r="D198" i="3"/>
  <c r="E198" i="3" s="1"/>
  <c r="F198" i="3" s="1"/>
  <c r="G520" i="5"/>
  <c r="P520" i="5"/>
  <c r="P28" i="4"/>
  <c r="T28" i="4"/>
  <c r="U28" i="4" s="1"/>
  <c r="C679" i="3"/>
  <c r="D678" i="3"/>
  <c r="E678" i="3" s="1"/>
  <c r="F678" i="3" s="1"/>
  <c r="V795" i="4"/>
  <c r="F795" i="4"/>
  <c r="G1109" i="4"/>
  <c r="H1109" i="4" s="1"/>
  <c r="L1108" i="4"/>
  <c r="N1108" i="4" s="1"/>
  <c r="D1157" i="3"/>
  <c r="E1157" i="3" s="1"/>
  <c r="F1157" i="3" s="1"/>
  <c r="C1158" i="3"/>
  <c r="V555" i="4"/>
  <c r="F555" i="4"/>
  <c r="G1159" i="3"/>
  <c r="H1158" i="3"/>
  <c r="P760" i="5"/>
  <c r="G760" i="5"/>
  <c r="G799" i="3"/>
  <c r="H798" i="3"/>
  <c r="N628" i="5"/>
  <c r="R628" i="5"/>
  <c r="J77" i="3"/>
  <c r="D77" i="5" s="1"/>
  <c r="I77" i="3"/>
  <c r="O77" i="4" s="1"/>
  <c r="G319" i="3"/>
  <c r="H318" i="3"/>
  <c r="R29" i="4"/>
  <c r="I29" i="4"/>
  <c r="J29" i="4" s="1"/>
  <c r="G749" i="4"/>
  <c r="H749" i="4" s="1"/>
  <c r="L748" i="4"/>
  <c r="N748" i="4" s="1"/>
  <c r="P628" i="4"/>
  <c r="T628" i="4"/>
  <c r="U628" i="4" s="1"/>
  <c r="V915" i="4"/>
  <c r="F915" i="4"/>
  <c r="T795" i="5"/>
  <c r="C917" i="5" l="1"/>
  <c r="C917" i="4"/>
  <c r="C198" i="5"/>
  <c r="C198" i="4"/>
  <c r="C678" i="5"/>
  <c r="C678" i="4"/>
  <c r="C797" i="5"/>
  <c r="C797" i="4"/>
  <c r="F798" i="3"/>
  <c r="C1037" i="5"/>
  <c r="C1037" i="4"/>
  <c r="F1038" i="3"/>
  <c r="C318" i="5"/>
  <c r="C318" i="4"/>
  <c r="C1157" i="5"/>
  <c r="C1157" i="4"/>
  <c r="C1159" i="3"/>
  <c r="D1158" i="3"/>
  <c r="E1158" i="3" s="1"/>
  <c r="F1158" i="3" s="1"/>
  <c r="T1156" i="5"/>
  <c r="E761" i="5"/>
  <c r="F761" i="5" s="1"/>
  <c r="M29" i="4"/>
  <c r="Q28" i="4"/>
  <c r="W28" i="4" s="1"/>
  <c r="X28" i="4" s="1"/>
  <c r="H79" i="3"/>
  <c r="G80" i="3"/>
  <c r="O268" i="5"/>
  <c r="U268" i="5" s="1"/>
  <c r="V268" i="5" s="1"/>
  <c r="J269" i="5"/>
  <c r="K269" i="5" s="1"/>
  <c r="I869" i="4"/>
  <c r="J869" i="4" s="1"/>
  <c r="R869" i="4"/>
  <c r="I198" i="3"/>
  <c r="O198" i="4" s="1"/>
  <c r="J198" i="3"/>
  <c r="D198" i="5" s="1"/>
  <c r="V916" i="4"/>
  <c r="F916" i="4"/>
  <c r="T77" i="5"/>
  <c r="T868" i="4"/>
  <c r="U868" i="4" s="1"/>
  <c r="P868" i="4"/>
  <c r="J680" i="3"/>
  <c r="D680" i="5" s="1"/>
  <c r="I680" i="3"/>
  <c r="O680" i="4" s="1"/>
  <c r="S508" i="5"/>
  <c r="R868" i="5"/>
  <c r="N868" i="5"/>
  <c r="K629" i="4"/>
  <c r="S629" i="4"/>
  <c r="H199" i="3"/>
  <c r="G200" i="3"/>
  <c r="S269" i="4"/>
  <c r="K269" i="4"/>
  <c r="S149" i="4"/>
  <c r="K149" i="4"/>
  <c r="T916" i="5"/>
  <c r="C799" i="3"/>
  <c r="D798" i="3"/>
  <c r="E798" i="3" s="1"/>
  <c r="E521" i="5"/>
  <c r="F521" i="5" s="1"/>
  <c r="R989" i="4"/>
  <c r="I989" i="4"/>
  <c r="J989" i="4" s="1"/>
  <c r="G682" i="3"/>
  <c r="H681" i="3"/>
  <c r="N508" i="5"/>
  <c r="R508" i="5"/>
  <c r="P161" i="5"/>
  <c r="G161" i="5"/>
  <c r="S868" i="5"/>
  <c r="P641" i="5"/>
  <c r="G641" i="5"/>
  <c r="C437" i="5"/>
  <c r="C437" i="4"/>
  <c r="F438" i="3"/>
  <c r="F1036" i="4"/>
  <c r="V1036" i="4"/>
  <c r="T1108" i="4"/>
  <c r="U1108" i="4" s="1"/>
  <c r="P1108" i="4"/>
  <c r="J1158" i="3"/>
  <c r="D1158" i="5" s="1"/>
  <c r="I1158" i="3"/>
  <c r="O1158" i="4" s="1"/>
  <c r="P748" i="4"/>
  <c r="T748" i="4"/>
  <c r="U748" i="4" s="1"/>
  <c r="J29" i="5"/>
  <c r="K29" i="5" s="1"/>
  <c r="O28" i="5"/>
  <c r="U28" i="5" s="1"/>
  <c r="V28" i="5" s="1"/>
  <c r="G41" i="5"/>
  <c r="P41" i="5"/>
  <c r="R748" i="5"/>
  <c r="N748" i="5"/>
  <c r="C440" i="3"/>
  <c r="D439" i="3"/>
  <c r="E439" i="3" s="1"/>
  <c r="V436" i="4"/>
  <c r="F436" i="4"/>
  <c r="T1036" i="5"/>
  <c r="P508" i="4"/>
  <c r="T508" i="4"/>
  <c r="U508" i="4" s="1"/>
  <c r="E1001" i="5"/>
  <c r="F1001" i="5" s="1"/>
  <c r="H1039" i="3"/>
  <c r="G1040" i="3"/>
  <c r="P988" i="4"/>
  <c r="T988" i="4"/>
  <c r="U988" i="4" s="1"/>
  <c r="C320" i="3"/>
  <c r="D319" i="3"/>
  <c r="E319" i="3" s="1"/>
  <c r="F319" i="3" s="1"/>
  <c r="V197" i="4"/>
  <c r="F197" i="4"/>
  <c r="R749" i="4"/>
  <c r="I749" i="4"/>
  <c r="J749" i="4" s="1"/>
  <c r="J629" i="5"/>
  <c r="K629" i="5" s="1"/>
  <c r="O628" i="5"/>
  <c r="U628" i="5" s="1"/>
  <c r="V628" i="5" s="1"/>
  <c r="C200" i="3"/>
  <c r="D199" i="3"/>
  <c r="E199" i="3" s="1"/>
  <c r="F199" i="3" s="1"/>
  <c r="C557" i="5"/>
  <c r="C557" i="4"/>
  <c r="F558" i="3"/>
  <c r="E1121" i="5"/>
  <c r="F1121" i="5" s="1"/>
  <c r="I438" i="3"/>
  <c r="O438" i="4" s="1"/>
  <c r="J438" i="3"/>
  <c r="D438" i="5" s="1"/>
  <c r="M269" i="4"/>
  <c r="Q268" i="4"/>
  <c r="W268" i="4" s="1"/>
  <c r="X268" i="4" s="1"/>
  <c r="E881" i="5"/>
  <c r="F881" i="5" s="1"/>
  <c r="T197" i="5"/>
  <c r="J149" i="5"/>
  <c r="K149" i="5" s="1"/>
  <c r="O148" i="5"/>
  <c r="U148" i="5" s="1"/>
  <c r="V148" i="5" s="1"/>
  <c r="V677" i="4"/>
  <c r="F677" i="4"/>
  <c r="S748" i="5"/>
  <c r="M149" i="4"/>
  <c r="Q148" i="4"/>
  <c r="W148" i="4" s="1"/>
  <c r="X148" i="4" s="1"/>
  <c r="J558" i="3"/>
  <c r="D558" i="5" s="1"/>
  <c r="I558" i="3"/>
  <c r="O558" i="4" s="1"/>
  <c r="T436" i="5"/>
  <c r="E401" i="5"/>
  <c r="F401" i="5" s="1"/>
  <c r="V317" i="4"/>
  <c r="F317" i="4"/>
  <c r="I318" i="3"/>
  <c r="O318" i="4" s="1"/>
  <c r="J318" i="3"/>
  <c r="D318" i="5" s="1"/>
  <c r="H319" i="3"/>
  <c r="G320" i="3"/>
  <c r="Q628" i="4"/>
  <c r="W628" i="4" s="1"/>
  <c r="X628" i="4" s="1"/>
  <c r="M629" i="4"/>
  <c r="I1109" i="4"/>
  <c r="J1109" i="4" s="1"/>
  <c r="R1109" i="4"/>
  <c r="S29" i="4"/>
  <c r="K29" i="4"/>
  <c r="J798" i="3"/>
  <c r="D798" i="5" s="1"/>
  <c r="I798" i="3"/>
  <c r="O798" i="4" s="1"/>
  <c r="R388" i="5"/>
  <c r="S388" i="5" s="1"/>
  <c r="N388" i="5"/>
  <c r="V556" i="4"/>
  <c r="F556" i="4"/>
  <c r="H439" i="3"/>
  <c r="G440" i="3"/>
  <c r="C1039" i="3"/>
  <c r="D1038" i="3"/>
  <c r="E1038" i="3" s="1"/>
  <c r="V77" i="4"/>
  <c r="F77" i="4"/>
  <c r="G921" i="3"/>
  <c r="H920" i="3"/>
  <c r="C560" i="3"/>
  <c r="D559" i="3"/>
  <c r="E559" i="3" s="1"/>
  <c r="T677" i="5"/>
  <c r="D79" i="3"/>
  <c r="E79" i="3" s="1"/>
  <c r="F79" i="3" s="1"/>
  <c r="C80" i="3"/>
  <c r="H559" i="3"/>
  <c r="G560" i="3"/>
  <c r="R988" i="5"/>
  <c r="N988" i="5"/>
  <c r="T388" i="4"/>
  <c r="U388" i="4" s="1"/>
  <c r="P388" i="4"/>
  <c r="F796" i="4"/>
  <c r="V796" i="4"/>
  <c r="T317" i="5"/>
  <c r="I78" i="3"/>
  <c r="O78" i="4" s="1"/>
  <c r="J78" i="3"/>
  <c r="D78" i="5" s="1"/>
  <c r="N1108" i="5"/>
  <c r="R1108" i="5"/>
  <c r="J1038" i="3"/>
  <c r="D1038" i="5" s="1"/>
  <c r="I1038" i="3"/>
  <c r="O1038" i="4" s="1"/>
  <c r="H1159" i="3"/>
  <c r="G1160" i="3"/>
  <c r="H799" i="3"/>
  <c r="G800" i="3"/>
  <c r="C680" i="3"/>
  <c r="D679" i="3"/>
  <c r="E679" i="3" s="1"/>
  <c r="F679" i="3" s="1"/>
  <c r="T556" i="5"/>
  <c r="P281" i="5"/>
  <c r="G281" i="5"/>
  <c r="C78" i="5"/>
  <c r="C78" i="4"/>
  <c r="S1108" i="5"/>
  <c r="J919" i="3"/>
  <c r="D919" i="5" s="1"/>
  <c r="I919" i="3"/>
  <c r="O919" i="4" s="1"/>
  <c r="V1156" i="4"/>
  <c r="F1156" i="4"/>
  <c r="R509" i="4"/>
  <c r="I509" i="4"/>
  <c r="J509" i="4" s="1"/>
  <c r="C919" i="3"/>
  <c r="D918" i="3"/>
  <c r="E918" i="3" s="1"/>
  <c r="F918" i="3" s="1"/>
  <c r="S988" i="5"/>
  <c r="I389" i="4"/>
  <c r="J389" i="4" s="1"/>
  <c r="R389" i="4"/>
  <c r="T796" i="5"/>
  <c r="C319" i="5" l="1"/>
  <c r="C319" i="4"/>
  <c r="C679" i="5"/>
  <c r="C679" i="4"/>
  <c r="F680" i="3"/>
  <c r="C199" i="5"/>
  <c r="C199" i="4"/>
  <c r="C1158" i="5"/>
  <c r="C1158" i="4"/>
  <c r="F1159" i="3"/>
  <c r="C918" i="5"/>
  <c r="C918" i="4"/>
  <c r="C79" i="5"/>
  <c r="C79" i="4"/>
  <c r="G1161" i="3"/>
  <c r="H1160" i="3"/>
  <c r="C561" i="3"/>
  <c r="D560" i="3"/>
  <c r="E560" i="3" s="1"/>
  <c r="G441" i="3"/>
  <c r="H440" i="3"/>
  <c r="G30" i="4"/>
  <c r="H30" i="4" s="1"/>
  <c r="L29" i="4"/>
  <c r="N29" i="4" s="1"/>
  <c r="P1001" i="5"/>
  <c r="G1001" i="5"/>
  <c r="M869" i="4"/>
  <c r="Q868" i="4"/>
  <c r="W868" i="4" s="1"/>
  <c r="X868" i="4" s="1"/>
  <c r="T318" i="5"/>
  <c r="V678" i="4"/>
  <c r="F678" i="4"/>
  <c r="E162" i="5"/>
  <c r="F162" i="5" s="1"/>
  <c r="G81" i="3"/>
  <c r="H80" i="3"/>
  <c r="T678" i="5"/>
  <c r="C920" i="3"/>
  <c r="D919" i="3"/>
  <c r="E919" i="3" s="1"/>
  <c r="F919" i="3" s="1"/>
  <c r="J559" i="3"/>
  <c r="D559" i="5" s="1"/>
  <c r="I559" i="3"/>
  <c r="O559" i="4" s="1"/>
  <c r="G922" i="3"/>
  <c r="H921" i="3"/>
  <c r="C321" i="3"/>
  <c r="D320" i="3"/>
  <c r="E320" i="3" s="1"/>
  <c r="F320" i="3" s="1"/>
  <c r="M509" i="4"/>
  <c r="Q508" i="4"/>
  <c r="W508" i="4" s="1"/>
  <c r="X508" i="4" s="1"/>
  <c r="J749" i="5"/>
  <c r="K749" i="5" s="1"/>
  <c r="O748" i="5"/>
  <c r="U748" i="5" s="1"/>
  <c r="V748" i="5" s="1"/>
  <c r="G150" i="4"/>
  <c r="H150" i="4" s="1"/>
  <c r="L149" i="4"/>
  <c r="N149" i="4" s="1"/>
  <c r="O868" i="5"/>
  <c r="U868" i="5" s="1"/>
  <c r="V868" i="5" s="1"/>
  <c r="J869" i="5"/>
  <c r="K869" i="5" s="1"/>
  <c r="J79" i="3"/>
  <c r="D79" i="5" s="1"/>
  <c r="I79" i="3"/>
  <c r="O79" i="4" s="1"/>
  <c r="C1160" i="3"/>
  <c r="D1159" i="3"/>
  <c r="E1159" i="3" s="1"/>
  <c r="V1037" i="4"/>
  <c r="F1037" i="4"/>
  <c r="G561" i="3"/>
  <c r="H560" i="3"/>
  <c r="C201" i="3"/>
  <c r="D200" i="3"/>
  <c r="E200" i="3" s="1"/>
  <c r="F200" i="3" s="1"/>
  <c r="P521" i="5"/>
  <c r="G521" i="5"/>
  <c r="C1038" i="5"/>
  <c r="C1038" i="4"/>
  <c r="K509" i="4"/>
  <c r="S509" i="4"/>
  <c r="V78" i="4"/>
  <c r="F78" i="4"/>
  <c r="C681" i="3"/>
  <c r="D680" i="3"/>
  <c r="E680" i="3" s="1"/>
  <c r="C81" i="3"/>
  <c r="D80" i="3"/>
  <c r="E80" i="3" s="1"/>
  <c r="F80" i="3" s="1"/>
  <c r="S1109" i="4"/>
  <c r="K1109" i="4"/>
  <c r="P1121" i="5"/>
  <c r="G1121" i="5"/>
  <c r="Q748" i="4"/>
  <c r="W748" i="4" s="1"/>
  <c r="X748" i="4" s="1"/>
  <c r="M749" i="4"/>
  <c r="C438" i="5"/>
  <c r="C438" i="4"/>
  <c r="F439" i="3"/>
  <c r="T1037" i="5"/>
  <c r="V198" i="4"/>
  <c r="F198" i="4"/>
  <c r="O388" i="5"/>
  <c r="U388" i="5" s="1"/>
  <c r="V388" i="5" s="1"/>
  <c r="J389" i="5"/>
  <c r="K389" i="5" s="1"/>
  <c r="C558" i="5"/>
  <c r="C558" i="4"/>
  <c r="F559" i="3"/>
  <c r="Q629" i="5"/>
  <c r="L629" i="5"/>
  <c r="M629" i="5" s="1"/>
  <c r="Q988" i="4"/>
  <c r="W988" i="4" s="1"/>
  <c r="X988" i="4" s="1"/>
  <c r="M989" i="4"/>
  <c r="V437" i="4"/>
  <c r="F437" i="4"/>
  <c r="J509" i="5"/>
  <c r="K509" i="5" s="1"/>
  <c r="O508" i="5"/>
  <c r="U508" i="5" s="1"/>
  <c r="V508" i="5" s="1"/>
  <c r="G270" i="4"/>
  <c r="H270" i="4" s="1"/>
  <c r="L269" i="4"/>
  <c r="N269" i="4" s="1"/>
  <c r="K869" i="4"/>
  <c r="S869" i="4"/>
  <c r="V1157" i="4"/>
  <c r="F1157" i="4"/>
  <c r="C798" i="5"/>
  <c r="C798" i="4"/>
  <c r="F799" i="3"/>
  <c r="T198" i="5"/>
  <c r="J920" i="3"/>
  <c r="D920" i="5" s="1"/>
  <c r="I920" i="3"/>
  <c r="O920" i="4" s="1"/>
  <c r="G801" i="3"/>
  <c r="H800" i="3"/>
  <c r="J799" i="3"/>
  <c r="D799" i="5" s="1"/>
  <c r="I799" i="3"/>
  <c r="O799" i="4" s="1"/>
  <c r="O1108" i="5"/>
  <c r="U1108" i="5" s="1"/>
  <c r="V1108" i="5" s="1"/>
  <c r="J1109" i="5"/>
  <c r="K1109" i="5" s="1"/>
  <c r="M389" i="4"/>
  <c r="Q388" i="4"/>
  <c r="W388" i="4" s="1"/>
  <c r="X388" i="4" s="1"/>
  <c r="P401" i="5"/>
  <c r="G401" i="5"/>
  <c r="P881" i="5"/>
  <c r="G881" i="5"/>
  <c r="V557" i="4"/>
  <c r="F557" i="4"/>
  <c r="S749" i="4"/>
  <c r="K749" i="4"/>
  <c r="G1041" i="3"/>
  <c r="H1040" i="3"/>
  <c r="E42" i="5"/>
  <c r="F42" i="5" s="1"/>
  <c r="T437" i="5"/>
  <c r="J681" i="3"/>
  <c r="D681" i="5" s="1"/>
  <c r="I681" i="3"/>
  <c r="O681" i="4" s="1"/>
  <c r="P761" i="5"/>
  <c r="G761" i="5"/>
  <c r="T1157" i="5"/>
  <c r="V797" i="4"/>
  <c r="F797" i="4"/>
  <c r="T78" i="5"/>
  <c r="E282" i="5"/>
  <c r="F282" i="5" s="1"/>
  <c r="G321" i="3"/>
  <c r="H320" i="3"/>
  <c r="T557" i="5"/>
  <c r="J1039" i="3"/>
  <c r="D1039" i="5" s="1"/>
  <c r="I1039" i="3"/>
  <c r="O1039" i="4" s="1"/>
  <c r="M1109" i="4"/>
  <c r="Q1108" i="4"/>
  <c r="W1108" i="4" s="1"/>
  <c r="X1108" i="4" s="1"/>
  <c r="E642" i="5"/>
  <c r="F642" i="5" s="1"/>
  <c r="G683" i="3"/>
  <c r="H682" i="3"/>
  <c r="G201" i="3"/>
  <c r="H200" i="3"/>
  <c r="T797" i="5"/>
  <c r="V917" i="4"/>
  <c r="F917" i="4"/>
  <c r="J1159" i="3"/>
  <c r="D1159" i="5" s="1"/>
  <c r="I1159" i="3"/>
  <c r="O1159" i="4" s="1"/>
  <c r="J439" i="3"/>
  <c r="D439" i="5" s="1"/>
  <c r="I439" i="3"/>
  <c r="O439" i="4" s="1"/>
  <c r="Q149" i="5"/>
  <c r="L149" i="5"/>
  <c r="M149" i="5" s="1"/>
  <c r="C441" i="3"/>
  <c r="D440" i="3"/>
  <c r="E440" i="3" s="1"/>
  <c r="G630" i="4"/>
  <c r="H630" i="4" s="1"/>
  <c r="L629" i="4"/>
  <c r="N629" i="4" s="1"/>
  <c r="S389" i="4"/>
  <c r="K389" i="4"/>
  <c r="O988" i="5"/>
  <c r="U988" i="5" s="1"/>
  <c r="V988" i="5" s="1"/>
  <c r="J989" i="5"/>
  <c r="K989" i="5" s="1"/>
  <c r="C1040" i="3"/>
  <c r="D1039" i="3"/>
  <c r="E1039" i="3" s="1"/>
  <c r="F1039" i="3" s="1"/>
  <c r="J319" i="3"/>
  <c r="D319" i="5" s="1"/>
  <c r="I319" i="3"/>
  <c r="O319" i="4" s="1"/>
  <c r="L29" i="5"/>
  <c r="M29" i="5" s="1"/>
  <c r="Q29" i="5"/>
  <c r="S989" i="4"/>
  <c r="K989" i="4"/>
  <c r="C800" i="3"/>
  <c r="D799" i="3"/>
  <c r="E799" i="3" s="1"/>
  <c r="J199" i="3"/>
  <c r="D199" i="5" s="1"/>
  <c r="I199" i="3"/>
  <c r="O199" i="4" s="1"/>
  <c r="Q269" i="5"/>
  <c r="L269" i="5"/>
  <c r="M269" i="5" s="1"/>
  <c r="V318" i="4"/>
  <c r="F318" i="4"/>
  <c r="T917" i="5"/>
  <c r="C1039" i="5" l="1"/>
  <c r="C1039" i="4"/>
  <c r="C80" i="5"/>
  <c r="C80" i="4"/>
  <c r="C200" i="5"/>
  <c r="C200" i="4"/>
  <c r="C919" i="5"/>
  <c r="C919" i="4"/>
  <c r="C320" i="5"/>
  <c r="C320" i="4"/>
  <c r="C801" i="3"/>
  <c r="D800" i="3"/>
  <c r="E800" i="3" s="1"/>
  <c r="G202" i="3"/>
  <c r="H201" i="3"/>
  <c r="G282" i="5"/>
  <c r="P282" i="5"/>
  <c r="E882" i="5"/>
  <c r="F882" i="5" s="1"/>
  <c r="F438" i="4"/>
  <c r="V438" i="4"/>
  <c r="D201" i="3"/>
  <c r="E201" i="3" s="1"/>
  <c r="F201" i="3" s="1"/>
  <c r="C202" i="3"/>
  <c r="D561" i="3"/>
  <c r="E561" i="3" s="1"/>
  <c r="C562" i="3"/>
  <c r="T918" i="5"/>
  <c r="T199" i="5"/>
  <c r="J560" i="3"/>
  <c r="D560" i="5" s="1"/>
  <c r="I560" i="3"/>
  <c r="O560" i="4" s="1"/>
  <c r="C680" i="5"/>
  <c r="C680" i="4"/>
  <c r="F681" i="3"/>
  <c r="C1041" i="3"/>
  <c r="D1040" i="3"/>
  <c r="E1040" i="3" s="1"/>
  <c r="F1040" i="3" s="1"/>
  <c r="I630" i="4"/>
  <c r="J630" i="4" s="1"/>
  <c r="R630" i="4"/>
  <c r="H683" i="3"/>
  <c r="G684" i="3"/>
  <c r="E762" i="5"/>
  <c r="F762" i="5" s="1"/>
  <c r="J1040" i="3"/>
  <c r="D1040" i="5" s="1"/>
  <c r="I1040" i="3"/>
  <c r="O1040" i="4" s="1"/>
  <c r="E402" i="5"/>
  <c r="F402" i="5" s="1"/>
  <c r="V798" i="4"/>
  <c r="F798" i="4"/>
  <c r="R270" i="4"/>
  <c r="I270" i="4"/>
  <c r="J270" i="4" s="1"/>
  <c r="R629" i="5"/>
  <c r="N629" i="5"/>
  <c r="G562" i="3"/>
  <c r="H561" i="3"/>
  <c r="G1162" i="3"/>
  <c r="H1161" i="3"/>
  <c r="V1158" i="4"/>
  <c r="F1158" i="4"/>
  <c r="V679" i="4"/>
  <c r="F679" i="4"/>
  <c r="L989" i="4"/>
  <c r="N989" i="4" s="1"/>
  <c r="G990" i="4"/>
  <c r="H990" i="4" s="1"/>
  <c r="J1160" i="3"/>
  <c r="D1160" i="5" s="1"/>
  <c r="I1160" i="3"/>
  <c r="O1160" i="4" s="1"/>
  <c r="R269" i="5"/>
  <c r="N269" i="5"/>
  <c r="Q989" i="5"/>
  <c r="L989" i="5"/>
  <c r="M989" i="5" s="1"/>
  <c r="G1042" i="3"/>
  <c r="H1041" i="3"/>
  <c r="J800" i="3"/>
  <c r="D800" i="5" s="1"/>
  <c r="I800" i="3"/>
  <c r="O800" i="4" s="1"/>
  <c r="T798" i="5"/>
  <c r="S629" i="5"/>
  <c r="D81" i="3"/>
  <c r="E81" i="3" s="1"/>
  <c r="F81" i="3" s="1"/>
  <c r="C82" i="3"/>
  <c r="V1038" i="4"/>
  <c r="F1038" i="4"/>
  <c r="T149" i="4"/>
  <c r="U149" i="4" s="1"/>
  <c r="P149" i="4"/>
  <c r="D321" i="3"/>
  <c r="E321" i="3" s="1"/>
  <c r="F321" i="3" s="1"/>
  <c r="C322" i="3"/>
  <c r="C921" i="3"/>
  <c r="D920" i="3"/>
  <c r="E920" i="3" s="1"/>
  <c r="F920" i="3" s="1"/>
  <c r="P29" i="4"/>
  <c r="T29" i="4"/>
  <c r="U29" i="4" s="1"/>
  <c r="T1158" i="5"/>
  <c r="T679" i="5"/>
  <c r="P642" i="5"/>
  <c r="G642" i="5"/>
  <c r="L749" i="4"/>
  <c r="N749" i="4" s="1"/>
  <c r="G750" i="4"/>
  <c r="H750" i="4" s="1"/>
  <c r="G802" i="3"/>
  <c r="H801" i="3"/>
  <c r="Q509" i="5"/>
  <c r="L509" i="5"/>
  <c r="M509" i="5" s="1"/>
  <c r="C559" i="5"/>
  <c r="C559" i="4"/>
  <c r="F560" i="3"/>
  <c r="E1122" i="5"/>
  <c r="F1122" i="5" s="1"/>
  <c r="T1038" i="5"/>
  <c r="R150" i="4"/>
  <c r="I150" i="4"/>
  <c r="J150" i="4" s="1"/>
  <c r="R30" i="4"/>
  <c r="I30" i="4"/>
  <c r="J30" i="4" s="1"/>
  <c r="V79" i="4"/>
  <c r="F79" i="4"/>
  <c r="L869" i="5"/>
  <c r="M869" i="5" s="1"/>
  <c r="Q869" i="5"/>
  <c r="C1159" i="5"/>
  <c r="C1159" i="4"/>
  <c r="N149" i="5"/>
  <c r="R149" i="5"/>
  <c r="S149" i="5" s="1"/>
  <c r="V558" i="4"/>
  <c r="F558" i="4"/>
  <c r="D681" i="3"/>
  <c r="E681" i="3" s="1"/>
  <c r="C682" i="3"/>
  <c r="E522" i="5"/>
  <c r="F522" i="5" s="1"/>
  <c r="J440" i="3"/>
  <c r="D440" i="5" s="1"/>
  <c r="I440" i="3"/>
  <c r="O440" i="4" s="1"/>
  <c r="T79" i="5"/>
  <c r="P629" i="4"/>
  <c r="T629" i="4"/>
  <c r="U629" i="4" s="1"/>
  <c r="P42" i="5"/>
  <c r="G42" i="5"/>
  <c r="P269" i="4"/>
  <c r="T269" i="4"/>
  <c r="U269" i="4" s="1"/>
  <c r="P162" i="5"/>
  <c r="G162" i="5"/>
  <c r="N29" i="5"/>
  <c r="R29" i="5"/>
  <c r="S29" i="5" s="1"/>
  <c r="G390" i="4"/>
  <c r="H390" i="4" s="1"/>
  <c r="L389" i="4"/>
  <c r="N389" i="4" s="1"/>
  <c r="J320" i="3"/>
  <c r="D320" i="5" s="1"/>
  <c r="I320" i="3"/>
  <c r="O320" i="4" s="1"/>
  <c r="Q1109" i="5"/>
  <c r="L1109" i="5"/>
  <c r="M1109" i="5" s="1"/>
  <c r="T558" i="5"/>
  <c r="C1161" i="3"/>
  <c r="D1160" i="3"/>
  <c r="E1160" i="3" s="1"/>
  <c r="F1160" i="3" s="1"/>
  <c r="J921" i="3"/>
  <c r="D921" i="5" s="1"/>
  <c r="I921" i="3"/>
  <c r="O921" i="4" s="1"/>
  <c r="J80" i="3"/>
  <c r="D80" i="5" s="1"/>
  <c r="I80" i="3"/>
  <c r="O80" i="4" s="1"/>
  <c r="G442" i="3"/>
  <c r="H441" i="3"/>
  <c r="V319" i="4"/>
  <c r="F319" i="4"/>
  <c r="J682" i="3"/>
  <c r="D682" i="5" s="1"/>
  <c r="I682" i="3"/>
  <c r="O682" i="4" s="1"/>
  <c r="C799" i="5"/>
  <c r="C799" i="4"/>
  <c r="F800" i="3"/>
  <c r="T438" i="5"/>
  <c r="G510" i="4"/>
  <c r="H510" i="4" s="1"/>
  <c r="L509" i="4"/>
  <c r="N509" i="4" s="1"/>
  <c r="E1002" i="5"/>
  <c r="F1002" i="5" s="1"/>
  <c r="S269" i="5"/>
  <c r="D441" i="3"/>
  <c r="E441" i="3" s="1"/>
  <c r="C442" i="3"/>
  <c r="J200" i="3"/>
  <c r="D200" i="5" s="1"/>
  <c r="I200" i="3"/>
  <c r="O200" i="4" s="1"/>
  <c r="G322" i="3"/>
  <c r="H321" i="3"/>
  <c r="G870" i="4"/>
  <c r="H870" i="4" s="1"/>
  <c r="L869" i="4"/>
  <c r="N869" i="4" s="1"/>
  <c r="Q389" i="5"/>
  <c r="L389" i="5"/>
  <c r="M389" i="5" s="1"/>
  <c r="C439" i="5"/>
  <c r="C439" i="4"/>
  <c r="F440" i="3"/>
  <c r="G1110" i="4"/>
  <c r="H1110" i="4" s="1"/>
  <c r="L1109" i="4"/>
  <c r="N1109" i="4" s="1"/>
  <c r="L749" i="5"/>
  <c r="M749" i="5" s="1"/>
  <c r="Q749" i="5"/>
  <c r="G923" i="3"/>
  <c r="H922" i="3"/>
  <c r="H81" i="3"/>
  <c r="G82" i="3"/>
  <c r="V918" i="4"/>
  <c r="F918" i="4"/>
  <c r="V199" i="4"/>
  <c r="F199" i="4"/>
  <c r="T319" i="5"/>
  <c r="C1040" i="5" l="1"/>
  <c r="C1040" i="4"/>
  <c r="C920" i="5"/>
  <c r="C920" i="4"/>
  <c r="C1160" i="5"/>
  <c r="C1160" i="4"/>
  <c r="C81" i="5"/>
  <c r="C81" i="4"/>
  <c r="C201" i="5"/>
  <c r="C201" i="4"/>
  <c r="C321" i="5"/>
  <c r="C321" i="4"/>
  <c r="R870" i="4"/>
  <c r="I870" i="4"/>
  <c r="J870" i="4" s="1"/>
  <c r="G1043" i="3"/>
  <c r="H1042" i="3"/>
  <c r="G1163" i="3"/>
  <c r="H1162" i="3"/>
  <c r="F200" i="4"/>
  <c r="V200" i="4"/>
  <c r="R1110" i="4"/>
  <c r="I1110" i="4"/>
  <c r="J1110" i="4" s="1"/>
  <c r="J321" i="3"/>
  <c r="D321" i="5" s="1"/>
  <c r="I321" i="3"/>
  <c r="O321" i="4" s="1"/>
  <c r="P1002" i="5"/>
  <c r="G1002" i="5"/>
  <c r="Q269" i="4"/>
  <c r="W269" i="4" s="1"/>
  <c r="X269" i="4" s="1"/>
  <c r="M270" i="4"/>
  <c r="N869" i="5"/>
  <c r="R869" i="5"/>
  <c r="R990" i="4"/>
  <c r="I990" i="4"/>
  <c r="J990" i="4" s="1"/>
  <c r="P762" i="5"/>
  <c r="G762" i="5"/>
  <c r="V680" i="4"/>
  <c r="F680" i="4"/>
  <c r="C563" i="3"/>
  <c r="D562" i="3"/>
  <c r="E562" i="3" s="1"/>
  <c r="T320" i="5"/>
  <c r="T200" i="5"/>
  <c r="C323" i="3"/>
  <c r="D322" i="3"/>
  <c r="E322" i="3" s="1"/>
  <c r="F322" i="3" s="1"/>
  <c r="G323" i="3"/>
  <c r="H322" i="3"/>
  <c r="P509" i="4"/>
  <c r="T509" i="4"/>
  <c r="U509" i="4" s="1"/>
  <c r="P389" i="4"/>
  <c r="T389" i="4"/>
  <c r="U389" i="4" s="1"/>
  <c r="E43" i="5"/>
  <c r="F43" i="5" s="1"/>
  <c r="P1122" i="5"/>
  <c r="G1122" i="5"/>
  <c r="J801" i="3"/>
  <c r="D801" i="5" s="1"/>
  <c r="I801" i="3"/>
  <c r="O801" i="4" s="1"/>
  <c r="M150" i="4"/>
  <c r="Q149" i="4"/>
  <c r="W149" i="4" s="1"/>
  <c r="X149" i="4" s="1"/>
  <c r="T989" i="4"/>
  <c r="U989" i="4" s="1"/>
  <c r="P989" i="4"/>
  <c r="G685" i="3"/>
  <c r="H684" i="3"/>
  <c r="T680" i="5"/>
  <c r="E283" i="5"/>
  <c r="F283" i="5" s="1"/>
  <c r="T1109" i="4"/>
  <c r="U1109" i="4" s="1"/>
  <c r="P1109" i="4"/>
  <c r="V320" i="4"/>
  <c r="F320" i="4"/>
  <c r="V439" i="4"/>
  <c r="F439" i="4"/>
  <c r="R1109" i="5"/>
  <c r="N1109" i="5"/>
  <c r="G522" i="5"/>
  <c r="P522" i="5"/>
  <c r="O149" i="5"/>
  <c r="U149" i="5" s="1"/>
  <c r="V149" i="5" s="1"/>
  <c r="J150" i="5"/>
  <c r="K150" i="5" s="1"/>
  <c r="G803" i="3"/>
  <c r="H802" i="3"/>
  <c r="N989" i="5"/>
  <c r="R989" i="5"/>
  <c r="J561" i="3"/>
  <c r="D561" i="5" s="1"/>
  <c r="I561" i="3"/>
  <c r="O561" i="4" s="1"/>
  <c r="J683" i="3"/>
  <c r="D683" i="5" s="1"/>
  <c r="I683" i="3"/>
  <c r="O683" i="4" s="1"/>
  <c r="C203" i="3"/>
  <c r="D202" i="3"/>
  <c r="E202" i="3" s="1"/>
  <c r="F202" i="3" s="1"/>
  <c r="J201" i="3"/>
  <c r="D201" i="5" s="1"/>
  <c r="I201" i="3"/>
  <c r="O201" i="4" s="1"/>
  <c r="V80" i="4"/>
  <c r="F80" i="4"/>
  <c r="J81" i="3"/>
  <c r="D81" i="5" s="1"/>
  <c r="I81" i="3"/>
  <c r="O81" i="4" s="1"/>
  <c r="C683" i="3"/>
  <c r="D682" i="3"/>
  <c r="E682" i="3" s="1"/>
  <c r="F682" i="3" s="1"/>
  <c r="I750" i="4"/>
  <c r="J750" i="4" s="1"/>
  <c r="R750" i="4"/>
  <c r="S989" i="5"/>
  <c r="G563" i="3"/>
  <c r="H562" i="3"/>
  <c r="G402" i="5"/>
  <c r="P402" i="5"/>
  <c r="G203" i="3"/>
  <c r="H202" i="3"/>
  <c r="V919" i="4"/>
  <c r="F919" i="4"/>
  <c r="T80" i="5"/>
  <c r="G443" i="3"/>
  <c r="H442" i="3"/>
  <c r="S869" i="5"/>
  <c r="S270" i="4"/>
  <c r="K270" i="4"/>
  <c r="G83" i="3"/>
  <c r="H82" i="3"/>
  <c r="R510" i="4"/>
  <c r="I510" i="4"/>
  <c r="J510" i="4" s="1"/>
  <c r="J922" i="3"/>
  <c r="D922" i="5" s="1"/>
  <c r="I922" i="3"/>
  <c r="O922" i="4" s="1"/>
  <c r="S30" i="4"/>
  <c r="K30" i="4"/>
  <c r="H923" i="3"/>
  <c r="G924" i="3"/>
  <c r="N389" i="5"/>
  <c r="R389" i="5"/>
  <c r="S389" i="5" s="1"/>
  <c r="C443" i="3"/>
  <c r="D442" i="3"/>
  <c r="E442" i="3" s="1"/>
  <c r="J30" i="5"/>
  <c r="K30" i="5" s="1"/>
  <c r="O29" i="5"/>
  <c r="U29" i="5" s="1"/>
  <c r="V29" i="5" s="1"/>
  <c r="Q629" i="4"/>
  <c r="W629" i="4" s="1"/>
  <c r="X629" i="4" s="1"/>
  <c r="M630" i="4"/>
  <c r="V559" i="4"/>
  <c r="F559" i="4"/>
  <c r="T749" i="4"/>
  <c r="U749" i="4" s="1"/>
  <c r="P749" i="4"/>
  <c r="Q29" i="4"/>
  <c r="W29" i="4" s="1"/>
  <c r="X29" i="4" s="1"/>
  <c r="M30" i="4"/>
  <c r="J270" i="5"/>
  <c r="K270" i="5" s="1"/>
  <c r="O269" i="5"/>
  <c r="U269" i="5" s="1"/>
  <c r="V269" i="5" s="1"/>
  <c r="S630" i="4"/>
  <c r="K630" i="4"/>
  <c r="T919" i="5"/>
  <c r="T799" i="5"/>
  <c r="C440" i="5"/>
  <c r="C440" i="4"/>
  <c r="F441" i="3"/>
  <c r="R390" i="4"/>
  <c r="I390" i="4"/>
  <c r="J390" i="4" s="1"/>
  <c r="C560" i="5"/>
  <c r="C560" i="4"/>
  <c r="F561" i="3"/>
  <c r="D1161" i="3"/>
  <c r="E1161" i="3" s="1"/>
  <c r="F1161" i="3" s="1"/>
  <c r="C1162" i="3"/>
  <c r="E163" i="5"/>
  <c r="F163" i="5" s="1"/>
  <c r="V1159" i="4"/>
  <c r="F1159" i="4"/>
  <c r="S150" i="4"/>
  <c r="K150" i="4"/>
  <c r="T559" i="5"/>
  <c r="E643" i="5"/>
  <c r="F643" i="5" s="1"/>
  <c r="O629" i="5"/>
  <c r="U629" i="5" s="1"/>
  <c r="V629" i="5" s="1"/>
  <c r="J630" i="5"/>
  <c r="K630" i="5" s="1"/>
  <c r="D801" i="3"/>
  <c r="E801" i="3" s="1"/>
  <c r="F801" i="3" s="1"/>
  <c r="C802" i="3"/>
  <c r="V1039" i="4"/>
  <c r="F1039" i="4"/>
  <c r="C681" i="5"/>
  <c r="C681" i="4"/>
  <c r="T439" i="5"/>
  <c r="S1109" i="5"/>
  <c r="S749" i="5"/>
  <c r="C800" i="5"/>
  <c r="C800" i="4"/>
  <c r="N749" i="5"/>
  <c r="R749" i="5"/>
  <c r="P869" i="4"/>
  <c r="T869" i="4"/>
  <c r="U869" i="4" s="1"/>
  <c r="V799" i="4"/>
  <c r="F799" i="4"/>
  <c r="J441" i="3"/>
  <c r="D441" i="5" s="1"/>
  <c r="I441" i="3"/>
  <c r="O441" i="4" s="1"/>
  <c r="T1159" i="5"/>
  <c r="R509" i="5"/>
  <c r="S509" i="5" s="1"/>
  <c r="N509" i="5"/>
  <c r="D921" i="3"/>
  <c r="E921" i="3" s="1"/>
  <c r="F921" i="3" s="1"/>
  <c r="C922" i="3"/>
  <c r="C83" i="3"/>
  <c r="D82" i="3"/>
  <c r="E82" i="3" s="1"/>
  <c r="F82" i="3" s="1"/>
  <c r="J1041" i="3"/>
  <c r="D1041" i="5" s="1"/>
  <c r="I1041" i="3"/>
  <c r="O1041" i="4" s="1"/>
  <c r="J1161" i="3"/>
  <c r="D1161" i="5" s="1"/>
  <c r="I1161" i="3"/>
  <c r="O1161" i="4" s="1"/>
  <c r="D1041" i="3"/>
  <c r="E1041" i="3" s="1"/>
  <c r="F1041" i="3" s="1"/>
  <c r="C1042" i="3"/>
  <c r="P882" i="5"/>
  <c r="G882" i="5"/>
  <c r="T1039" i="5"/>
  <c r="C82" i="5" l="1"/>
  <c r="C82" i="4"/>
  <c r="C202" i="5"/>
  <c r="C202" i="4"/>
  <c r="F203" i="3"/>
  <c r="C801" i="5"/>
  <c r="C801" i="4"/>
  <c r="C1041" i="5"/>
  <c r="C1041" i="4"/>
  <c r="C921" i="5"/>
  <c r="C921" i="4"/>
  <c r="C322" i="5"/>
  <c r="C322" i="4"/>
  <c r="C1161" i="5"/>
  <c r="C1161" i="4"/>
  <c r="C682" i="5"/>
  <c r="C682" i="4"/>
  <c r="E883" i="5"/>
  <c r="F883" i="5" s="1"/>
  <c r="L630" i="4"/>
  <c r="N630" i="4" s="1"/>
  <c r="G631" i="4"/>
  <c r="H631" i="4" s="1"/>
  <c r="L30" i="4"/>
  <c r="N30" i="4" s="1"/>
  <c r="G31" i="4"/>
  <c r="H31" i="4" s="1"/>
  <c r="E1123" i="5"/>
  <c r="F1123" i="5" s="1"/>
  <c r="T321" i="5"/>
  <c r="V1160" i="4"/>
  <c r="F1160" i="4"/>
  <c r="D83" i="3"/>
  <c r="E83" i="3" s="1"/>
  <c r="F83" i="3" s="1"/>
  <c r="C84" i="3"/>
  <c r="M870" i="4"/>
  <c r="Q869" i="4"/>
  <c r="W869" i="4" s="1"/>
  <c r="X869" i="4" s="1"/>
  <c r="C1163" i="3"/>
  <c r="D1162" i="3"/>
  <c r="E1162" i="3" s="1"/>
  <c r="F1162" i="3" s="1"/>
  <c r="V440" i="4"/>
  <c r="F440" i="4"/>
  <c r="I202" i="3"/>
  <c r="O202" i="4" s="1"/>
  <c r="J202" i="3"/>
  <c r="D202" i="5" s="1"/>
  <c r="E523" i="5"/>
  <c r="F523" i="5" s="1"/>
  <c r="M1110" i="4"/>
  <c r="Q1109" i="4"/>
  <c r="W1109" i="4" s="1"/>
  <c r="X1109" i="4" s="1"/>
  <c r="I322" i="3"/>
  <c r="O322" i="4" s="1"/>
  <c r="J322" i="3"/>
  <c r="D322" i="5" s="1"/>
  <c r="S990" i="4"/>
  <c r="K990" i="4"/>
  <c r="J1042" i="3"/>
  <c r="D1042" i="5" s="1"/>
  <c r="I1042" i="3"/>
  <c r="O1042" i="4" s="1"/>
  <c r="T1160" i="5"/>
  <c r="M750" i="4"/>
  <c r="Q749" i="4"/>
  <c r="W749" i="4" s="1"/>
  <c r="X749" i="4" s="1"/>
  <c r="Q509" i="4"/>
  <c r="W509" i="4" s="1"/>
  <c r="X509" i="4" s="1"/>
  <c r="M510" i="4"/>
  <c r="C1043" i="3"/>
  <c r="D1042" i="3"/>
  <c r="E1042" i="3" s="1"/>
  <c r="F1042" i="3" s="1"/>
  <c r="C803" i="3"/>
  <c r="D802" i="3"/>
  <c r="E802" i="3" s="1"/>
  <c r="F802" i="3" s="1"/>
  <c r="T440" i="5"/>
  <c r="H203" i="3"/>
  <c r="G204" i="3"/>
  <c r="S750" i="4"/>
  <c r="K750" i="4"/>
  <c r="M990" i="4"/>
  <c r="Q989" i="4"/>
  <c r="W989" i="4" s="1"/>
  <c r="X989" i="4" s="1"/>
  <c r="H323" i="3"/>
  <c r="G324" i="3"/>
  <c r="H1043" i="3"/>
  <c r="G1044" i="3"/>
  <c r="V201" i="4"/>
  <c r="F201" i="4"/>
  <c r="C441" i="5"/>
  <c r="C441" i="4"/>
  <c r="F442" i="3"/>
  <c r="H1163" i="3"/>
  <c r="G1164" i="3"/>
  <c r="G151" i="4"/>
  <c r="H151" i="4" s="1"/>
  <c r="L150" i="4"/>
  <c r="N150" i="4" s="1"/>
  <c r="C561" i="5"/>
  <c r="C561" i="4"/>
  <c r="F562" i="3"/>
  <c r="C444" i="3"/>
  <c r="D443" i="3"/>
  <c r="E443" i="3" s="1"/>
  <c r="I442" i="3"/>
  <c r="O442" i="4" s="1"/>
  <c r="J442" i="3"/>
  <c r="D442" i="5" s="1"/>
  <c r="J990" i="5"/>
  <c r="K990" i="5" s="1"/>
  <c r="O989" i="5"/>
  <c r="U989" i="5" s="1"/>
  <c r="V989" i="5" s="1"/>
  <c r="O1109" i="5"/>
  <c r="U1109" i="5" s="1"/>
  <c r="V1109" i="5" s="1"/>
  <c r="J1110" i="5"/>
  <c r="K1110" i="5" s="1"/>
  <c r="G43" i="5"/>
  <c r="P43" i="5"/>
  <c r="C564" i="3"/>
  <c r="D563" i="3"/>
  <c r="E563" i="3" s="1"/>
  <c r="S1110" i="4"/>
  <c r="K1110" i="4"/>
  <c r="T201" i="5"/>
  <c r="V920" i="4"/>
  <c r="F920" i="4"/>
  <c r="Q30" i="5"/>
  <c r="L30" i="5"/>
  <c r="M30" i="5" s="1"/>
  <c r="V560" i="4"/>
  <c r="F560" i="4"/>
  <c r="S510" i="4"/>
  <c r="K510" i="4"/>
  <c r="C684" i="3"/>
  <c r="D683" i="3"/>
  <c r="E683" i="3" s="1"/>
  <c r="F683" i="3" s="1"/>
  <c r="C204" i="3"/>
  <c r="D203" i="3"/>
  <c r="E203" i="3" s="1"/>
  <c r="J802" i="3"/>
  <c r="D802" i="5" s="1"/>
  <c r="I802" i="3"/>
  <c r="O802" i="4" s="1"/>
  <c r="P283" i="5"/>
  <c r="G283" i="5"/>
  <c r="C324" i="3"/>
  <c r="D323" i="3"/>
  <c r="E323" i="3" s="1"/>
  <c r="F323" i="3" s="1"/>
  <c r="J870" i="5"/>
  <c r="K870" i="5" s="1"/>
  <c r="O869" i="5"/>
  <c r="U869" i="5" s="1"/>
  <c r="V869" i="5" s="1"/>
  <c r="K870" i="4"/>
  <c r="S870" i="4"/>
  <c r="V81" i="4"/>
  <c r="F81" i="4"/>
  <c r="T920" i="5"/>
  <c r="C923" i="3"/>
  <c r="D922" i="3"/>
  <c r="E922" i="3" s="1"/>
  <c r="F922" i="3" s="1"/>
  <c r="L270" i="5"/>
  <c r="M270" i="5" s="1"/>
  <c r="Q270" i="5"/>
  <c r="H443" i="3"/>
  <c r="G444" i="3"/>
  <c r="O509" i="5"/>
  <c r="U509" i="5" s="1"/>
  <c r="V509" i="5" s="1"/>
  <c r="J510" i="5"/>
  <c r="K510" i="5" s="1"/>
  <c r="V800" i="4"/>
  <c r="F800" i="4"/>
  <c r="L630" i="5"/>
  <c r="M630" i="5" s="1"/>
  <c r="Q630" i="5"/>
  <c r="T560" i="5"/>
  <c r="O389" i="5"/>
  <c r="U389" i="5" s="1"/>
  <c r="V389" i="5" s="1"/>
  <c r="J390" i="5"/>
  <c r="K390" i="5" s="1"/>
  <c r="E403" i="5"/>
  <c r="F403" i="5" s="1"/>
  <c r="H803" i="3"/>
  <c r="G804" i="3"/>
  <c r="G271" i="4"/>
  <c r="H271" i="4" s="1"/>
  <c r="L270" i="4"/>
  <c r="N270" i="4" s="1"/>
  <c r="G686" i="3"/>
  <c r="H685" i="3"/>
  <c r="O749" i="5"/>
  <c r="U749" i="5" s="1"/>
  <c r="V749" i="5" s="1"/>
  <c r="J750" i="5"/>
  <c r="K750" i="5" s="1"/>
  <c r="T800" i="5"/>
  <c r="V681" i="4"/>
  <c r="F681" i="4"/>
  <c r="S390" i="4"/>
  <c r="K390" i="4"/>
  <c r="G925" i="3"/>
  <c r="H924" i="3"/>
  <c r="I82" i="3"/>
  <c r="O82" i="4" s="1"/>
  <c r="J82" i="3"/>
  <c r="D82" i="5" s="1"/>
  <c r="J562" i="3"/>
  <c r="D562" i="5" s="1"/>
  <c r="I562" i="3"/>
  <c r="O562" i="4" s="1"/>
  <c r="L150" i="5"/>
  <c r="M150" i="5" s="1"/>
  <c r="Q150" i="5"/>
  <c r="Q389" i="4"/>
  <c r="W389" i="4" s="1"/>
  <c r="X389" i="4" s="1"/>
  <c r="M390" i="4"/>
  <c r="E763" i="5"/>
  <c r="F763" i="5" s="1"/>
  <c r="T81" i="5"/>
  <c r="V1040" i="4"/>
  <c r="F1040" i="4"/>
  <c r="T681" i="5"/>
  <c r="P643" i="5"/>
  <c r="G643" i="5"/>
  <c r="P163" i="5"/>
  <c r="G163" i="5"/>
  <c r="J923" i="3"/>
  <c r="D923" i="5" s="1"/>
  <c r="I923" i="3"/>
  <c r="O923" i="4" s="1"/>
  <c r="H83" i="3"/>
  <c r="G84" i="3"/>
  <c r="H563" i="3"/>
  <c r="G564" i="3"/>
  <c r="J684" i="3"/>
  <c r="D684" i="5" s="1"/>
  <c r="I684" i="3"/>
  <c r="O684" i="4" s="1"/>
  <c r="E1003" i="5"/>
  <c r="F1003" i="5" s="1"/>
  <c r="J1162" i="3"/>
  <c r="D1162" i="5" s="1"/>
  <c r="I1162" i="3"/>
  <c r="O1162" i="4" s="1"/>
  <c r="V321" i="4"/>
  <c r="F321" i="4"/>
  <c r="T1040" i="5"/>
  <c r="C1162" i="5" l="1"/>
  <c r="C1162" i="4"/>
  <c r="C323" i="5"/>
  <c r="C323" i="4"/>
  <c r="C683" i="5"/>
  <c r="C683" i="4"/>
  <c r="C922" i="5"/>
  <c r="C922" i="4"/>
  <c r="C1042" i="5"/>
  <c r="C1042" i="4"/>
  <c r="C802" i="5"/>
  <c r="C802" i="4"/>
  <c r="C83" i="5"/>
  <c r="C83" i="4"/>
  <c r="F84" i="3"/>
  <c r="J83" i="3"/>
  <c r="D83" i="5" s="1"/>
  <c r="I83" i="3"/>
  <c r="O83" i="4" s="1"/>
  <c r="R271" i="4"/>
  <c r="I271" i="4"/>
  <c r="J271" i="4" s="1"/>
  <c r="L390" i="5"/>
  <c r="M390" i="5" s="1"/>
  <c r="Q390" i="5"/>
  <c r="C924" i="3"/>
  <c r="D923" i="3"/>
  <c r="E923" i="3" s="1"/>
  <c r="F923" i="3" s="1"/>
  <c r="V561" i="4"/>
  <c r="F561" i="4"/>
  <c r="T441" i="5"/>
  <c r="C85" i="3"/>
  <c r="D84" i="3"/>
  <c r="E84" i="3" s="1"/>
  <c r="P1123" i="5"/>
  <c r="G1123" i="5"/>
  <c r="V682" i="4"/>
  <c r="F682" i="4"/>
  <c r="T801" i="5"/>
  <c r="G1111" i="4"/>
  <c r="H1111" i="4" s="1"/>
  <c r="L1110" i="4"/>
  <c r="N1110" i="4" s="1"/>
  <c r="R31" i="4"/>
  <c r="I31" i="4"/>
  <c r="J31" i="4" s="1"/>
  <c r="T682" i="5"/>
  <c r="F921" i="4"/>
  <c r="V921" i="4"/>
  <c r="C203" i="5"/>
  <c r="C203" i="4"/>
  <c r="F204" i="3"/>
  <c r="J924" i="3"/>
  <c r="D924" i="5" s="1"/>
  <c r="I924" i="3"/>
  <c r="O924" i="4" s="1"/>
  <c r="Q870" i="5"/>
  <c r="L870" i="5"/>
  <c r="M870" i="5" s="1"/>
  <c r="Q990" i="5"/>
  <c r="L990" i="5"/>
  <c r="M990" i="5" s="1"/>
  <c r="P150" i="4"/>
  <c r="T150" i="4"/>
  <c r="U150" i="4" s="1"/>
  <c r="G751" i="4"/>
  <c r="H751" i="4" s="1"/>
  <c r="L750" i="4"/>
  <c r="N750" i="4" s="1"/>
  <c r="C804" i="3"/>
  <c r="D803" i="3"/>
  <c r="E803" i="3" s="1"/>
  <c r="F803" i="3" s="1"/>
  <c r="T30" i="4"/>
  <c r="U30" i="4" s="1"/>
  <c r="P30" i="4"/>
  <c r="T921" i="5"/>
  <c r="V202" i="4"/>
  <c r="F202" i="4"/>
  <c r="G926" i="3"/>
  <c r="H925" i="3"/>
  <c r="Q750" i="5"/>
  <c r="L750" i="5"/>
  <c r="M750" i="5" s="1"/>
  <c r="G805" i="3"/>
  <c r="H804" i="3"/>
  <c r="G445" i="3"/>
  <c r="H444" i="3"/>
  <c r="C205" i="3"/>
  <c r="D204" i="3"/>
  <c r="E204" i="3" s="1"/>
  <c r="R30" i="5"/>
  <c r="N30" i="5"/>
  <c r="R151" i="4"/>
  <c r="I151" i="4"/>
  <c r="J151" i="4" s="1"/>
  <c r="G1045" i="3"/>
  <c r="H1044" i="3"/>
  <c r="I631" i="4"/>
  <c r="J631" i="4" s="1"/>
  <c r="R631" i="4"/>
  <c r="V1161" i="4"/>
  <c r="F1161" i="4"/>
  <c r="T202" i="5"/>
  <c r="L510" i="5"/>
  <c r="M510" i="5" s="1"/>
  <c r="Q510" i="5"/>
  <c r="S30" i="5"/>
  <c r="C565" i="3"/>
  <c r="D564" i="3"/>
  <c r="E564" i="3" s="1"/>
  <c r="G1165" i="3"/>
  <c r="H1164" i="3"/>
  <c r="J1043" i="3"/>
  <c r="D1043" i="5" s="1"/>
  <c r="I1043" i="3"/>
  <c r="O1043" i="4" s="1"/>
  <c r="G205" i="3"/>
  <c r="H204" i="3"/>
  <c r="C1044" i="3"/>
  <c r="D1043" i="3"/>
  <c r="E1043" i="3" s="1"/>
  <c r="F1043" i="3" s="1"/>
  <c r="T630" i="4"/>
  <c r="U630" i="4" s="1"/>
  <c r="P630" i="4"/>
  <c r="T1161" i="5"/>
  <c r="V1041" i="4"/>
  <c r="F1041" i="4"/>
  <c r="G763" i="5"/>
  <c r="P763" i="5"/>
  <c r="R150" i="5"/>
  <c r="N150" i="5"/>
  <c r="P403" i="5"/>
  <c r="G403" i="5"/>
  <c r="C325" i="3"/>
  <c r="D324" i="3"/>
  <c r="E324" i="3" s="1"/>
  <c r="F324" i="3" s="1"/>
  <c r="C685" i="3"/>
  <c r="D684" i="3"/>
  <c r="E684" i="3" s="1"/>
  <c r="F684" i="3" s="1"/>
  <c r="J1163" i="3"/>
  <c r="D1163" i="5" s="1"/>
  <c r="I1163" i="3"/>
  <c r="O1163" i="4" s="1"/>
  <c r="J203" i="3"/>
  <c r="D203" i="5" s="1"/>
  <c r="I203" i="3"/>
  <c r="O203" i="4" s="1"/>
  <c r="P523" i="5"/>
  <c r="G523" i="5"/>
  <c r="C1164" i="3"/>
  <c r="D1163" i="3"/>
  <c r="E1163" i="3" s="1"/>
  <c r="F1163" i="3" s="1"/>
  <c r="T1041" i="5"/>
  <c r="V82" i="4"/>
  <c r="F82" i="4"/>
  <c r="G565" i="3"/>
  <c r="H564" i="3"/>
  <c r="J443" i="3"/>
  <c r="D443" i="5" s="1"/>
  <c r="I443" i="3"/>
  <c r="O443" i="4" s="1"/>
  <c r="P1003" i="5"/>
  <c r="G1003" i="5"/>
  <c r="G687" i="3"/>
  <c r="H686" i="3"/>
  <c r="N630" i="5"/>
  <c r="R630" i="5"/>
  <c r="S630" i="5" s="1"/>
  <c r="N270" i="5"/>
  <c r="R270" i="5"/>
  <c r="S270" i="5" s="1"/>
  <c r="E284" i="5"/>
  <c r="F284" i="5" s="1"/>
  <c r="E44" i="5"/>
  <c r="F44" i="5" s="1"/>
  <c r="C445" i="3"/>
  <c r="D444" i="3"/>
  <c r="E444" i="3" s="1"/>
  <c r="C442" i="5"/>
  <c r="C442" i="4"/>
  <c r="F443" i="3"/>
  <c r="G325" i="3"/>
  <c r="H324" i="3"/>
  <c r="G991" i="4"/>
  <c r="H991" i="4" s="1"/>
  <c r="L990" i="4"/>
  <c r="N990" i="4" s="1"/>
  <c r="P883" i="5"/>
  <c r="G883" i="5"/>
  <c r="V322" i="4"/>
  <c r="F322" i="4"/>
  <c r="T82" i="5"/>
  <c r="T561" i="5"/>
  <c r="E164" i="5"/>
  <c r="F164" i="5" s="1"/>
  <c r="S150" i="5"/>
  <c r="G391" i="4"/>
  <c r="H391" i="4" s="1"/>
  <c r="L390" i="4"/>
  <c r="N390" i="4" s="1"/>
  <c r="J803" i="3"/>
  <c r="D803" i="5" s="1"/>
  <c r="I803" i="3"/>
  <c r="O803" i="4" s="1"/>
  <c r="J563" i="3"/>
  <c r="D563" i="5" s="1"/>
  <c r="I563" i="3"/>
  <c r="O563" i="4" s="1"/>
  <c r="J685" i="3"/>
  <c r="D685" i="5" s="1"/>
  <c r="I685" i="3"/>
  <c r="O685" i="4" s="1"/>
  <c r="E644" i="5"/>
  <c r="F644" i="5" s="1"/>
  <c r="G85" i="3"/>
  <c r="H84" i="3"/>
  <c r="P270" i="4"/>
  <c r="T270" i="4"/>
  <c r="U270" i="4" s="1"/>
  <c r="L870" i="4"/>
  <c r="N870" i="4" s="1"/>
  <c r="G871" i="4"/>
  <c r="H871" i="4" s="1"/>
  <c r="L510" i="4"/>
  <c r="N510" i="4" s="1"/>
  <c r="G511" i="4"/>
  <c r="H511" i="4" s="1"/>
  <c r="L1110" i="5"/>
  <c r="M1110" i="5" s="1"/>
  <c r="Q1110" i="5"/>
  <c r="C562" i="5"/>
  <c r="C562" i="4"/>
  <c r="F563" i="3"/>
  <c r="V441" i="4"/>
  <c r="F441" i="4"/>
  <c r="J323" i="3"/>
  <c r="D323" i="5" s="1"/>
  <c r="I323" i="3"/>
  <c r="O323" i="4" s="1"/>
  <c r="T322" i="5"/>
  <c r="V801" i="4"/>
  <c r="F801" i="4"/>
  <c r="C803" i="5" l="1"/>
  <c r="C803" i="4"/>
  <c r="C923" i="5"/>
  <c r="C923" i="4"/>
  <c r="C1163" i="5"/>
  <c r="C1163" i="4"/>
  <c r="C684" i="5"/>
  <c r="C684" i="4"/>
  <c r="C1043" i="5"/>
  <c r="C1043" i="4"/>
  <c r="C324" i="5"/>
  <c r="C324" i="4"/>
  <c r="T562" i="5"/>
  <c r="T390" i="4"/>
  <c r="U390" i="4" s="1"/>
  <c r="P390" i="4"/>
  <c r="G326" i="3"/>
  <c r="H325" i="3"/>
  <c r="G284" i="5"/>
  <c r="P284" i="5"/>
  <c r="G1166" i="3"/>
  <c r="H1165" i="3"/>
  <c r="G806" i="3"/>
  <c r="H805" i="3"/>
  <c r="I751" i="4"/>
  <c r="J751" i="4" s="1"/>
  <c r="R751" i="4"/>
  <c r="S31" i="4"/>
  <c r="K31" i="4"/>
  <c r="V683" i="4"/>
  <c r="F683" i="4"/>
  <c r="C204" i="5"/>
  <c r="C204" i="4"/>
  <c r="C84" i="5"/>
  <c r="C84" i="4"/>
  <c r="T683" i="5"/>
  <c r="R1110" i="5"/>
  <c r="N1110" i="5"/>
  <c r="M271" i="4"/>
  <c r="Q270" i="4"/>
  <c r="W270" i="4" s="1"/>
  <c r="X270" i="4" s="1"/>
  <c r="F442" i="4"/>
  <c r="V442" i="4"/>
  <c r="E764" i="5"/>
  <c r="F764" i="5" s="1"/>
  <c r="C1045" i="3"/>
  <c r="D1044" i="3"/>
  <c r="E1044" i="3" s="1"/>
  <c r="F1044" i="3" s="1"/>
  <c r="D565" i="3"/>
  <c r="E565" i="3" s="1"/>
  <c r="C566" i="3"/>
  <c r="M31" i="4"/>
  <c r="Q30" i="4"/>
  <c r="W30" i="4" s="1"/>
  <c r="X30" i="4" s="1"/>
  <c r="M151" i="4"/>
  <c r="Q150" i="4"/>
  <c r="W150" i="4" s="1"/>
  <c r="X150" i="4" s="1"/>
  <c r="V203" i="4"/>
  <c r="F203" i="4"/>
  <c r="C925" i="3"/>
  <c r="D924" i="3"/>
  <c r="E924" i="3" s="1"/>
  <c r="F924" i="3" s="1"/>
  <c r="V83" i="4"/>
  <c r="F83" i="4"/>
  <c r="F1042" i="4"/>
  <c r="V1042" i="4"/>
  <c r="I391" i="4"/>
  <c r="J391" i="4" s="1"/>
  <c r="R391" i="4"/>
  <c r="J31" i="5"/>
  <c r="K31" i="5" s="1"/>
  <c r="O30" i="5"/>
  <c r="U30" i="5" s="1"/>
  <c r="V30" i="5" s="1"/>
  <c r="E1124" i="5"/>
  <c r="F1124" i="5" s="1"/>
  <c r="R511" i="4"/>
  <c r="I511" i="4"/>
  <c r="J511" i="4" s="1"/>
  <c r="E884" i="5"/>
  <c r="F884" i="5" s="1"/>
  <c r="T442" i="5"/>
  <c r="O270" i="5"/>
  <c r="U270" i="5" s="1"/>
  <c r="V270" i="5" s="1"/>
  <c r="J271" i="5"/>
  <c r="K271" i="5" s="1"/>
  <c r="J204" i="3"/>
  <c r="D204" i="5" s="1"/>
  <c r="I204" i="3"/>
  <c r="O204" i="4" s="1"/>
  <c r="S631" i="4"/>
  <c r="K631" i="4"/>
  <c r="J925" i="3"/>
  <c r="D925" i="5" s="1"/>
  <c r="I925" i="3"/>
  <c r="O925" i="4" s="1"/>
  <c r="R990" i="5"/>
  <c r="N990" i="5"/>
  <c r="T203" i="5"/>
  <c r="T1110" i="4"/>
  <c r="U1110" i="4" s="1"/>
  <c r="P1110" i="4"/>
  <c r="S390" i="5"/>
  <c r="T83" i="5"/>
  <c r="T1042" i="5"/>
  <c r="V323" i="4"/>
  <c r="F323" i="4"/>
  <c r="D325" i="3"/>
  <c r="E325" i="3" s="1"/>
  <c r="F325" i="3" s="1"/>
  <c r="C326" i="3"/>
  <c r="G206" i="3"/>
  <c r="H205" i="3"/>
  <c r="S510" i="5"/>
  <c r="D205" i="3"/>
  <c r="E205" i="3" s="1"/>
  <c r="F205" i="3" s="1"/>
  <c r="C206" i="3"/>
  <c r="G927" i="3"/>
  <c r="H926" i="3"/>
  <c r="S990" i="5"/>
  <c r="I1111" i="4"/>
  <c r="J1111" i="4" s="1"/>
  <c r="R1111" i="4"/>
  <c r="D85" i="3"/>
  <c r="E85" i="3" s="1"/>
  <c r="F85" i="3" s="1"/>
  <c r="C86" i="3"/>
  <c r="R390" i="5"/>
  <c r="N390" i="5"/>
  <c r="T323" i="5"/>
  <c r="E1004" i="5"/>
  <c r="F1004" i="5" s="1"/>
  <c r="R750" i="5"/>
  <c r="S750" i="5" s="1"/>
  <c r="N750" i="5"/>
  <c r="T510" i="4"/>
  <c r="U510" i="4" s="1"/>
  <c r="P510" i="4"/>
  <c r="P164" i="5"/>
  <c r="G164" i="5"/>
  <c r="J631" i="5"/>
  <c r="K631" i="5" s="1"/>
  <c r="O630" i="5"/>
  <c r="U630" i="5" s="1"/>
  <c r="V630" i="5" s="1"/>
  <c r="J564" i="3"/>
  <c r="D564" i="5" s="1"/>
  <c r="I564" i="3"/>
  <c r="O564" i="4" s="1"/>
  <c r="C1165" i="3"/>
  <c r="D1164" i="3"/>
  <c r="E1164" i="3" s="1"/>
  <c r="F1164" i="3" s="1"/>
  <c r="N510" i="5"/>
  <c r="R510" i="5"/>
  <c r="J1044" i="3"/>
  <c r="D1044" i="5" s="1"/>
  <c r="I1044" i="3"/>
  <c r="O1044" i="4" s="1"/>
  <c r="J444" i="3"/>
  <c r="D444" i="5" s="1"/>
  <c r="I444" i="3"/>
  <c r="O444" i="4" s="1"/>
  <c r="R870" i="5"/>
  <c r="S870" i="5" s="1"/>
  <c r="N870" i="5"/>
  <c r="S271" i="4"/>
  <c r="K271" i="4"/>
  <c r="V802" i="4"/>
  <c r="F802" i="4"/>
  <c r="V922" i="4"/>
  <c r="F922" i="4"/>
  <c r="S1110" i="5"/>
  <c r="C443" i="5"/>
  <c r="C443" i="4"/>
  <c r="F444" i="3"/>
  <c r="J84" i="3"/>
  <c r="D84" i="5" s="1"/>
  <c r="I84" i="3"/>
  <c r="O84" i="4" s="1"/>
  <c r="E404" i="5"/>
  <c r="F404" i="5" s="1"/>
  <c r="D445" i="3"/>
  <c r="E445" i="3" s="1"/>
  <c r="C446" i="3"/>
  <c r="C563" i="5"/>
  <c r="C563" i="4"/>
  <c r="F564" i="3"/>
  <c r="R991" i="4"/>
  <c r="I991" i="4"/>
  <c r="J991" i="4" s="1"/>
  <c r="G44" i="5"/>
  <c r="P44" i="5"/>
  <c r="J686" i="3"/>
  <c r="D686" i="5" s="1"/>
  <c r="I686" i="3"/>
  <c r="O686" i="4" s="1"/>
  <c r="G566" i="3"/>
  <c r="H565" i="3"/>
  <c r="E524" i="5"/>
  <c r="F524" i="5" s="1"/>
  <c r="O150" i="5"/>
  <c r="U150" i="5" s="1"/>
  <c r="V150" i="5" s="1"/>
  <c r="J151" i="5"/>
  <c r="K151" i="5" s="1"/>
  <c r="G1046" i="3"/>
  <c r="H1045" i="3"/>
  <c r="G446" i="3"/>
  <c r="H445" i="3"/>
  <c r="C805" i="3"/>
  <c r="D804" i="3"/>
  <c r="E804" i="3" s="1"/>
  <c r="F804" i="3" s="1"/>
  <c r="T802" i="5"/>
  <c r="T922" i="5"/>
  <c r="V1162" i="4"/>
  <c r="F1162" i="4"/>
  <c r="H85" i="3"/>
  <c r="G86" i="3"/>
  <c r="T990" i="4"/>
  <c r="U990" i="4" s="1"/>
  <c r="P990" i="4"/>
  <c r="R871" i="4"/>
  <c r="I871" i="4"/>
  <c r="J871" i="4" s="1"/>
  <c r="F562" i="4"/>
  <c r="V562" i="4"/>
  <c r="P870" i="4"/>
  <c r="T870" i="4"/>
  <c r="U870" i="4" s="1"/>
  <c r="P644" i="5"/>
  <c r="G644" i="5"/>
  <c r="J324" i="3"/>
  <c r="D324" i="5" s="1"/>
  <c r="I324" i="3"/>
  <c r="O324" i="4" s="1"/>
  <c r="H687" i="3"/>
  <c r="G688" i="3"/>
  <c r="D685" i="3"/>
  <c r="E685" i="3" s="1"/>
  <c r="F685" i="3" s="1"/>
  <c r="C686" i="3"/>
  <c r="M631" i="4"/>
  <c r="Q630" i="4"/>
  <c r="W630" i="4" s="1"/>
  <c r="X630" i="4" s="1"/>
  <c r="J1164" i="3"/>
  <c r="D1164" i="5" s="1"/>
  <c r="I1164" i="3"/>
  <c r="O1164" i="4" s="1"/>
  <c r="K151" i="4"/>
  <c r="S151" i="4"/>
  <c r="J804" i="3"/>
  <c r="D804" i="5" s="1"/>
  <c r="I804" i="3"/>
  <c r="O804" i="4" s="1"/>
  <c r="T750" i="4"/>
  <c r="U750" i="4" s="1"/>
  <c r="P750" i="4"/>
  <c r="T1162" i="5"/>
  <c r="C1044" i="5" l="1"/>
  <c r="C1044" i="4"/>
  <c r="C804" i="5"/>
  <c r="C804" i="4"/>
  <c r="C325" i="5"/>
  <c r="C325" i="4"/>
  <c r="C924" i="5"/>
  <c r="C924" i="4"/>
  <c r="F925" i="3"/>
  <c r="C685" i="5"/>
  <c r="C685" i="4"/>
  <c r="F686" i="3"/>
  <c r="C1164" i="5"/>
  <c r="C1164" i="4"/>
  <c r="C205" i="5"/>
  <c r="C205" i="4"/>
  <c r="F206" i="3"/>
  <c r="C85" i="5"/>
  <c r="C85" i="4"/>
  <c r="O870" i="5"/>
  <c r="U870" i="5" s="1"/>
  <c r="V870" i="5" s="1"/>
  <c r="J871" i="5"/>
  <c r="K871" i="5" s="1"/>
  <c r="J325" i="3"/>
  <c r="D325" i="5" s="1"/>
  <c r="I325" i="3"/>
  <c r="O325" i="4" s="1"/>
  <c r="E645" i="5"/>
  <c r="F645" i="5" s="1"/>
  <c r="G524" i="5"/>
  <c r="P524" i="5"/>
  <c r="M511" i="4"/>
  <c r="Q510" i="4"/>
  <c r="W510" i="4" s="1"/>
  <c r="X510" i="4" s="1"/>
  <c r="O390" i="5"/>
  <c r="U390" i="5" s="1"/>
  <c r="V390" i="5" s="1"/>
  <c r="J391" i="5"/>
  <c r="K391" i="5" s="1"/>
  <c r="H927" i="3"/>
  <c r="G928" i="3"/>
  <c r="Q1110" i="4"/>
  <c r="W1110" i="4" s="1"/>
  <c r="X1110" i="4" s="1"/>
  <c r="M1111" i="4"/>
  <c r="G632" i="4"/>
  <c r="H632" i="4" s="1"/>
  <c r="L631" i="4"/>
  <c r="N631" i="4" s="1"/>
  <c r="Q31" i="5"/>
  <c r="L31" i="5"/>
  <c r="M31" i="5" s="1"/>
  <c r="D925" i="3"/>
  <c r="E925" i="3" s="1"/>
  <c r="C926" i="3"/>
  <c r="G327" i="3"/>
  <c r="H326" i="3"/>
  <c r="T1163" i="5"/>
  <c r="V1163" i="4"/>
  <c r="F1163" i="4"/>
  <c r="C687" i="3"/>
  <c r="D686" i="3"/>
  <c r="E686" i="3" s="1"/>
  <c r="Q990" i="4"/>
  <c r="W990" i="4" s="1"/>
  <c r="X990" i="4" s="1"/>
  <c r="M991" i="4"/>
  <c r="J445" i="3"/>
  <c r="D445" i="5" s="1"/>
  <c r="I445" i="3"/>
  <c r="O445" i="4" s="1"/>
  <c r="J565" i="3"/>
  <c r="D565" i="5" s="1"/>
  <c r="I565" i="3"/>
  <c r="O565" i="4" s="1"/>
  <c r="C564" i="5"/>
  <c r="C564" i="4"/>
  <c r="F565" i="3"/>
  <c r="D1165" i="3"/>
  <c r="E1165" i="3" s="1"/>
  <c r="F1165" i="3" s="1"/>
  <c r="C1166" i="3"/>
  <c r="C207" i="3"/>
  <c r="D206" i="3"/>
  <c r="E206" i="3" s="1"/>
  <c r="P884" i="5"/>
  <c r="G884" i="5"/>
  <c r="M391" i="4"/>
  <c r="Q390" i="4"/>
  <c r="W390" i="4" s="1"/>
  <c r="X390" i="4" s="1"/>
  <c r="V1043" i="4"/>
  <c r="F1043" i="4"/>
  <c r="M751" i="4"/>
  <c r="Q750" i="4"/>
  <c r="W750" i="4" s="1"/>
  <c r="X750" i="4" s="1"/>
  <c r="D805" i="3"/>
  <c r="E805" i="3" s="1"/>
  <c r="F805" i="3" s="1"/>
  <c r="C806" i="3"/>
  <c r="J926" i="3"/>
  <c r="D926" i="5" s="1"/>
  <c r="I926" i="3"/>
  <c r="O926" i="4" s="1"/>
  <c r="P764" i="5"/>
  <c r="G764" i="5"/>
  <c r="G567" i="3"/>
  <c r="H566" i="3"/>
  <c r="V563" i="4"/>
  <c r="F563" i="4"/>
  <c r="J751" i="5"/>
  <c r="K751" i="5" s="1"/>
  <c r="O750" i="5"/>
  <c r="U750" i="5" s="1"/>
  <c r="V750" i="5" s="1"/>
  <c r="C87" i="3"/>
  <c r="D86" i="3"/>
  <c r="E86" i="3" s="1"/>
  <c r="F86" i="3" s="1"/>
  <c r="S391" i="4"/>
  <c r="K391" i="4"/>
  <c r="C567" i="3"/>
  <c r="D566" i="3"/>
  <c r="E566" i="3" s="1"/>
  <c r="V84" i="4"/>
  <c r="F84" i="4"/>
  <c r="G32" i="4"/>
  <c r="H32" i="4" s="1"/>
  <c r="L31" i="4"/>
  <c r="N31" i="4" s="1"/>
  <c r="J1165" i="3"/>
  <c r="D1165" i="5" s="1"/>
  <c r="I1165" i="3"/>
  <c r="O1165" i="4" s="1"/>
  <c r="T1043" i="5"/>
  <c r="V923" i="4"/>
  <c r="F923" i="4"/>
  <c r="G807" i="3"/>
  <c r="H806" i="3"/>
  <c r="J1045" i="3"/>
  <c r="D1045" i="5" s="1"/>
  <c r="I1045" i="3"/>
  <c r="O1045" i="4" s="1"/>
  <c r="K511" i="4"/>
  <c r="S511" i="4"/>
  <c r="T84" i="5"/>
  <c r="G1167" i="3"/>
  <c r="H1166" i="3"/>
  <c r="T923" i="5"/>
  <c r="G152" i="4"/>
  <c r="H152" i="4" s="1"/>
  <c r="L151" i="4"/>
  <c r="N151" i="4" s="1"/>
  <c r="G689" i="3"/>
  <c r="H688" i="3"/>
  <c r="J85" i="3"/>
  <c r="D85" i="5" s="1"/>
  <c r="I85" i="3"/>
  <c r="O85" i="4" s="1"/>
  <c r="G1047" i="3"/>
  <c r="H1046" i="3"/>
  <c r="C447" i="3"/>
  <c r="D446" i="3"/>
  <c r="E446" i="3" s="1"/>
  <c r="C444" i="5"/>
  <c r="C444" i="4"/>
  <c r="F445" i="3"/>
  <c r="G272" i="4"/>
  <c r="H272" i="4" s="1"/>
  <c r="L271" i="4"/>
  <c r="N271" i="4" s="1"/>
  <c r="J205" i="3"/>
  <c r="D205" i="5" s="1"/>
  <c r="I205" i="3"/>
  <c r="O205" i="4" s="1"/>
  <c r="J991" i="5"/>
  <c r="K991" i="5" s="1"/>
  <c r="O990" i="5"/>
  <c r="U990" i="5" s="1"/>
  <c r="V990" i="5" s="1"/>
  <c r="V684" i="4"/>
  <c r="F684" i="4"/>
  <c r="S991" i="4"/>
  <c r="K991" i="4"/>
  <c r="T324" i="5"/>
  <c r="G87" i="3"/>
  <c r="H86" i="3"/>
  <c r="T563" i="5"/>
  <c r="J687" i="3"/>
  <c r="D687" i="5" s="1"/>
  <c r="I687" i="3"/>
  <c r="O687" i="4" s="1"/>
  <c r="Q151" i="5"/>
  <c r="L151" i="5"/>
  <c r="M151" i="5" s="1"/>
  <c r="V443" i="4"/>
  <c r="F443" i="4"/>
  <c r="Q631" i="5"/>
  <c r="L631" i="5"/>
  <c r="M631" i="5" s="1"/>
  <c r="P1004" i="5"/>
  <c r="G1004" i="5"/>
  <c r="K1111" i="4"/>
  <c r="S1111" i="4"/>
  <c r="G207" i="3"/>
  <c r="H206" i="3"/>
  <c r="Q271" i="5"/>
  <c r="L271" i="5"/>
  <c r="M271" i="5" s="1"/>
  <c r="P1124" i="5"/>
  <c r="G1124" i="5"/>
  <c r="D1045" i="3"/>
  <c r="E1045" i="3" s="1"/>
  <c r="F1045" i="3" s="1"/>
  <c r="C1046" i="3"/>
  <c r="J1111" i="5"/>
  <c r="K1111" i="5" s="1"/>
  <c r="O1110" i="5"/>
  <c r="U1110" i="5" s="1"/>
  <c r="V1110" i="5" s="1"/>
  <c r="V204" i="4"/>
  <c r="F204" i="4"/>
  <c r="S751" i="4"/>
  <c r="K751" i="4"/>
  <c r="T684" i="5"/>
  <c r="V803" i="4"/>
  <c r="F803" i="4"/>
  <c r="G447" i="3"/>
  <c r="H446" i="3"/>
  <c r="Q870" i="4"/>
  <c r="W870" i="4" s="1"/>
  <c r="X870" i="4" s="1"/>
  <c r="M871" i="4"/>
  <c r="S871" i="4"/>
  <c r="K871" i="4"/>
  <c r="E45" i="5"/>
  <c r="F45" i="5" s="1"/>
  <c r="G404" i="5"/>
  <c r="P404" i="5"/>
  <c r="T443" i="5"/>
  <c r="J511" i="5"/>
  <c r="K511" i="5" s="1"/>
  <c r="O510" i="5"/>
  <c r="U510" i="5" s="1"/>
  <c r="V510" i="5" s="1"/>
  <c r="E165" i="5"/>
  <c r="F165" i="5" s="1"/>
  <c r="C327" i="3"/>
  <c r="D326" i="3"/>
  <c r="E326" i="3" s="1"/>
  <c r="F326" i="3" s="1"/>
  <c r="T204" i="5"/>
  <c r="J805" i="3"/>
  <c r="D805" i="5" s="1"/>
  <c r="I805" i="3"/>
  <c r="O805" i="4" s="1"/>
  <c r="E285" i="5"/>
  <c r="F285" i="5" s="1"/>
  <c r="V324" i="4"/>
  <c r="F324" i="4"/>
  <c r="T803" i="5"/>
  <c r="C1045" i="5" l="1"/>
  <c r="C1045" i="4"/>
  <c r="C805" i="5"/>
  <c r="C805" i="4"/>
  <c r="F806" i="3"/>
  <c r="C326" i="5"/>
  <c r="C326" i="4"/>
  <c r="C86" i="5"/>
  <c r="C86" i="4"/>
  <c r="F87" i="3"/>
  <c r="C1165" i="5"/>
  <c r="C1165" i="4"/>
  <c r="C1167" i="3"/>
  <c r="D1166" i="3"/>
  <c r="E1166" i="3" s="1"/>
  <c r="F1166" i="3" s="1"/>
  <c r="Q391" i="5"/>
  <c r="L391" i="5"/>
  <c r="M391" i="5" s="1"/>
  <c r="P645" i="5"/>
  <c r="G645" i="5"/>
  <c r="T85" i="5"/>
  <c r="C686" i="5"/>
  <c r="C686" i="4"/>
  <c r="F687" i="3"/>
  <c r="T325" i="5"/>
  <c r="I86" i="3"/>
  <c r="O86" i="4" s="1"/>
  <c r="J86" i="3"/>
  <c r="D86" i="5" s="1"/>
  <c r="J1046" i="3"/>
  <c r="D1046" i="5" s="1"/>
  <c r="I1046" i="3"/>
  <c r="O1046" i="4" s="1"/>
  <c r="C568" i="3"/>
  <c r="D567" i="3"/>
  <c r="E567" i="3" s="1"/>
  <c r="V685" i="4"/>
  <c r="F685" i="4"/>
  <c r="R151" i="5"/>
  <c r="N151" i="5"/>
  <c r="H87" i="3"/>
  <c r="G88" i="3"/>
  <c r="T271" i="4"/>
  <c r="U271" i="4" s="1"/>
  <c r="P271" i="4"/>
  <c r="H1047" i="3"/>
  <c r="G1048" i="3"/>
  <c r="C807" i="3"/>
  <c r="D806" i="3"/>
  <c r="E806" i="3" s="1"/>
  <c r="C565" i="5"/>
  <c r="C565" i="4"/>
  <c r="F566" i="3"/>
  <c r="T631" i="4"/>
  <c r="U631" i="4" s="1"/>
  <c r="P631" i="4"/>
  <c r="C206" i="5"/>
  <c r="C206" i="4"/>
  <c r="T685" i="5"/>
  <c r="V804" i="4"/>
  <c r="F804" i="4"/>
  <c r="C1047" i="3"/>
  <c r="D1046" i="3"/>
  <c r="E1046" i="3" s="1"/>
  <c r="F1046" i="3" s="1"/>
  <c r="I446" i="3"/>
  <c r="O446" i="4" s="1"/>
  <c r="J446" i="3"/>
  <c r="D446" i="5" s="1"/>
  <c r="E1125" i="5"/>
  <c r="F1125" i="5" s="1"/>
  <c r="E1005" i="5"/>
  <c r="F1005" i="5" s="1"/>
  <c r="S151" i="5"/>
  <c r="R272" i="4"/>
  <c r="I272" i="4"/>
  <c r="J272" i="4" s="1"/>
  <c r="J1166" i="3"/>
  <c r="D1166" i="5" s="1"/>
  <c r="I1166" i="3"/>
  <c r="O1166" i="4" s="1"/>
  <c r="J806" i="3"/>
  <c r="D806" i="5" s="1"/>
  <c r="I806" i="3"/>
  <c r="O806" i="4" s="1"/>
  <c r="T31" i="4"/>
  <c r="U31" i="4" s="1"/>
  <c r="P31" i="4"/>
  <c r="G392" i="4"/>
  <c r="H392" i="4" s="1"/>
  <c r="L391" i="4"/>
  <c r="N391" i="4" s="1"/>
  <c r="E885" i="5"/>
  <c r="F885" i="5" s="1"/>
  <c r="V564" i="4"/>
  <c r="F564" i="4"/>
  <c r="I326" i="3"/>
  <c r="O326" i="4" s="1"/>
  <c r="J326" i="3"/>
  <c r="D326" i="5" s="1"/>
  <c r="I632" i="4"/>
  <c r="J632" i="4" s="1"/>
  <c r="R632" i="4"/>
  <c r="V205" i="4"/>
  <c r="F205" i="4"/>
  <c r="C925" i="5"/>
  <c r="C925" i="4"/>
  <c r="T804" i="5"/>
  <c r="H447" i="3"/>
  <c r="G448" i="3"/>
  <c r="C445" i="5"/>
  <c r="C445" i="4"/>
  <c r="F446" i="3"/>
  <c r="H1167" i="3"/>
  <c r="G1168" i="3"/>
  <c r="H807" i="3"/>
  <c r="G808" i="3"/>
  <c r="R32" i="4"/>
  <c r="I32" i="4"/>
  <c r="J32" i="4" s="1"/>
  <c r="J566" i="3"/>
  <c r="D566" i="5" s="1"/>
  <c r="I566" i="3"/>
  <c r="O566" i="4" s="1"/>
  <c r="T564" i="5"/>
  <c r="H327" i="3"/>
  <c r="G328" i="3"/>
  <c r="L871" i="5"/>
  <c r="M871" i="5" s="1"/>
  <c r="Q871" i="5"/>
  <c r="T205" i="5"/>
  <c r="V924" i="4"/>
  <c r="F924" i="4"/>
  <c r="N31" i="5"/>
  <c r="R31" i="5"/>
  <c r="S31" i="5" s="1"/>
  <c r="P285" i="5"/>
  <c r="G285" i="5"/>
  <c r="R271" i="5"/>
  <c r="S271" i="5" s="1"/>
  <c r="N271" i="5"/>
  <c r="R631" i="5"/>
  <c r="S631" i="5" s="1"/>
  <c r="N631" i="5"/>
  <c r="V444" i="4"/>
  <c r="F444" i="4"/>
  <c r="J688" i="3"/>
  <c r="D688" i="5" s="1"/>
  <c r="I688" i="3"/>
  <c r="O688" i="4" s="1"/>
  <c r="H567" i="3"/>
  <c r="G568" i="3"/>
  <c r="C688" i="3"/>
  <c r="D687" i="3"/>
  <c r="E687" i="3" s="1"/>
  <c r="T924" i="5"/>
  <c r="V1044" i="4"/>
  <c r="F1044" i="4"/>
  <c r="H207" i="3"/>
  <c r="G208" i="3"/>
  <c r="C448" i="3"/>
  <c r="D447" i="3"/>
  <c r="E447" i="3" s="1"/>
  <c r="G752" i="4"/>
  <c r="H752" i="4" s="1"/>
  <c r="L751" i="4"/>
  <c r="N751" i="4" s="1"/>
  <c r="L1111" i="4"/>
  <c r="N1111" i="4" s="1"/>
  <c r="G1112" i="4"/>
  <c r="H1112" i="4" s="1"/>
  <c r="G45" i="5"/>
  <c r="P45" i="5"/>
  <c r="G992" i="4"/>
  <c r="H992" i="4" s="1"/>
  <c r="L991" i="4"/>
  <c r="N991" i="4" s="1"/>
  <c r="Q991" i="5"/>
  <c r="L991" i="5"/>
  <c r="M991" i="5" s="1"/>
  <c r="T444" i="5"/>
  <c r="G690" i="3"/>
  <c r="H689" i="3"/>
  <c r="D87" i="3"/>
  <c r="E87" i="3" s="1"/>
  <c r="C88" i="3"/>
  <c r="E765" i="5"/>
  <c r="F765" i="5" s="1"/>
  <c r="C927" i="3"/>
  <c r="D926" i="3"/>
  <c r="E926" i="3" s="1"/>
  <c r="F926" i="3" s="1"/>
  <c r="G929" i="3"/>
  <c r="H928" i="3"/>
  <c r="V1164" i="4"/>
  <c r="F1164" i="4"/>
  <c r="T1044" i="5"/>
  <c r="R152" i="4"/>
  <c r="I152" i="4"/>
  <c r="J152" i="4" s="1"/>
  <c r="G512" i="4"/>
  <c r="H512" i="4" s="1"/>
  <c r="L511" i="4"/>
  <c r="N511" i="4" s="1"/>
  <c r="L751" i="5"/>
  <c r="M751" i="5" s="1"/>
  <c r="Q751" i="5"/>
  <c r="C328" i="3"/>
  <c r="D327" i="3"/>
  <c r="E327" i="3" s="1"/>
  <c r="F327" i="3" s="1"/>
  <c r="E405" i="5"/>
  <c r="F405" i="5" s="1"/>
  <c r="P165" i="5"/>
  <c r="G165" i="5"/>
  <c r="Q511" i="5"/>
  <c r="L511" i="5"/>
  <c r="M511" i="5" s="1"/>
  <c r="L871" i="4"/>
  <c r="N871" i="4" s="1"/>
  <c r="G872" i="4"/>
  <c r="H872" i="4" s="1"/>
  <c r="L1111" i="5"/>
  <c r="M1111" i="5" s="1"/>
  <c r="Q1111" i="5"/>
  <c r="I206" i="3"/>
  <c r="O206" i="4" s="1"/>
  <c r="J206" i="3"/>
  <c r="D206" i="5" s="1"/>
  <c r="P151" i="4"/>
  <c r="T151" i="4"/>
  <c r="U151" i="4" s="1"/>
  <c r="C208" i="3"/>
  <c r="D207" i="3"/>
  <c r="E207" i="3" s="1"/>
  <c r="F207" i="3" s="1"/>
  <c r="J927" i="3"/>
  <c r="D927" i="5" s="1"/>
  <c r="I927" i="3"/>
  <c r="O927" i="4" s="1"/>
  <c r="E525" i="5"/>
  <c r="F525" i="5" s="1"/>
  <c r="V85" i="4"/>
  <c r="F85" i="4"/>
  <c r="T1164" i="5"/>
  <c r="V325" i="4"/>
  <c r="F325" i="4"/>
  <c r="C327" i="5" l="1"/>
  <c r="C327" i="4"/>
  <c r="C1166" i="5"/>
  <c r="C1166" i="4"/>
  <c r="C1046" i="5"/>
  <c r="C1046" i="4"/>
  <c r="C926" i="5"/>
  <c r="C926" i="4"/>
  <c r="C207" i="5"/>
  <c r="C207" i="4"/>
  <c r="F208" i="3"/>
  <c r="C806" i="5"/>
  <c r="C806" i="4"/>
  <c r="N751" i="5"/>
  <c r="R751" i="5"/>
  <c r="N991" i="5"/>
  <c r="R991" i="5"/>
  <c r="E46" i="5"/>
  <c r="F46" i="5" s="1"/>
  <c r="G209" i="3"/>
  <c r="H208" i="3"/>
  <c r="G569" i="3"/>
  <c r="H568" i="3"/>
  <c r="O631" i="5"/>
  <c r="U631" i="5" s="1"/>
  <c r="V631" i="5" s="1"/>
  <c r="J632" i="5"/>
  <c r="K632" i="5" s="1"/>
  <c r="G329" i="3"/>
  <c r="H328" i="3"/>
  <c r="G449" i="3"/>
  <c r="H448" i="3"/>
  <c r="P885" i="5"/>
  <c r="G885" i="5"/>
  <c r="J87" i="3"/>
  <c r="D87" i="5" s="1"/>
  <c r="I87" i="3"/>
  <c r="O87" i="4" s="1"/>
  <c r="C569" i="3"/>
  <c r="D568" i="3"/>
  <c r="E568" i="3" s="1"/>
  <c r="V686" i="4"/>
  <c r="F686" i="4"/>
  <c r="V86" i="4"/>
  <c r="F86" i="4"/>
  <c r="V805" i="4"/>
  <c r="F805" i="4"/>
  <c r="T511" i="4"/>
  <c r="U511" i="4" s="1"/>
  <c r="P511" i="4"/>
  <c r="G765" i="5"/>
  <c r="P765" i="5"/>
  <c r="S991" i="5"/>
  <c r="R1112" i="4"/>
  <c r="I1112" i="4"/>
  <c r="J1112" i="4" s="1"/>
  <c r="J207" i="3"/>
  <c r="D207" i="5" s="1"/>
  <c r="I207" i="3"/>
  <c r="O207" i="4" s="1"/>
  <c r="J567" i="3"/>
  <c r="D567" i="5" s="1"/>
  <c r="I567" i="3"/>
  <c r="O567" i="4" s="1"/>
  <c r="J32" i="5"/>
  <c r="K32" i="5" s="1"/>
  <c r="O31" i="5"/>
  <c r="U31" i="5" s="1"/>
  <c r="V31" i="5" s="1"/>
  <c r="J327" i="3"/>
  <c r="D327" i="5" s="1"/>
  <c r="I327" i="3"/>
  <c r="O327" i="4" s="1"/>
  <c r="G809" i="3"/>
  <c r="H808" i="3"/>
  <c r="J447" i="3"/>
  <c r="D447" i="5" s="1"/>
  <c r="I447" i="3"/>
  <c r="O447" i="4" s="1"/>
  <c r="T391" i="4"/>
  <c r="U391" i="4" s="1"/>
  <c r="P391" i="4"/>
  <c r="S272" i="4"/>
  <c r="K272" i="4"/>
  <c r="V206" i="4"/>
  <c r="F206" i="4"/>
  <c r="C808" i="3"/>
  <c r="D807" i="3"/>
  <c r="E807" i="3" s="1"/>
  <c r="F807" i="3" s="1"/>
  <c r="O151" i="5"/>
  <c r="U151" i="5" s="1"/>
  <c r="V151" i="5" s="1"/>
  <c r="J152" i="5"/>
  <c r="K152" i="5" s="1"/>
  <c r="T686" i="5"/>
  <c r="C1168" i="3"/>
  <c r="D1167" i="3"/>
  <c r="E1167" i="3" s="1"/>
  <c r="F1167" i="3" s="1"/>
  <c r="T86" i="5"/>
  <c r="T805" i="5"/>
  <c r="N871" i="5"/>
  <c r="R871" i="5"/>
  <c r="P1125" i="5"/>
  <c r="G1125" i="5"/>
  <c r="C687" i="5"/>
  <c r="C687" i="4"/>
  <c r="F688" i="3"/>
  <c r="C89" i="3"/>
  <c r="D88" i="3"/>
  <c r="E88" i="3" s="1"/>
  <c r="T991" i="4"/>
  <c r="U991" i="4" s="1"/>
  <c r="P991" i="4"/>
  <c r="P1111" i="4"/>
  <c r="T1111" i="4"/>
  <c r="U1111" i="4" s="1"/>
  <c r="J272" i="5"/>
  <c r="K272" i="5" s="1"/>
  <c r="O271" i="5"/>
  <c r="U271" i="5" s="1"/>
  <c r="V271" i="5" s="1"/>
  <c r="J807" i="3"/>
  <c r="D807" i="5" s="1"/>
  <c r="I807" i="3"/>
  <c r="O807" i="4" s="1"/>
  <c r="K632" i="4"/>
  <c r="S632" i="4"/>
  <c r="I392" i="4"/>
  <c r="J392" i="4" s="1"/>
  <c r="R392" i="4"/>
  <c r="T206" i="5"/>
  <c r="S32" i="4"/>
  <c r="K32" i="4"/>
  <c r="T565" i="5"/>
  <c r="S152" i="4"/>
  <c r="K152" i="4"/>
  <c r="G1169" i="3"/>
  <c r="H1168" i="3"/>
  <c r="M32" i="4"/>
  <c r="Q31" i="4"/>
  <c r="W31" i="4" s="1"/>
  <c r="X31" i="4" s="1"/>
  <c r="C1048" i="3"/>
  <c r="D1047" i="3"/>
  <c r="E1047" i="3" s="1"/>
  <c r="F1047" i="3" s="1"/>
  <c r="M632" i="4"/>
  <c r="Q631" i="4"/>
  <c r="W631" i="4" s="1"/>
  <c r="X631" i="4" s="1"/>
  <c r="G1049" i="3"/>
  <c r="H1048" i="3"/>
  <c r="V1045" i="4"/>
  <c r="F1045" i="4"/>
  <c r="C449" i="3"/>
  <c r="D448" i="3"/>
  <c r="E448" i="3" s="1"/>
  <c r="G89" i="3"/>
  <c r="H88" i="3"/>
  <c r="E166" i="5"/>
  <c r="F166" i="5" s="1"/>
  <c r="J928" i="3"/>
  <c r="D928" i="5" s="1"/>
  <c r="I928" i="3"/>
  <c r="O928" i="4" s="1"/>
  <c r="C209" i="3"/>
  <c r="D208" i="3"/>
  <c r="E208" i="3" s="1"/>
  <c r="G930" i="3"/>
  <c r="H929" i="3"/>
  <c r="R872" i="4"/>
  <c r="I872" i="4"/>
  <c r="J872" i="4" s="1"/>
  <c r="J689" i="3"/>
  <c r="D689" i="5" s="1"/>
  <c r="I689" i="3"/>
  <c r="O689" i="4" s="1"/>
  <c r="R752" i="4"/>
  <c r="I752" i="4"/>
  <c r="J752" i="4" s="1"/>
  <c r="J1167" i="3"/>
  <c r="D1167" i="5" s="1"/>
  <c r="I1167" i="3"/>
  <c r="O1167" i="4" s="1"/>
  <c r="P1005" i="5"/>
  <c r="G1005" i="5"/>
  <c r="J1047" i="3"/>
  <c r="D1047" i="5" s="1"/>
  <c r="I1047" i="3"/>
  <c r="O1047" i="4" s="1"/>
  <c r="E646" i="5"/>
  <c r="F646" i="5" s="1"/>
  <c r="V1165" i="4"/>
  <c r="F1165" i="4"/>
  <c r="V326" i="4"/>
  <c r="F326" i="4"/>
  <c r="T1045" i="5"/>
  <c r="R1111" i="5"/>
  <c r="S1111" i="5" s="1"/>
  <c r="N1111" i="5"/>
  <c r="I992" i="4"/>
  <c r="J992" i="4" s="1"/>
  <c r="R992" i="4"/>
  <c r="T871" i="4"/>
  <c r="U871" i="4" s="1"/>
  <c r="P871" i="4"/>
  <c r="C928" i="3"/>
  <c r="D927" i="3"/>
  <c r="E927" i="3" s="1"/>
  <c r="F927" i="3" s="1"/>
  <c r="G691" i="3"/>
  <c r="H690" i="3"/>
  <c r="E286" i="5"/>
  <c r="F286" i="5" s="1"/>
  <c r="C446" i="5"/>
  <c r="C446" i="4"/>
  <c r="F447" i="3"/>
  <c r="F925" i="4"/>
  <c r="V925" i="4"/>
  <c r="C566" i="5"/>
  <c r="C566" i="4"/>
  <c r="F567" i="3"/>
  <c r="M272" i="4"/>
  <c r="Q271" i="4"/>
  <c r="W271" i="4" s="1"/>
  <c r="X271" i="4" s="1"/>
  <c r="T1165" i="5"/>
  <c r="T326" i="5"/>
  <c r="S751" i="5"/>
  <c r="C689" i="3"/>
  <c r="D688" i="3"/>
  <c r="E688" i="3" s="1"/>
  <c r="T445" i="5"/>
  <c r="C87" i="5"/>
  <c r="C87" i="4"/>
  <c r="F88" i="3"/>
  <c r="I512" i="4"/>
  <c r="J512" i="4" s="1"/>
  <c r="R512" i="4"/>
  <c r="P405" i="5"/>
  <c r="G405" i="5"/>
  <c r="P751" i="4"/>
  <c r="T751" i="4"/>
  <c r="U751" i="4" s="1"/>
  <c r="P525" i="5"/>
  <c r="G525" i="5"/>
  <c r="Q151" i="4"/>
  <c r="W151" i="4" s="1"/>
  <c r="X151" i="4" s="1"/>
  <c r="M152" i="4"/>
  <c r="R511" i="5"/>
  <c r="S511" i="5" s="1"/>
  <c r="N511" i="5"/>
  <c r="C329" i="3"/>
  <c r="D328" i="3"/>
  <c r="E328" i="3" s="1"/>
  <c r="F328" i="3" s="1"/>
  <c r="S871" i="5"/>
  <c r="V445" i="4"/>
  <c r="F445" i="4"/>
  <c r="T925" i="5"/>
  <c r="V565" i="4"/>
  <c r="F565" i="4"/>
  <c r="N391" i="5"/>
  <c r="R391" i="5"/>
  <c r="S391" i="5" s="1"/>
  <c r="C1167" i="5" l="1"/>
  <c r="C1167" i="4"/>
  <c r="C927" i="5"/>
  <c r="C927" i="4"/>
  <c r="C807" i="5"/>
  <c r="C807" i="4"/>
  <c r="C1047" i="5"/>
  <c r="C1047" i="4"/>
  <c r="C328" i="5"/>
  <c r="C328" i="4"/>
  <c r="V87" i="4"/>
  <c r="F87" i="4"/>
  <c r="T566" i="5"/>
  <c r="K992" i="4"/>
  <c r="S992" i="4"/>
  <c r="E1006" i="5"/>
  <c r="F1006" i="5" s="1"/>
  <c r="D89" i="3"/>
  <c r="E89" i="3" s="1"/>
  <c r="F89" i="3" s="1"/>
  <c r="C90" i="3"/>
  <c r="L152" i="5"/>
  <c r="M152" i="5" s="1"/>
  <c r="Q152" i="5"/>
  <c r="M392" i="4"/>
  <c r="Q391" i="4"/>
  <c r="W391" i="4" s="1"/>
  <c r="X391" i="4" s="1"/>
  <c r="G330" i="3"/>
  <c r="H329" i="3"/>
  <c r="T806" i="5"/>
  <c r="V1046" i="4"/>
  <c r="F1046" i="4"/>
  <c r="J690" i="3"/>
  <c r="D690" i="5" s="1"/>
  <c r="I690" i="3"/>
  <c r="O690" i="4" s="1"/>
  <c r="C688" i="5"/>
  <c r="C688" i="4"/>
  <c r="H691" i="3"/>
  <c r="G692" i="3"/>
  <c r="C1049" i="3"/>
  <c r="D1048" i="3"/>
  <c r="E1048" i="3" s="1"/>
  <c r="F1048" i="3" s="1"/>
  <c r="S392" i="4"/>
  <c r="K392" i="4"/>
  <c r="F687" i="4"/>
  <c r="V687" i="4"/>
  <c r="Q32" i="5"/>
  <c r="L32" i="5"/>
  <c r="M32" i="5" s="1"/>
  <c r="E886" i="5"/>
  <c r="F886" i="5" s="1"/>
  <c r="J992" i="5"/>
  <c r="K992" i="5" s="1"/>
  <c r="O991" i="5"/>
  <c r="U991" i="5" s="1"/>
  <c r="V991" i="5" s="1"/>
  <c r="V207" i="4"/>
  <c r="F207" i="4"/>
  <c r="O511" i="5"/>
  <c r="U511" i="5" s="1"/>
  <c r="V511" i="5" s="1"/>
  <c r="J512" i="5"/>
  <c r="K512" i="5" s="1"/>
  <c r="E406" i="5"/>
  <c r="F406" i="5" s="1"/>
  <c r="P646" i="5"/>
  <c r="G646" i="5"/>
  <c r="G33" i="4"/>
  <c r="H33" i="4" s="1"/>
  <c r="L32" i="4"/>
  <c r="N32" i="4" s="1"/>
  <c r="T687" i="5"/>
  <c r="C809" i="3"/>
  <c r="D808" i="3"/>
  <c r="E808" i="3" s="1"/>
  <c r="F808" i="3" s="1"/>
  <c r="E766" i="5"/>
  <c r="F766" i="5" s="1"/>
  <c r="J568" i="3"/>
  <c r="D568" i="5" s="1"/>
  <c r="I568" i="3"/>
  <c r="O568" i="4" s="1"/>
  <c r="T207" i="5"/>
  <c r="V1166" i="4"/>
  <c r="F1166" i="4"/>
  <c r="T87" i="5"/>
  <c r="L272" i="5"/>
  <c r="M272" i="5" s="1"/>
  <c r="Q272" i="5"/>
  <c r="C447" i="5"/>
  <c r="C447" i="4"/>
  <c r="F448" i="3"/>
  <c r="S752" i="4"/>
  <c r="K752" i="4"/>
  <c r="J929" i="3"/>
  <c r="D929" i="5" s="1"/>
  <c r="I929" i="3"/>
  <c r="O929" i="4" s="1"/>
  <c r="P166" i="5"/>
  <c r="G166" i="5"/>
  <c r="G633" i="4"/>
  <c r="H633" i="4" s="1"/>
  <c r="L632" i="4"/>
  <c r="N632" i="4" s="1"/>
  <c r="Q1111" i="4"/>
  <c r="W1111" i="4" s="1"/>
  <c r="X1111" i="4" s="1"/>
  <c r="M1112" i="4"/>
  <c r="E1126" i="5"/>
  <c r="F1126" i="5" s="1"/>
  <c r="Q511" i="4"/>
  <c r="W511" i="4" s="1"/>
  <c r="X511" i="4" s="1"/>
  <c r="M512" i="4"/>
  <c r="J448" i="3"/>
  <c r="D448" i="5" s="1"/>
  <c r="I448" i="3"/>
  <c r="O448" i="4" s="1"/>
  <c r="G570" i="3"/>
  <c r="H569" i="3"/>
  <c r="O751" i="5"/>
  <c r="U751" i="5" s="1"/>
  <c r="V751" i="5" s="1"/>
  <c r="J752" i="5"/>
  <c r="K752" i="5" s="1"/>
  <c r="T1166" i="5"/>
  <c r="J1112" i="5"/>
  <c r="K1112" i="5" s="1"/>
  <c r="O1111" i="5"/>
  <c r="U1111" i="5" s="1"/>
  <c r="V1111" i="5" s="1"/>
  <c r="D449" i="3"/>
  <c r="E449" i="3" s="1"/>
  <c r="C450" i="3"/>
  <c r="T1046" i="5"/>
  <c r="M752" i="4"/>
  <c r="Q751" i="4"/>
  <c r="W751" i="4" s="1"/>
  <c r="X751" i="4" s="1"/>
  <c r="G931" i="3"/>
  <c r="H930" i="3"/>
  <c r="J88" i="3"/>
  <c r="D88" i="5" s="1"/>
  <c r="I88" i="3"/>
  <c r="O88" i="4" s="1"/>
  <c r="J1048" i="3"/>
  <c r="D1048" i="5" s="1"/>
  <c r="I1048" i="3"/>
  <c r="O1048" i="4" s="1"/>
  <c r="J1168" i="3"/>
  <c r="D1168" i="5" s="1"/>
  <c r="I1168" i="3"/>
  <c r="O1168" i="4" s="1"/>
  <c r="M992" i="4"/>
  <c r="Q991" i="4"/>
  <c r="W991" i="4" s="1"/>
  <c r="X991" i="4" s="1"/>
  <c r="C1169" i="3"/>
  <c r="D1168" i="3"/>
  <c r="E1168" i="3" s="1"/>
  <c r="F1168" i="3" s="1"/>
  <c r="J808" i="3"/>
  <c r="D808" i="5" s="1"/>
  <c r="I808" i="3"/>
  <c r="O808" i="4" s="1"/>
  <c r="G450" i="3"/>
  <c r="H449" i="3"/>
  <c r="J208" i="3"/>
  <c r="D208" i="5" s="1"/>
  <c r="I208" i="3"/>
  <c r="O208" i="4" s="1"/>
  <c r="V926" i="4"/>
  <c r="F926" i="4"/>
  <c r="S872" i="4"/>
  <c r="K872" i="4"/>
  <c r="L632" i="5"/>
  <c r="M632" i="5" s="1"/>
  <c r="Q632" i="5"/>
  <c r="D329" i="3"/>
  <c r="E329" i="3" s="1"/>
  <c r="F329" i="3" s="1"/>
  <c r="C330" i="3"/>
  <c r="V446" i="4"/>
  <c r="F446" i="4"/>
  <c r="S512" i="4"/>
  <c r="K512" i="4"/>
  <c r="C567" i="5"/>
  <c r="C567" i="4"/>
  <c r="F568" i="3"/>
  <c r="T446" i="5"/>
  <c r="H89" i="3"/>
  <c r="G90" i="3"/>
  <c r="G1050" i="3"/>
  <c r="H1049" i="3"/>
  <c r="G1170" i="3"/>
  <c r="H1169" i="3"/>
  <c r="G273" i="4"/>
  <c r="H273" i="4" s="1"/>
  <c r="L272" i="4"/>
  <c r="N272" i="4" s="1"/>
  <c r="G810" i="3"/>
  <c r="H809" i="3"/>
  <c r="G210" i="3"/>
  <c r="H209" i="3"/>
  <c r="T926" i="5"/>
  <c r="V327" i="4"/>
  <c r="F327" i="4"/>
  <c r="C208" i="5"/>
  <c r="C208" i="4"/>
  <c r="F209" i="3"/>
  <c r="C929" i="3"/>
  <c r="D928" i="3"/>
  <c r="E928" i="3" s="1"/>
  <c r="F928" i="3" s="1"/>
  <c r="D689" i="3"/>
  <c r="E689" i="3" s="1"/>
  <c r="F689" i="3" s="1"/>
  <c r="C690" i="3"/>
  <c r="M872" i="4"/>
  <c r="Q871" i="4"/>
  <c r="W871" i="4" s="1"/>
  <c r="X871" i="4" s="1"/>
  <c r="O391" i="5"/>
  <c r="U391" i="5" s="1"/>
  <c r="V391" i="5" s="1"/>
  <c r="J392" i="5"/>
  <c r="K392" i="5" s="1"/>
  <c r="E526" i="5"/>
  <c r="F526" i="5" s="1"/>
  <c r="C88" i="5"/>
  <c r="C88" i="4"/>
  <c r="F566" i="4"/>
  <c r="V566" i="4"/>
  <c r="G286" i="5"/>
  <c r="P286" i="5"/>
  <c r="D209" i="3"/>
  <c r="E209" i="3" s="1"/>
  <c r="C210" i="3"/>
  <c r="L152" i="4"/>
  <c r="N152" i="4" s="1"/>
  <c r="G153" i="4"/>
  <c r="H153" i="4" s="1"/>
  <c r="J872" i="5"/>
  <c r="K872" i="5" s="1"/>
  <c r="O871" i="5"/>
  <c r="U871" i="5" s="1"/>
  <c r="V871" i="5" s="1"/>
  <c r="S1112" i="4"/>
  <c r="K1112" i="4"/>
  <c r="D569" i="3"/>
  <c r="E569" i="3" s="1"/>
  <c r="C570" i="3"/>
  <c r="J328" i="3"/>
  <c r="D328" i="5" s="1"/>
  <c r="I328" i="3"/>
  <c r="O328" i="4" s="1"/>
  <c r="P46" i="5"/>
  <c r="G46" i="5"/>
  <c r="V806" i="4"/>
  <c r="F806" i="4"/>
  <c r="T327" i="5"/>
  <c r="C808" i="5" l="1"/>
  <c r="C808" i="4"/>
  <c r="C1168" i="5"/>
  <c r="C1168" i="4"/>
  <c r="F1169" i="3"/>
  <c r="C1048" i="5"/>
  <c r="C1048" i="4"/>
  <c r="C329" i="5"/>
  <c r="C329" i="4"/>
  <c r="C689" i="5"/>
  <c r="C689" i="4"/>
  <c r="C928" i="5"/>
  <c r="C928" i="4"/>
  <c r="C89" i="5"/>
  <c r="C89" i="4"/>
  <c r="J1049" i="3"/>
  <c r="D1049" i="5" s="1"/>
  <c r="I1049" i="3"/>
  <c r="O1049" i="4" s="1"/>
  <c r="C451" i="3"/>
  <c r="D450" i="3"/>
  <c r="E450" i="3" s="1"/>
  <c r="S272" i="5"/>
  <c r="G1113" i="4"/>
  <c r="H1113" i="4" s="1"/>
  <c r="L1112" i="4"/>
  <c r="N1112" i="4" s="1"/>
  <c r="G1171" i="3"/>
  <c r="H1170" i="3"/>
  <c r="C568" i="5"/>
  <c r="C568" i="4"/>
  <c r="F569" i="3"/>
  <c r="G406" i="5"/>
  <c r="P406" i="5"/>
  <c r="P886" i="5"/>
  <c r="G886" i="5"/>
  <c r="G393" i="4"/>
  <c r="H393" i="4" s="1"/>
  <c r="L392" i="4"/>
  <c r="N392" i="4" s="1"/>
  <c r="V688" i="4"/>
  <c r="F688" i="4"/>
  <c r="J329" i="3"/>
  <c r="D329" i="5" s="1"/>
  <c r="I329" i="3"/>
  <c r="O329" i="4" s="1"/>
  <c r="C91" i="3"/>
  <c r="D90" i="3"/>
  <c r="E90" i="3" s="1"/>
  <c r="F90" i="3" s="1"/>
  <c r="T807" i="5"/>
  <c r="J209" i="3"/>
  <c r="D209" i="5" s="1"/>
  <c r="I209" i="3"/>
  <c r="O209" i="4" s="1"/>
  <c r="J930" i="3"/>
  <c r="D930" i="5" s="1"/>
  <c r="I930" i="3"/>
  <c r="O930" i="4" s="1"/>
  <c r="E47" i="5"/>
  <c r="F47" i="5" s="1"/>
  <c r="L392" i="5"/>
  <c r="M392" i="5" s="1"/>
  <c r="Q392" i="5"/>
  <c r="C209" i="5"/>
  <c r="C209" i="4"/>
  <c r="G211" i="3"/>
  <c r="H210" i="3"/>
  <c r="G1051" i="3"/>
  <c r="H1050" i="3"/>
  <c r="T567" i="5"/>
  <c r="N632" i="5"/>
  <c r="R632" i="5"/>
  <c r="S632" i="5" s="1"/>
  <c r="J449" i="3"/>
  <c r="D449" i="5" s="1"/>
  <c r="I449" i="3"/>
  <c r="O449" i="4" s="1"/>
  <c r="H931" i="3"/>
  <c r="G932" i="3"/>
  <c r="G571" i="3"/>
  <c r="H570" i="3"/>
  <c r="N272" i="5"/>
  <c r="R272" i="5"/>
  <c r="P32" i="4"/>
  <c r="T32" i="4"/>
  <c r="U32" i="4" s="1"/>
  <c r="L512" i="5"/>
  <c r="M512" i="5" s="1"/>
  <c r="Q512" i="5"/>
  <c r="T328" i="5"/>
  <c r="G526" i="5"/>
  <c r="P526" i="5"/>
  <c r="J569" i="3"/>
  <c r="D569" i="5" s="1"/>
  <c r="I569" i="3"/>
  <c r="O569" i="4" s="1"/>
  <c r="E287" i="5"/>
  <c r="F287" i="5" s="1"/>
  <c r="Q872" i="5"/>
  <c r="L872" i="5"/>
  <c r="M872" i="5" s="1"/>
  <c r="V208" i="4"/>
  <c r="F208" i="4"/>
  <c r="J809" i="3"/>
  <c r="D809" i="5" s="1"/>
  <c r="I809" i="3"/>
  <c r="O809" i="4" s="1"/>
  <c r="G91" i="3"/>
  <c r="H90" i="3"/>
  <c r="L512" i="4"/>
  <c r="N512" i="4" s="1"/>
  <c r="G513" i="4"/>
  <c r="H513" i="4" s="1"/>
  <c r="G451" i="3"/>
  <c r="H450" i="3"/>
  <c r="G753" i="4"/>
  <c r="H753" i="4" s="1"/>
  <c r="L752" i="4"/>
  <c r="N752" i="4" s="1"/>
  <c r="R33" i="4"/>
  <c r="I33" i="4"/>
  <c r="J33" i="4" s="1"/>
  <c r="D1049" i="3"/>
  <c r="E1049" i="3" s="1"/>
  <c r="F1049" i="3" s="1"/>
  <c r="C1050" i="3"/>
  <c r="P1006" i="5"/>
  <c r="G1006" i="5"/>
  <c r="V927" i="4"/>
  <c r="F927" i="4"/>
  <c r="R153" i="4"/>
  <c r="I153" i="4"/>
  <c r="J153" i="4" s="1"/>
  <c r="J89" i="3"/>
  <c r="D89" i="5" s="1"/>
  <c r="I89" i="3"/>
  <c r="O89" i="4" s="1"/>
  <c r="G873" i="4"/>
  <c r="H873" i="4" s="1"/>
  <c r="L872" i="4"/>
  <c r="N872" i="4" s="1"/>
  <c r="Q1112" i="5"/>
  <c r="L1112" i="5"/>
  <c r="M1112" i="5" s="1"/>
  <c r="R32" i="5"/>
  <c r="N32" i="5"/>
  <c r="V1047" i="4"/>
  <c r="F1047" i="4"/>
  <c r="T927" i="5"/>
  <c r="D929" i="3"/>
  <c r="E929" i="3" s="1"/>
  <c r="F929" i="3" s="1"/>
  <c r="C930" i="3"/>
  <c r="T688" i="5"/>
  <c r="T152" i="4"/>
  <c r="U152" i="4" s="1"/>
  <c r="P152" i="4"/>
  <c r="T272" i="4"/>
  <c r="U272" i="4" s="1"/>
  <c r="P272" i="4"/>
  <c r="T632" i="4"/>
  <c r="U632" i="4" s="1"/>
  <c r="P632" i="4"/>
  <c r="C448" i="5"/>
  <c r="C448" i="4"/>
  <c r="F449" i="3"/>
  <c r="P766" i="5"/>
  <c r="G766" i="5"/>
  <c r="E647" i="5"/>
  <c r="F647" i="5" s="1"/>
  <c r="S32" i="5"/>
  <c r="G693" i="3"/>
  <c r="H692" i="3"/>
  <c r="T1047" i="5"/>
  <c r="V328" i="4"/>
  <c r="F328" i="4"/>
  <c r="G811" i="3"/>
  <c r="H810" i="3"/>
  <c r="C571" i="3"/>
  <c r="D570" i="3"/>
  <c r="E570" i="3" s="1"/>
  <c r="C211" i="3"/>
  <c r="D210" i="3"/>
  <c r="E210" i="3" s="1"/>
  <c r="F210" i="3" s="1"/>
  <c r="V88" i="4"/>
  <c r="F88" i="4"/>
  <c r="C691" i="3"/>
  <c r="D690" i="3"/>
  <c r="E690" i="3" s="1"/>
  <c r="F690" i="3" s="1"/>
  <c r="I273" i="4"/>
  <c r="J273" i="4" s="1"/>
  <c r="R273" i="4"/>
  <c r="I633" i="4"/>
  <c r="J633" i="4" s="1"/>
  <c r="R633" i="4"/>
  <c r="F447" i="4"/>
  <c r="V447" i="4"/>
  <c r="J691" i="3"/>
  <c r="D691" i="5" s="1"/>
  <c r="I691" i="3"/>
  <c r="O691" i="4" s="1"/>
  <c r="S152" i="5"/>
  <c r="L992" i="4"/>
  <c r="N992" i="4" s="1"/>
  <c r="G993" i="4"/>
  <c r="H993" i="4" s="1"/>
  <c r="F1167" i="4"/>
  <c r="V1167" i="4"/>
  <c r="V567" i="4"/>
  <c r="F567" i="4"/>
  <c r="P1126" i="5"/>
  <c r="G1126" i="5"/>
  <c r="G331" i="3"/>
  <c r="H330" i="3"/>
  <c r="T208" i="5"/>
  <c r="T88" i="5"/>
  <c r="J1169" i="3"/>
  <c r="D1169" i="5" s="1"/>
  <c r="I1169" i="3"/>
  <c r="O1169" i="4" s="1"/>
  <c r="C331" i="3"/>
  <c r="D330" i="3"/>
  <c r="E330" i="3" s="1"/>
  <c r="F330" i="3" s="1"/>
  <c r="D1169" i="3"/>
  <c r="E1169" i="3" s="1"/>
  <c r="C1170" i="3"/>
  <c r="Q752" i="5"/>
  <c r="L752" i="5"/>
  <c r="M752" i="5" s="1"/>
  <c r="E167" i="5"/>
  <c r="F167" i="5" s="1"/>
  <c r="T447" i="5"/>
  <c r="D809" i="3"/>
  <c r="E809" i="3" s="1"/>
  <c r="F809" i="3" s="1"/>
  <c r="C810" i="3"/>
  <c r="L992" i="5"/>
  <c r="M992" i="5" s="1"/>
  <c r="Q992" i="5"/>
  <c r="N152" i="5"/>
  <c r="R152" i="5"/>
  <c r="V807" i="4"/>
  <c r="F807" i="4"/>
  <c r="T1167" i="5"/>
  <c r="C210" i="5" l="1"/>
  <c r="C210" i="4"/>
  <c r="C929" i="5"/>
  <c r="C929" i="4"/>
  <c r="C690" i="5"/>
  <c r="C690" i="4"/>
  <c r="C90" i="5"/>
  <c r="C90" i="4"/>
  <c r="C809" i="5"/>
  <c r="C809" i="4"/>
  <c r="C330" i="5"/>
  <c r="C330" i="4"/>
  <c r="C1049" i="5"/>
  <c r="C1049" i="4"/>
  <c r="J153" i="5"/>
  <c r="K153" i="5" s="1"/>
  <c r="O152" i="5"/>
  <c r="U152" i="5" s="1"/>
  <c r="V152" i="5" s="1"/>
  <c r="P167" i="5"/>
  <c r="G167" i="5"/>
  <c r="E1127" i="5"/>
  <c r="F1127" i="5" s="1"/>
  <c r="C212" i="3"/>
  <c r="D211" i="3"/>
  <c r="E211" i="3" s="1"/>
  <c r="F211" i="3" s="1"/>
  <c r="R1112" i="5"/>
  <c r="S1112" i="5" s="1"/>
  <c r="N1112" i="5"/>
  <c r="P752" i="4"/>
  <c r="T752" i="4"/>
  <c r="U752" i="4" s="1"/>
  <c r="P287" i="5"/>
  <c r="G287" i="5"/>
  <c r="G933" i="3"/>
  <c r="H932" i="3"/>
  <c r="J1050" i="3"/>
  <c r="D1050" i="5" s="1"/>
  <c r="I1050" i="3"/>
  <c r="O1050" i="4" s="1"/>
  <c r="R392" i="5"/>
  <c r="N392" i="5"/>
  <c r="T392" i="4"/>
  <c r="U392" i="4" s="1"/>
  <c r="P392" i="4"/>
  <c r="V568" i="4"/>
  <c r="F568" i="4"/>
  <c r="T89" i="5"/>
  <c r="T1048" i="5"/>
  <c r="J931" i="3"/>
  <c r="D931" i="5" s="1"/>
  <c r="I931" i="3"/>
  <c r="O931" i="4" s="1"/>
  <c r="C1169" i="5"/>
  <c r="C1169" i="4"/>
  <c r="R752" i="5"/>
  <c r="N752" i="5"/>
  <c r="S273" i="4"/>
  <c r="K273" i="4"/>
  <c r="C572" i="3"/>
  <c r="D571" i="3"/>
  <c r="E571" i="3" s="1"/>
  <c r="G694" i="3"/>
  <c r="H693" i="3"/>
  <c r="V448" i="4"/>
  <c r="F448" i="4"/>
  <c r="M153" i="4"/>
  <c r="Q152" i="4"/>
  <c r="W152" i="4" s="1"/>
  <c r="X152" i="4" s="1"/>
  <c r="T872" i="4"/>
  <c r="U872" i="4" s="1"/>
  <c r="P872" i="4"/>
  <c r="E1007" i="5"/>
  <c r="F1007" i="5" s="1"/>
  <c r="I450" i="3"/>
  <c r="O450" i="4" s="1"/>
  <c r="J450" i="3"/>
  <c r="D450" i="5" s="1"/>
  <c r="I210" i="3"/>
  <c r="O210" i="4" s="1"/>
  <c r="J210" i="3"/>
  <c r="D210" i="5" s="1"/>
  <c r="E887" i="5"/>
  <c r="F887" i="5" s="1"/>
  <c r="J1170" i="3"/>
  <c r="D1170" i="5" s="1"/>
  <c r="I1170" i="3"/>
  <c r="O1170" i="4" s="1"/>
  <c r="V1168" i="4"/>
  <c r="F1168" i="4"/>
  <c r="C449" i="5"/>
  <c r="C449" i="4"/>
  <c r="F450" i="3"/>
  <c r="G47" i="5"/>
  <c r="P47" i="5"/>
  <c r="S752" i="5"/>
  <c r="J810" i="3"/>
  <c r="D810" i="5" s="1"/>
  <c r="I810" i="3"/>
  <c r="O810" i="4" s="1"/>
  <c r="T448" i="5"/>
  <c r="I873" i="4"/>
  <c r="J873" i="4" s="1"/>
  <c r="R873" i="4"/>
  <c r="H451" i="3"/>
  <c r="G452" i="3"/>
  <c r="M33" i="4"/>
  <c r="Q32" i="4"/>
  <c r="W32" i="4" s="1"/>
  <c r="X32" i="4" s="1"/>
  <c r="H211" i="3"/>
  <c r="G212" i="3"/>
  <c r="D91" i="3"/>
  <c r="E91" i="3" s="1"/>
  <c r="F91" i="3" s="1"/>
  <c r="C92" i="3"/>
  <c r="H1171" i="3"/>
  <c r="G1172" i="3"/>
  <c r="C452" i="3"/>
  <c r="D451" i="3"/>
  <c r="E451" i="3" s="1"/>
  <c r="V928" i="4"/>
  <c r="F928" i="4"/>
  <c r="T1168" i="5"/>
  <c r="I393" i="4"/>
  <c r="J393" i="4" s="1"/>
  <c r="R393" i="4"/>
  <c r="H811" i="3"/>
  <c r="G812" i="3"/>
  <c r="P647" i="5"/>
  <c r="G647" i="5"/>
  <c r="M633" i="4"/>
  <c r="Q632" i="4"/>
  <c r="W632" i="4" s="1"/>
  <c r="X632" i="4" s="1"/>
  <c r="C1051" i="3"/>
  <c r="D1050" i="3"/>
  <c r="E1050" i="3" s="1"/>
  <c r="F1050" i="3" s="1"/>
  <c r="R513" i="4"/>
  <c r="I513" i="4"/>
  <c r="J513" i="4" s="1"/>
  <c r="R872" i="5"/>
  <c r="N872" i="5"/>
  <c r="P1112" i="4"/>
  <c r="T1112" i="4"/>
  <c r="U1112" i="4" s="1"/>
  <c r="T928" i="5"/>
  <c r="V329" i="4"/>
  <c r="F329" i="4"/>
  <c r="R992" i="5"/>
  <c r="S992" i="5" s="1"/>
  <c r="N992" i="5"/>
  <c r="C1171" i="3"/>
  <c r="D1170" i="3"/>
  <c r="E1170" i="3" s="1"/>
  <c r="F1170" i="3" s="1"/>
  <c r="C692" i="3"/>
  <c r="D691" i="3"/>
  <c r="E691" i="3" s="1"/>
  <c r="F691" i="3" s="1"/>
  <c r="J33" i="5"/>
  <c r="K33" i="5" s="1"/>
  <c r="O32" i="5"/>
  <c r="U32" i="5" s="1"/>
  <c r="V32" i="5" s="1"/>
  <c r="P512" i="4"/>
  <c r="T512" i="4"/>
  <c r="U512" i="4" s="1"/>
  <c r="S872" i="5"/>
  <c r="E527" i="5"/>
  <c r="F527" i="5" s="1"/>
  <c r="O272" i="5"/>
  <c r="U272" i="5" s="1"/>
  <c r="V272" i="5" s="1"/>
  <c r="J273" i="5"/>
  <c r="K273" i="5" s="1"/>
  <c r="J633" i="5"/>
  <c r="K633" i="5" s="1"/>
  <c r="O632" i="5"/>
  <c r="U632" i="5" s="1"/>
  <c r="V632" i="5" s="1"/>
  <c r="V209" i="4"/>
  <c r="F209" i="4"/>
  <c r="E407" i="5"/>
  <c r="F407" i="5" s="1"/>
  <c r="I1113" i="4"/>
  <c r="J1113" i="4" s="1"/>
  <c r="R1113" i="4"/>
  <c r="T329" i="5"/>
  <c r="J692" i="3"/>
  <c r="D692" i="5" s="1"/>
  <c r="I692" i="3"/>
  <c r="O692" i="4" s="1"/>
  <c r="R753" i="4"/>
  <c r="I753" i="4"/>
  <c r="J753" i="4" s="1"/>
  <c r="H1051" i="3"/>
  <c r="G1052" i="3"/>
  <c r="T568" i="5"/>
  <c r="R993" i="4"/>
  <c r="I993" i="4"/>
  <c r="J993" i="4" s="1"/>
  <c r="E767" i="5"/>
  <c r="F767" i="5" s="1"/>
  <c r="C931" i="3"/>
  <c r="D930" i="3"/>
  <c r="E930" i="3" s="1"/>
  <c r="F930" i="3" s="1"/>
  <c r="S153" i="4"/>
  <c r="K153" i="4"/>
  <c r="S33" i="4"/>
  <c r="K33" i="4"/>
  <c r="I90" i="3"/>
  <c r="O90" i="4" s="1"/>
  <c r="J90" i="3"/>
  <c r="D90" i="5" s="1"/>
  <c r="J570" i="3"/>
  <c r="D570" i="5" s="1"/>
  <c r="I570" i="3"/>
  <c r="O570" i="4" s="1"/>
  <c r="T209" i="5"/>
  <c r="V89" i="4"/>
  <c r="F89" i="4"/>
  <c r="V689" i="4"/>
  <c r="F689" i="4"/>
  <c r="V808" i="4"/>
  <c r="F808" i="4"/>
  <c r="N512" i="5"/>
  <c r="R512" i="5"/>
  <c r="S512" i="5" s="1"/>
  <c r="C811" i="3"/>
  <c r="D810" i="3"/>
  <c r="E810" i="3" s="1"/>
  <c r="F810" i="3" s="1"/>
  <c r="I330" i="3"/>
  <c r="O330" i="4" s="1"/>
  <c r="J330" i="3"/>
  <c r="D330" i="5" s="1"/>
  <c r="C332" i="3"/>
  <c r="D331" i="3"/>
  <c r="E331" i="3" s="1"/>
  <c r="F331" i="3" s="1"/>
  <c r="H331" i="3"/>
  <c r="G332" i="3"/>
  <c r="P992" i="4"/>
  <c r="T992" i="4"/>
  <c r="U992" i="4" s="1"/>
  <c r="K633" i="4"/>
  <c r="S633" i="4"/>
  <c r="M273" i="4"/>
  <c r="Q272" i="4"/>
  <c r="W272" i="4" s="1"/>
  <c r="X272" i="4" s="1"/>
  <c r="H91" i="3"/>
  <c r="G92" i="3"/>
  <c r="H571" i="3"/>
  <c r="G572" i="3"/>
  <c r="S392" i="5"/>
  <c r="C569" i="5"/>
  <c r="C569" i="4"/>
  <c r="F570" i="3"/>
  <c r="T689" i="5"/>
  <c r="V1048" i="4"/>
  <c r="F1048" i="4"/>
  <c r="T808" i="5"/>
  <c r="C1050" i="5" l="1"/>
  <c r="C1050" i="4"/>
  <c r="F1051" i="3"/>
  <c r="C691" i="5"/>
  <c r="C691" i="4"/>
  <c r="F692" i="3"/>
  <c r="C91" i="5"/>
  <c r="C91" i="4"/>
  <c r="C211" i="5"/>
  <c r="C211" i="4"/>
  <c r="F212" i="3"/>
  <c r="C1170" i="5"/>
  <c r="C1170" i="4"/>
  <c r="F1171" i="3"/>
  <c r="C930" i="5"/>
  <c r="C930" i="4"/>
  <c r="C810" i="5"/>
  <c r="C810" i="4"/>
  <c r="C331" i="5"/>
  <c r="C331" i="4"/>
  <c r="C932" i="3"/>
  <c r="D931" i="3"/>
  <c r="E931" i="3" s="1"/>
  <c r="F931" i="3" s="1"/>
  <c r="G1053" i="3"/>
  <c r="H1052" i="3"/>
  <c r="Q273" i="5"/>
  <c r="L273" i="5"/>
  <c r="M273" i="5" s="1"/>
  <c r="L33" i="5"/>
  <c r="M33" i="5" s="1"/>
  <c r="Q33" i="5"/>
  <c r="C1172" i="3"/>
  <c r="D1171" i="3"/>
  <c r="E1171" i="3" s="1"/>
  <c r="M1113" i="4"/>
  <c r="Q1112" i="4"/>
  <c r="W1112" i="4" s="1"/>
  <c r="X1112" i="4" s="1"/>
  <c r="C1052" i="3"/>
  <c r="D1051" i="3"/>
  <c r="E1051" i="3" s="1"/>
  <c r="S393" i="4"/>
  <c r="K393" i="4"/>
  <c r="J1171" i="3"/>
  <c r="D1171" i="5" s="1"/>
  <c r="I1171" i="3"/>
  <c r="O1171" i="4" s="1"/>
  <c r="G453" i="3"/>
  <c r="H452" i="3"/>
  <c r="G274" i="4"/>
  <c r="H274" i="4" s="1"/>
  <c r="L273" i="4"/>
  <c r="N273" i="4" s="1"/>
  <c r="T1169" i="5"/>
  <c r="G934" i="3"/>
  <c r="H933" i="3"/>
  <c r="Q153" i="5"/>
  <c r="L153" i="5"/>
  <c r="M153" i="5" s="1"/>
  <c r="T690" i="5"/>
  <c r="J91" i="3"/>
  <c r="D91" i="5" s="1"/>
  <c r="I91" i="3"/>
  <c r="O91" i="4" s="1"/>
  <c r="J1051" i="3"/>
  <c r="D1051" i="5" s="1"/>
  <c r="I1051" i="3"/>
  <c r="O1051" i="4" s="1"/>
  <c r="S1113" i="4"/>
  <c r="K1113" i="4"/>
  <c r="J993" i="5"/>
  <c r="K993" i="5" s="1"/>
  <c r="O992" i="5"/>
  <c r="U992" i="5" s="1"/>
  <c r="V992" i="5" s="1"/>
  <c r="J451" i="3"/>
  <c r="D451" i="5" s="1"/>
  <c r="I451" i="3"/>
  <c r="O451" i="4" s="1"/>
  <c r="M393" i="4"/>
  <c r="Q392" i="4"/>
  <c r="W392" i="4" s="1"/>
  <c r="X392" i="4" s="1"/>
  <c r="V809" i="4"/>
  <c r="F809" i="4"/>
  <c r="C570" i="5"/>
  <c r="C570" i="4"/>
  <c r="F571" i="3"/>
  <c r="S753" i="4"/>
  <c r="K753" i="4"/>
  <c r="P527" i="5"/>
  <c r="G527" i="5"/>
  <c r="C93" i="3"/>
  <c r="D92" i="3"/>
  <c r="E92" i="3" s="1"/>
  <c r="F92" i="3" s="1"/>
  <c r="E288" i="5"/>
  <c r="F288" i="5" s="1"/>
  <c r="C213" i="3"/>
  <c r="D212" i="3"/>
  <c r="E212" i="3" s="1"/>
  <c r="T809" i="5"/>
  <c r="V929" i="4"/>
  <c r="F929" i="4"/>
  <c r="G93" i="3"/>
  <c r="H92" i="3"/>
  <c r="G1173" i="3"/>
  <c r="H1172" i="3"/>
  <c r="C573" i="3"/>
  <c r="D572" i="3"/>
  <c r="E572" i="3" s="1"/>
  <c r="J932" i="3"/>
  <c r="D932" i="5" s="1"/>
  <c r="I932" i="3"/>
  <c r="O932" i="4" s="1"/>
  <c r="G767" i="5"/>
  <c r="P767" i="5"/>
  <c r="P407" i="5"/>
  <c r="G407" i="5"/>
  <c r="T569" i="5"/>
  <c r="J331" i="3"/>
  <c r="D331" i="5" s="1"/>
  <c r="I331" i="3"/>
  <c r="O331" i="4" s="1"/>
  <c r="G34" i="4"/>
  <c r="H34" i="4" s="1"/>
  <c r="L33" i="4"/>
  <c r="N33" i="4" s="1"/>
  <c r="O872" i="5"/>
  <c r="U872" i="5" s="1"/>
  <c r="V872" i="5" s="1"/>
  <c r="J873" i="5"/>
  <c r="K873" i="5" s="1"/>
  <c r="E648" i="5"/>
  <c r="F648" i="5" s="1"/>
  <c r="E48" i="5"/>
  <c r="F48" i="5" s="1"/>
  <c r="P1007" i="5"/>
  <c r="G1007" i="5"/>
  <c r="J753" i="5"/>
  <c r="K753" i="5" s="1"/>
  <c r="O752" i="5"/>
  <c r="U752" i="5" s="1"/>
  <c r="V752" i="5" s="1"/>
  <c r="O392" i="5"/>
  <c r="U392" i="5" s="1"/>
  <c r="V392" i="5" s="1"/>
  <c r="J393" i="5"/>
  <c r="K393" i="5" s="1"/>
  <c r="V1049" i="4"/>
  <c r="F1049" i="4"/>
  <c r="T929" i="5"/>
  <c r="O1112" i="5"/>
  <c r="U1112" i="5" s="1"/>
  <c r="V1112" i="5" s="1"/>
  <c r="J1113" i="5"/>
  <c r="K1113" i="5" s="1"/>
  <c r="S993" i="4"/>
  <c r="K993" i="4"/>
  <c r="G213" i="3"/>
  <c r="H212" i="3"/>
  <c r="K873" i="4"/>
  <c r="S873" i="4"/>
  <c r="C450" i="5"/>
  <c r="C450" i="4"/>
  <c r="F451" i="3"/>
  <c r="J693" i="3"/>
  <c r="D693" i="5" s="1"/>
  <c r="I693" i="3"/>
  <c r="O693" i="4" s="1"/>
  <c r="P1127" i="5"/>
  <c r="G1127" i="5"/>
  <c r="T1049" i="5"/>
  <c r="V90" i="4"/>
  <c r="F90" i="4"/>
  <c r="Q633" i="5"/>
  <c r="L633" i="5"/>
  <c r="M633" i="5" s="1"/>
  <c r="V1169" i="4"/>
  <c r="F1169" i="4"/>
  <c r="V690" i="4"/>
  <c r="F690" i="4"/>
  <c r="G333" i="3"/>
  <c r="H332" i="3"/>
  <c r="G573" i="3"/>
  <c r="H572" i="3"/>
  <c r="G154" i="4"/>
  <c r="H154" i="4" s="1"/>
  <c r="L153" i="4"/>
  <c r="N153" i="4" s="1"/>
  <c r="K513" i="4"/>
  <c r="S513" i="4"/>
  <c r="G813" i="3"/>
  <c r="H812" i="3"/>
  <c r="J211" i="3"/>
  <c r="D211" i="5" s="1"/>
  <c r="I211" i="3"/>
  <c r="O211" i="4" s="1"/>
  <c r="V449" i="4"/>
  <c r="F449" i="4"/>
  <c r="P887" i="5"/>
  <c r="G887" i="5"/>
  <c r="M873" i="4"/>
  <c r="Q872" i="4"/>
  <c r="W872" i="4" s="1"/>
  <c r="X872" i="4" s="1"/>
  <c r="G695" i="3"/>
  <c r="H694" i="3"/>
  <c r="Q752" i="4"/>
  <c r="W752" i="4" s="1"/>
  <c r="X752" i="4" s="1"/>
  <c r="M753" i="4"/>
  <c r="E168" i="5"/>
  <c r="F168" i="5" s="1"/>
  <c r="T90" i="5"/>
  <c r="V210" i="4"/>
  <c r="F210" i="4"/>
  <c r="G634" i="4"/>
  <c r="H634" i="4" s="1"/>
  <c r="L633" i="4"/>
  <c r="N633" i="4" s="1"/>
  <c r="T330" i="5"/>
  <c r="Q992" i="4"/>
  <c r="W992" i="4" s="1"/>
  <c r="X992" i="4" s="1"/>
  <c r="M993" i="4"/>
  <c r="V569" i="4"/>
  <c r="F569" i="4"/>
  <c r="C812" i="3"/>
  <c r="D811" i="3"/>
  <c r="E811" i="3" s="1"/>
  <c r="F811" i="3" s="1"/>
  <c r="J513" i="5"/>
  <c r="K513" i="5" s="1"/>
  <c r="O512" i="5"/>
  <c r="U512" i="5" s="1"/>
  <c r="V512" i="5" s="1"/>
  <c r="C333" i="3"/>
  <c r="D332" i="3"/>
  <c r="E332" i="3" s="1"/>
  <c r="F332" i="3" s="1"/>
  <c r="J571" i="3"/>
  <c r="D571" i="5" s="1"/>
  <c r="I571" i="3"/>
  <c r="O571" i="4" s="1"/>
  <c r="M513" i="4"/>
  <c r="Q512" i="4"/>
  <c r="W512" i="4" s="1"/>
  <c r="X512" i="4" s="1"/>
  <c r="C693" i="3"/>
  <c r="D692" i="3"/>
  <c r="E692" i="3" s="1"/>
  <c r="J811" i="3"/>
  <c r="D811" i="5" s="1"/>
  <c r="I811" i="3"/>
  <c r="O811" i="4" s="1"/>
  <c r="C453" i="3"/>
  <c r="D452" i="3"/>
  <c r="E452" i="3" s="1"/>
  <c r="T449" i="5"/>
  <c r="V330" i="4"/>
  <c r="F330" i="4"/>
  <c r="T210" i="5"/>
  <c r="C92" i="5" l="1"/>
  <c r="C92" i="4"/>
  <c r="C811" i="5"/>
  <c r="C811" i="4"/>
  <c r="C931" i="5"/>
  <c r="C931" i="4"/>
  <c r="C332" i="5"/>
  <c r="C332" i="4"/>
  <c r="Q513" i="5"/>
  <c r="L513" i="5"/>
  <c r="M513" i="5" s="1"/>
  <c r="T450" i="5"/>
  <c r="P33" i="4"/>
  <c r="T33" i="4"/>
  <c r="U33" i="4" s="1"/>
  <c r="G288" i="5"/>
  <c r="P288" i="5"/>
  <c r="C1053" i="3"/>
  <c r="D1052" i="3"/>
  <c r="E1052" i="3" s="1"/>
  <c r="C1171" i="5"/>
  <c r="C1171" i="4"/>
  <c r="T633" i="4"/>
  <c r="U633" i="4" s="1"/>
  <c r="P633" i="4"/>
  <c r="L1113" i="5"/>
  <c r="M1113" i="5" s="1"/>
  <c r="Q1113" i="5"/>
  <c r="R34" i="4"/>
  <c r="I34" i="4"/>
  <c r="J34" i="4" s="1"/>
  <c r="E768" i="5"/>
  <c r="F768" i="5" s="1"/>
  <c r="H93" i="3"/>
  <c r="G94" i="3"/>
  <c r="J452" i="3"/>
  <c r="D452" i="5" s="1"/>
  <c r="I452" i="3"/>
  <c r="O452" i="4" s="1"/>
  <c r="T331" i="5"/>
  <c r="V1170" i="4"/>
  <c r="F1170" i="4"/>
  <c r="C692" i="5"/>
  <c r="C692" i="4"/>
  <c r="P168" i="5"/>
  <c r="G168" i="5"/>
  <c r="J92" i="3"/>
  <c r="D92" i="5" s="1"/>
  <c r="I92" i="3"/>
  <c r="O92" i="4" s="1"/>
  <c r="L753" i="4"/>
  <c r="N753" i="4" s="1"/>
  <c r="G754" i="4"/>
  <c r="H754" i="4" s="1"/>
  <c r="T91" i="5"/>
  <c r="I634" i="4"/>
  <c r="J634" i="4" s="1"/>
  <c r="R634" i="4"/>
  <c r="T153" i="4"/>
  <c r="U153" i="4" s="1"/>
  <c r="P153" i="4"/>
  <c r="G874" i="4"/>
  <c r="H874" i="4" s="1"/>
  <c r="L873" i="4"/>
  <c r="N873" i="4" s="1"/>
  <c r="J933" i="3"/>
  <c r="D933" i="5" s="1"/>
  <c r="I933" i="3"/>
  <c r="O933" i="4" s="1"/>
  <c r="G454" i="3"/>
  <c r="H453" i="3"/>
  <c r="J1052" i="3"/>
  <c r="D1052" i="5" s="1"/>
  <c r="I1052" i="3"/>
  <c r="O1052" i="4" s="1"/>
  <c r="T1170" i="5"/>
  <c r="V691" i="4"/>
  <c r="F691" i="4"/>
  <c r="N153" i="5"/>
  <c r="R153" i="5"/>
  <c r="S153" i="5" s="1"/>
  <c r="F331" i="4"/>
  <c r="V331" i="4"/>
  <c r="C813" i="3"/>
  <c r="D812" i="3"/>
  <c r="E812" i="3" s="1"/>
  <c r="F812" i="3" s="1"/>
  <c r="E1128" i="5"/>
  <c r="F1128" i="5" s="1"/>
  <c r="J694" i="3"/>
  <c r="D694" i="5" s="1"/>
  <c r="I694" i="3"/>
  <c r="O694" i="4" s="1"/>
  <c r="I154" i="4"/>
  <c r="J154" i="4" s="1"/>
  <c r="R154" i="4"/>
  <c r="G648" i="5"/>
  <c r="P648" i="5"/>
  <c r="C571" i="5"/>
  <c r="C571" i="4"/>
  <c r="F572" i="3"/>
  <c r="C212" i="5"/>
  <c r="C212" i="4"/>
  <c r="H695" i="3"/>
  <c r="G696" i="3"/>
  <c r="R633" i="5"/>
  <c r="N633" i="5"/>
  <c r="G214" i="3"/>
  <c r="H213" i="3"/>
  <c r="L873" i="5"/>
  <c r="M873" i="5" s="1"/>
  <c r="Q873" i="5"/>
  <c r="C1173" i="3"/>
  <c r="D1172" i="3"/>
  <c r="E1172" i="3" s="1"/>
  <c r="F1172" i="3" s="1"/>
  <c r="T810" i="5"/>
  <c r="V211" i="4"/>
  <c r="F211" i="4"/>
  <c r="C1051" i="5"/>
  <c r="C1051" i="4"/>
  <c r="F1052" i="3"/>
  <c r="D333" i="3"/>
  <c r="E333" i="3" s="1"/>
  <c r="F333" i="3" s="1"/>
  <c r="C334" i="3"/>
  <c r="J812" i="3"/>
  <c r="D812" i="5" s="1"/>
  <c r="I812" i="3"/>
  <c r="O812" i="4" s="1"/>
  <c r="G574" i="3"/>
  <c r="H573" i="3"/>
  <c r="S633" i="5"/>
  <c r="D573" i="3"/>
  <c r="E573" i="3" s="1"/>
  <c r="C574" i="3"/>
  <c r="D93" i="3"/>
  <c r="E93" i="3" s="1"/>
  <c r="F93" i="3" s="1"/>
  <c r="C94" i="3"/>
  <c r="T570" i="5"/>
  <c r="Q993" i="5"/>
  <c r="L993" i="5"/>
  <c r="M993" i="5" s="1"/>
  <c r="G394" i="4"/>
  <c r="H394" i="4" s="1"/>
  <c r="L393" i="4"/>
  <c r="N393" i="4" s="1"/>
  <c r="S33" i="5"/>
  <c r="C933" i="3"/>
  <c r="D932" i="3"/>
  <c r="E932" i="3" s="1"/>
  <c r="F932" i="3" s="1"/>
  <c r="T211" i="5"/>
  <c r="V1050" i="4"/>
  <c r="F1050" i="4"/>
  <c r="G514" i="4"/>
  <c r="H514" i="4" s="1"/>
  <c r="L513" i="4"/>
  <c r="N513" i="4" s="1"/>
  <c r="L393" i="5"/>
  <c r="M393" i="5" s="1"/>
  <c r="Q393" i="5"/>
  <c r="D453" i="3"/>
  <c r="E453" i="3" s="1"/>
  <c r="C454" i="3"/>
  <c r="J212" i="3"/>
  <c r="D212" i="5" s="1"/>
  <c r="I212" i="3"/>
  <c r="O212" i="4" s="1"/>
  <c r="Q753" i="5"/>
  <c r="L753" i="5"/>
  <c r="M753" i="5" s="1"/>
  <c r="G935" i="3"/>
  <c r="H934" i="3"/>
  <c r="G1054" i="3"/>
  <c r="H1053" i="3"/>
  <c r="V810" i="4"/>
  <c r="F810" i="4"/>
  <c r="T691" i="5"/>
  <c r="J572" i="3"/>
  <c r="D572" i="5" s="1"/>
  <c r="I572" i="3"/>
  <c r="O572" i="4" s="1"/>
  <c r="E1008" i="5"/>
  <c r="F1008" i="5" s="1"/>
  <c r="E408" i="5"/>
  <c r="F408" i="5" s="1"/>
  <c r="J1172" i="3"/>
  <c r="D1172" i="5" s="1"/>
  <c r="I1172" i="3"/>
  <c r="O1172" i="4" s="1"/>
  <c r="E528" i="5"/>
  <c r="F528" i="5" s="1"/>
  <c r="G1114" i="4"/>
  <c r="H1114" i="4" s="1"/>
  <c r="L1113" i="4"/>
  <c r="N1113" i="4" s="1"/>
  <c r="P273" i="4"/>
  <c r="T273" i="4"/>
  <c r="U273" i="4" s="1"/>
  <c r="N33" i="5"/>
  <c r="R33" i="5"/>
  <c r="V930" i="4"/>
  <c r="F930" i="4"/>
  <c r="T1050" i="5"/>
  <c r="F570" i="4"/>
  <c r="V570" i="4"/>
  <c r="D693" i="3"/>
  <c r="E693" i="3" s="1"/>
  <c r="F693" i="3" s="1"/>
  <c r="C694" i="3"/>
  <c r="G814" i="3"/>
  <c r="H813" i="3"/>
  <c r="J332" i="3"/>
  <c r="D332" i="5" s="1"/>
  <c r="I332" i="3"/>
  <c r="O332" i="4" s="1"/>
  <c r="C451" i="5"/>
  <c r="C451" i="4"/>
  <c r="F452" i="3"/>
  <c r="G48" i="5"/>
  <c r="P48" i="5"/>
  <c r="E888" i="5"/>
  <c r="F888" i="5" s="1"/>
  <c r="G334" i="3"/>
  <c r="H333" i="3"/>
  <c r="V450" i="4"/>
  <c r="F450" i="4"/>
  <c r="G994" i="4"/>
  <c r="H994" i="4" s="1"/>
  <c r="L993" i="4"/>
  <c r="N993" i="4" s="1"/>
  <c r="G1174" i="3"/>
  <c r="H1173" i="3"/>
  <c r="D213" i="3"/>
  <c r="E213" i="3" s="1"/>
  <c r="F213" i="3" s="1"/>
  <c r="C214" i="3"/>
  <c r="R274" i="4"/>
  <c r="I274" i="4"/>
  <c r="J274" i="4" s="1"/>
  <c r="R273" i="5"/>
  <c r="S273" i="5" s="1"/>
  <c r="N273" i="5"/>
  <c r="T930" i="5"/>
  <c r="V91" i="4"/>
  <c r="F91" i="4"/>
  <c r="C812" i="5" l="1"/>
  <c r="C812" i="4"/>
  <c r="C932" i="5"/>
  <c r="C932" i="4"/>
  <c r="C1172" i="5"/>
  <c r="C1172" i="4"/>
  <c r="C333" i="5"/>
  <c r="C333" i="4"/>
  <c r="C693" i="5"/>
  <c r="C693" i="4"/>
  <c r="C93" i="5"/>
  <c r="C93" i="4"/>
  <c r="C213" i="5"/>
  <c r="C213" i="4"/>
  <c r="S274" i="4"/>
  <c r="K274" i="4"/>
  <c r="J813" i="3"/>
  <c r="D813" i="5" s="1"/>
  <c r="I813" i="3"/>
  <c r="O813" i="4" s="1"/>
  <c r="P1008" i="5"/>
  <c r="G1008" i="5"/>
  <c r="R514" i="4"/>
  <c r="I514" i="4"/>
  <c r="J514" i="4" s="1"/>
  <c r="T753" i="4"/>
  <c r="U753" i="4" s="1"/>
  <c r="P753" i="4"/>
  <c r="J1053" i="3"/>
  <c r="D1053" i="5" s="1"/>
  <c r="I1053" i="3"/>
  <c r="O1053" i="4" s="1"/>
  <c r="P513" i="4"/>
  <c r="T513" i="4"/>
  <c r="U513" i="4" s="1"/>
  <c r="G215" i="3"/>
  <c r="H214" i="3"/>
  <c r="G95" i="3"/>
  <c r="H94" i="3"/>
  <c r="T931" i="5"/>
  <c r="P993" i="4"/>
  <c r="T993" i="4"/>
  <c r="U993" i="4" s="1"/>
  <c r="G1055" i="3"/>
  <c r="H1054" i="3"/>
  <c r="P393" i="4"/>
  <c r="T393" i="4"/>
  <c r="U393" i="4" s="1"/>
  <c r="C575" i="3"/>
  <c r="D574" i="3"/>
  <c r="E574" i="3" s="1"/>
  <c r="O633" i="5"/>
  <c r="U633" i="5" s="1"/>
  <c r="V633" i="5" s="1"/>
  <c r="J634" i="5"/>
  <c r="K634" i="5" s="1"/>
  <c r="V571" i="4"/>
  <c r="F571" i="4"/>
  <c r="R874" i="4"/>
  <c r="I874" i="4"/>
  <c r="J874" i="4" s="1"/>
  <c r="J93" i="3"/>
  <c r="D93" i="5" s="1"/>
  <c r="I93" i="3"/>
  <c r="O93" i="4" s="1"/>
  <c r="Q633" i="4"/>
  <c r="W633" i="4" s="1"/>
  <c r="X633" i="4" s="1"/>
  <c r="M634" i="4"/>
  <c r="E289" i="5"/>
  <c r="F289" i="5" s="1"/>
  <c r="R994" i="4"/>
  <c r="I994" i="4"/>
  <c r="J994" i="4" s="1"/>
  <c r="E49" i="5"/>
  <c r="F49" i="5" s="1"/>
  <c r="G815" i="3"/>
  <c r="H814" i="3"/>
  <c r="J934" i="3"/>
  <c r="D934" i="5" s="1"/>
  <c r="I934" i="3"/>
  <c r="O934" i="4" s="1"/>
  <c r="R394" i="4"/>
  <c r="I394" i="4"/>
  <c r="J394" i="4" s="1"/>
  <c r="C335" i="3"/>
  <c r="D334" i="3"/>
  <c r="E334" i="3" s="1"/>
  <c r="F334" i="3" s="1"/>
  <c r="T571" i="5"/>
  <c r="M154" i="4"/>
  <c r="Q153" i="4"/>
  <c r="W153" i="4" s="1"/>
  <c r="X153" i="4" s="1"/>
  <c r="V332" i="4"/>
  <c r="F332" i="4"/>
  <c r="C572" i="5"/>
  <c r="C572" i="4"/>
  <c r="F573" i="3"/>
  <c r="T692" i="5"/>
  <c r="C455" i="3"/>
  <c r="D454" i="3"/>
  <c r="E454" i="3" s="1"/>
  <c r="G697" i="3"/>
  <c r="H696" i="3"/>
  <c r="O153" i="5"/>
  <c r="U153" i="5" s="1"/>
  <c r="V153" i="5" s="1"/>
  <c r="J154" i="5"/>
  <c r="K154" i="5" s="1"/>
  <c r="P768" i="5"/>
  <c r="G768" i="5"/>
  <c r="T332" i="5"/>
  <c r="C215" i="3"/>
  <c r="D214" i="3"/>
  <c r="E214" i="3" s="1"/>
  <c r="F214" i="3" s="1"/>
  <c r="O33" i="5"/>
  <c r="U33" i="5" s="1"/>
  <c r="V33" i="5" s="1"/>
  <c r="J34" i="5"/>
  <c r="K34" i="5" s="1"/>
  <c r="C1052" i="5"/>
  <c r="C1052" i="4"/>
  <c r="D1173" i="3"/>
  <c r="E1173" i="3" s="1"/>
  <c r="F1173" i="3" s="1"/>
  <c r="C1174" i="3"/>
  <c r="J695" i="3"/>
  <c r="D695" i="5" s="1"/>
  <c r="I695" i="3"/>
  <c r="O695" i="4" s="1"/>
  <c r="E649" i="5"/>
  <c r="F649" i="5" s="1"/>
  <c r="P1128" i="5"/>
  <c r="G1128" i="5"/>
  <c r="J453" i="3"/>
  <c r="D453" i="5" s="1"/>
  <c r="I453" i="3"/>
  <c r="O453" i="4" s="1"/>
  <c r="E169" i="5"/>
  <c r="F169" i="5" s="1"/>
  <c r="S34" i="4"/>
  <c r="K34" i="4"/>
  <c r="F1171" i="4"/>
  <c r="V1171" i="4"/>
  <c r="T811" i="5"/>
  <c r="C452" i="5"/>
  <c r="C452" i="4"/>
  <c r="F453" i="3"/>
  <c r="P528" i="5"/>
  <c r="G528" i="5"/>
  <c r="Q33" i="4"/>
  <c r="W33" i="4" s="1"/>
  <c r="X33" i="4" s="1"/>
  <c r="M34" i="4"/>
  <c r="V811" i="4"/>
  <c r="F811" i="4"/>
  <c r="V451" i="4"/>
  <c r="F451" i="4"/>
  <c r="N753" i="5"/>
  <c r="R753" i="5"/>
  <c r="S753" i="5" s="1"/>
  <c r="J333" i="3"/>
  <c r="D333" i="5" s="1"/>
  <c r="I333" i="3"/>
  <c r="O333" i="4" s="1"/>
  <c r="T451" i="5"/>
  <c r="V1051" i="4"/>
  <c r="F1051" i="4"/>
  <c r="G455" i="3"/>
  <c r="H454" i="3"/>
  <c r="S634" i="4"/>
  <c r="K634" i="4"/>
  <c r="T1171" i="5"/>
  <c r="R754" i="4"/>
  <c r="I754" i="4"/>
  <c r="J754" i="4" s="1"/>
  <c r="C695" i="3"/>
  <c r="D694" i="3"/>
  <c r="E694" i="3" s="1"/>
  <c r="F694" i="3" s="1"/>
  <c r="H935" i="3"/>
  <c r="G936" i="3"/>
  <c r="G335" i="3"/>
  <c r="H334" i="3"/>
  <c r="Q273" i="4"/>
  <c r="W273" i="4" s="1"/>
  <c r="X273" i="4" s="1"/>
  <c r="M274" i="4"/>
  <c r="G408" i="5"/>
  <c r="P408" i="5"/>
  <c r="J573" i="3"/>
  <c r="D573" i="5" s="1"/>
  <c r="I573" i="3"/>
  <c r="O573" i="4" s="1"/>
  <c r="T1051" i="5"/>
  <c r="N873" i="5"/>
  <c r="R873" i="5"/>
  <c r="S873" i="5" s="1"/>
  <c r="F212" i="4"/>
  <c r="V212" i="4"/>
  <c r="V92" i="4"/>
  <c r="F92" i="4"/>
  <c r="R1114" i="4"/>
  <c r="I1114" i="4"/>
  <c r="J1114" i="4" s="1"/>
  <c r="P873" i="4"/>
  <c r="T873" i="4"/>
  <c r="U873" i="4" s="1"/>
  <c r="N993" i="5"/>
  <c r="R993" i="5"/>
  <c r="S993" i="5" s="1"/>
  <c r="J1173" i="3"/>
  <c r="D1173" i="5" s="1"/>
  <c r="I1173" i="3"/>
  <c r="O1173" i="4" s="1"/>
  <c r="J274" i="5"/>
  <c r="K274" i="5" s="1"/>
  <c r="O273" i="5"/>
  <c r="U273" i="5" s="1"/>
  <c r="V273" i="5" s="1"/>
  <c r="G1175" i="3"/>
  <c r="H1174" i="3"/>
  <c r="P888" i="5"/>
  <c r="G888" i="5"/>
  <c r="T1113" i="4"/>
  <c r="U1113" i="4" s="1"/>
  <c r="P1113" i="4"/>
  <c r="N393" i="5"/>
  <c r="R393" i="5"/>
  <c r="S393" i="5" s="1"/>
  <c r="D933" i="3"/>
  <c r="E933" i="3" s="1"/>
  <c r="F933" i="3" s="1"/>
  <c r="C934" i="3"/>
  <c r="C95" i="3"/>
  <c r="D94" i="3"/>
  <c r="E94" i="3" s="1"/>
  <c r="F94" i="3" s="1"/>
  <c r="G575" i="3"/>
  <c r="H574" i="3"/>
  <c r="J213" i="3"/>
  <c r="D213" i="5" s="1"/>
  <c r="I213" i="3"/>
  <c r="O213" i="4" s="1"/>
  <c r="T212" i="5"/>
  <c r="S154" i="4"/>
  <c r="K154" i="4"/>
  <c r="D813" i="3"/>
  <c r="E813" i="3" s="1"/>
  <c r="F813" i="3" s="1"/>
  <c r="C814" i="3"/>
  <c r="V692" i="4"/>
  <c r="F692" i="4"/>
  <c r="N1113" i="5"/>
  <c r="R1113" i="5"/>
  <c r="S1113" i="5" s="1"/>
  <c r="D1053" i="3"/>
  <c r="E1053" i="3" s="1"/>
  <c r="F1053" i="3" s="1"/>
  <c r="C1054" i="3"/>
  <c r="R513" i="5"/>
  <c r="S513" i="5" s="1"/>
  <c r="N513" i="5"/>
  <c r="V931" i="4"/>
  <c r="F931" i="4"/>
  <c r="T92" i="5"/>
  <c r="C1053" i="5" l="1"/>
  <c r="C1053" i="4"/>
  <c r="C94" i="5"/>
  <c r="C94" i="4"/>
  <c r="C334" i="5"/>
  <c r="C334" i="4"/>
  <c r="C933" i="5"/>
  <c r="C933" i="4"/>
  <c r="C1173" i="5"/>
  <c r="C1173" i="4"/>
  <c r="C214" i="5"/>
  <c r="C214" i="4"/>
  <c r="C813" i="5"/>
  <c r="C813" i="4"/>
  <c r="C694" i="5"/>
  <c r="C694" i="4"/>
  <c r="T572" i="5"/>
  <c r="T93" i="5"/>
  <c r="V1172" i="4"/>
  <c r="F1172" i="4"/>
  <c r="M874" i="4"/>
  <c r="Q873" i="4"/>
  <c r="W873" i="4" s="1"/>
  <c r="X873" i="4" s="1"/>
  <c r="H335" i="3"/>
  <c r="G336" i="3"/>
  <c r="C216" i="3"/>
  <c r="D215" i="3"/>
  <c r="E215" i="3" s="1"/>
  <c r="F215" i="3" s="1"/>
  <c r="G698" i="3"/>
  <c r="H697" i="3"/>
  <c r="S394" i="4"/>
  <c r="K394" i="4"/>
  <c r="L634" i="5"/>
  <c r="M634" i="5" s="1"/>
  <c r="Q634" i="5"/>
  <c r="H95" i="3"/>
  <c r="G96" i="3"/>
  <c r="T1172" i="5"/>
  <c r="I334" i="3"/>
  <c r="O334" i="4" s="1"/>
  <c r="J334" i="3"/>
  <c r="D334" i="5" s="1"/>
  <c r="I94" i="3"/>
  <c r="O94" i="4" s="1"/>
  <c r="J94" i="3"/>
  <c r="D94" i="5" s="1"/>
  <c r="O393" i="5"/>
  <c r="U393" i="5" s="1"/>
  <c r="V393" i="5" s="1"/>
  <c r="J394" i="5"/>
  <c r="K394" i="5" s="1"/>
  <c r="L274" i="5"/>
  <c r="M274" i="5" s="1"/>
  <c r="Q274" i="5"/>
  <c r="K1114" i="4"/>
  <c r="S1114" i="4"/>
  <c r="G937" i="3"/>
  <c r="H936" i="3"/>
  <c r="O753" i="5"/>
  <c r="U753" i="5" s="1"/>
  <c r="V753" i="5" s="1"/>
  <c r="J754" i="5"/>
  <c r="K754" i="5" s="1"/>
  <c r="E529" i="5"/>
  <c r="F529" i="5" s="1"/>
  <c r="E1129" i="5"/>
  <c r="F1129" i="5" s="1"/>
  <c r="S994" i="4"/>
  <c r="K994" i="4"/>
  <c r="I214" i="3"/>
  <c r="O214" i="4" s="1"/>
  <c r="J214" i="3"/>
  <c r="D214" i="5" s="1"/>
  <c r="S514" i="4"/>
  <c r="K514" i="4"/>
  <c r="V693" i="4"/>
  <c r="F693" i="4"/>
  <c r="H455" i="3"/>
  <c r="G456" i="3"/>
  <c r="C1175" i="3"/>
  <c r="D1174" i="3"/>
  <c r="E1174" i="3" s="1"/>
  <c r="F1174" i="3" s="1"/>
  <c r="H1055" i="3"/>
  <c r="G1056" i="3"/>
  <c r="J935" i="3"/>
  <c r="D935" i="5" s="1"/>
  <c r="I935" i="3"/>
  <c r="O935" i="4" s="1"/>
  <c r="C1055" i="3"/>
  <c r="D1054" i="3"/>
  <c r="E1054" i="3" s="1"/>
  <c r="F1054" i="3" s="1"/>
  <c r="G155" i="4"/>
  <c r="H155" i="4" s="1"/>
  <c r="L154" i="4"/>
  <c r="N154" i="4" s="1"/>
  <c r="J874" i="5"/>
  <c r="K874" i="5" s="1"/>
  <c r="O873" i="5"/>
  <c r="U873" i="5" s="1"/>
  <c r="V873" i="5" s="1"/>
  <c r="E409" i="5"/>
  <c r="F409" i="5" s="1"/>
  <c r="C453" i="5"/>
  <c r="C453" i="4"/>
  <c r="F454" i="3"/>
  <c r="P649" i="5"/>
  <c r="G649" i="5"/>
  <c r="T1052" i="5"/>
  <c r="E769" i="5"/>
  <c r="F769" i="5" s="1"/>
  <c r="K874" i="4"/>
  <c r="S874" i="4"/>
  <c r="C576" i="3"/>
  <c r="D575" i="3"/>
  <c r="E575" i="3" s="1"/>
  <c r="M994" i="4"/>
  <c r="Q993" i="4"/>
  <c r="W993" i="4" s="1"/>
  <c r="X993" i="4" s="1"/>
  <c r="E1009" i="5"/>
  <c r="F1009" i="5" s="1"/>
  <c r="V213" i="4"/>
  <c r="F213" i="4"/>
  <c r="T932" i="5"/>
  <c r="G49" i="5"/>
  <c r="P49" i="5"/>
  <c r="G275" i="4"/>
  <c r="H275" i="4" s="1"/>
  <c r="L274" i="4"/>
  <c r="N274" i="4" s="1"/>
  <c r="V932" i="4"/>
  <c r="F932" i="4"/>
  <c r="E889" i="5"/>
  <c r="F889" i="5" s="1"/>
  <c r="C696" i="3"/>
  <c r="D695" i="3"/>
  <c r="E695" i="3" s="1"/>
  <c r="F695" i="3" s="1"/>
  <c r="L634" i="4"/>
  <c r="N634" i="4" s="1"/>
  <c r="G635" i="4"/>
  <c r="H635" i="4" s="1"/>
  <c r="V452" i="4"/>
  <c r="F452" i="4"/>
  <c r="P169" i="5"/>
  <c r="G169" i="5"/>
  <c r="P289" i="5"/>
  <c r="G289" i="5"/>
  <c r="Q513" i="4"/>
  <c r="W513" i="4" s="1"/>
  <c r="X513" i="4" s="1"/>
  <c r="M514" i="4"/>
  <c r="T213" i="5"/>
  <c r="V333" i="4"/>
  <c r="F333" i="4"/>
  <c r="H1175" i="3"/>
  <c r="G1176" i="3"/>
  <c r="C815" i="3"/>
  <c r="D814" i="3"/>
  <c r="E814" i="3" s="1"/>
  <c r="F814" i="3" s="1"/>
  <c r="J574" i="3"/>
  <c r="D574" i="5" s="1"/>
  <c r="I574" i="3"/>
  <c r="O574" i="4" s="1"/>
  <c r="C456" i="3"/>
  <c r="D455" i="3"/>
  <c r="E455" i="3" s="1"/>
  <c r="H215" i="3"/>
  <c r="G216" i="3"/>
  <c r="T693" i="5"/>
  <c r="H575" i="3"/>
  <c r="G576" i="3"/>
  <c r="D95" i="3"/>
  <c r="E95" i="3" s="1"/>
  <c r="F95" i="3" s="1"/>
  <c r="C96" i="3"/>
  <c r="J994" i="5"/>
  <c r="K994" i="5" s="1"/>
  <c r="O993" i="5"/>
  <c r="U993" i="5" s="1"/>
  <c r="V993" i="5" s="1"/>
  <c r="T452" i="5"/>
  <c r="Q34" i="5"/>
  <c r="L34" i="5"/>
  <c r="M34" i="5" s="1"/>
  <c r="L154" i="5"/>
  <c r="M154" i="5" s="1"/>
  <c r="Q154" i="5"/>
  <c r="C573" i="5"/>
  <c r="C573" i="4"/>
  <c r="F574" i="3"/>
  <c r="J814" i="3"/>
  <c r="D814" i="5" s="1"/>
  <c r="I814" i="3"/>
  <c r="O814" i="4" s="1"/>
  <c r="Q393" i="4"/>
  <c r="W393" i="4" s="1"/>
  <c r="X393" i="4" s="1"/>
  <c r="M394" i="4"/>
  <c r="V93" i="4"/>
  <c r="F93" i="4"/>
  <c r="T333" i="5"/>
  <c r="V812" i="4"/>
  <c r="F812" i="4"/>
  <c r="J696" i="3"/>
  <c r="D696" i="5" s="1"/>
  <c r="I696" i="3"/>
  <c r="O696" i="4" s="1"/>
  <c r="C336" i="3"/>
  <c r="D335" i="3"/>
  <c r="E335" i="3" s="1"/>
  <c r="F335" i="3" s="1"/>
  <c r="M754" i="4"/>
  <c r="Q753" i="4"/>
  <c r="W753" i="4" s="1"/>
  <c r="X753" i="4" s="1"/>
  <c r="O513" i="5"/>
  <c r="U513" i="5" s="1"/>
  <c r="V513" i="5" s="1"/>
  <c r="J514" i="5"/>
  <c r="K514" i="5" s="1"/>
  <c r="M1114" i="4"/>
  <c r="Q1113" i="4"/>
  <c r="W1113" i="4" s="1"/>
  <c r="X1113" i="4" s="1"/>
  <c r="L34" i="4"/>
  <c r="N34" i="4" s="1"/>
  <c r="G35" i="4"/>
  <c r="H35" i="4" s="1"/>
  <c r="F1052" i="4"/>
  <c r="V1052" i="4"/>
  <c r="O1113" i="5"/>
  <c r="U1113" i="5" s="1"/>
  <c r="V1113" i="5" s="1"/>
  <c r="J1114" i="5"/>
  <c r="K1114" i="5" s="1"/>
  <c r="C935" i="3"/>
  <c r="D934" i="3"/>
  <c r="E934" i="3" s="1"/>
  <c r="F934" i="3" s="1"/>
  <c r="J1174" i="3"/>
  <c r="D1174" i="5" s="1"/>
  <c r="I1174" i="3"/>
  <c r="O1174" i="4" s="1"/>
  <c r="S754" i="4"/>
  <c r="K754" i="4"/>
  <c r="I454" i="3"/>
  <c r="O454" i="4" s="1"/>
  <c r="J454" i="3"/>
  <c r="D454" i="5" s="1"/>
  <c r="V572" i="4"/>
  <c r="F572" i="4"/>
  <c r="H815" i="3"/>
  <c r="G816" i="3"/>
  <c r="J1054" i="3"/>
  <c r="D1054" i="5" s="1"/>
  <c r="I1054" i="3"/>
  <c r="O1054" i="4" s="1"/>
  <c r="T812" i="5"/>
  <c r="C95" i="5" l="1"/>
  <c r="C95" i="4"/>
  <c r="C1174" i="5"/>
  <c r="C1174" i="4"/>
  <c r="C1054" i="5"/>
  <c r="C1054" i="4"/>
  <c r="C934" i="5"/>
  <c r="C934" i="4"/>
  <c r="C814" i="5"/>
  <c r="C814" i="4"/>
  <c r="C215" i="5"/>
  <c r="C215" i="4"/>
  <c r="F216" i="3"/>
  <c r="C335" i="5"/>
  <c r="C335" i="4"/>
  <c r="C695" i="5"/>
  <c r="C695" i="4"/>
  <c r="G457" i="3"/>
  <c r="H456" i="3"/>
  <c r="L754" i="5"/>
  <c r="M754" i="5" s="1"/>
  <c r="Q754" i="5"/>
  <c r="V694" i="4"/>
  <c r="F694" i="4"/>
  <c r="F334" i="4"/>
  <c r="V334" i="4"/>
  <c r="S34" i="5"/>
  <c r="G577" i="3"/>
  <c r="H576" i="3"/>
  <c r="C457" i="3"/>
  <c r="D456" i="3"/>
  <c r="E456" i="3" s="1"/>
  <c r="J1175" i="3"/>
  <c r="D1175" i="5" s="1"/>
  <c r="I1175" i="3"/>
  <c r="O1175" i="4" s="1"/>
  <c r="C577" i="3"/>
  <c r="D576" i="3"/>
  <c r="E576" i="3" s="1"/>
  <c r="J455" i="3"/>
  <c r="D455" i="5" s="1"/>
  <c r="I455" i="3"/>
  <c r="O455" i="4" s="1"/>
  <c r="N274" i="5"/>
  <c r="R274" i="5"/>
  <c r="J697" i="3"/>
  <c r="D697" i="5" s="1"/>
  <c r="I697" i="3"/>
  <c r="O697" i="4" s="1"/>
  <c r="T694" i="5"/>
  <c r="T334" i="5"/>
  <c r="R34" i="5"/>
  <c r="N34" i="5"/>
  <c r="G995" i="4"/>
  <c r="H995" i="4" s="1"/>
  <c r="L994" i="4"/>
  <c r="N994" i="4" s="1"/>
  <c r="S274" i="5"/>
  <c r="G755" i="4"/>
  <c r="H755" i="4" s="1"/>
  <c r="L754" i="4"/>
  <c r="N754" i="4" s="1"/>
  <c r="J575" i="3"/>
  <c r="D575" i="5" s="1"/>
  <c r="I575" i="3"/>
  <c r="O575" i="4" s="1"/>
  <c r="E290" i="5"/>
  <c r="F290" i="5" s="1"/>
  <c r="I635" i="4"/>
  <c r="J635" i="4" s="1"/>
  <c r="R635" i="4"/>
  <c r="P274" i="4"/>
  <c r="T274" i="4"/>
  <c r="U274" i="4" s="1"/>
  <c r="C454" i="5"/>
  <c r="C454" i="4"/>
  <c r="F455" i="3"/>
  <c r="P154" i="4"/>
  <c r="T154" i="4"/>
  <c r="U154" i="4" s="1"/>
  <c r="L394" i="5"/>
  <c r="M394" i="5" s="1"/>
  <c r="Q394" i="5"/>
  <c r="G97" i="3"/>
  <c r="H96" i="3"/>
  <c r="G699" i="3"/>
  <c r="H698" i="3"/>
  <c r="V1173" i="4"/>
  <c r="F1173" i="4"/>
  <c r="Q1114" i="5"/>
  <c r="L1114" i="5"/>
  <c r="M1114" i="5" s="1"/>
  <c r="E650" i="5"/>
  <c r="F650" i="5" s="1"/>
  <c r="R275" i="4"/>
  <c r="I275" i="4"/>
  <c r="J275" i="4" s="1"/>
  <c r="R155" i="4"/>
  <c r="I155" i="4"/>
  <c r="J155" i="4" s="1"/>
  <c r="V94" i="4"/>
  <c r="F94" i="4"/>
  <c r="G817" i="3"/>
  <c r="H816" i="3"/>
  <c r="R35" i="4"/>
  <c r="I35" i="4"/>
  <c r="J35" i="4" s="1"/>
  <c r="V573" i="4"/>
  <c r="F573" i="4"/>
  <c r="P1009" i="5"/>
  <c r="G1009" i="5"/>
  <c r="P769" i="5"/>
  <c r="G769" i="5"/>
  <c r="T453" i="5"/>
  <c r="G1057" i="3"/>
  <c r="H1056" i="3"/>
  <c r="L514" i="4"/>
  <c r="N514" i="4" s="1"/>
  <c r="G515" i="4"/>
  <c r="H515" i="4" s="1"/>
  <c r="P1129" i="5"/>
  <c r="G1129" i="5"/>
  <c r="G938" i="3"/>
  <c r="H937" i="3"/>
  <c r="C217" i="3"/>
  <c r="D216" i="3"/>
  <c r="E216" i="3" s="1"/>
  <c r="T813" i="5"/>
  <c r="T94" i="5"/>
  <c r="C574" i="5"/>
  <c r="C574" i="4"/>
  <c r="F575" i="3"/>
  <c r="T634" i="4"/>
  <c r="U634" i="4" s="1"/>
  <c r="P634" i="4"/>
  <c r="L874" i="4"/>
  <c r="N874" i="4" s="1"/>
  <c r="G875" i="4"/>
  <c r="H875" i="4" s="1"/>
  <c r="J936" i="3"/>
  <c r="D936" i="5" s="1"/>
  <c r="I936" i="3"/>
  <c r="O936" i="4" s="1"/>
  <c r="J815" i="3"/>
  <c r="D815" i="5" s="1"/>
  <c r="I815" i="3"/>
  <c r="O815" i="4" s="1"/>
  <c r="C337" i="3"/>
  <c r="D336" i="3"/>
  <c r="E336" i="3" s="1"/>
  <c r="F336" i="3" s="1"/>
  <c r="T573" i="5"/>
  <c r="L994" i="5"/>
  <c r="M994" i="5" s="1"/>
  <c r="Q994" i="5"/>
  <c r="G217" i="3"/>
  <c r="H216" i="3"/>
  <c r="E170" i="5"/>
  <c r="F170" i="5" s="1"/>
  <c r="C697" i="3"/>
  <c r="D696" i="3"/>
  <c r="E696" i="3" s="1"/>
  <c r="F696" i="3" s="1"/>
  <c r="E50" i="5"/>
  <c r="F50" i="5" s="1"/>
  <c r="P409" i="5"/>
  <c r="G409" i="5"/>
  <c r="C1056" i="3"/>
  <c r="D1055" i="3"/>
  <c r="E1055" i="3" s="1"/>
  <c r="F1055" i="3" s="1"/>
  <c r="J1055" i="3"/>
  <c r="D1055" i="5" s="1"/>
  <c r="I1055" i="3"/>
  <c r="O1055" i="4" s="1"/>
  <c r="N634" i="5"/>
  <c r="R634" i="5"/>
  <c r="S634" i="5" s="1"/>
  <c r="G337" i="3"/>
  <c r="H336" i="3"/>
  <c r="V933" i="4"/>
  <c r="F933" i="4"/>
  <c r="L514" i="5"/>
  <c r="M514" i="5" s="1"/>
  <c r="Q514" i="5"/>
  <c r="V813" i="4"/>
  <c r="F813" i="4"/>
  <c r="J215" i="3"/>
  <c r="D215" i="5" s="1"/>
  <c r="I215" i="3"/>
  <c r="O215" i="4" s="1"/>
  <c r="P529" i="5"/>
  <c r="G529" i="5"/>
  <c r="G395" i="4"/>
  <c r="H395" i="4" s="1"/>
  <c r="L394" i="4"/>
  <c r="N394" i="4" s="1"/>
  <c r="J335" i="3"/>
  <c r="D335" i="5" s="1"/>
  <c r="I335" i="3"/>
  <c r="O335" i="4" s="1"/>
  <c r="V214" i="4"/>
  <c r="F214" i="4"/>
  <c r="T933" i="5"/>
  <c r="V1053" i="4"/>
  <c r="F1053" i="4"/>
  <c r="G1177" i="3"/>
  <c r="H1176" i="3"/>
  <c r="Q874" i="5"/>
  <c r="L874" i="5"/>
  <c r="M874" i="5" s="1"/>
  <c r="V453" i="4"/>
  <c r="F453" i="4"/>
  <c r="J95" i="3"/>
  <c r="D95" i="5" s="1"/>
  <c r="I95" i="3"/>
  <c r="O95" i="4" s="1"/>
  <c r="T1173" i="5"/>
  <c r="T34" i="4"/>
  <c r="U34" i="4" s="1"/>
  <c r="P34" i="4"/>
  <c r="C936" i="3"/>
  <c r="D935" i="3"/>
  <c r="E935" i="3" s="1"/>
  <c r="F935" i="3" s="1"/>
  <c r="R154" i="5"/>
  <c r="S154" i="5" s="1"/>
  <c r="N154" i="5"/>
  <c r="C97" i="3"/>
  <c r="D96" i="3"/>
  <c r="E96" i="3" s="1"/>
  <c r="F96" i="3" s="1"/>
  <c r="C816" i="3"/>
  <c r="D815" i="3"/>
  <c r="E815" i="3" s="1"/>
  <c r="F815" i="3" s="1"/>
  <c r="G889" i="5"/>
  <c r="P889" i="5"/>
  <c r="C1176" i="3"/>
  <c r="D1175" i="3"/>
  <c r="E1175" i="3" s="1"/>
  <c r="F1175" i="3" s="1"/>
  <c r="G1115" i="4"/>
  <c r="H1115" i="4" s="1"/>
  <c r="L1114" i="4"/>
  <c r="N1114" i="4" s="1"/>
  <c r="T214" i="5"/>
  <c r="T1053" i="5"/>
  <c r="C1055" i="5" l="1"/>
  <c r="C1055" i="4"/>
  <c r="C1175" i="5"/>
  <c r="C1175" i="4"/>
  <c r="C696" i="5"/>
  <c r="C696" i="4"/>
  <c r="C935" i="5"/>
  <c r="C935" i="4"/>
  <c r="C815" i="5"/>
  <c r="C815" i="4"/>
  <c r="F816" i="3"/>
  <c r="C336" i="5"/>
  <c r="C336" i="4"/>
  <c r="C96" i="5"/>
  <c r="C96" i="4"/>
  <c r="F97" i="3"/>
  <c r="O274" i="5"/>
  <c r="U274" i="5" s="1"/>
  <c r="V274" i="5" s="1"/>
  <c r="J275" i="5"/>
  <c r="K275" i="5" s="1"/>
  <c r="T695" i="5"/>
  <c r="V814" i="4"/>
  <c r="F814" i="4"/>
  <c r="S514" i="5"/>
  <c r="G939" i="3"/>
  <c r="H938" i="3"/>
  <c r="S35" i="4"/>
  <c r="K35" i="4"/>
  <c r="S275" i="4"/>
  <c r="K275" i="4"/>
  <c r="R755" i="4"/>
  <c r="I755" i="4"/>
  <c r="J755" i="4" s="1"/>
  <c r="D457" i="3"/>
  <c r="E457" i="3" s="1"/>
  <c r="C458" i="3"/>
  <c r="T814" i="5"/>
  <c r="P50" i="5"/>
  <c r="G50" i="5"/>
  <c r="J937" i="3"/>
  <c r="D937" i="5" s="1"/>
  <c r="I937" i="3"/>
  <c r="O937" i="4" s="1"/>
  <c r="T1114" i="4"/>
  <c r="U1114" i="4" s="1"/>
  <c r="P1114" i="4"/>
  <c r="N514" i="5"/>
  <c r="R514" i="5"/>
  <c r="D697" i="3"/>
  <c r="E697" i="3" s="1"/>
  <c r="F697" i="3" s="1"/>
  <c r="C698" i="3"/>
  <c r="R875" i="4"/>
  <c r="I875" i="4"/>
  <c r="J875" i="4" s="1"/>
  <c r="E1130" i="5"/>
  <c r="F1130" i="5" s="1"/>
  <c r="E770" i="5"/>
  <c r="F770" i="5" s="1"/>
  <c r="J698" i="3"/>
  <c r="D698" i="5" s="1"/>
  <c r="I698" i="3"/>
  <c r="O698" i="4" s="1"/>
  <c r="M155" i="4"/>
  <c r="Q154" i="4"/>
  <c r="W154" i="4" s="1"/>
  <c r="X154" i="4" s="1"/>
  <c r="S635" i="4"/>
  <c r="K635" i="4"/>
  <c r="J576" i="3"/>
  <c r="D576" i="5" s="1"/>
  <c r="I576" i="3"/>
  <c r="O576" i="4" s="1"/>
  <c r="S754" i="5"/>
  <c r="F335" i="4"/>
  <c r="V335" i="4"/>
  <c r="V1174" i="4"/>
  <c r="F1174" i="4"/>
  <c r="R994" i="5"/>
  <c r="N994" i="5"/>
  <c r="T754" i="4"/>
  <c r="U754" i="4" s="1"/>
  <c r="P754" i="4"/>
  <c r="C817" i="3"/>
  <c r="D816" i="3"/>
  <c r="E816" i="3" s="1"/>
  <c r="M35" i="4"/>
  <c r="Q34" i="4"/>
  <c r="W34" i="4" s="1"/>
  <c r="X34" i="4" s="1"/>
  <c r="J816" i="3"/>
  <c r="D816" i="5" s="1"/>
  <c r="I816" i="3"/>
  <c r="O816" i="4" s="1"/>
  <c r="H699" i="3"/>
  <c r="G700" i="3"/>
  <c r="C455" i="5"/>
  <c r="C455" i="4"/>
  <c r="F456" i="3"/>
  <c r="G578" i="3"/>
  <c r="H577" i="3"/>
  <c r="V934" i="4"/>
  <c r="F934" i="4"/>
  <c r="J1176" i="3"/>
  <c r="D1176" i="5" s="1"/>
  <c r="I1176" i="3"/>
  <c r="O1176" i="4" s="1"/>
  <c r="C1057" i="3"/>
  <c r="D1056" i="3"/>
  <c r="E1056" i="3" s="1"/>
  <c r="F1056" i="3" s="1"/>
  <c r="R515" i="4"/>
  <c r="I515" i="4"/>
  <c r="J515" i="4" s="1"/>
  <c r="R995" i="4"/>
  <c r="I995" i="4"/>
  <c r="J995" i="4" s="1"/>
  <c r="J456" i="3"/>
  <c r="D456" i="5" s="1"/>
  <c r="I456" i="3"/>
  <c r="O456" i="4" s="1"/>
  <c r="C216" i="5"/>
  <c r="C216" i="4"/>
  <c r="T934" i="5"/>
  <c r="C1177" i="3"/>
  <c r="D1176" i="3"/>
  <c r="E1176" i="3" s="1"/>
  <c r="F1176" i="3" s="1"/>
  <c r="O154" i="5"/>
  <c r="U154" i="5" s="1"/>
  <c r="V154" i="5" s="1"/>
  <c r="J155" i="5"/>
  <c r="K155" i="5" s="1"/>
  <c r="G1178" i="3"/>
  <c r="H1177" i="3"/>
  <c r="J336" i="3"/>
  <c r="D336" i="5" s="1"/>
  <c r="I336" i="3"/>
  <c r="O336" i="4" s="1"/>
  <c r="E410" i="5"/>
  <c r="F410" i="5" s="1"/>
  <c r="J216" i="3"/>
  <c r="D216" i="5" s="1"/>
  <c r="I216" i="3"/>
  <c r="O216" i="4" s="1"/>
  <c r="D337" i="3"/>
  <c r="E337" i="3" s="1"/>
  <c r="F337" i="3" s="1"/>
  <c r="C338" i="3"/>
  <c r="T514" i="4"/>
  <c r="U514" i="4" s="1"/>
  <c r="P514" i="4"/>
  <c r="G650" i="5"/>
  <c r="P650" i="5"/>
  <c r="H97" i="3"/>
  <c r="G98" i="3"/>
  <c r="T454" i="5"/>
  <c r="D577" i="3"/>
  <c r="E577" i="3" s="1"/>
  <c r="C578" i="3"/>
  <c r="G458" i="3"/>
  <c r="H457" i="3"/>
  <c r="V215" i="4"/>
  <c r="F215" i="4"/>
  <c r="V95" i="4"/>
  <c r="F95" i="4"/>
  <c r="M275" i="4"/>
  <c r="Q274" i="4"/>
  <c r="W274" i="4" s="1"/>
  <c r="X274" i="4" s="1"/>
  <c r="P874" i="4"/>
  <c r="T874" i="4"/>
  <c r="U874" i="4" s="1"/>
  <c r="T994" i="4"/>
  <c r="U994" i="4" s="1"/>
  <c r="P994" i="4"/>
  <c r="T335" i="5"/>
  <c r="D97" i="3"/>
  <c r="E97" i="3" s="1"/>
  <c r="C98" i="3"/>
  <c r="G818" i="3"/>
  <c r="H817" i="3"/>
  <c r="V454" i="4"/>
  <c r="F454" i="4"/>
  <c r="T394" i="4"/>
  <c r="U394" i="4" s="1"/>
  <c r="P394" i="4"/>
  <c r="G338" i="3"/>
  <c r="H337" i="3"/>
  <c r="G218" i="3"/>
  <c r="H217" i="3"/>
  <c r="C575" i="5"/>
  <c r="C575" i="4"/>
  <c r="F576" i="3"/>
  <c r="D217" i="3"/>
  <c r="E217" i="3" s="1"/>
  <c r="F217" i="3" s="1"/>
  <c r="C218" i="3"/>
  <c r="J1056" i="3"/>
  <c r="D1056" i="5" s="1"/>
  <c r="I1056" i="3"/>
  <c r="O1056" i="4" s="1"/>
  <c r="N1114" i="5"/>
  <c r="R1114" i="5"/>
  <c r="J35" i="5"/>
  <c r="K35" i="5" s="1"/>
  <c r="O34" i="5"/>
  <c r="U34" i="5" s="1"/>
  <c r="V34" i="5" s="1"/>
  <c r="T215" i="5"/>
  <c r="V1054" i="4"/>
  <c r="F1054" i="4"/>
  <c r="T95" i="5"/>
  <c r="C937" i="3"/>
  <c r="D936" i="3"/>
  <c r="E936" i="3" s="1"/>
  <c r="F936" i="3" s="1"/>
  <c r="E530" i="5"/>
  <c r="F530" i="5" s="1"/>
  <c r="J635" i="5"/>
  <c r="K635" i="5" s="1"/>
  <c r="O634" i="5"/>
  <c r="U634" i="5" s="1"/>
  <c r="V634" i="5" s="1"/>
  <c r="T574" i="5"/>
  <c r="R874" i="5"/>
  <c r="S874" i="5" s="1"/>
  <c r="N874" i="5"/>
  <c r="I1115" i="4"/>
  <c r="J1115" i="4" s="1"/>
  <c r="R1115" i="4"/>
  <c r="G290" i="5"/>
  <c r="P290" i="5"/>
  <c r="N754" i="5"/>
  <c r="R754" i="5"/>
  <c r="T1174" i="5"/>
  <c r="P170" i="5"/>
  <c r="G170" i="5"/>
  <c r="M635" i="4"/>
  <c r="Q634" i="4"/>
  <c r="W634" i="4" s="1"/>
  <c r="X634" i="4" s="1"/>
  <c r="E1010" i="5"/>
  <c r="F1010" i="5" s="1"/>
  <c r="J96" i="3"/>
  <c r="D96" i="5" s="1"/>
  <c r="I96" i="3"/>
  <c r="O96" i="4" s="1"/>
  <c r="E890" i="5"/>
  <c r="F890" i="5" s="1"/>
  <c r="I395" i="4"/>
  <c r="J395" i="4" s="1"/>
  <c r="R395" i="4"/>
  <c r="S994" i="5"/>
  <c r="F574" i="4"/>
  <c r="V574" i="4"/>
  <c r="G1058" i="3"/>
  <c r="H1057" i="3"/>
  <c r="S155" i="4"/>
  <c r="K155" i="4"/>
  <c r="S1114" i="5"/>
  <c r="R394" i="5"/>
  <c r="S394" i="5" s="1"/>
  <c r="N394" i="5"/>
  <c r="V695" i="4"/>
  <c r="F695" i="4"/>
  <c r="T1054" i="5"/>
  <c r="C1176" i="5" l="1"/>
  <c r="C1176" i="4"/>
  <c r="C217" i="5"/>
  <c r="C217" i="4"/>
  <c r="C1056" i="5"/>
  <c r="C1056" i="4"/>
  <c r="C697" i="5"/>
  <c r="C697" i="4"/>
  <c r="C337" i="5"/>
  <c r="C337" i="4"/>
  <c r="F338" i="3"/>
  <c r="C936" i="5"/>
  <c r="C936" i="4"/>
  <c r="O874" i="5"/>
  <c r="U874" i="5" s="1"/>
  <c r="V874" i="5" s="1"/>
  <c r="J875" i="5"/>
  <c r="K875" i="5" s="1"/>
  <c r="C816" i="5"/>
  <c r="C816" i="4"/>
  <c r="T696" i="5"/>
  <c r="G339" i="3"/>
  <c r="H338" i="3"/>
  <c r="J817" i="3"/>
  <c r="D817" i="5" s="1"/>
  <c r="I817" i="3"/>
  <c r="O817" i="4" s="1"/>
  <c r="G99" i="3"/>
  <c r="H98" i="3"/>
  <c r="C339" i="3"/>
  <c r="D338" i="3"/>
  <c r="E338" i="3" s="1"/>
  <c r="J1177" i="3"/>
  <c r="D1177" i="5" s="1"/>
  <c r="I1177" i="3"/>
  <c r="O1177" i="4" s="1"/>
  <c r="G579" i="3"/>
  <c r="H578" i="3"/>
  <c r="C699" i="3"/>
  <c r="D698" i="3"/>
  <c r="E698" i="3" s="1"/>
  <c r="F698" i="3" s="1"/>
  <c r="E51" i="5"/>
  <c r="F51" i="5" s="1"/>
  <c r="V815" i="4"/>
  <c r="F815" i="4"/>
  <c r="S875" i="4"/>
  <c r="K875" i="4"/>
  <c r="G819" i="3"/>
  <c r="H818" i="3"/>
  <c r="G1059" i="3"/>
  <c r="H1058" i="3"/>
  <c r="Q994" i="4"/>
  <c r="W994" i="4" s="1"/>
  <c r="X994" i="4" s="1"/>
  <c r="M995" i="4"/>
  <c r="J938" i="3"/>
  <c r="D938" i="5" s="1"/>
  <c r="I938" i="3"/>
  <c r="O938" i="4" s="1"/>
  <c r="J337" i="3"/>
  <c r="D337" i="5" s="1"/>
  <c r="I337" i="3"/>
  <c r="O337" i="4" s="1"/>
  <c r="J577" i="3"/>
  <c r="D577" i="5" s="1"/>
  <c r="I577" i="3"/>
  <c r="O577" i="4" s="1"/>
  <c r="P1010" i="5"/>
  <c r="G1010" i="5"/>
  <c r="C576" i="5"/>
  <c r="C576" i="4"/>
  <c r="F577" i="3"/>
  <c r="T815" i="5"/>
  <c r="G156" i="4"/>
  <c r="H156" i="4" s="1"/>
  <c r="L155" i="4"/>
  <c r="N155" i="4" s="1"/>
  <c r="V575" i="4"/>
  <c r="F575" i="4"/>
  <c r="M395" i="4"/>
  <c r="Q394" i="4"/>
  <c r="W394" i="4" s="1"/>
  <c r="X394" i="4" s="1"/>
  <c r="C99" i="3"/>
  <c r="D98" i="3"/>
  <c r="E98" i="3" s="1"/>
  <c r="J457" i="3"/>
  <c r="D457" i="5" s="1"/>
  <c r="I457" i="3"/>
  <c r="O457" i="4" s="1"/>
  <c r="Q155" i="5"/>
  <c r="L155" i="5"/>
  <c r="M155" i="5" s="1"/>
  <c r="T216" i="5"/>
  <c r="D1057" i="3"/>
  <c r="E1057" i="3" s="1"/>
  <c r="F1057" i="3" s="1"/>
  <c r="C1058" i="3"/>
  <c r="V455" i="4"/>
  <c r="F455" i="4"/>
  <c r="G636" i="4"/>
  <c r="H636" i="4" s="1"/>
  <c r="L635" i="4"/>
  <c r="N635" i="4" s="1"/>
  <c r="G276" i="4"/>
  <c r="H276" i="4" s="1"/>
  <c r="L275" i="4"/>
  <c r="N275" i="4" s="1"/>
  <c r="V96" i="4"/>
  <c r="F96" i="4"/>
  <c r="T1175" i="5"/>
  <c r="S1115" i="4"/>
  <c r="K1115" i="4"/>
  <c r="V696" i="4"/>
  <c r="F696" i="4"/>
  <c r="O394" i="5"/>
  <c r="U394" i="5" s="1"/>
  <c r="V394" i="5" s="1"/>
  <c r="J395" i="5"/>
  <c r="K395" i="5" s="1"/>
  <c r="P530" i="5"/>
  <c r="G530" i="5"/>
  <c r="Q275" i="5"/>
  <c r="L275" i="5"/>
  <c r="M275" i="5" s="1"/>
  <c r="L35" i="5"/>
  <c r="M35" i="5" s="1"/>
  <c r="Q35" i="5"/>
  <c r="Q874" i="4"/>
  <c r="W874" i="4" s="1"/>
  <c r="X874" i="4" s="1"/>
  <c r="M875" i="4"/>
  <c r="G1179" i="3"/>
  <c r="H1178" i="3"/>
  <c r="C456" i="5"/>
  <c r="C456" i="4"/>
  <c r="F457" i="3"/>
  <c r="F1175" i="4"/>
  <c r="V1175" i="4"/>
  <c r="S395" i="4"/>
  <c r="K395" i="4"/>
  <c r="E291" i="5"/>
  <c r="F291" i="5" s="1"/>
  <c r="T575" i="5"/>
  <c r="G459" i="3"/>
  <c r="H458" i="3"/>
  <c r="E651" i="5"/>
  <c r="F651" i="5" s="1"/>
  <c r="T455" i="5"/>
  <c r="P770" i="5"/>
  <c r="G770" i="5"/>
  <c r="J515" i="5"/>
  <c r="K515" i="5" s="1"/>
  <c r="O514" i="5"/>
  <c r="U514" i="5" s="1"/>
  <c r="V514" i="5" s="1"/>
  <c r="T96" i="5"/>
  <c r="V935" i="4"/>
  <c r="F935" i="4"/>
  <c r="S755" i="4"/>
  <c r="K755" i="4"/>
  <c r="D937" i="3"/>
  <c r="E937" i="3" s="1"/>
  <c r="F937" i="3" s="1"/>
  <c r="C938" i="3"/>
  <c r="J97" i="3"/>
  <c r="D97" i="5" s="1"/>
  <c r="I97" i="3"/>
  <c r="O97" i="4" s="1"/>
  <c r="F216" i="4"/>
  <c r="V216" i="4"/>
  <c r="O994" i="5"/>
  <c r="U994" i="5" s="1"/>
  <c r="V994" i="5" s="1"/>
  <c r="J995" i="5"/>
  <c r="K995" i="5" s="1"/>
  <c r="P890" i="5"/>
  <c r="G890" i="5"/>
  <c r="E171" i="5"/>
  <c r="F171" i="5" s="1"/>
  <c r="O1114" i="5"/>
  <c r="U1114" i="5" s="1"/>
  <c r="V1114" i="5" s="1"/>
  <c r="J1115" i="5"/>
  <c r="K1115" i="5" s="1"/>
  <c r="J217" i="3"/>
  <c r="D217" i="5" s="1"/>
  <c r="I217" i="3"/>
  <c r="O217" i="4" s="1"/>
  <c r="C579" i="3"/>
  <c r="D578" i="3"/>
  <c r="E578" i="3" s="1"/>
  <c r="G410" i="5"/>
  <c r="P410" i="5"/>
  <c r="G701" i="3"/>
  <c r="H700" i="3"/>
  <c r="P1130" i="5"/>
  <c r="G1130" i="5"/>
  <c r="M1115" i="4"/>
  <c r="Q1114" i="4"/>
  <c r="W1114" i="4" s="1"/>
  <c r="X1114" i="4" s="1"/>
  <c r="G36" i="4"/>
  <c r="H36" i="4" s="1"/>
  <c r="L35" i="4"/>
  <c r="N35" i="4" s="1"/>
  <c r="T935" i="5"/>
  <c r="V1055" i="4"/>
  <c r="F1055" i="4"/>
  <c r="M515" i="4"/>
  <c r="Q514" i="4"/>
  <c r="W514" i="4" s="1"/>
  <c r="X514" i="4" s="1"/>
  <c r="M755" i="4"/>
  <c r="Q754" i="4"/>
  <c r="W754" i="4" s="1"/>
  <c r="X754" i="4" s="1"/>
  <c r="T336" i="5"/>
  <c r="C219" i="3"/>
  <c r="D218" i="3"/>
  <c r="E218" i="3" s="1"/>
  <c r="F218" i="3" s="1"/>
  <c r="S515" i="4"/>
  <c r="K515" i="4"/>
  <c r="H939" i="3"/>
  <c r="G940" i="3"/>
  <c r="O754" i="5"/>
  <c r="U754" i="5" s="1"/>
  <c r="V754" i="5" s="1"/>
  <c r="J755" i="5"/>
  <c r="K755" i="5" s="1"/>
  <c r="C97" i="5"/>
  <c r="F98" i="3"/>
  <c r="C97" i="4"/>
  <c r="J1057" i="3"/>
  <c r="D1057" i="5" s="1"/>
  <c r="I1057" i="3"/>
  <c r="O1057" i="4" s="1"/>
  <c r="Q635" i="5"/>
  <c r="L635" i="5"/>
  <c r="M635" i="5" s="1"/>
  <c r="G219" i="3"/>
  <c r="H218" i="3"/>
  <c r="D1177" i="3"/>
  <c r="E1177" i="3" s="1"/>
  <c r="F1177" i="3" s="1"/>
  <c r="C1178" i="3"/>
  <c r="K995" i="4"/>
  <c r="S995" i="4"/>
  <c r="J699" i="3"/>
  <c r="D699" i="5" s="1"/>
  <c r="I699" i="3"/>
  <c r="O699" i="4" s="1"/>
  <c r="D817" i="3"/>
  <c r="E817" i="3" s="1"/>
  <c r="F817" i="3" s="1"/>
  <c r="C818" i="3"/>
  <c r="C459" i="3"/>
  <c r="D458" i="3"/>
  <c r="E458" i="3" s="1"/>
  <c r="F336" i="4"/>
  <c r="V336" i="4"/>
  <c r="T1055" i="5"/>
  <c r="C817" i="5" l="1"/>
  <c r="C817" i="4"/>
  <c r="C698" i="5"/>
  <c r="C698" i="4"/>
  <c r="F699" i="3"/>
  <c r="C937" i="5"/>
  <c r="C937" i="4"/>
  <c r="C1057" i="5"/>
  <c r="C1057" i="4"/>
  <c r="C1177" i="5"/>
  <c r="C1177" i="4"/>
  <c r="C218" i="5"/>
  <c r="C218" i="4"/>
  <c r="R276" i="4"/>
  <c r="I276" i="4"/>
  <c r="J276" i="4" s="1"/>
  <c r="V816" i="4"/>
  <c r="F816" i="4"/>
  <c r="I218" i="3"/>
  <c r="O218" i="4" s="1"/>
  <c r="J218" i="3"/>
  <c r="D218" i="5" s="1"/>
  <c r="P171" i="5"/>
  <c r="G171" i="5"/>
  <c r="R155" i="5"/>
  <c r="N155" i="5"/>
  <c r="T816" i="5"/>
  <c r="T1056" i="5"/>
  <c r="H219" i="3"/>
  <c r="G220" i="3"/>
  <c r="C98" i="5"/>
  <c r="C98" i="4"/>
  <c r="J1178" i="3"/>
  <c r="D1178" i="5" s="1"/>
  <c r="I1178" i="3"/>
  <c r="O1178" i="4" s="1"/>
  <c r="E531" i="5"/>
  <c r="F531" i="5" s="1"/>
  <c r="I636" i="4"/>
  <c r="J636" i="4" s="1"/>
  <c r="R636" i="4"/>
  <c r="S155" i="5"/>
  <c r="H1059" i="3"/>
  <c r="G1060" i="3"/>
  <c r="G51" i="5"/>
  <c r="P51" i="5"/>
  <c r="I338" i="3"/>
  <c r="O338" i="4" s="1"/>
  <c r="J338" i="3"/>
  <c r="D338" i="5" s="1"/>
  <c r="V337" i="4"/>
  <c r="F337" i="4"/>
  <c r="R275" i="5"/>
  <c r="N275" i="5"/>
  <c r="V1056" i="4"/>
  <c r="F1056" i="4"/>
  <c r="T456" i="5"/>
  <c r="P635" i="4"/>
  <c r="T635" i="4"/>
  <c r="U635" i="4" s="1"/>
  <c r="C338" i="5"/>
  <c r="C338" i="4"/>
  <c r="R635" i="5"/>
  <c r="N635" i="5"/>
  <c r="T97" i="5"/>
  <c r="C220" i="3"/>
  <c r="D219" i="3"/>
  <c r="E219" i="3" s="1"/>
  <c r="F219" i="3" s="1"/>
  <c r="C580" i="3"/>
  <c r="D579" i="3"/>
  <c r="E579" i="3" s="1"/>
  <c r="E891" i="5"/>
  <c r="F891" i="5" s="1"/>
  <c r="P651" i="5"/>
  <c r="G651" i="5"/>
  <c r="G396" i="4"/>
  <c r="H396" i="4" s="1"/>
  <c r="L395" i="4"/>
  <c r="N395" i="4" s="1"/>
  <c r="H1179" i="3"/>
  <c r="G1180" i="3"/>
  <c r="C577" i="5"/>
  <c r="C577" i="4"/>
  <c r="F578" i="3"/>
  <c r="J818" i="3"/>
  <c r="D818" i="5" s="1"/>
  <c r="I818" i="3"/>
  <c r="O818" i="4" s="1"/>
  <c r="H339" i="3"/>
  <c r="G340" i="3"/>
  <c r="L875" i="5"/>
  <c r="M875" i="5" s="1"/>
  <c r="Q875" i="5"/>
  <c r="T337" i="5"/>
  <c r="V217" i="4"/>
  <c r="F217" i="4"/>
  <c r="C939" i="3"/>
  <c r="D938" i="3"/>
  <c r="E938" i="3" s="1"/>
  <c r="F938" i="3" s="1"/>
  <c r="Q395" i="5"/>
  <c r="L395" i="5"/>
  <c r="M395" i="5" s="1"/>
  <c r="V576" i="4"/>
  <c r="F576" i="4"/>
  <c r="H819" i="3"/>
  <c r="G820" i="3"/>
  <c r="C340" i="3"/>
  <c r="D339" i="3"/>
  <c r="E339" i="3" s="1"/>
  <c r="F339" i="3" s="1"/>
  <c r="T217" i="5"/>
  <c r="C819" i="3"/>
  <c r="D818" i="3"/>
  <c r="E818" i="3" s="1"/>
  <c r="F818" i="3" s="1"/>
  <c r="E411" i="5"/>
  <c r="F411" i="5" s="1"/>
  <c r="S275" i="5"/>
  <c r="S635" i="5"/>
  <c r="Q515" i="5"/>
  <c r="L515" i="5"/>
  <c r="M515" i="5" s="1"/>
  <c r="I458" i="3"/>
  <c r="O458" i="4" s="1"/>
  <c r="J458" i="3"/>
  <c r="D458" i="5" s="1"/>
  <c r="C1059" i="3"/>
  <c r="D1058" i="3"/>
  <c r="E1058" i="3" s="1"/>
  <c r="F1058" i="3" s="1"/>
  <c r="T576" i="5"/>
  <c r="L875" i="4"/>
  <c r="N875" i="4" s="1"/>
  <c r="G876" i="4"/>
  <c r="H876" i="4" s="1"/>
  <c r="C700" i="3"/>
  <c r="D699" i="3"/>
  <c r="E699" i="3" s="1"/>
  <c r="I98" i="3"/>
  <c r="O98" i="4" s="1"/>
  <c r="J98" i="3"/>
  <c r="D98" i="5" s="1"/>
  <c r="V697" i="4"/>
  <c r="F697" i="4"/>
  <c r="G516" i="4"/>
  <c r="H516" i="4" s="1"/>
  <c r="L515" i="4"/>
  <c r="N515" i="4" s="1"/>
  <c r="T35" i="4"/>
  <c r="U35" i="4" s="1"/>
  <c r="P35" i="4"/>
  <c r="V456" i="4"/>
  <c r="F456" i="4"/>
  <c r="L1115" i="4"/>
  <c r="N1115" i="4" s="1"/>
  <c r="G1116" i="4"/>
  <c r="H1116" i="4" s="1"/>
  <c r="V97" i="4"/>
  <c r="F97" i="4"/>
  <c r="J1058" i="3"/>
  <c r="D1058" i="5" s="1"/>
  <c r="I1058" i="3"/>
  <c r="O1058" i="4" s="1"/>
  <c r="L755" i="5"/>
  <c r="M755" i="5" s="1"/>
  <c r="Q755" i="5"/>
  <c r="L995" i="4"/>
  <c r="N995" i="4" s="1"/>
  <c r="G996" i="4"/>
  <c r="H996" i="4" s="1"/>
  <c r="G941" i="3"/>
  <c r="H940" i="3"/>
  <c r="J700" i="3"/>
  <c r="D700" i="5" s="1"/>
  <c r="I700" i="3"/>
  <c r="O700" i="4" s="1"/>
  <c r="Q1115" i="5"/>
  <c r="L1115" i="5"/>
  <c r="M1115" i="5" s="1"/>
  <c r="Q995" i="5"/>
  <c r="L995" i="5"/>
  <c r="M995" i="5" s="1"/>
  <c r="G756" i="4"/>
  <c r="H756" i="4" s="1"/>
  <c r="L755" i="4"/>
  <c r="N755" i="4" s="1"/>
  <c r="E771" i="5"/>
  <c r="F771" i="5" s="1"/>
  <c r="H459" i="3"/>
  <c r="G460" i="3"/>
  <c r="P155" i="4"/>
  <c r="T155" i="4"/>
  <c r="U155" i="4" s="1"/>
  <c r="E1011" i="5"/>
  <c r="F1011" i="5" s="1"/>
  <c r="J578" i="3"/>
  <c r="D578" i="5" s="1"/>
  <c r="I578" i="3"/>
  <c r="O578" i="4" s="1"/>
  <c r="H99" i="3"/>
  <c r="G100" i="3"/>
  <c r="T697" i="5"/>
  <c r="V1176" i="4"/>
  <c r="F1176" i="4"/>
  <c r="T936" i="5"/>
  <c r="R36" i="4"/>
  <c r="I36" i="4"/>
  <c r="J36" i="4" s="1"/>
  <c r="P291" i="5"/>
  <c r="G291" i="5"/>
  <c r="E1131" i="5"/>
  <c r="F1131" i="5" s="1"/>
  <c r="C460" i="3"/>
  <c r="D459" i="3"/>
  <c r="E459" i="3" s="1"/>
  <c r="C1179" i="3"/>
  <c r="D1178" i="3"/>
  <c r="E1178" i="3" s="1"/>
  <c r="F1178" i="3" s="1"/>
  <c r="J939" i="3"/>
  <c r="D939" i="5" s="1"/>
  <c r="I939" i="3"/>
  <c r="O939" i="4" s="1"/>
  <c r="G702" i="3"/>
  <c r="H701" i="3"/>
  <c r="C457" i="5"/>
  <c r="C457" i="4"/>
  <c r="F458" i="3"/>
  <c r="N35" i="5"/>
  <c r="R35" i="5"/>
  <c r="S35" i="5" s="1"/>
  <c r="T275" i="4"/>
  <c r="U275" i="4" s="1"/>
  <c r="P275" i="4"/>
  <c r="D99" i="3"/>
  <c r="E99" i="3" s="1"/>
  <c r="F99" i="3" s="1"/>
  <c r="C100" i="3"/>
  <c r="R156" i="4"/>
  <c r="I156" i="4"/>
  <c r="J156" i="4" s="1"/>
  <c r="H579" i="3"/>
  <c r="G580" i="3"/>
  <c r="V936" i="4"/>
  <c r="F936" i="4"/>
  <c r="T1176" i="5"/>
  <c r="C938" i="5" l="1"/>
  <c r="C938" i="4"/>
  <c r="C1178" i="5"/>
  <c r="C1178" i="4"/>
  <c r="C339" i="5"/>
  <c r="C339" i="4"/>
  <c r="C1058" i="5"/>
  <c r="C1058" i="4"/>
  <c r="C818" i="5"/>
  <c r="C818" i="4"/>
  <c r="C99" i="5"/>
  <c r="C99" i="4"/>
  <c r="C219" i="5"/>
  <c r="C219" i="4"/>
  <c r="C699" i="5"/>
  <c r="C699" i="4"/>
  <c r="M36" i="4"/>
  <c r="Q35" i="4"/>
  <c r="W35" i="4" s="1"/>
  <c r="X35" i="4" s="1"/>
  <c r="C940" i="3"/>
  <c r="D939" i="3"/>
  <c r="E939" i="3" s="1"/>
  <c r="F939" i="3" s="1"/>
  <c r="T98" i="5"/>
  <c r="V698" i="4"/>
  <c r="F698" i="4"/>
  <c r="O35" i="5"/>
  <c r="U35" i="5" s="1"/>
  <c r="V35" i="5" s="1"/>
  <c r="J36" i="5"/>
  <c r="K36" i="5" s="1"/>
  <c r="E292" i="5"/>
  <c r="F292" i="5" s="1"/>
  <c r="P771" i="5"/>
  <c r="G771" i="5"/>
  <c r="C701" i="3"/>
  <c r="D700" i="3"/>
  <c r="E700" i="3" s="1"/>
  <c r="F700" i="3" s="1"/>
  <c r="J819" i="3"/>
  <c r="D819" i="5" s="1"/>
  <c r="I819" i="3"/>
  <c r="O819" i="4" s="1"/>
  <c r="G341" i="3"/>
  <c r="H340" i="3"/>
  <c r="G891" i="5"/>
  <c r="P891" i="5"/>
  <c r="S636" i="4"/>
  <c r="K636" i="4"/>
  <c r="G221" i="3"/>
  <c r="H220" i="3"/>
  <c r="E172" i="5"/>
  <c r="F172" i="5" s="1"/>
  <c r="T698" i="5"/>
  <c r="J579" i="3"/>
  <c r="D579" i="5" s="1"/>
  <c r="I579" i="3"/>
  <c r="O579" i="4" s="1"/>
  <c r="N755" i="5"/>
  <c r="R755" i="5"/>
  <c r="P411" i="5"/>
  <c r="G411" i="5"/>
  <c r="S156" i="4"/>
  <c r="K156" i="4"/>
  <c r="C458" i="5"/>
  <c r="C458" i="4"/>
  <c r="F459" i="3"/>
  <c r="Q155" i="4"/>
  <c r="W155" i="4" s="1"/>
  <c r="X155" i="4" s="1"/>
  <c r="M156" i="4"/>
  <c r="P755" i="4"/>
  <c r="T755" i="4"/>
  <c r="U755" i="4" s="1"/>
  <c r="J940" i="3"/>
  <c r="D940" i="5" s="1"/>
  <c r="I940" i="3"/>
  <c r="O940" i="4" s="1"/>
  <c r="T515" i="4"/>
  <c r="U515" i="4" s="1"/>
  <c r="P515" i="4"/>
  <c r="R876" i="4"/>
  <c r="I876" i="4"/>
  <c r="J876" i="4" s="1"/>
  <c r="R515" i="5"/>
  <c r="N515" i="5"/>
  <c r="J339" i="3"/>
  <c r="D339" i="5" s="1"/>
  <c r="I339" i="3"/>
  <c r="O339" i="4" s="1"/>
  <c r="G1181" i="3"/>
  <c r="H1180" i="3"/>
  <c r="P531" i="5"/>
  <c r="G531" i="5"/>
  <c r="J219" i="3"/>
  <c r="D219" i="5" s="1"/>
  <c r="I219" i="3"/>
  <c r="O219" i="4" s="1"/>
  <c r="V1057" i="4"/>
  <c r="F1057" i="4"/>
  <c r="P1011" i="5"/>
  <c r="G1011" i="5"/>
  <c r="S276" i="4"/>
  <c r="K276" i="4"/>
  <c r="P1131" i="5"/>
  <c r="G1131" i="5"/>
  <c r="G942" i="3"/>
  <c r="H941" i="3"/>
  <c r="I516" i="4"/>
  <c r="J516" i="4" s="1"/>
  <c r="R516" i="4"/>
  <c r="T875" i="4"/>
  <c r="U875" i="4" s="1"/>
  <c r="P875" i="4"/>
  <c r="S515" i="5"/>
  <c r="C820" i="3"/>
  <c r="D819" i="3"/>
  <c r="E819" i="3" s="1"/>
  <c r="F819" i="3" s="1"/>
  <c r="J1179" i="3"/>
  <c r="D1179" i="5" s="1"/>
  <c r="I1179" i="3"/>
  <c r="O1179" i="4" s="1"/>
  <c r="C581" i="3"/>
  <c r="D580" i="3"/>
  <c r="E580" i="3" s="1"/>
  <c r="V338" i="4"/>
  <c r="F338" i="4"/>
  <c r="E52" i="5"/>
  <c r="F52" i="5" s="1"/>
  <c r="V218" i="4"/>
  <c r="F218" i="4"/>
  <c r="T1057" i="5"/>
  <c r="T577" i="5"/>
  <c r="O155" i="5"/>
  <c r="U155" i="5" s="1"/>
  <c r="V155" i="5" s="1"/>
  <c r="J156" i="5"/>
  <c r="K156" i="5" s="1"/>
  <c r="V457" i="4"/>
  <c r="F457" i="4"/>
  <c r="G101" i="3"/>
  <c r="H100" i="3"/>
  <c r="J99" i="3"/>
  <c r="D99" i="5" s="1"/>
  <c r="I99" i="3"/>
  <c r="O99" i="4" s="1"/>
  <c r="N995" i="5"/>
  <c r="R995" i="5"/>
  <c r="S995" i="5" s="1"/>
  <c r="I996" i="4"/>
  <c r="J996" i="4" s="1"/>
  <c r="R996" i="4"/>
  <c r="R1116" i="4"/>
  <c r="I1116" i="4"/>
  <c r="J1116" i="4" s="1"/>
  <c r="T395" i="4"/>
  <c r="U395" i="4" s="1"/>
  <c r="P395" i="4"/>
  <c r="T338" i="5"/>
  <c r="J276" i="5"/>
  <c r="K276" i="5" s="1"/>
  <c r="O275" i="5"/>
  <c r="U275" i="5" s="1"/>
  <c r="V275" i="5" s="1"/>
  <c r="G1061" i="3"/>
  <c r="H1060" i="3"/>
  <c r="T218" i="5"/>
  <c r="G703" i="3"/>
  <c r="H702" i="3"/>
  <c r="J459" i="3"/>
  <c r="D459" i="5" s="1"/>
  <c r="I459" i="3"/>
  <c r="O459" i="4" s="1"/>
  <c r="C1060" i="3"/>
  <c r="D1059" i="3"/>
  <c r="E1059" i="3" s="1"/>
  <c r="F1059" i="3" s="1"/>
  <c r="T1177" i="5"/>
  <c r="G821" i="3"/>
  <c r="H820" i="3"/>
  <c r="O635" i="5"/>
  <c r="U635" i="5" s="1"/>
  <c r="V635" i="5" s="1"/>
  <c r="J636" i="5"/>
  <c r="K636" i="5" s="1"/>
  <c r="C1180" i="3"/>
  <c r="D1179" i="3"/>
  <c r="E1179" i="3" s="1"/>
  <c r="F1179" i="3" s="1"/>
  <c r="T457" i="5"/>
  <c r="C461" i="3"/>
  <c r="D460" i="3"/>
  <c r="E460" i="3" s="1"/>
  <c r="T995" i="4"/>
  <c r="U995" i="4" s="1"/>
  <c r="P995" i="4"/>
  <c r="P1115" i="4"/>
  <c r="T1115" i="4"/>
  <c r="U1115" i="4" s="1"/>
  <c r="N395" i="5"/>
  <c r="R395" i="5"/>
  <c r="C578" i="5"/>
  <c r="C578" i="4"/>
  <c r="F579" i="3"/>
  <c r="I396" i="4"/>
  <c r="J396" i="4" s="1"/>
  <c r="R396" i="4"/>
  <c r="C221" i="3"/>
  <c r="D220" i="3"/>
  <c r="E220" i="3" s="1"/>
  <c r="F220" i="3" s="1"/>
  <c r="J1059" i="3"/>
  <c r="D1059" i="5" s="1"/>
  <c r="I1059" i="3"/>
  <c r="O1059" i="4" s="1"/>
  <c r="V937" i="4"/>
  <c r="F937" i="4"/>
  <c r="V817" i="4"/>
  <c r="F817" i="4"/>
  <c r="C341" i="3"/>
  <c r="D340" i="3"/>
  <c r="E340" i="3" s="1"/>
  <c r="F340" i="3" s="1"/>
  <c r="V98" i="4"/>
  <c r="F98" i="4"/>
  <c r="N875" i="5"/>
  <c r="R875" i="5"/>
  <c r="S875" i="5" s="1"/>
  <c r="S36" i="4"/>
  <c r="K36" i="4"/>
  <c r="R756" i="4"/>
  <c r="I756" i="4"/>
  <c r="J756" i="4" s="1"/>
  <c r="C101" i="3"/>
  <c r="D100" i="3"/>
  <c r="E100" i="3" s="1"/>
  <c r="F100" i="3" s="1"/>
  <c r="G581" i="3"/>
  <c r="H580" i="3"/>
  <c r="M276" i="4"/>
  <c r="Q275" i="4"/>
  <c r="W275" i="4" s="1"/>
  <c r="X275" i="4" s="1"/>
  <c r="J701" i="3"/>
  <c r="D701" i="5" s="1"/>
  <c r="I701" i="3"/>
  <c r="O701" i="4" s="1"/>
  <c r="G461" i="3"/>
  <c r="H460" i="3"/>
  <c r="R1115" i="5"/>
  <c r="S1115" i="5" s="1"/>
  <c r="N1115" i="5"/>
  <c r="S755" i="5"/>
  <c r="S395" i="5"/>
  <c r="V577" i="4"/>
  <c r="F577" i="4"/>
  <c r="E652" i="5"/>
  <c r="F652" i="5" s="1"/>
  <c r="M636" i="4"/>
  <c r="Q635" i="4"/>
  <c r="W635" i="4" s="1"/>
  <c r="X635" i="4" s="1"/>
  <c r="V1177" i="4"/>
  <c r="F1177" i="4"/>
  <c r="T937" i="5"/>
  <c r="T817" i="5"/>
  <c r="C340" i="5" l="1"/>
  <c r="C340" i="4"/>
  <c r="C700" i="5"/>
  <c r="C700" i="4"/>
  <c r="C939" i="5"/>
  <c r="C939" i="4"/>
  <c r="C1179" i="5"/>
  <c r="C1179" i="4"/>
  <c r="C220" i="5"/>
  <c r="C220" i="4"/>
  <c r="C819" i="5"/>
  <c r="C819" i="4"/>
  <c r="C100" i="5"/>
  <c r="C100" i="4"/>
  <c r="F101" i="3"/>
  <c r="C1059" i="5"/>
  <c r="C1059" i="4"/>
  <c r="F1060" i="3"/>
  <c r="C579" i="5"/>
  <c r="C579" i="4"/>
  <c r="F580" i="3"/>
  <c r="E772" i="5"/>
  <c r="F772" i="5" s="1"/>
  <c r="V339" i="4"/>
  <c r="F339" i="4"/>
  <c r="G462" i="3"/>
  <c r="H461" i="3"/>
  <c r="V578" i="4"/>
  <c r="F578" i="4"/>
  <c r="L636" i="5"/>
  <c r="M636" i="5" s="1"/>
  <c r="Q636" i="5"/>
  <c r="H101" i="3"/>
  <c r="G102" i="3"/>
  <c r="M876" i="4"/>
  <c r="Q875" i="4"/>
  <c r="W875" i="4" s="1"/>
  <c r="X875" i="4" s="1"/>
  <c r="E892" i="5"/>
  <c r="F892" i="5" s="1"/>
  <c r="T699" i="5"/>
  <c r="T339" i="5"/>
  <c r="G652" i="5"/>
  <c r="P652" i="5"/>
  <c r="V699" i="4"/>
  <c r="F699" i="4"/>
  <c r="T578" i="5"/>
  <c r="L276" i="5"/>
  <c r="M276" i="5" s="1"/>
  <c r="Q276" i="5"/>
  <c r="D581" i="3"/>
  <c r="E581" i="3" s="1"/>
  <c r="C582" i="3"/>
  <c r="G277" i="4"/>
  <c r="H277" i="4" s="1"/>
  <c r="L276" i="4"/>
  <c r="N276" i="4" s="1"/>
  <c r="C459" i="5"/>
  <c r="C459" i="4"/>
  <c r="F460" i="3"/>
  <c r="E412" i="5"/>
  <c r="F412" i="5" s="1"/>
  <c r="J340" i="3"/>
  <c r="D340" i="5" s="1"/>
  <c r="I340" i="3"/>
  <c r="O340" i="4" s="1"/>
  <c r="G292" i="5"/>
  <c r="P292" i="5"/>
  <c r="V818" i="4"/>
  <c r="F818" i="4"/>
  <c r="C1181" i="3"/>
  <c r="D1180" i="3"/>
  <c r="E1180" i="3" s="1"/>
  <c r="F1180" i="3" s="1"/>
  <c r="Q515" i="4"/>
  <c r="W515" i="4" s="1"/>
  <c r="X515" i="4" s="1"/>
  <c r="M516" i="4"/>
  <c r="T99" i="5"/>
  <c r="D101" i="3"/>
  <c r="E101" i="3" s="1"/>
  <c r="C102" i="3"/>
  <c r="S756" i="4"/>
  <c r="K756" i="4"/>
  <c r="D461" i="3"/>
  <c r="E461" i="3" s="1"/>
  <c r="C462" i="3"/>
  <c r="J820" i="3"/>
  <c r="D820" i="5" s="1"/>
  <c r="I820" i="3"/>
  <c r="O820" i="4" s="1"/>
  <c r="J702" i="3"/>
  <c r="D702" i="5" s="1"/>
  <c r="I702" i="3"/>
  <c r="O702" i="4" s="1"/>
  <c r="K996" i="4"/>
  <c r="S996" i="4"/>
  <c r="E532" i="5"/>
  <c r="F532" i="5" s="1"/>
  <c r="F458" i="4"/>
  <c r="V458" i="4"/>
  <c r="P172" i="5"/>
  <c r="G172" i="5"/>
  <c r="G342" i="3"/>
  <c r="H341" i="3"/>
  <c r="T818" i="5"/>
  <c r="V1178" i="4"/>
  <c r="F1178" i="4"/>
  <c r="J876" i="5"/>
  <c r="K876" i="5" s="1"/>
  <c r="O875" i="5"/>
  <c r="U875" i="5" s="1"/>
  <c r="V875" i="5" s="1"/>
  <c r="G1062" i="3"/>
  <c r="H1061" i="3"/>
  <c r="E1132" i="5"/>
  <c r="F1132" i="5" s="1"/>
  <c r="G822" i="3"/>
  <c r="H821" i="3"/>
  <c r="S516" i="4"/>
  <c r="K516" i="4"/>
  <c r="E1012" i="5"/>
  <c r="F1012" i="5" s="1"/>
  <c r="O515" i="5"/>
  <c r="U515" i="5" s="1"/>
  <c r="V515" i="5" s="1"/>
  <c r="J516" i="5"/>
  <c r="K516" i="5" s="1"/>
  <c r="T458" i="5"/>
  <c r="J220" i="3"/>
  <c r="D220" i="5" s="1"/>
  <c r="I220" i="3"/>
  <c r="O220" i="4" s="1"/>
  <c r="Q36" i="5"/>
  <c r="L36" i="5"/>
  <c r="M36" i="5" s="1"/>
  <c r="C941" i="3"/>
  <c r="D940" i="3"/>
  <c r="E940" i="3" s="1"/>
  <c r="F940" i="3" s="1"/>
  <c r="V219" i="4"/>
  <c r="F219" i="4"/>
  <c r="T1178" i="5"/>
  <c r="S1116" i="4"/>
  <c r="K1116" i="4"/>
  <c r="D341" i="3"/>
  <c r="E341" i="3" s="1"/>
  <c r="F341" i="3" s="1"/>
  <c r="C342" i="3"/>
  <c r="G37" i="4"/>
  <c r="H37" i="4" s="1"/>
  <c r="L36" i="4"/>
  <c r="N36" i="4" s="1"/>
  <c r="D221" i="3"/>
  <c r="E221" i="3" s="1"/>
  <c r="F221" i="3" s="1"/>
  <c r="C222" i="3"/>
  <c r="M396" i="4"/>
  <c r="Q395" i="4"/>
  <c r="W395" i="4" s="1"/>
  <c r="X395" i="4" s="1"/>
  <c r="J996" i="5"/>
  <c r="K996" i="5" s="1"/>
  <c r="O995" i="5"/>
  <c r="U995" i="5" s="1"/>
  <c r="V995" i="5" s="1"/>
  <c r="G52" i="5"/>
  <c r="P52" i="5"/>
  <c r="J941" i="3"/>
  <c r="D941" i="5" s="1"/>
  <c r="I941" i="3"/>
  <c r="O941" i="4" s="1"/>
  <c r="L156" i="4"/>
  <c r="N156" i="4" s="1"/>
  <c r="G157" i="4"/>
  <c r="H157" i="4" s="1"/>
  <c r="O755" i="5"/>
  <c r="U755" i="5" s="1"/>
  <c r="V755" i="5" s="1"/>
  <c r="J756" i="5"/>
  <c r="K756" i="5" s="1"/>
  <c r="G222" i="3"/>
  <c r="H221" i="3"/>
  <c r="T219" i="5"/>
  <c r="F1058" i="4"/>
  <c r="V1058" i="4"/>
  <c r="C1061" i="3"/>
  <c r="D1060" i="3"/>
  <c r="E1060" i="3" s="1"/>
  <c r="O395" i="5"/>
  <c r="U395" i="5" s="1"/>
  <c r="V395" i="5" s="1"/>
  <c r="J396" i="5"/>
  <c r="K396" i="5" s="1"/>
  <c r="H703" i="3"/>
  <c r="G704" i="3"/>
  <c r="L156" i="5"/>
  <c r="M156" i="5" s="1"/>
  <c r="Q156" i="5"/>
  <c r="Q1115" i="4"/>
  <c r="W1115" i="4" s="1"/>
  <c r="X1115" i="4" s="1"/>
  <c r="M1116" i="4"/>
  <c r="G943" i="3"/>
  <c r="H942" i="3"/>
  <c r="S876" i="4"/>
  <c r="K876" i="4"/>
  <c r="M756" i="4"/>
  <c r="Q755" i="4"/>
  <c r="W755" i="4" s="1"/>
  <c r="X755" i="4" s="1"/>
  <c r="G637" i="4"/>
  <c r="H637" i="4" s="1"/>
  <c r="L636" i="4"/>
  <c r="N636" i="4" s="1"/>
  <c r="T1058" i="5"/>
  <c r="V938" i="4"/>
  <c r="F938" i="4"/>
  <c r="J460" i="3"/>
  <c r="D460" i="5" s="1"/>
  <c r="I460" i="3"/>
  <c r="O460" i="4" s="1"/>
  <c r="J100" i="3"/>
  <c r="D100" i="5" s="1"/>
  <c r="I100" i="3"/>
  <c r="O100" i="4" s="1"/>
  <c r="G1182" i="3"/>
  <c r="H1181" i="3"/>
  <c r="O1115" i="5"/>
  <c r="U1115" i="5" s="1"/>
  <c r="V1115" i="5" s="1"/>
  <c r="J1116" i="5"/>
  <c r="K1116" i="5" s="1"/>
  <c r="J580" i="3"/>
  <c r="D580" i="5" s="1"/>
  <c r="I580" i="3"/>
  <c r="O580" i="4" s="1"/>
  <c r="G582" i="3"/>
  <c r="H581" i="3"/>
  <c r="S396" i="4"/>
  <c r="K396" i="4"/>
  <c r="M996" i="4"/>
  <c r="Q995" i="4"/>
  <c r="W995" i="4" s="1"/>
  <c r="X995" i="4" s="1"/>
  <c r="J1060" i="3"/>
  <c r="D1060" i="5" s="1"/>
  <c r="I1060" i="3"/>
  <c r="O1060" i="4" s="1"/>
  <c r="C821" i="3"/>
  <c r="D820" i="3"/>
  <c r="E820" i="3" s="1"/>
  <c r="F820" i="3" s="1"/>
  <c r="J1180" i="3"/>
  <c r="D1180" i="5" s="1"/>
  <c r="I1180" i="3"/>
  <c r="O1180" i="4" s="1"/>
  <c r="D701" i="3"/>
  <c r="E701" i="3" s="1"/>
  <c r="F701" i="3" s="1"/>
  <c r="C702" i="3"/>
  <c r="V99" i="4"/>
  <c r="F99" i="4"/>
  <c r="T938" i="5"/>
  <c r="C701" i="5" l="1"/>
  <c r="C701" i="4"/>
  <c r="C940" i="5"/>
  <c r="C940" i="4"/>
  <c r="C820" i="5"/>
  <c r="C820" i="4"/>
  <c r="C1180" i="5"/>
  <c r="C1180" i="4"/>
  <c r="C341" i="5"/>
  <c r="C341" i="4"/>
  <c r="C221" i="5"/>
  <c r="C221" i="4"/>
  <c r="C703" i="3"/>
  <c r="D702" i="3"/>
  <c r="E702" i="3" s="1"/>
  <c r="F702" i="3" s="1"/>
  <c r="L396" i="5"/>
  <c r="M396" i="5" s="1"/>
  <c r="Q396" i="5"/>
  <c r="N156" i="5"/>
  <c r="R156" i="5"/>
  <c r="L516" i="5"/>
  <c r="M516" i="5" s="1"/>
  <c r="Q516" i="5"/>
  <c r="L996" i="4"/>
  <c r="N996" i="4" s="1"/>
  <c r="G997" i="4"/>
  <c r="H997" i="4" s="1"/>
  <c r="G412" i="5"/>
  <c r="P412" i="5"/>
  <c r="C1060" i="5"/>
  <c r="C1060" i="4"/>
  <c r="V939" i="4"/>
  <c r="F939" i="4"/>
  <c r="D821" i="3"/>
  <c r="E821" i="3" s="1"/>
  <c r="F821" i="3" s="1"/>
  <c r="C822" i="3"/>
  <c r="J1181" i="3"/>
  <c r="D1181" i="5" s="1"/>
  <c r="I1181" i="3"/>
  <c r="O1181" i="4" s="1"/>
  <c r="G705" i="3"/>
  <c r="H704" i="3"/>
  <c r="D941" i="3"/>
  <c r="E941" i="3" s="1"/>
  <c r="F941" i="3" s="1"/>
  <c r="C942" i="3"/>
  <c r="C103" i="3"/>
  <c r="D102" i="3"/>
  <c r="E102" i="3" s="1"/>
  <c r="D1181" i="3"/>
  <c r="E1181" i="3" s="1"/>
  <c r="F1181" i="3" s="1"/>
  <c r="C1182" i="3"/>
  <c r="N636" i="5"/>
  <c r="R636" i="5"/>
  <c r="S636" i="5" s="1"/>
  <c r="V1059" i="4"/>
  <c r="F1059" i="4"/>
  <c r="T939" i="5"/>
  <c r="J221" i="3"/>
  <c r="D221" i="5" s="1"/>
  <c r="I221" i="3"/>
  <c r="O221" i="4" s="1"/>
  <c r="G877" i="4"/>
  <c r="H877" i="4" s="1"/>
  <c r="L876" i="4"/>
  <c r="N876" i="4" s="1"/>
  <c r="T156" i="4"/>
  <c r="U156" i="4" s="1"/>
  <c r="P156" i="4"/>
  <c r="G823" i="3"/>
  <c r="H822" i="3"/>
  <c r="P892" i="5"/>
  <c r="G892" i="5"/>
  <c r="T819" i="5"/>
  <c r="J581" i="3"/>
  <c r="D581" i="5" s="1"/>
  <c r="I581" i="3"/>
  <c r="O581" i="4" s="1"/>
  <c r="G1183" i="3"/>
  <c r="H1182" i="3"/>
  <c r="J703" i="3"/>
  <c r="D703" i="5" s="1"/>
  <c r="I703" i="3"/>
  <c r="O703" i="4" s="1"/>
  <c r="C223" i="3"/>
  <c r="D222" i="3"/>
  <c r="E222" i="3" s="1"/>
  <c r="F222" i="3" s="1"/>
  <c r="G1117" i="4"/>
  <c r="H1117" i="4" s="1"/>
  <c r="L1116" i="4"/>
  <c r="N1116" i="4" s="1"/>
  <c r="R36" i="5"/>
  <c r="N36" i="5"/>
  <c r="P1132" i="5"/>
  <c r="G1132" i="5"/>
  <c r="C460" i="5"/>
  <c r="C460" i="4"/>
  <c r="F461" i="3"/>
  <c r="E653" i="5"/>
  <c r="F653" i="5" s="1"/>
  <c r="T1059" i="5"/>
  <c r="V220" i="4"/>
  <c r="F220" i="4"/>
  <c r="G223" i="3"/>
  <c r="H222" i="3"/>
  <c r="C580" i="5"/>
  <c r="C580" i="4"/>
  <c r="F581" i="3"/>
  <c r="V100" i="4"/>
  <c r="F100" i="4"/>
  <c r="T700" i="5"/>
  <c r="F459" i="4"/>
  <c r="V459" i="4"/>
  <c r="P772" i="5"/>
  <c r="G772" i="5"/>
  <c r="T220" i="5"/>
  <c r="P1012" i="5"/>
  <c r="G1012" i="5"/>
  <c r="J1061" i="3"/>
  <c r="D1061" i="5" s="1"/>
  <c r="I1061" i="3"/>
  <c r="O1061" i="4" s="1"/>
  <c r="J341" i="3"/>
  <c r="D341" i="5" s="1"/>
  <c r="I341" i="3"/>
  <c r="O341" i="4" s="1"/>
  <c r="P532" i="5"/>
  <c r="G532" i="5"/>
  <c r="T459" i="5"/>
  <c r="N276" i="5"/>
  <c r="R276" i="5"/>
  <c r="I637" i="4"/>
  <c r="J637" i="4" s="1"/>
  <c r="R637" i="4"/>
  <c r="Q756" i="5"/>
  <c r="L756" i="5"/>
  <c r="M756" i="5" s="1"/>
  <c r="E53" i="5"/>
  <c r="F53" i="5" s="1"/>
  <c r="P36" i="4"/>
  <c r="T36" i="4"/>
  <c r="U36" i="4" s="1"/>
  <c r="L516" i="4"/>
  <c r="N516" i="4" s="1"/>
  <c r="G517" i="4"/>
  <c r="H517" i="4" s="1"/>
  <c r="G1063" i="3"/>
  <c r="H1062" i="3"/>
  <c r="G343" i="3"/>
  <c r="H342" i="3"/>
  <c r="C463" i="3"/>
  <c r="D462" i="3"/>
  <c r="E462" i="3" s="1"/>
  <c r="E293" i="5"/>
  <c r="F293" i="5" s="1"/>
  <c r="T276" i="4"/>
  <c r="U276" i="4" s="1"/>
  <c r="P276" i="4"/>
  <c r="G103" i="3"/>
  <c r="H102" i="3"/>
  <c r="J461" i="3"/>
  <c r="D461" i="5" s="1"/>
  <c r="I461" i="3"/>
  <c r="O461" i="4" s="1"/>
  <c r="V579" i="4"/>
  <c r="F579" i="4"/>
  <c r="T100" i="5"/>
  <c r="F1179" i="4"/>
  <c r="V1179" i="4"/>
  <c r="J942" i="3"/>
  <c r="D942" i="5" s="1"/>
  <c r="I942" i="3"/>
  <c r="O942" i="4" s="1"/>
  <c r="S36" i="5"/>
  <c r="T636" i="4"/>
  <c r="U636" i="4" s="1"/>
  <c r="P636" i="4"/>
  <c r="R37" i="4"/>
  <c r="I37" i="4"/>
  <c r="J37" i="4" s="1"/>
  <c r="E173" i="5"/>
  <c r="F173" i="5" s="1"/>
  <c r="I277" i="4"/>
  <c r="J277" i="4" s="1"/>
  <c r="R277" i="4"/>
  <c r="J101" i="3"/>
  <c r="D101" i="5" s="1"/>
  <c r="I101" i="3"/>
  <c r="O101" i="4" s="1"/>
  <c r="G463" i="3"/>
  <c r="H462" i="3"/>
  <c r="T579" i="5"/>
  <c r="T1179" i="5"/>
  <c r="V340" i="4"/>
  <c r="F340" i="4"/>
  <c r="G583" i="3"/>
  <c r="H582" i="3"/>
  <c r="S276" i="5"/>
  <c r="C101" i="5"/>
  <c r="F102" i="3"/>
  <c r="C101" i="4"/>
  <c r="V700" i="4"/>
  <c r="F700" i="4"/>
  <c r="H943" i="3"/>
  <c r="G944" i="3"/>
  <c r="D1061" i="3"/>
  <c r="E1061" i="3" s="1"/>
  <c r="F1061" i="3" s="1"/>
  <c r="C1062" i="3"/>
  <c r="G397" i="4"/>
  <c r="H397" i="4" s="1"/>
  <c r="L396" i="4"/>
  <c r="N396" i="4" s="1"/>
  <c r="Q1116" i="5"/>
  <c r="L1116" i="5"/>
  <c r="M1116" i="5" s="1"/>
  <c r="S156" i="5"/>
  <c r="R157" i="4"/>
  <c r="I157" i="4"/>
  <c r="J157" i="4" s="1"/>
  <c r="Q996" i="5"/>
  <c r="L996" i="5"/>
  <c r="M996" i="5" s="1"/>
  <c r="C343" i="3"/>
  <c r="D342" i="3"/>
  <c r="E342" i="3" s="1"/>
  <c r="F342" i="3" s="1"/>
  <c r="J821" i="3"/>
  <c r="D821" i="5" s="1"/>
  <c r="I821" i="3"/>
  <c r="O821" i="4" s="1"/>
  <c r="Q876" i="5"/>
  <c r="L876" i="5"/>
  <c r="M876" i="5" s="1"/>
  <c r="G757" i="4"/>
  <c r="H757" i="4" s="1"/>
  <c r="L756" i="4"/>
  <c r="N756" i="4" s="1"/>
  <c r="C583" i="3"/>
  <c r="D582" i="3"/>
  <c r="E582" i="3" s="1"/>
  <c r="F819" i="4"/>
  <c r="V819" i="4"/>
  <c r="T340" i="5"/>
  <c r="C222" i="5" l="1"/>
  <c r="C222" i="4"/>
  <c r="C702" i="5"/>
  <c r="C702" i="4"/>
  <c r="C1181" i="5"/>
  <c r="C1181" i="4"/>
  <c r="C821" i="5"/>
  <c r="C821" i="4"/>
  <c r="C941" i="5"/>
  <c r="C941" i="4"/>
  <c r="F942" i="3"/>
  <c r="C1061" i="5"/>
  <c r="C1061" i="4"/>
  <c r="C342" i="5"/>
  <c r="C342" i="4"/>
  <c r="M277" i="4"/>
  <c r="Q276" i="4"/>
  <c r="W276" i="4" s="1"/>
  <c r="X276" i="4" s="1"/>
  <c r="C584" i="3"/>
  <c r="D583" i="3"/>
  <c r="E583" i="3" s="1"/>
  <c r="R1116" i="5"/>
  <c r="N1116" i="5"/>
  <c r="J943" i="3"/>
  <c r="D943" i="5" s="1"/>
  <c r="I943" i="3"/>
  <c r="O943" i="4" s="1"/>
  <c r="H583" i="3"/>
  <c r="G584" i="3"/>
  <c r="H463" i="3"/>
  <c r="G464" i="3"/>
  <c r="H103" i="3"/>
  <c r="G104" i="3"/>
  <c r="H343" i="3"/>
  <c r="G344" i="3"/>
  <c r="E1013" i="5"/>
  <c r="F1013" i="5" s="1"/>
  <c r="H223" i="3"/>
  <c r="G224" i="3"/>
  <c r="C461" i="5"/>
  <c r="C461" i="4"/>
  <c r="F462" i="3"/>
  <c r="H1183" i="3"/>
  <c r="G1184" i="3"/>
  <c r="J822" i="3"/>
  <c r="D822" i="5" s="1"/>
  <c r="I822" i="3"/>
  <c r="O822" i="4" s="1"/>
  <c r="C1183" i="3"/>
  <c r="D1182" i="3"/>
  <c r="E1182" i="3" s="1"/>
  <c r="F1182" i="3" s="1"/>
  <c r="V1060" i="4"/>
  <c r="F1060" i="4"/>
  <c r="V341" i="4"/>
  <c r="F341" i="4"/>
  <c r="V820" i="4"/>
  <c r="F820" i="4"/>
  <c r="P756" i="4"/>
  <c r="T756" i="4"/>
  <c r="U756" i="4" s="1"/>
  <c r="T1116" i="4"/>
  <c r="U1116" i="4" s="1"/>
  <c r="P1116" i="4"/>
  <c r="H823" i="3"/>
  <c r="G824" i="3"/>
  <c r="N516" i="5"/>
  <c r="R516" i="5"/>
  <c r="S516" i="5" s="1"/>
  <c r="T341" i="5"/>
  <c r="T820" i="5"/>
  <c r="R757" i="4"/>
  <c r="I757" i="4"/>
  <c r="J757" i="4" s="1"/>
  <c r="R996" i="5"/>
  <c r="N996" i="5"/>
  <c r="T396" i="4"/>
  <c r="U396" i="4" s="1"/>
  <c r="P396" i="4"/>
  <c r="M637" i="4"/>
  <c r="Q636" i="4"/>
  <c r="W636" i="4" s="1"/>
  <c r="X636" i="4" s="1"/>
  <c r="H1063" i="3"/>
  <c r="G1064" i="3"/>
  <c r="E533" i="5"/>
  <c r="F533" i="5" s="1"/>
  <c r="T460" i="5"/>
  <c r="I1117" i="4"/>
  <c r="J1117" i="4" s="1"/>
  <c r="R1117" i="4"/>
  <c r="M157" i="4"/>
  <c r="Q156" i="4"/>
  <c r="W156" i="4" s="1"/>
  <c r="X156" i="4" s="1"/>
  <c r="C823" i="3"/>
  <c r="D822" i="3"/>
  <c r="E822" i="3" s="1"/>
  <c r="F822" i="3" s="1"/>
  <c r="V101" i="4"/>
  <c r="F101" i="4"/>
  <c r="D103" i="3"/>
  <c r="E103" i="3" s="1"/>
  <c r="F103" i="3" s="1"/>
  <c r="C104" i="3"/>
  <c r="J157" i="5"/>
  <c r="K157" i="5" s="1"/>
  <c r="O156" i="5"/>
  <c r="U156" i="5" s="1"/>
  <c r="V156" i="5" s="1"/>
  <c r="V940" i="4"/>
  <c r="F940" i="4"/>
  <c r="S1116" i="5"/>
  <c r="J1062" i="3"/>
  <c r="D1062" i="5" s="1"/>
  <c r="I1062" i="3"/>
  <c r="O1062" i="4" s="1"/>
  <c r="S996" i="5"/>
  <c r="C102" i="5"/>
  <c r="C102" i="4"/>
  <c r="K637" i="4"/>
  <c r="S637" i="4"/>
  <c r="E773" i="5"/>
  <c r="F773" i="5" s="1"/>
  <c r="C581" i="5"/>
  <c r="C581" i="4"/>
  <c r="F582" i="3"/>
  <c r="C224" i="3"/>
  <c r="D223" i="3"/>
  <c r="E223" i="3" s="1"/>
  <c r="F223" i="3" s="1"/>
  <c r="C943" i="3"/>
  <c r="D942" i="3"/>
  <c r="E942" i="3" s="1"/>
  <c r="E413" i="5"/>
  <c r="F413" i="5" s="1"/>
  <c r="V221" i="4"/>
  <c r="F221" i="4"/>
  <c r="V1180" i="4"/>
  <c r="F1180" i="4"/>
  <c r="T940" i="5"/>
  <c r="T1060" i="5"/>
  <c r="I397" i="4"/>
  <c r="J397" i="4" s="1"/>
  <c r="R397" i="4"/>
  <c r="R517" i="4"/>
  <c r="I517" i="4"/>
  <c r="J517" i="4" s="1"/>
  <c r="R876" i="5"/>
  <c r="S876" i="5" s="1"/>
  <c r="N876" i="5"/>
  <c r="P516" i="4"/>
  <c r="T516" i="4"/>
  <c r="U516" i="4" s="1"/>
  <c r="C1063" i="3"/>
  <c r="D1062" i="3"/>
  <c r="E1062" i="3" s="1"/>
  <c r="F1062" i="3" s="1"/>
  <c r="T101" i="5"/>
  <c r="P173" i="5"/>
  <c r="G173" i="5"/>
  <c r="V580" i="4"/>
  <c r="F580" i="4"/>
  <c r="E1133" i="5"/>
  <c r="F1133" i="5" s="1"/>
  <c r="T876" i="4"/>
  <c r="U876" i="4" s="1"/>
  <c r="P876" i="4"/>
  <c r="R997" i="4"/>
  <c r="I997" i="4"/>
  <c r="J997" i="4" s="1"/>
  <c r="R396" i="5"/>
  <c r="S396" i="5" s="1"/>
  <c r="N396" i="5"/>
  <c r="T221" i="5"/>
  <c r="T1180" i="5"/>
  <c r="C344" i="3"/>
  <c r="D343" i="3"/>
  <c r="E343" i="3" s="1"/>
  <c r="F343" i="3" s="1"/>
  <c r="P293" i="5"/>
  <c r="G293" i="5"/>
  <c r="C464" i="3"/>
  <c r="D463" i="3"/>
  <c r="E463" i="3" s="1"/>
  <c r="M37" i="4"/>
  <c r="Q36" i="4"/>
  <c r="W36" i="4" s="1"/>
  <c r="X36" i="4" s="1"/>
  <c r="O276" i="5"/>
  <c r="U276" i="5" s="1"/>
  <c r="V276" i="5" s="1"/>
  <c r="J277" i="5"/>
  <c r="K277" i="5" s="1"/>
  <c r="T580" i="5"/>
  <c r="P653" i="5"/>
  <c r="G653" i="5"/>
  <c r="E893" i="5"/>
  <c r="F893" i="5" s="1"/>
  <c r="I877" i="4"/>
  <c r="J877" i="4" s="1"/>
  <c r="R877" i="4"/>
  <c r="J637" i="5"/>
  <c r="K637" i="5" s="1"/>
  <c r="O636" i="5"/>
  <c r="U636" i="5" s="1"/>
  <c r="V636" i="5" s="1"/>
  <c r="J704" i="3"/>
  <c r="D704" i="5" s="1"/>
  <c r="I704" i="3"/>
  <c r="O704" i="4" s="1"/>
  <c r="P996" i="4"/>
  <c r="T996" i="4"/>
  <c r="U996" i="4" s="1"/>
  <c r="V701" i="4"/>
  <c r="F701" i="4"/>
  <c r="N756" i="5"/>
  <c r="R756" i="5"/>
  <c r="S756" i="5" s="1"/>
  <c r="V460" i="4"/>
  <c r="F460" i="4"/>
  <c r="S157" i="4"/>
  <c r="K157" i="4"/>
  <c r="S277" i="4"/>
  <c r="K277" i="4"/>
  <c r="G945" i="3"/>
  <c r="H944" i="3"/>
  <c r="J582" i="3"/>
  <c r="D582" i="5" s="1"/>
  <c r="I582" i="3"/>
  <c r="O582" i="4" s="1"/>
  <c r="I462" i="3"/>
  <c r="O462" i="4" s="1"/>
  <c r="J462" i="3"/>
  <c r="D462" i="5" s="1"/>
  <c r="S37" i="4"/>
  <c r="K37" i="4"/>
  <c r="I102" i="3"/>
  <c r="O102" i="4" s="1"/>
  <c r="J102" i="3"/>
  <c r="D102" i="5" s="1"/>
  <c r="I342" i="3"/>
  <c r="O342" i="4" s="1"/>
  <c r="J342" i="3"/>
  <c r="D342" i="5" s="1"/>
  <c r="G53" i="5"/>
  <c r="P53" i="5"/>
  <c r="I222" i="3"/>
  <c r="O222" i="4" s="1"/>
  <c r="J222" i="3"/>
  <c r="D222" i="5" s="1"/>
  <c r="J37" i="5"/>
  <c r="K37" i="5" s="1"/>
  <c r="O36" i="5"/>
  <c r="U36" i="5" s="1"/>
  <c r="V36" i="5" s="1"/>
  <c r="J1182" i="3"/>
  <c r="D1182" i="5" s="1"/>
  <c r="I1182" i="3"/>
  <c r="O1182" i="4" s="1"/>
  <c r="G706" i="3"/>
  <c r="H705" i="3"/>
  <c r="C704" i="3"/>
  <c r="D703" i="3"/>
  <c r="E703" i="3" s="1"/>
  <c r="F703" i="3" s="1"/>
  <c r="T701" i="5"/>
  <c r="C1062" i="5" l="1"/>
  <c r="C1062" i="4"/>
  <c r="C822" i="5"/>
  <c r="C822" i="4"/>
  <c r="C703" i="5"/>
  <c r="C703" i="4"/>
  <c r="C223" i="5"/>
  <c r="C223" i="4"/>
  <c r="C1182" i="5"/>
  <c r="C1182" i="4"/>
  <c r="C103" i="5"/>
  <c r="C103" i="4"/>
  <c r="C343" i="5"/>
  <c r="C343" i="4"/>
  <c r="J705" i="3"/>
  <c r="D705" i="5" s="1"/>
  <c r="I705" i="3"/>
  <c r="O705" i="4" s="1"/>
  <c r="G38" i="4"/>
  <c r="H38" i="4" s="1"/>
  <c r="L37" i="4"/>
  <c r="N37" i="4" s="1"/>
  <c r="G278" i="4"/>
  <c r="H278" i="4" s="1"/>
  <c r="L277" i="4"/>
  <c r="N277" i="4" s="1"/>
  <c r="O876" i="5"/>
  <c r="U876" i="5" s="1"/>
  <c r="V876" i="5" s="1"/>
  <c r="J877" i="5"/>
  <c r="K877" i="5" s="1"/>
  <c r="P413" i="5"/>
  <c r="G413" i="5"/>
  <c r="T581" i="5"/>
  <c r="J1183" i="3"/>
  <c r="D1183" i="5" s="1"/>
  <c r="I1183" i="3"/>
  <c r="O1183" i="4" s="1"/>
  <c r="G345" i="3"/>
  <c r="H344" i="3"/>
  <c r="G585" i="3"/>
  <c r="H584" i="3"/>
  <c r="T1061" i="5"/>
  <c r="V1181" i="4"/>
  <c r="F1181" i="4"/>
  <c r="Q277" i="5"/>
  <c r="L277" i="5"/>
  <c r="M277" i="5" s="1"/>
  <c r="C462" i="5"/>
  <c r="C462" i="4"/>
  <c r="F463" i="3"/>
  <c r="J343" i="3"/>
  <c r="D343" i="5" s="1"/>
  <c r="I343" i="3"/>
  <c r="O343" i="4" s="1"/>
  <c r="J583" i="3"/>
  <c r="D583" i="5" s="1"/>
  <c r="I583" i="3"/>
  <c r="O583" i="4" s="1"/>
  <c r="C942" i="5"/>
  <c r="C942" i="4"/>
  <c r="F943" i="3"/>
  <c r="T1181" i="5"/>
  <c r="G773" i="5"/>
  <c r="P773" i="5"/>
  <c r="C1064" i="3"/>
  <c r="D1063" i="3"/>
  <c r="E1063" i="3" s="1"/>
  <c r="F1063" i="3" s="1"/>
  <c r="S517" i="4"/>
  <c r="K517" i="4"/>
  <c r="C824" i="3"/>
  <c r="D823" i="3"/>
  <c r="E823" i="3" s="1"/>
  <c r="F823" i="3" s="1"/>
  <c r="P533" i="5"/>
  <c r="G533" i="5"/>
  <c r="V461" i="4"/>
  <c r="F461" i="4"/>
  <c r="G105" i="3"/>
  <c r="H104" i="3"/>
  <c r="F941" i="4"/>
  <c r="V941" i="4"/>
  <c r="O396" i="5"/>
  <c r="U396" i="5" s="1"/>
  <c r="V396" i="5" s="1"/>
  <c r="J397" i="5"/>
  <c r="K397" i="5" s="1"/>
  <c r="Q157" i="5"/>
  <c r="L157" i="5"/>
  <c r="M157" i="5" s="1"/>
  <c r="S997" i="4"/>
  <c r="K997" i="4"/>
  <c r="C944" i="3"/>
  <c r="D943" i="3"/>
  <c r="E943" i="3" s="1"/>
  <c r="C105" i="3"/>
  <c r="D104" i="3"/>
  <c r="E104" i="3" s="1"/>
  <c r="F104" i="3" s="1"/>
  <c r="O996" i="5"/>
  <c r="U996" i="5" s="1"/>
  <c r="V996" i="5" s="1"/>
  <c r="J997" i="5"/>
  <c r="K997" i="5" s="1"/>
  <c r="Q756" i="4"/>
  <c r="W756" i="4" s="1"/>
  <c r="X756" i="4" s="1"/>
  <c r="M757" i="4"/>
  <c r="T461" i="5"/>
  <c r="J103" i="3"/>
  <c r="D103" i="5" s="1"/>
  <c r="I103" i="3"/>
  <c r="O103" i="4" s="1"/>
  <c r="T941" i="5"/>
  <c r="V702" i="4"/>
  <c r="F702" i="4"/>
  <c r="G707" i="3"/>
  <c r="H706" i="3"/>
  <c r="P1133" i="5"/>
  <c r="G1133" i="5"/>
  <c r="C345" i="3"/>
  <c r="D344" i="3"/>
  <c r="E344" i="3" s="1"/>
  <c r="F344" i="3" s="1"/>
  <c r="G638" i="4"/>
  <c r="H638" i="4" s="1"/>
  <c r="L637" i="4"/>
  <c r="N637" i="4" s="1"/>
  <c r="J517" i="5"/>
  <c r="K517" i="5" s="1"/>
  <c r="O516" i="5"/>
  <c r="U516" i="5" s="1"/>
  <c r="V516" i="5" s="1"/>
  <c r="C1184" i="3"/>
  <c r="D1183" i="3"/>
  <c r="E1183" i="3" s="1"/>
  <c r="F1183" i="3" s="1"/>
  <c r="G225" i="3"/>
  <c r="H224" i="3"/>
  <c r="O1116" i="5"/>
  <c r="U1116" i="5" s="1"/>
  <c r="V1116" i="5" s="1"/>
  <c r="J1117" i="5"/>
  <c r="K1117" i="5" s="1"/>
  <c r="V342" i="4"/>
  <c r="F342" i="4"/>
  <c r="T702" i="5"/>
  <c r="Q996" i="4"/>
  <c r="W996" i="4" s="1"/>
  <c r="X996" i="4" s="1"/>
  <c r="M997" i="4"/>
  <c r="E654" i="5"/>
  <c r="F654" i="5" s="1"/>
  <c r="E174" i="5"/>
  <c r="F174" i="5" s="1"/>
  <c r="S397" i="4"/>
  <c r="K397" i="4"/>
  <c r="C225" i="3"/>
  <c r="D224" i="3"/>
  <c r="E224" i="3" s="1"/>
  <c r="F224" i="3" s="1"/>
  <c r="G1065" i="3"/>
  <c r="H1064" i="3"/>
  <c r="S757" i="4"/>
  <c r="K757" i="4"/>
  <c r="G825" i="3"/>
  <c r="H824" i="3"/>
  <c r="J223" i="3"/>
  <c r="D223" i="5" s="1"/>
  <c r="I223" i="3"/>
  <c r="O223" i="4" s="1"/>
  <c r="T342" i="5"/>
  <c r="V821" i="4"/>
  <c r="F821" i="4"/>
  <c r="M397" i="4"/>
  <c r="Q396" i="4"/>
  <c r="W396" i="4" s="1"/>
  <c r="X396" i="4" s="1"/>
  <c r="G158" i="4"/>
  <c r="H158" i="4" s="1"/>
  <c r="L157" i="4"/>
  <c r="N157" i="4" s="1"/>
  <c r="E54" i="5"/>
  <c r="F54" i="5" s="1"/>
  <c r="G893" i="5"/>
  <c r="P893" i="5"/>
  <c r="L37" i="5"/>
  <c r="M37" i="5" s="1"/>
  <c r="Q37" i="5"/>
  <c r="J944" i="3"/>
  <c r="D944" i="5" s="1"/>
  <c r="I944" i="3"/>
  <c r="O944" i="4" s="1"/>
  <c r="C465" i="3"/>
  <c r="D464" i="3"/>
  <c r="E464" i="3" s="1"/>
  <c r="M877" i="4"/>
  <c r="Q876" i="4"/>
  <c r="W876" i="4" s="1"/>
  <c r="X876" i="4" s="1"/>
  <c r="C582" i="5"/>
  <c r="C582" i="4"/>
  <c r="F583" i="3"/>
  <c r="V102" i="4"/>
  <c r="F102" i="4"/>
  <c r="S1117" i="4"/>
  <c r="K1117" i="4"/>
  <c r="J1063" i="3"/>
  <c r="D1063" i="5" s="1"/>
  <c r="I1063" i="3"/>
  <c r="O1063" i="4" s="1"/>
  <c r="J823" i="3"/>
  <c r="D823" i="5" s="1"/>
  <c r="I823" i="3"/>
  <c r="O823" i="4" s="1"/>
  <c r="P1013" i="5"/>
  <c r="G1013" i="5"/>
  <c r="G465" i="3"/>
  <c r="H464" i="3"/>
  <c r="T821" i="5"/>
  <c r="V222" i="4"/>
  <c r="F222" i="4"/>
  <c r="S877" i="4"/>
  <c r="K877" i="4"/>
  <c r="C705" i="3"/>
  <c r="D704" i="3"/>
  <c r="E704" i="3" s="1"/>
  <c r="F704" i="3" s="1"/>
  <c r="G946" i="3"/>
  <c r="H945" i="3"/>
  <c r="O756" i="5"/>
  <c r="U756" i="5" s="1"/>
  <c r="V756" i="5" s="1"/>
  <c r="J757" i="5"/>
  <c r="K757" i="5" s="1"/>
  <c r="Q637" i="5"/>
  <c r="L637" i="5"/>
  <c r="M637" i="5" s="1"/>
  <c r="E294" i="5"/>
  <c r="F294" i="5" s="1"/>
  <c r="M517" i="4"/>
  <c r="Q516" i="4"/>
  <c r="W516" i="4" s="1"/>
  <c r="X516" i="4" s="1"/>
  <c r="V581" i="4"/>
  <c r="F581" i="4"/>
  <c r="T102" i="5"/>
  <c r="M1117" i="4"/>
  <c r="Q1116" i="4"/>
  <c r="W1116" i="4" s="1"/>
  <c r="X1116" i="4" s="1"/>
  <c r="G1185" i="3"/>
  <c r="H1184" i="3"/>
  <c r="J463" i="3"/>
  <c r="D463" i="5" s="1"/>
  <c r="I463" i="3"/>
  <c r="O463" i="4" s="1"/>
  <c r="C585" i="3"/>
  <c r="D584" i="3"/>
  <c r="E584" i="3" s="1"/>
  <c r="V1061" i="4"/>
  <c r="F1061" i="4"/>
  <c r="T222" i="5"/>
  <c r="C1183" i="5" l="1"/>
  <c r="C1183" i="4"/>
  <c r="C704" i="5"/>
  <c r="C704" i="4"/>
  <c r="C823" i="5"/>
  <c r="C823" i="4"/>
  <c r="C1063" i="5"/>
  <c r="C1063" i="4"/>
  <c r="C224" i="5"/>
  <c r="C224" i="4"/>
  <c r="C344" i="5"/>
  <c r="C344" i="4"/>
  <c r="C104" i="5"/>
  <c r="C104" i="4"/>
  <c r="D465" i="3"/>
  <c r="E465" i="3" s="1"/>
  <c r="C466" i="3"/>
  <c r="V462" i="4"/>
  <c r="F462" i="4"/>
  <c r="G947" i="3"/>
  <c r="H946" i="3"/>
  <c r="E894" i="5"/>
  <c r="F894" i="5" s="1"/>
  <c r="C1185" i="3"/>
  <c r="D1184" i="3"/>
  <c r="E1184" i="3" s="1"/>
  <c r="F1184" i="3" s="1"/>
  <c r="Q997" i="5"/>
  <c r="L997" i="5"/>
  <c r="M997" i="5" s="1"/>
  <c r="G998" i="4"/>
  <c r="H998" i="4" s="1"/>
  <c r="L997" i="4"/>
  <c r="N997" i="4" s="1"/>
  <c r="J104" i="3"/>
  <c r="D104" i="5" s="1"/>
  <c r="I104" i="3"/>
  <c r="O104" i="4" s="1"/>
  <c r="G518" i="4"/>
  <c r="H518" i="4" s="1"/>
  <c r="L517" i="4"/>
  <c r="N517" i="4" s="1"/>
  <c r="C463" i="5"/>
  <c r="C463" i="4"/>
  <c r="F464" i="3"/>
  <c r="V703" i="4"/>
  <c r="F703" i="4"/>
  <c r="G294" i="5"/>
  <c r="P294" i="5"/>
  <c r="P54" i="5"/>
  <c r="G54" i="5"/>
  <c r="C583" i="5"/>
  <c r="C583" i="4"/>
  <c r="F584" i="3"/>
  <c r="G1066" i="3"/>
  <c r="H1065" i="3"/>
  <c r="P174" i="5"/>
  <c r="G174" i="5"/>
  <c r="E1134" i="5"/>
  <c r="F1134" i="5" s="1"/>
  <c r="N157" i="5"/>
  <c r="R157" i="5"/>
  <c r="V942" i="4"/>
  <c r="F942" i="4"/>
  <c r="T462" i="5"/>
  <c r="J584" i="3"/>
  <c r="D584" i="5" s="1"/>
  <c r="I584" i="3"/>
  <c r="O584" i="4" s="1"/>
  <c r="E414" i="5"/>
  <c r="F414" i="5" s="1"/>
  <c r="R278" i="4"/>
  <c r="I278" i="4"/>
  <c r="J278" i="4" s="1"/>
  <c r="T1182" i="5"/>
  <c r="P277" i="4"/>
  <c r="T277" i="4"/>
  <c r="U277" i="4" s="1"/>
  <c r="D585" i="3"/>
  <c r="E585" i="3" s="1"/>
  <c r="C586" i="3"/>
  <c r="F582" i="4"/>
  <c r="V582" i="4"/>
  <c r="T157" i="4"/>
  <c r="U157" i="4" s="1"/>
  <c r="P157" i="4"/>
  <c r="Q1117" i="5"/>
  <c r="L1117" i="5"/>
  <c r="M1117" i="5" s="1"/>
  <c r="Q517" i="5"/>
  <c r="L517" i="5"/>
  <c r="M517" i="5" s="1"/>
  <c r="D105" i="3"/>
  <c r="E105" i="3" s="1"/>
  <c r="F105" i="3" s="1"/>
  <c r="C106" i="3"/>
  <c r="S157" i="5"/>
  <c r="C1065" i="3"/>
  <c r="D1064" i="3"/>
  <c r="E1064" i="3" s="1"/>
  <c r="F1064" i="3" s="1"/>
  <c r="T942" i="5"/>
  <c r="G586" i="3"/>
  <c r="H585" i="3"/>
  <c r="P37" i="4"/>
  <c r="T37" i="4"/>
  <c r="U37" i="4" s="1"/>
  <c r="V343" i="4"/>
  <c r="F343" i="4"/>
  <c r="V822" i="4"/>
  <c r="F822" i="4"/>
  <c r="V1182" i="4"/>
  <c r="F1182" i="4"/>
  <c r="Q397" i="5"/>
  <c r="L397" i="5"/>
  <c r="M397" i="5" s="1"/>
  <c r="E534" i="5"/>
  <c r="F534" i="5" s="1"/>
  <c r="R277" i="5"/>
  <c r="N277" i="5"/>
  <c r="J344" i="3"/>
  <c r="D344" i="5" s="1"/>
  <c r="I344" i="3"/>
  <c r="O344" i="4" s="1"/>
  <c r="L877" i="5"/>
  <c r="M877" i="5" s="1"/>
  <c r="Q877" i="5"/>
  <c r="R38" i="4"/>
  <c r="I38" i="4"/>
  <c r="J38" i="4" s="1"/>
  <c r="T343" i="5"/>
  <c r="T822" i="5"/>
  <c r="J1064" i="3"/>
  <c r="D1064" i="5" s="1"/>
  <c r="I1064" i="3"/>
  <c r="O1064" i="4" s="1"/>
  <c r="D345" i="3"/>
  <c r="E345" i="3" s="1"/>
  <c r="F345" i="3" s="1"/>
  <c r="C346" i="3"/>
  <c r="C943" i="5"/>
  <c r="C943" i="4"/>
  <c r="D705" i="3"/>
  <c r="E705" i="3" s="1"/>
  <c r="F705" i="3" s="1"/>
  <c r="C706" i="3"/>
  <c r="G654" i="5"/>
  <c r="P654" i="5"/>
  <c r="T637" i="4"/>
  <c r="U637" i="4" s="1"/>
  <c r="P637" i="4"/>
  <c r="J706" i="3"/>
  <c r="D706" i="5" s="1"/>
  <c r="I706" i="3"/>
  <c r="O706" i="4" s="1"/>
  <c r="L757" i="5"/>
  <c r="M757" i="5" s="1"/>
  <c r="Q757" i="5"/>
  <c r="G878" i="4"/>
  <c r="H878" i="4" s="1"/>
  <c r="L877" i="4"/>
  <c r="N877" i="4" s="1"/>
  <c r="E1014" i="5"/>
  <c r="F1014" i="5" s="1"/>
  <c r="G1118" i="4"/>
  <c r="H1118" i="4" s="1"/>
  <c r="L1117" i="4"/>
  <c r="N1117" i="4" s="1"/>
  <c r="S37" i="5"/>
  <c r="J824" i="3"/>
  <c r="D824" i="5" s="1"/>
  <c r="I824" i="3"/>
  <c r="O824" i="4" s="1"/>
  <c r="D225" i="3"/>
  <c r="E225" i="3" s="1"/>
  <c r="F225" i="3" s="1"/>
  <c r="C226" i="3"/>
  <c r="J224" i="3"/>
  <c r="D224" i="5" s="1"/>
  <c r="I224" i="3"/>
  <c r="O224" i="4" s="1"/>
  <c r="I638" i="4"/>
  <c r="J638" i="4" s="1"/>
  <c r="R638" i="4"/>
  <c r="H707" i="3"/>
  <c r="G708" i="3"/>
  <c r="C945" i="3"/>
  <c r="D944" i="3"/>
  <c r="E944" i="3" s="1"/>
  <c r="F944" i="3" s="1"/>
  <c r="S277" i="5"/>
  <c r="G346" i="3"/>
  <c r="H345" i="3"/>
  <c r="V223" i="4"/>
  <c r="F223" i="4"/>
  <c r="R637" i="5"/>
  <c r="N637" i="5"/>
  <c r="S637" i="5"/>
  <c r="G466" i="3"/>
  <c r="H465" i="3"/>
  <c r="T582" i="5"/>
  <c r="N37" i="5"/>
  <c r="R37" i="5"/>
  <c r="G826" i="3"/>
  <c r="H825" i="3"/>
  <c r="G226" i="3"/>
  <c r="H225" i="3"/>
  <c r="E774" i="5"/>
  <c r="F774" i="5" s="1"/>
  <c r="V103" i="4"/>
  <c r="F103" i="4"/>
  <c r="T223" i="5"/>
  <c r="V1062" i="4"/>
  <c r="F1062" i="4"/>
  <c r="H105" i="3"/>
  <c r="G106" i="3"/>
  <c r="T703" i="5"/>
  <c r="J464" i="3"/>
  <c r="D464" i="5" s="1"/>
  <c r="I464" i="3"/>
  <c r="O464" i="4" s="1"/>
  <c r="I158" i="4"/>
  <c r="J158" i="4" s="1"/>
  <c r="R158" i="4"/>
  <c r="J1184" i="3"/>
  <c r="D1184" i="5" s="1"/>
  <c r="I1184" i="3"/>
  <c r="O1184" i="4" s="1"/>
  <c r="G1186" i="3"/>
  <c r="H1185" i="3"/>
  <c r="J945" i="3"/>
  <c r="D945" i="5" s="1"/>
  <c r="I945" i="3"/>
  <c r="O945" i="4" s="1"/>
  <c r="L757" i="4"/>
  <c r="N757" i="4" s="1"/>
  <c r="G758" i="4"/>
  <c r="H758" i="4" s="1"/>
  <c r="G398" i="4"/>
  <c r="H398" i="4" s="1"/>
  <c r="L397" i="4"/>
  <c r="N397" i="4" s="1"/>
  <c r="C825" i="3"/>
  <c r="D824" i="3"/>
  <c r="E824" i="3" s="1"/>
  <c r="F824" i="3" s="1"/>
  <c r="T103" i="5"/>
  <c r="T1062" i="5"/>
  <c r="C345" i="5" l="1"/>
  <c r="C345" i="4"/>
  <c r="C225" i="5"/>
  <c r="C225" i="4"/>
  <c r="C824" i="5"/>
  <c r="C824" i="4"/>
  <c r="C944" i="5"/>
  <c r="C944" i="4"/>
  <c r="C1064" i="5"/>
  <c r="C1064" i="4"/>
  <c r="F1065" i="3"/>
  <c r="C105" i="5"/>
  <c r="C105" i="4"/>
  <c r="C1184" i="5"/>
  <c r="C1184" i="4"/>
  <c r="C705" i="5"/>
  <c r="C705" i="4"/>
  <c r="R757" i="5"/>
  <c r="N757" i="5"/>
  <c r="T583" i="5"/>
  <c r="T757" i="4"/>
  <c r="U757" i="4" s="1"/>
  <c r="P757" i="4"/>
  <c r="J225" i="3"/>
  <c r="D225" i="5" s="1"/>
  <c r="I225" i="3"/>
  <c r="O225" i="4" s="1"/>
  <c r="J345" i="3"/>
  <c r="D345" i="5" s="1"/>
  <c r="I345" i="3"/>
  <c r="O345" i="4" s="1"/>
  <c r="J707" i="3"/>
  <c r="D707" i="5" s="1"/>
  <c r="I707" i="3"/>
  <c r="O707" i="4" s="1"/>
  <c r="S757" i="5"/>
  <c r="E655" i="5"/>
  <c r="F655" i="5" s="1"/>
  <c r="N397" i="5"/>
  <c r="R397" i="5"/>
  <c r="S397" i="5" s="1"/>
  <c r="D1065" i="3"/>
  <c r="E1065" i="3" s="1"/>
  <c r="C1066" i="3"/>
  <c r="Q277" i="4"/>
  <c r="W277" i="4" s="1"/>
  <c r="X277" i="4" s="1"/>
  <c r="M278" i="4"/>
  <c r="O157" i="5"/>
  <c r="U157" i="5" s="1"/>
  <c r="V157" i="5" s="1"/>
  <c r="J158" i="5"/>
  <c r="K158" i="5" s="1"/>
  <c r="V583" i="4"/>
  <c r="F583" i="4"/>
  <c r="C464" i="5"/>
  <c r="C464" i="4"/>
  <c r="F465" i="3"/>
  <c r="I998" i="4"/>
  <c r="J998" i="4" s="1"/>
  <c r="R998" i="4"/>
  <c r="J946" i="3"/>
  <c r="D946" i="5" s="1"/>
  <c r="I946" i="3"/>
  <c r="O946" i="4" s="1"/>
  <c r="V104" i="4"/>
  <c r="F104" i="4"/>
  <c r="N997" i="5"/>
  <c r="R997" i="5"/>
  <c r="S997" i="5" s="1"/>
  <c r="R398" i="4"/>
  <c r="I398" i="4"/>
  <c r="J398" i="4" s="1"/>
  <c r="J1185" i="3"/>
  <c r="D1185" i="5" s="1"/>
  <c r="I1185" i="3"/>
  <c r="O1185" i="4" s="1"/>
  <c r="J825" i="3"/>
  <c r="D825" i="5" s="1"/>
  <c r="I825" i="3"/>
  <c r="O825" i="4" s="1"/>
  <c r="G467" i="3"/>
  <c r="H466" i="3"/>
  <c r="S638" i="4"/>
  <c r="K638" i="4"/>
  <c r="T1117" i="4"/>
  <c r="U1117" i="4" s="1"/>
  <c r="P1117" i="4"/>
  <c r="C107" i="3"/>
  <c r="D106" i="3"/>
  <c r="E106" i="3" s="1"/>
  <c r="F106" i="3" s="1"/>
  <c r="E55" i="5"/>
  <c r="F55" i="5" s="1"/>
  <c r="T463" i="5"/>
  <c r="T1063" i="5"/>
  <c r="N877" i="5"/>
  <c r="R877" i="5"/>
  <c r="S877" i="5" s="1"/>
  <c r="M158" i="4"/>
  <c r="Q157" i="4"/>
  <c r="W157" i="4" s="1"/>
  <c r="X157" i="4" s="1"/>
  <c r="V1063" i="4"/>
  <c r="F1063" i="4"/>
  <c r="G1187" i="3"/>
  <c r="H1186" i="3"/>
  <c r="G827" i="3"/>
  <c r="H826" i="3"/>
  <c r="R1118" i="4"/>
  <c r="I1118" i="4"/>
  <c r="J1118" i="4" s="1"/>
  <c r="J585" i="3"/>
  <c r="D585" i="5" s="1"/>
  <c r="I585" i="3"/>
  <c r="O585" i="4" s="1"/>
  <c r="E175" i="5"/>
  <c r="F175" i="5" s="1"/>
  <c r="P517" i="4"/>
  <c r="T517" i="4"/>
  <c r="U517" i="4" s="1"/>
  <c r="V344" i="4"/>
  <c r="F344" i="4"/>
  <c r="V704" i="4"/>
  <c r="F704" i="4"/>
  <c r="G347" i="3"/>
  <c r="H346" i="3"/>
  <c r="F463" i="4"/>
  <c r="V463" i="4"/>
  <c r="O637" i="5"/>
  <c r="U637" i="5" s="1"/>
  <c r="V637" i="5" s="1"/>
  <c r="J638" i="5"/>
  <c r="K638" i="5" s="1"/>
  <c r="V943" i="4"/>
  <c r="F943" i="4"/>
  <c r="J278" i="5"/>
  <c r="K278" i="5" s="1"/>
  <c r="O277" i="5"/>
  <c r="U277" i="5" s="1"/>
  <c r="V277" i="5" s="1"/>
  <c r="G587" i="3"/>
  <c r="H586" i="3"/>
  <c r="S278" i="4"/>
  <c r="K278" i="4"/>
  <c r="R518" i="4"/>
  <c r="I518" i="4"/>
  <c r="J518" i="4" s="1"/>
  <c r="D1185" i="3"/>
  <c r="E1185" i="3" s="1"/>
  <c r="F1185" i="3" s="1"/>
  <c r="C1186" i="3"/>
  <c r="T344" i="5"/>
  <c r="T704" i="5"/>
  <c r="P397" i="4"/>
  <c r="T397" i="4"/>
  <c r="U397" i="4" s="1"/>
  <c r="J465" i="3"/>
  <c r="D465" i="5" s="1"/>
  <c r="I465" i="3"/>
  <c r="O465" i="4" s="1"/>
  <c r="C707" i="3"/>
  <c r="D706" i="3"/>
  <c r="E706" i="3" s="1"/>
  <c r="F706" i="3" s="1"/>
  <c r="H947" i="3"/>
  <c r="G948" i="3"/>
  <c r="G107" i="3"/>
  <c r="H106" i="3"/>
  <c r="J105" i="3"/>
  <c r="D105" i="5" s="1"/>
  <c r="I105" i="3"/>
  <c r="O105" i="4" s="1"/>
  <c r="O37" i="5"/>
  <c r="U37" i="5" s="1"/>
  <c r="V37" i="5" s="1"/>
  <c r="J38" i="5"/>
  <c r="K38" i="5" s="1"/>
  <c r="C227" i="3"/>
  <c r="D226" i="3"/>
  <c r="E226" i="3" s="1"/>
  <c r="F226" i="3" s="1"/>
  <c r="P1014" i="5"/>
  <c r="G1014" i="5"/>
  <c r="Q637" i="4"/>
  <c r="W637" i="4" s="1"/>
  <c r="X637" i="4" s="1"/>
  <c r="M638" i="4"/>
  <c r="T943" i="5"/>
  <c r="R517" i="5"/>
  <c r="N517" i="5"/>
  <c r="C587" i="3"/>
  <c r="D586" i="3"/>
  <c r="E586" i="3" s="1"/>
  <c r="J1065" i="3"/>
  <c r="D1065" i="5" s="1"/>
  <c r="I1065" i="3"/>
  <c r="O1065" i="4" s="1"/>
  <c r="E295" i="5"/>
  <c r="F295" i="5" s="1"/>
  <c r="P894" i="5"/>
  <c r="G894" i="5"/>
  <c r="C467" i="3"/>
  <c r="D466" i="3"/>
  <c r="E466" i="3" s="1"/>
  <c r="V823" i="4"/>
  <c r="F823" i="4"/>
  <c r="R758" i="4"/>
  <c r="I758" i="4"/>
  <c r="J758" i="4" s="1"/>
  <c r="P774" i="5"/>
  <c r="G774" i="5"/>
  <c r="D945" i="3"/>
  <c r="E945" i="3" s="1"/>
  <c r="F945" i="3" s="1"/>
  <c r="C946" i="3"/>
  <c r="P877" i="4"/>
  <c r="T877" i="4"/>
  <c r="U877" i="4" s="1"/>
  <c r="C347" i="3"/>
  <c r="D346" i="3"/>
  <c r="E346" i="3" s="1"/>
  <c r="F346" i="3" s="1"/>
  <c r="S38" i="4"/>
  <c r="K38" i="4"/>
  <c r="S517" i="5"/>
  <c r="G414" i="5"/>
  <c r="P414" i="5"/>
  <c r="G1067" i="3"/>
  <c r="H1066" i="3"/>
  <c r="V224" i="4"/>
  <c r="F224" i="4"/>
  <c r="T823" i="5"/>
  <c r="V1183" i="4"/>
  <c r="F1183" i="4"/>
  <c r="G227" i="3"/>
  <c r="H226" i="3"/>
  <c r="Q37" i="4"/>
  <c r="W37" i="4" s="1"/>
  <c r="X37" i="4" s="1"/>
  <c r="M38" i="4"/>
  <c r="P1134" i="5"/>
  <c r="G1134" i="5"/>
  <c r="T104" i="5"/>
  <c r="D825" i="3"/>
  <c r="E825" i="3" s="1"/>
  <c r="F825" i="3" s="1"/>
  <c r="C826" i="3"/>
  <c r="S158" i="4"/>
  <c r="K158" i="4"/>
  <c r="G709" i="3"/>
  <c r="H708" i="3"/>
  <c r="R878" i="4"/>
  <c r="I878" i="4"/>
  <c r="J878" i="4" s="1"/>
  <c r="P534" i="5"/>
  <c r="G534" i="5"/>
  <c r="R1117" i="5"/>
  <c r="S1117" i="5" s="1"/>
  <c r="N1117" i="5"/>
  <c r="C584" i="5"/>
  <c r="C584" i="4"/>
  <c r="F585" i="3"/>
  <c r="P997" i="4"/>
  <c r="T997" i="4"/>
  <c r="U997" i="4" s="1"/>
  <c r="T224" i="5"/>
  <c r="T1183" i="5"/>
  <c r="C825" i="5" l="1"/>
  <c r="C825" i="4"/>
  <c r="C706" i="5"/>
  <c r="C706" i="4"/>
  <c r="C945" i="5"/>
  <c r="C945" i="4"/>
  <c r="C1185" i="5"/>
  <c r="C1185" i="4"/>
  <c r="C226" i="5"/>
  <c r="C226" i="4"/>
  <c r="F227" i="3"/>
  <c r="C346" i="5"/>
  <c r="C346" i="4"/>
  <c r="C106" i="5"/>
  <c r="C106" i="4"/>
  <c r="H347" i="3"/>
  <c r="G348" i="3"/>
  <c r="J878" i="5"/>
  <c r="K878" i="5" s="1"/>
  <c r="O877" i="5"/>
  <c r="U877" i="5" s="1"/>
  <c r="V877" i="5" s="1"/>
  <c r="C465" i="5"/>
  <c r="C465" i="4"/>
  <c r="F466" i="3"/>
  <c r="J1066" i="3"/>
  <c r="D1066" i="5" s="1"/>
  <c r="I1066" i="3"/>
  <c r="O1066" i="4" s="1"/>
  <c r="G710" i="3"/>
  <c r="H709" i="3"/>
  <c r="C947" i="3"/>
  <c r="D946" i="3"/>
  <c r="E946" i="3" s="1"/>
  <c r="F946" i="3" s="1"/>
  <c r="P295" i="5"/>
  <c r="G295" i="5"/>
  <c r="C228" i="3"/>
  <c r="D227" i="3"/>
  <c r="E227" i="3" s="1"/>
  <c r="J947" i="3"/>
  <c r="D947" i="5" s="1"/>
  <c r="I947" i="3"/>
  <c r="O947" i="4" s="1"/>
  <c r="I346" i="3"/>
  <c r="O346" i="4" s="1"/>
  <c r="J346" i="3"/>
  <c r="D346" i="5" s="1"/>
  <c r="Q517" i="4"/>
  <c r="W517" i="4" s="1"/>
  <c r="X517" i="4" s="1"/>
  <c r="M518" i="4"/>
  <c r="J826" i="3"/>
  <c r="D826" i="5" s="1"/>
  <c r="I826" i="3"/>
  <c r="O826" i="4" s="1"/>
  <c r="I466" i="3"/>
  <c r="O466" i="4" s="1"/>
  <c r="J466" i="3"/>
  <c r="D466" i="5" s="1"/>
  <c r="S998" i="4"/>
  <c r="K998" i="4"/>
  <c r="P655" i="5"/>
  <c r="G655" i="5"/>
  <c r="T105" i="5"/>
  <c r="V824" i="4"/>
  <c r="F824" i="4"/>
  <c r="L278" i="5"/>
  <c r="M278" i="5" s="1"/>
  <c r="Q278" i="5"/>
  <c r="M758" i="4"/>
  <c r="Q757" i="4"/>
  <c r="W757" i="4" s="1"/>
  <c r="X757" i="4" s="1"/>
  <c r="L38" i="4"/>
  <c r="N38" i="4" s="1"/>
  <c r="G39" i="4"/>
  <c r="H39" i="4" s="1"/>
  <c r="C708" i="3"/>
  <c r="D707" i="3"/>
  <c r="E707" i="3" s="1"/>
  <c r="F707" i="3" s="1"/>
  <c r="G279" i="4"/>
  <c r="H279" i="4" s="1"/>
  <c r="L278" i="4"/>
  <c r="N278" i="4" s="1"/>
  <c r="P175" i="5"/>
  <c r="G175" i="5"/>
  <c r="J1186" i="3"/>
  <c r="D1186" i="5" s="1"/>
  <c r="I1186" i="3"/>
  <c r="O1186" i="4" s="1"/>
  <c r="D107" i="3"/>
  <c r="E107" i="3" s="1"/>
  <c r="F107" i="3" s="1"/>
  <c r="C108" i="3"/>
  <c r="J998" i="5"/>
  <c r="K998" i="5" s="1"/>
  <c r="O997" i="5"/>
  <c r="U997" i="5" s="1"/>
  <c r="V997" i="5" s="1"/>
  <c r="V464" i="4"/>
  <c r="F464" i="4"/>
  <c r="T705" i="5"/>
  <c r="V1064" i="4"/>
  <c r="F1064" i="4"/>
  <c r="G159" i="4"/>
  <c r="H159" i="4" s="1"/>
  <c r="L158" i="4"/>
  <c r="N158" i="4" s="1"/>
  <c r="Q38" i="5"/>
  <c r="L38" i="5"/>
  <c r="M38" i="5" s="1"/>
  <c r="F705" i="4"/>
  <c r="V705" i="4"/>
  <c r="M998" i="4"/>
  <c r="Q997" i="4"/>
  <c r="W997" i="4" s="1"/>
  <c r="X997" i="4" s="1"/>
  <c r="I226" i="3"/>
  <c r="O226" i="4" s="1"/>
  <c r="J226" i="3"/>
  <c r="D226" i="5" s="1"/>
  <c r="C1187" i="3"/>
  <c r="D1186" i="3"/>
  <c r="E1186" i="3" s="1"/>
  <c r="F1186" i="3" s="1"/>
  <c r="H1187" i="3"/>
  <c r="G1188" i="3"/>
  <c r="T464" i="5"/>
  <c r="C1067" i="3"/>
  <c r="D1066" i="3"/>
  <c r="E1066" i="3" s="1"/>
  <c r="T1064" i="5"/>
  <c r="V225" i="4"/>
  <c r="F225" i="4"/>
  <c r="H467" i="3"/>
  <c r="G468" i="3"/>
  <c r="C1065" i="5"/>
  <c r="C1065" i="4"/>
  <c r="F1066" i="3"/>
  <c r="H227" i="3"/>
  <c r="G228" i="3"/>
  <c r="L638" i="5"/>
  <c r="M638" i="5" s="1"/>
  <c r="Q638" i="5"/>
  <c r="M1118" i="4"/>
  <c r="Q1117" i="4"/>
  <c r="W1117" i="4" s="1"/>
  <c r="X1117" i="4" s="1"/>
  <c r="V1184" i="4"/>
  <c r="F1184" i="4"/>
  <c r="T225" i="5"/>
  <c r="T824" i="5"/>
  <c r="C827" i="3"/>
  <c r="D826" i="3"/>
  <c r="E826" i="3" s="1"/>
  <c r="F826" i="3" s="1"/>
  <c r="C585" i="5"/>
  <c r="C585" i="4"/>
  <c r="F586" i="3"/>
  <c r="K878" i="4"/>
  <c r="S878" i="4"/>
  <c r="C348" i="3"/>
  <c r="D347" i="3"/>
  <c r="E347" i="3" s="1"/>
  <c r="F347" i="3" s="1"/>
  <c r="E1015" i="5"/>
  <c r="F1015" i="5" s="1"/>
  <c r="I106" i="3"/>
  <c r="O106" i="4" s="1"/>
  <c r="J106" i="3"/>
  <c r="D106" i="5" s="1"/>
  <c r="S518" i="4"/>
  <c r="K518" i="4"/>
  <c r="J586" i="3"/>
  <c r="D586" i="5" s="1"/>
  <c r="I586" i="3"/>
  <c r="O586" i="4" s="1"/>
  <c r="T1184" i="5"/>
  <c r="V944" i="4"/>
  <c r="F944" i="4"/>
  <c r="H827" i="3"/>
  <c r="G828" i="3"/>
  <c r="V584" i="4"/>
  <c r="F584" i="4"/>
  <c r="H1067" i="3"/>
  <c r="G1068" i="3"/>
  <c r="E775" i="5"/>
  <c r="F775" i="5" s="1"/>
  <c r="T584" i="5"/>
  <c r="E895" i="5"/>
  <c r="F895" i="5" s="1"/>
  <c r="C588" i="3"/>
  <c r="D587" i="3"/>
  <c r="E587" i="3" s="1"/>
  <c r="H107" i="3"/>
  <c r="G108" i="3"/>
  <c r="Q397" i="4"/>
  <c r="W397" i="4" s="1"/>
  <c r="X397" i="4" s="1"/>
  <c r="M398" i="4"/>
  <c r="H587" i="3"/>
  <c r="G588" i="3"/>
  <c r="K1118" i="4"/>
  <c r="S1118" i="4"/>
  <c r="G639" i="4"/>
  <c r="H639" i="4" s="1"/>
  <c r="L638" i="4"/>
  <c r="N638" i="4" s="1"/>
  <c r="L158" i="5"/>
  <c r="M158" i="5" s="1"/>
  <c r="Q158" i="5"/>
  <c r="O397" i="5"/>
  <c r="U397" i="5" s="1"/>
  <c r="V397" i="5" s="1"/>
  <c r="J398" i="5"/>
  <c r="K398" i="5" s="1"/>
  <c r="O757" i="5"/>
  <c r="U757" i="5" s="1"/>
  <c r="V757" i="5" s="1"/>
  <c r="J758" i="5"/>
  <c r="K758" i="5" s="1"/>
  <c r="T944" i="5"/>
  <c r="V345" i="4"/>
  <c r="F345" i="4"/>
  <c r="E535" i="5"/>
  <c r="F535" i="5" s="1"/>
  <c r="C468" i="3"/>
  <c r="D467" i="3"/>
  <c r="E467" i="3" s="1"/>
  <c r="J1118" i="5"/>
  <c r="K1118" i="5" s="1"/>
  <c r="O1117" i="5"/>
  <c r="U1117" i="5" s="1"/>
  <c r="V1117" i="5" s="1"/>
  <c r="J708" i="3"/>
  <c r="D708" i="5" s="1"/>
  <c r="I708" i="3"/>
  <c r="O708" i="4" s="1"/>
  <c r="E1135" i="5"/>
  <c r="F1135" i="5" s="1"/>
  <c r="E415" i="5"/>
  <c r="F415" i="5" s="1"/>
  <c r="M878" i="4"/>
  <c r="Q877" i="4"/>
  <c r="W877" i="4" s="1"/>
  <c r="X877" i="4" s="1"/>
  <c r="S758" i="4"/>
  <c r="K758" i="4"/>
  <c r="O517" i="5"/>
  <c r="U517" i="5" s="1"/>
  <c r="V517" i="5" s="1"/>
  <c r="J518" i="5"/>
  <c r="K518" i="5" s="1"/>
  <c r="G949" i="3"/>
  <c r="H948" i="3"/>
  <c r="G55" i="5"/>
  <c r="P55" i="5"/>
  <c r="S398" i="4"/>
  <c r="K398" i="4"/>
  <c r="V105" i="4"/>
  <c r="F105" i="4"/>
  <c r="T345" i="5"/>
  <c r="C107" i="5" l="1"/>
  <c r="C107" i="4"/>
  <c r="C347" i="5"/>
  <c r="C347" i="4"/>
  <c r="C946" i="5"/>
  <c r="C946" i="4"/>
  <c r="C826" i="5"/>
  <c r="C826" i="4"/>
  <c r="F827" i="3"/>
  <c r="C1186" i="5"/>
  <c r="C1186" i="4"/>
  <c r="C707" i="5"/>
  <c r="C707" i="4"/>
  <c r="G349" i="3"/>
  <c r="H348" i="3"/>
  <c r="C227" i="5"/>
  <c r="C227" i="4"/>
  <c r="T945" i="5"/>
  <c r="P1015" i="5"/>
  <c r="G1015" i="5"/>
  <c r="R158" i="5"/>
  <c r="S158" i="5" s="1"/>
  <c r="N158" i="5"/>
  <c r="G895" i="5"/>
  <c r="P895" i="5"/>
  <c r="J1067" i="3"/>
  <c r="D1067" i="5" s="1"/>
  <c r="I1067" i="3"/>
  <c r="O1067" i="4" s="1"/>
  <c r="G229" i="3"/>
  <c r="H228" i="3"/>
  <c r="G1189" i="3"/>
  <c r="H1188" i="3"/>
  <c r="N278" i="5"/>
  <c r="R278" i="5"/>
  <c r="S278" i="5" s="1"/>
  <c r="J347" i="3"/>
  <c r="D347" i="5" s="1"/>
  <c r="I347" i="3"/>
  <c r="O347" i="4" s="1"/>
  <c r="V226" i="4"/>
  <c r="F226" i="4"/>
  <c r="T585" i="5"/>
  <c r="C828" i="3"/>
  <c r="D827" i="3"/>
  <c r="E827" i="3" s="1"/>
  <c r="J227" i="3"/>
  <c r="D227" i="5" s="1"/>
  <c r="I227" i="3"/>
  <c r="O227" i="4" s="1"/>
  <c r="J1187" i="3"/>
  <c r="D1187" i="5" s="1"/>
  <c r="I1187" i="3"/>
  <c r="O1187" i="4" s="1"/>
  <c r="C709" i="3"/>
  <c r="D708" i="3"/>
  <c r="E708" i="3" s="1"/>
  <c r="F708" i="3" s="1"/>
  <c r="T226" i="5"/>
  <c r="F706" i="4"/>
  <c r="V706" i="4"/>
  <c r="G109" i="3"/>
  <c r="H108" i="3"/>
  <c r="C1066" i="5"/>
  <c r="C1066" i="4"/>
  <c r="R38" i="5"/>
  <c r="N38" i="5"/>
  <c r="E176" i="5"/>
  <c r="F176" i="5" s="1"/>
  <c r="C948" i="3"/>
  <c r="D947" i="3"/>
  <c r="E947" i="3" s="1"/>
  <c r="F947" i="3" s="1"/>
  <c r="C466" i="5"/>
  <c r="C466" i="4"/>
  <c r="F467" i="3"/>
  <c r="V106" i="4"/>
  <c r="F106" i="4"/>
  <c r="T706" i="5"/>
  <c r="G829" i="3"/>
  <c r="H828" i="3"/>
  <c r="V1065" i="4"/>
  <c r="F1065" i="4"/>
  <c r="C1188" i="3"/>
  <c r="D1187" i="3"/>
  <c r="E1187" i="3" s="1"/>
  <c r="F1187" i="3" s="1"/>
  <c r="S38" i="5"/>
  <c r="R39" i="4"/>
  <c r="I39" i="4"/>
  <c r="J39" i="4" s="1"/>
  <c r="V465" i="4"/>
  <c r="F465" i="4"/>
  <c r="T106" i="5"/>
  <c r="V1185" i="4"/>
  <c r="F1185" i="4"/>
  <c r="N638" i="5"/>
  <c r="R638" i="5"/>
  <c r="J948" i="3"/>
  <c r="D948" i="5" s="1"/>
  <c r="I948" i="3"/>
  <c r="O948" i="4" s="1"/>
  <c r="P638" i="4"/>
  <c r="T638" i="4"/>
  <c r="U638" i="4" s="1"/>
  <c r="P415" i="5"/>
  <c r="G415" i="5"/>
  <c r="C469" i="3"/>
  <c r="D468" i="3"/>
  <c r="E468" i="3" s="1"/>
  <c r="G1119" i="4"/>
  <c r="H1119" i="4" s="1"/>
  <c r="L1118" i="4"/>
  <c r="N1118" i="4" s="1"/>
  <c r="J827" i="3"/>
  <c r="D827" i="5" s="1"/>
  <c r="I827" i="3"/>
  <c r="O827" i="4" s="1"/>
  <c r="G879" i="4"/>
  <c r="H879" i="4" s="1"/>
  <c r="L878" i="4"/>
  <c r="N878" i="4" s="1"/>
  <c r="T1065" i="5"/>
  <c r="C1068" i="3"/>
  <c r="D1067" i="3"/>
  <c r="E1067" i="3" s="1"/>
  <c r="F1067" i="3" s="1"/>
  <c r="P158" i="4"/>
  <c r="T158" i="4"/>
  <c r="U158" i="4" s="1"/>
  <c r="T38" i="4"/>
  <c r="U38" i="4" s="1"/>
  <c r="P38" i="4"/>
  <c r="J709" i="3"/>
  <c r="D709" i="5" s="1"/>
  <c r="I709" i="3"/>
  <c r="O709" i="4" s="1"/>
  <c r="T465" i="5"/>
  <c r="T1185" i="5"/>
  <c r="V825" i="4"/>
  <c r="F825" i="4"/>
  <c r="R279" i="4"/>
  <c r="I279" i="4"/>
  <c r="J279" i="4" s="1"/>
  <c r="G950" i="3"/>
  <c r="H949" i="3"/>
  <c r="L518" i="5"/>
  <c r="M518" i="5" s="1"/>
  <c r="Q518" i="5"/>
  <c r="P1135" i="5"/>
  <c r="G1135" i="5"/>
  <c r="P535" i="5"/>
  <c r="G535" i="5"/>
  <c r="L398" i="5"/>
  <c r="M398" i="5" s="1"/>
  <c r="Q398" i="5"/>
  <c r="G589" i="3"/>
  <c r="H588" i="3"/>
  <c r="G775" i="5"/>
  <c r="P775" i="5"/>
  <c r="C586" i="5"/>
  <c r="C586" i="4"/>
  <c r="F587" i="3"/>
  <c r="G469" i="3"/>
  <c r="H468" i="3"/>
  <c r="R159" i="4"/>
  <c r="I159" i="4"/>
  <c r="J159" i="4" s="1"/>
  <c r="Q998" i="5"/>
  <c r="L998" i="5"/>
  <c r="M998" i="5" s="1"/>
  <c r="E656" i="5"/>
  <c r="F656" i="5" s="1"/>
  <c r="C229" i="3"/>
  <c r="D228" i="3"/>
  <c r="E228" i="3" s="1"/>
  <c r="F228" i="3" s="1"/>
  <c r="G711" i="3"/>
  <c r="H710" i="3"/>
  <c r="F346" i="4"/>
  <c r="V346" i="4"/>
  <c r="T825" i="5"/>
  <c r="G1069" i="3"/>
  <c r="H1068" i="3"/>
  <c r="G999" i="4"/>
  <c r="H999" i="4" s="1"/>
  <c r="L998" i="4"/>
  <c r="N998" i="4" s="1"/>
  <c r="Q1118" i="5"/>
  <c r="L1118" i="5"/>
  <c r="M1118" i="5" s="1"/>
  <c r="I639" i="4"/>
  <c r="J639" i="4" s="1"/>
  <c r="R639" i="4"/>
  <c r="C349" i="3"/>
  <c r="D348" i="3"/>
  <c r="E348" i="3" s="1"/>
  <c r="F348" i="3" s="1"/>
  <c r="G399" i="4"/>
  <c r="H399" i="4" s="1"/>
  <c r="L398" i="4"/>
  <c r="N398" i="4" s="1"/>
  <c r="Q758" i="5"/>
  <c r="L758" i="5"/>
  <c r="M758" i="5" s="1"/>
  <c r="J107" i="3"/>
  <c r="D107" i="5" s="1"/>
  <c r="I107" i="3"/>
  <c r="O107" i="4" s="1"/>
  <c r="L518" i="4"/>
  <c r="N518" i="4" s="1"/>
  <c r="G519" i="4"/>
  <c r="H519" i="4" s="1"/>
  <c r="E56" i="5"/>
  <c r="F56" i="5" s="1"/>
  <c r="G759" i="4"/>
  <c r="H759" i="4" s="1"/>
  <c r="L758" i="4"/>
  <c r="N758" i="4" s="1"/>
  <c r="J587" i="3"/>
  <c r="D587" i="5" s="1"/>
  <c r="I587" i="3"/>
  <c r="O587" i="4" s="1"/>
  <c r="C589" i="3"/>
  <c r="D588" i="3"/>
  <c r="E588" i="3" s="1"/>
  <c r="V585" i="4"/>
  <c r="F585" i="4"/>
  <c r="S638" i="5"/>
  <c r="J467" i="3"/>
  <c r="D467" i="5" s="1"/>
  <c r="I467" i="3"/>
  <c r="O467" i="4" s="1"/>
  <c r="C109" i="3"/>
  <c r="D108" i="3"/>
  <c r="E108" i="3" s="1"/>
  <c r="F108" i="3" s="1"/>
  <c r="P278" i="4"/>
  <c r="T278" i="4"/>
  <c r="U278" i="4" s="1"/>
  <c r="E296" i="5"/>
  <c r="F296" i="5" s="1"/>
  <c r="Q878" i="5"/>
  <c r="L878" i="5"/>
  <c r="M878" i="5" s="1"/>
  <c r="T346" i="5"/>
  <c r="V945" i="4"/>
  <c r="F945" i="4"/>
  <c r="C708" i="5" l="1"/>
  <c r="C708" i="4"/>
  <c r="C228" i="5"/>
  <c r="C228" i="4"/>
  <c r="C1067" i="5"/>
  <c r="C1067" i="4"/>
  <c r="C1187" i="5"/>
  <c r="C1187" i="4"/>
  <c r="C108" i="5"/>
  <c r="C108" i="4"/>
  <c r="C348" i="5"/>
  <c r="C348" i="4"/>
  <c r="C947" i="5"/>
  <c r="C947" i="4"/>
  <c r="I399" i="4"/>
  <c r="J399" i="4" s="1"/>
  <c r="R399" i="4"/>
  <c r="E1136" i="5"/>
  <c r="F1136" i="5" s="1"/>
  <c r="J1188" i="3"/>
  <c r="D1188" i="5" s="1"/>
  <c r="I1188" i="3"/>
  <c r="O1188" i="4" s="1"/>
  <c r="O158" i="5"/>
  <c r="U158" i="5" s="1"/>
  <c r="V158" i="5" s="1"/>
  <c r="J159" i="5"/>
  <c r="K159" i="5" s="1"/>
  <c r="T946" i="5"/>
  <c r="R519" i="4"/>
  <c r="I519" i="4"/>
  <c r="J519" i="4" s="1"/>
  <c r="H711" i="3"/>
  <c r="G712" i="3"/>
  <c r="E776" i="5"/>
  <c r="F776" i="5" s="1"/>
  <c r="D469" i="3"/>
  <c r="E469" i="3" s="1"/>
  <c r="C470" i="3"/>
  <c r="S39" i="4"/>
  <c r="K39" i="4"/>
  <c r="J828" i="3"/>
  <c r="D828" i="5" s="1"/>
  <c r="I828" i="3"/>
  <c r="O828" i="4" s="1"/>
  <c r="V466" i="4"/>
  <c r="F466" i="4"/>
  <c r="G1190" i="3"/>
  <c r="H1189" i="3"/>
  <c r="J348" i="3"/>
  <c r="D348" i="5" s="1"/>
  <c r="I348" i="3"/>
  <c r="O348" i="4" s="1"/>
  <c r="T1186" i="5"/>
  <c r="C467" i="5"/>
  <c r="C467" i="4"/>
  <c r="F468" i="3"/>
  <c r="J39" i="5"/>
  <c r="K39" i="5" s="1"/>
  <c r="O38" i="5"/>
  <c r="U38" i="5" s="1"/>
  <c r="V38" i="5" s="1"/>
  <c r="V1186" i="4"/>
  <c r="F1186" i="4"/>
  <c r="R878" i="5"/>
  <c r="N878" i="5"/>
  <c r="D109" i="3"/>
  <c r="E109" i="3" s="1"/>
  <c r="F109" i="3" s="1"/>
  <c r="C110" i="3"/>
  <c r="D589" i="3"/>
  <c r="E589" i="3" s="1"/>
  <c r="C590" i="3"/>
  <c r="T518" i="4"/>
  <c r="U518" i="4" s="1"/>
  <c r="P518" i="4"/>
  <c r="D349" i="3"/>
  <c r="E349" i="3" s="1"/>
  <c r="F349" i="3" s="1"/>
  <c r="C350" i="3"/>
  <c r="J1068" i="3"/>
  <c r="D1068" i="5" s="1"/>
  <c r="I1068" i="3"/>
  <c r="O1068" i="4" s="1"/>
  <c r="J468" i="3"/>
  <c r="D468" i="5" s="1"/>
  <c r="I468" i="3"/>
  <c r="O468" i="4" s="1"/>
  <c r="J588" i="3"/>
  <c r="D588" i="5" s="1"/>
  <c r="I588" i="3"/>
  <c r="O588" i="4" s="1"/>
  <c r="M39" i="4"/>
  <c r="Q38" i="4"/>
  <c r="W38" i="4" s="1"/>
  <c r="X38" i="4" s="1"/>
  <c r="P878" i="4"/>
  <c r="T878" i="4"/>
  <c r="U878" i="4" s="1"/>
  <c r="E416" i="5"/>
  <c r="F416" i="5" s="1"/>
  <c r="J639" i="5"/>
  <c r="K639" i="5" s="1"/>
  <c r="O638" i="5"/>
  <c r="U638" i="5" s="1"/>
  <c r="V638" i="5" s="1"/>
  <c r="G830" i="3"/>
  <c r="H829" i="3"/>
  <c r="T466" i="5"/>
  <c r="J228" i="3"/>
  <c r="D228" i="5" s="1"/>
  <c r="I228" i="3"/>
  <c r="O228" i="4" s="1"/>
  <c r="E1016" i="5"/>
  <c r="F1016" i="5" s="1"/>
  <c r="G350" i="3"/>
  <c r="H349" i="3"/>
  <c r="F347" i="4"/>
  <c r="V347" i="4"/>
  <c r="M279" i="4"/>
  <c r="Q278" i="4"/>
  <c r="W278" i="4" s="1"/>
  <c r="X278" i="4" s="1"/>
  <c r="R999" i="4"/>
  <c r="I999" i="4"/>
  <c r="J999" i="4" s="1"/>
  <c r="T227" i="5"/>
  <c r="G1070" i="3"/>
  <c r="H1069" i="3"/>
  <c r="G470" i="3"/>
  <c r="H469" i="3"/>
  <c r="S518" i="5"/>
  <c r="R879" i="4"/>
  <c r="I879" i="4"/>
  <c r="J879" i="4" s="1"/>
  <c r="V1066" i="4"/>
  <c r="F1066" i="4"/>
  <c r="G230" i="3"/>
  <c r="H229" i="3"/>
  <c r="C827" i="5"/>
  <c r="C827" i="4"/>
  <c r="T347" i="5"/>
  <c r="S878" i="5"/>
  <c r="D229" i="3"/>
  <c r="E229" i="3" s="1"/>
  <c r="F229" i="3" s="1"/>
  <c r="C230" i="3"/>
  <c r="G590" i="3"/>
  <c r="H589" i="3"/>
  <c r="G296" i="5"/>
  <c r="P296" i="5"/>
  <c r="S639" i="4"/>
  <c r="K639" i="4"/>
  <c r="C587" i="5"/>
  <c r="C587" i="4"/>
  <c r="F588" i="3"/>
  <c r="N518" i="5"/>
  <c r="R518" i="5"/>
  <c r="C949" i="3"/>
  <c r="D948" i="3"/>
  <c r="E948" i="3" s="1"/>
  <c r="F948" i="3" s="1"/>
  <c r="T1066" i="5"/>
  <c r="V826" i="4"/>
  <c r="F826" i="4"/>
  <c r="N1118" i="5"/>
  <c r="R1118" i="5"/>
  <c r="J949" i="3"/>
  <c r="D949" i="5" s="1"/>
  <c r="I949" i="3"/>
  <c r="O949" i="4" s="1"/>
  <c r="J108" i="3"/>
  <c r="D108" i="5" s="1"/>
  <c r="I108" i="3"/>
  <c r="O108" i="4" s="1"/>
  <c r="C829" i="3"/>
  <c r="D828" i="3"/>
  <c r="E828" i="3" s="1"/>
  <c r="F828" i="3" s="1"/>
  <c r="V707" i="4"/>
  <c r="F707" i="4"/>
  <c r="T826" i="5"/>
  <c r="S159" i="4"/>
  <c r="K159" i="4"/>
  <c r="T758" i="4"/>
  <c r="U758" i="4" s="1"/>
  <c r="P758" i="4"/>
  <c r="V586" i="4"/>
  <c r="F586" i="4"/>
  <c r="R998" i="5"/>
  <c r="S998" i="5" s="1"/>
  <c r="N998" i="5"/>
  <c r="T586" i="5"/>
  <c r="E536" i="5"/>
  <c r="F536" i="5" s="1"/>
  <c r="G951" i="3"/>
  <c r="H950" i="3"/>
  <c r="T1118" i="4"/>
  <c r="U1118" i="4" s="1"/>
  <c r="P1118" i="4"/>
  <c r="C1189" i="3"/>
  <c r="D1188" i="3"/>
  <c r="E1188" i="3" s="1"/>
  <c r="F1188" i="3" s="1"/>
  <c r="P176" i="5"/>
  <c r="G176" i="5"/>
  <c r="H109" i="3"/>
  <c r="G110" i="3"/>
  <c r="D709" i="3"/>
  <c r="E709" i="3" s="1"/>
  <c r="F709" i="3" s="1"/>
  <c r="C710" i="3"/>
  <c r="T707" i="5"/>
  <c r="V107" i="4"/>
  <c r="F107" i="4"/>
  <c r="J710" i="3"/>
  <c r="D710" i="5" s="1"/>
  <c r="I710" i="3"/>
  <c r="O710" i="4" s="1"/>
  <c r="R758" i="5"/>
  <c r="S758" i="5" s="1"/>
  <c r="N758" i="5"/>
  <c r="P656" i="5"/>
  <c r="G656" i="5"/>
  <c r="R398" i="5"/>
  <c r="S398" i="5" s="1"/>
  <c r="N398" i="5"/>
  <c r="M159" i="4"/>
  <c r="Q158" i="4"/>
  <c r="W158" i="4" s="1"/>
  <c r="X158" i="4" s="1"/>
  <c r="M639" i="4"/>
  <c r="Q638" i="4"/>
  <c r="W638" i="4" s="1"/>
  <c r="X638" i="4" s="1"/>
  <c r="R759" i="4"/>
  <c r="I759" i="4"/>
  <c r="J759" i="4" s="1"/>
  <c r="S1118" i="5"/>
  <c r="G56" i="5"/>
  <c r="P56" i="5"/>
  <c r="T398" i="4"/>
  <c r="U398" i="4" s="1"/>
  <c r="P398" i="4"/>
  <c r="T998" i="4"/>
  <c r="U998" i="4" s="1"/>
  <c r="P998" i="4"/>
  <c r="S279" i="4"/>
  <c r="K279" i="4"/>
  <c r="C1069" i="3"/>
  <c r="D1068" i="3"/>
  <c r="E1068" i="3" s="1"/>
  <c r="F1068" i="3" s="1"/>
  <c r="I1119" i="4"/>
  <c r="J1119" i="4" s="1"/>
  <c r="R1119" i="4"/>
  <c r="O278" i="5"/>
  <c r="U278" i="5" s="1"/>
  <c r="V278" i="5" s="1"/>
  <c r="J279" i="5"/>
  <c r="K279" i="5" s="1"/>
  <c r="E896" i="5"/>
  <c r="F896" i="5" s="1"/>
  <c r="V227" i="4"/>
  <c r="F227" i="4"/>
  <c r="V946" i="4"/>
  <c r="F946" i="4"/>
  <c r="T107" i="5"/>
  <c r="C709" i="5" l="1"/>
  <c r="C709" i="4"/>
  <c r="C229" i="5"/>
  <c r="C229" i="4"/>
  <c r="C948" i="5"/>
  <c r="C948" i="4"/>
  <c r="C349" i="5"/>
  <c r="C349" i="4"/>
  <c r="F350" i="3"/>
  <c r="C109" i="5"/>
  <c r="F110" i="3"/>
  <c r="C109" i="4"/>
  <c r="C828" i="5"/>
  <c r="C828" i="4"/>
  <c r="C1068" i="5"/>
  <c r="C1068" i="4"/>
  <c r="F1069" i="3"/>
  <c r="C1188" i="5"/>
  <c r="C1188" i="4"/>
  <c r="K999" i="4"/>
  <c r="S999" i="4"/>
  <c r="V467" i="4"/>
  <c r="F467" i="4"/>
  <c r="T348" i="5"/>
  <c r="V1067" i="4"/>
  <c r="F1067" i="4"/>
  <c r="K1119" i="4"/>
  <c r="S1119" i="4"/>
  <c r="Q998" i="4"/>
  <c r="W998" i="4" s="1"/>
  <c r="X998" i="4" s="1"/>
  <c r="M999" i="4"/>
  <c r="S759" i="4"/>
  <c r="K759" i="4"/>
  <c r="E657" i="5"/>
  <c r="F657" i="5" s="1"/>
  <c r="G231" i="3"/>
  <c r="H230" i="3"/>
  <c r="J469" i="3"/>
  <c r="D469" i="5" s="1"/>
  <c r="I469" i="3"/>
  <c r="O469" i="4" s="1"/>
  <c r="P1016" i="5"/>
  <c r="G1016" i="5"/>
  <c r="C351" i="3"/>
  <c r="D350" i="3"/>
  <c r="E350" i="3" s="1"/>
  <c r="O878" i="5"/>
  <c r="U878" i="5" s="1"/>
  <c r="V878" i="5" s="1"/>
  <c r="J879" i="5"/>
  <c r="K879" i="5" s="1"/>
  <c r="T467" i="5"/>
  <c r="T1067" i="5"/>
  <c r="E177" i="5"/>
  <c r="F177" i="5" s="1"/>
  <c r="P896" i="5"/>
  <c r="G896" i="5"/>
  <c r="G536" i="5"/>
  <c r="P536" i="5"/>
  <c r="O1118" i="5"/>
  <c r="U1118" i="5" s="1"/>
  <c r="V1118" i="5" s="1"/>
  <c r="J1119" i="5"/>
  <c r="K1119" i="5" s="1"/>
  <c r="J519" i="5"/>
  <c r="K519" i="5" s="1"/>
  <c r="O518" i="5"/>
  <c r="U518" i="5" s="1"/>
  <c r="V518" i="5" s="1"/>
  <c r="E297" i="5"/>
  <c r="F297" i="5" s="1"/>
  <c r="G471" i="3"/>
  <c r="H470" i="3"/>
  <c r="P776" i="5"/>
  <c r="G776" i="5"/>
  <c r="S399" i="4"/>
  <c r="K399" i="4"/>
  <c r="V108" i="4"/>
  <c r="F108" i="4"/>
  <c r="D949" i="3"/>
  <c r="E949" i="3" s="1"/>
  <c r="F949" i="3" s="1"/>
  <c r="C950" i="3"/>
  <c r="M759" i="4"/>
  <c r="Q758" i="4"/>
  <c r="W758" i="4" s="1"/>
  <c r="X758" i="4" s="1"/>
  <c r="J589" i="3"/>
  <c r="D589" i="5" s="1"/>
  <c r="I589" i="3"/>
  <c r="O589" i="4" s="1"/>
  <c r="J1069" i="3"/>
  <c r="D1069" i="5" s="1"/>
  <c r="I1069" i="3"/>
  <c r="O1069" i="4" s="1"/>
  <c r="Q639" i="5"/>
  <c r="L639" i="5"/>
  <c r="M639" i="5" s="1"/>
  <c r="M519" i="4"/>
  <c r="Q518" i="4"/>
  <c r="W518" i="4" s="1"/>
  <c r="X518" i="4" s="1"/>
  <c r="Q159" i="5"/>
  <c r="L159" i="5"/>
  <c r="M159" i="5" s="1"/>
  <c r="T108" i="5"/>
  <c r="F228" i="4"/>
  <c r="V228" i="4"/>
  <c r="H951" i="3"/>
  <c r="G952" i="3"/>
  <c r="J229" i="3"/>
  <c r="D229" i="5" s="1"/>
  <c r="I229" i="3"/>
  <c r="O229" i="4" s="1"/>
  <c r="G831" i="3"/>
  <c r="H830" i="3"/>
  <c r="D1069" i="3"/>
  <c r="E1069" i="3" s="1"/>
  <c r="C1070" i="3"/>
  <c r="M399" i="4"/>
  <c r="Q398" i="4"/>
  <c r="W398" i="4" s="1"/>
  <c r="X398" i="4" s="1"/>
  <c r="J759" i="5"/>
  <c r="K759" i="5" s="1"/>
  <c r="O758" i="5"/>
  <c r="U758" i="5" s="1"/>
  <c r="V758" i="5" s="1"/>
  <c r="Q279" i="5"/>
  <c r="L279" i="5"/>
  <c r="M279" i="5" s="1"/>
  <c r="G280" i="4"/>
  <c r="H280" i="4" s="1"/>
  <c r="L279" i="4"/>
  <c r="N279" i="4" s="1"/>
  <c r="C711" i="3"/>
  <c r="D710" i="3"/>
  <c r="E710" i="3" s="1"/>
  <c r="F710" i="3" s="1"/>
  <c r="D1189" i="3"/>
  <c r="E1189" i="3" s="1"/>
  <c r="F1189" i="3" s="1"/>
  <c r="C1190" i="3"/>
  <c r="D829" i="3"/>
  <c r="E829" i="3" s="1"/>
  <c r="F829" i="3" s="1"/>
  <c r="C830" i="3"/>
  <c r="C588" i="5"/>
  <c r="C588" i="4"/>
  <c r="F589" i="3"/>
  <c r="G591" i="3"/>
  <c r="H590" i="3"/>
  <c r="G1071" i="3"/>
  <c r="H1070" i="3"/>
  <c r="G416" i="5"/>
  <c r="P416" i="5"/>
  <c r="V947" i="4"/>
  <c r="F947" i="4"/>
  <c r="T228" i="5"/>
  <c r="Q1118" i="4"/>
  <c r="W1118" i="4" s="1"/>
  <c r="X1118" i="4" s="1"/>
  <c r="M1119" i="4"/>
  <c r="V587" i="4"/>
  <c r="F587" i="4"/>
  <c r="V827" i="4"/>
  <c r="F827" i="4"/>
  <c r="C591" i="3"/>
  <c r="D590" i="3"/>
  <c r="E590" i="3" s="1"/>
  <c r="G40" i="4"/>
  <c r="H40" i="4" s="1"/>
  <c r="L39" i="4"/>
  <c r="N39" i="4" s="1"/>
  <c r="G713" i="3"/>
  <c r="H712" i="3"/>
  <c r="T947" i="5"/>
  <c r="V1187" i="4"/>
  <c r="F1187" i="4"/>
  <c r="G111" i="3"/>
  <c r="H110" i="3"/>
  <c r="T587" i="5"/>
  <c r="T827" i="5"/>
  <c r="S879" i="4"/>
  <c r="K879" i="4"/>
  <c r="J349" i="3"/>
  <c r="D349" i="5" s="1"/>
  <c r="I349" i="3"/>
  <c r="O349" i="4" s="1"/>
  <c r="L39" i="5"/>
  <c r="M39" i="5" s="1"/>
  <c r="Q39" i="5"/>
  <c r="J1189" i="3"/>
  <c r="D1189" i="5" s="1"/>
  <c r="I1189" i="3"/>
  <c r="O1189" i="4" s="1"/>
  <c r="J711" i="3"/>
  <c r="D711" i="5" s="1"/>
  <c r="I711" i="3"/>
  <c r="O711" i="4" s="1"/>
  <c r="T1187" i="5"/>
  <c r="V708" i="4"/>
  <c r="F708" i="4"/>
  <c r="J999" i="5"/>
  <c r="K999" i="5" s="1"/>
  <c r="O998" i="5"/>
  <c r="U998" i="5" s="1"/>
  <c r="V998" i="5" s="1"/>
  <c r="G160" i="4"/>
  <c r="H160" i="4" s="1"/>
  <c r="L159" i="4"/>
  <c r="N159" i="4" s="1"/>
  <c r="C231" i="3"/>
  <c r="D230" i="3"/>
  <c r="E230" i="3" s="1"/>
  <c r="F230" i="3" s="1"/>
  <c r="E57" i="5"/>
  <c r="F57" i="5" s="1"/>
  <c r="O398" i="5"/>
  <c r="U398" i="5" s="1"/>
  <c r="V398" i="5" s="1"/>
  <c r="J399" i="5"/>
  <c r="K399" i="5" s="1"/>
  <c r="J109" i="3"/>
  <c r="D109" i="5" s="1"/>
  <c r="I109" i="3"/>
  <c r="O109" i="4" s="1"/>
  <c r="J950" i="3"/>
  <c r="D950" i="5" s="1"/>
  <c r="I950" i="3"/>
  <c r="O950" i="4" s="1"/>
  <c r="G640" i="4"/>
  <c r="H640" i="4" s="1"/>
  <c r="L639" i="4"/>
  <c r="N639" i="4" s="1"/>
  <c r="G351" i="3"/>
  <c r="H350" i="3"/>
  <c r="J829" i="3"/>
  <c r="D829" i="5" s="1"/>
  <c r="I829" i="3"/>
  <c r="O829" i="4" s="1"/>
  <c r="Q878" i="4"/>
  <c r="W878" i="4" s="1"/>
  <c r="X878" i="4" s="1"/>
  <c r="M879" i="4"/>
  <c r="C111" i="3"/>
  <c r="D110" i="3"/>
  <c r="E110" i="3" s="1"/>
  <c r="C468" i="5"/>
  <c r="C468" i="4"/>
  <c r="F469" i="3"/>
  <c r="G1191" i="3"/>
  <c r="H1190" i="3"/>
  <c r="C471" i="3"/>
  <c r="D470" i="3"/>
  <c r="E470" i="3" s="1"/>
  <c r="S519" i="4"/>
  <c r="K519" i="4"/>
  <c r="P1136" i="5"/>
  <c r="G1136" i="5"/>
  <c r="F348" i="4"/>
  <c r="V348" i="4"/>
  <c r="T708" i="5"/>
  <c r="C230" i="5" l="1"/>
  <c r="C230" i="4"/>
  <c r="C949" i="5"/>
  <c r="C949" i="4"/>
  <c r="C829" i="5"/>
  <c r="C829" i="4"/>
  <c r="C710" i="5"/>
  <c r="C710" i="4"/>
  <c r="C1189" i="5"/>
  <c r="C1189" i="4"/>
  <c r="I640" i="4"/>
  <c r="J640" i="4" s="1"/>
  <c r="R640" i="4"/>
  <c r="J1190" i="3"/>
  <c r="D1190" i="5" s="1"/>
  <c r="I1190" i="3"/>
  <c r="O1190" i="4" s="1"/>
  <c r="C592" i="3"/>
  <c r="D591" i="3"/>
  <c r="E591" i="3" s="1"/>
  <c r="J590" i="3"/>
  <c r="D590" i="5" s="1"/>
  <c r="I590" i="3"/>
  <c r="O590" i="4" s="1"/>
  <c r="L759" i="5"/>
  <c r="M759" i="5" s="1"/>
  <c r="Q759" i="5"/>
  <c r="R159" i="5"/>
  <c r="N159" i="5"/>
  <c r="E537" i="5"/>
  <c r="F537" i="5" s="1"/>
  <c r="E1017" i="5"/>
  <c r="F1017" i="5" s="1"/>
  <c r="F1068" i="4"/>
  <c r="V1068" i="4"/>
  <c r="T109" i="5"/>
  <c r="T948" i="5"/>
  <c r="H591" i="3"/>
  <c r="G592" i="3"/>
  <c r="G953" i="3"/>
  <c r="H952" i="3"/>
  <c r="S159" i="5"/>
  <c r="T1068" i="5"/>
  <c r="H471" i="3"/>
  <c r="G472" i="3"/>
  <c r="V948" i="4"/>
  <c r="F948" i="4"/>
  <c r="E1137" i="5"/>
  <c r="F1137" i="5" s="1"/>
  <c r="C232" i="3"/>
  <c r="D231" i="3"/>
  <c r="E231" i="3" s="1"/>
  <c r="F231" i="3" s="1"/>
  <c r="N39" i="5"/>
  <c r="R39" i="5"/>
  <c r="S39" i="5" s="1"/>
  <c r="C589" i="5"/>
  <c r="C589" i="4"/>
  <c r="F590" i="3"/>
  <c r="C712" i="3"/>
  <c r="D711" i="3"/>
  <c r="E711" i="3" s="1"/>
  <c r="F711" i="3" s="1"/>
  <c r="J951" i="3"/>
  <c r="D951" i="5" s="1"/>
  <c r="I951" i="3"/>
  <c r="O951" i="4" s="1"/>
  <c r="G400" i="4"/>
  <c r="H400" i="4" s="1"/>
  <c r="L399" i="4"/>
  <c r="N399" i="4" s="1"/>
  <c r="P297" i="5"/>
  <c r="G297" i="5"/>
  <c r="E897" i="5"/>
  <c r="F897" i="5" s="1"/>
  <c r="L1119" i="4"/>
  <c r="N1119" i="4" s="1"/>
  <c r="G1120" i="4"/>
  <c r="H1120" i="4" s="1"/>
  <c r="C350" i="5"/>
  <c r="C350" i="4"/>
  <c r="V229" i="4"/>
  <c r="F229" i="4"/>
  <c r="H1071" i="3"/>
  <c r="G1072" i="3"/>
  <c r="H1191" i="3"/>
  <c r="G1192" i="3"/>
  <c r="V468" i="4"/>
  <c r="F468" i="4"/>
  <c r="I350" i="3"/>
  <c r="O350" i="4" s="1"/>
  <c r="J350" i="3"/>
  <c r="D350" i="5" s="1"/>
  <c r="P159" i="4"/>
  <c r="T159" i="4"/>
  <c r="U159" i="4" s="1"/>
  <c r="I110" i="3"/>
  <c r="O110" i="4" s="1"/>
  <c r="J110" i="3"/>
  <c r="D110" i="5" s="1"/>
  <c r="J712" i="3"/>
  <c r="D712" i="5" s="1"/>
  <c r="I712" i="3"/>
  <c r="O712" i="4" s="1"/>
  <c r="V588" i="4"/>
  <c r="F588" i="4"/>
  <c r="T279" i="4"/>
  <c r="U279" i="4" s="1"/>
  <c r="P279" i="4"/>
  <c r="C1071" i="3"/>
  <c r="D1070" i="3"/>
  <c r="E1070" i="3" s="1"/>
  <c r="P657" i="5"/>
  <c r="G657" i="5"/>
  <c r="L999" i="4"/>
  <c r="N999" i="4" s="1"/>
  <c r="G1000" i="4"/>
  <c r="H1000" i="4" s="1"/>
  <c r="V828" i="4"/>
  <c r="F828" i="4"/>
  <c r="V349" i="4"/>
  <c r="F349" i="4"/>
  <c r="T229" i="5"/>
  <c r="C472" i="3"/>
  <c r="D471" i="3"/>
  <c r="E471" i="3" s="1"/>
  <c r="C352" i="3"/>
  <c r="D351" i="3"/>
  <c r="E351" i="3" s="1"/>
  <c r="F351" i="3" s="1"/>
  <c r="R160" i="4"/>
  <c r="I160" i="4"/>
  <c r="J160" i="4" s="1"/>
  <c r="H111" i="3"/>
  <c r="G112" i="3"/>
  <c r="G714" i="3"/>
  <c r="H713" i="3"/>
  <c r="T588" i="5"/>
  <c r="R280" i="4"/>
  <c r="I280" i="4"/>
  <c r="J280" i="4" s="1"/>
  <c r="E777" i="5"/>
  <c r="F777" i="5" s="1"/>
  <c r="Q519" i="5"/>
  <c r="L519" i="5"/>
  <c r="M519" i="5" s="1"/>
  <c r="P177" i="5"/>
  <c r="G177" i="5"/>
  <c r="L879" i="5"/>
  <c r="M879" i="5" s="1"/>
  <c r="Q879" i="5"/>
  <c r="T828" i="5"/>
  <c r="T349" i="5"/>
  <c r="C1069" i="5"/>
  <c r="C1069" i="4"/>
  <c r="F1070" i="3"/>
  <c r="T468" i="5"/>
  <c r="L399" i="5"/>
  <c r="M399" i="5" s="1"/>
  <c r="Q399" i="5"/>
  <c r="L879" i="4"/>
  <c r="N879" i="4" s="1"/>
  <c r="G880" i="4"/>
  <c r="H880" i="4" s="1"/>
  <c r="T39" i="4"/>
  <c r="U39" i="4" s="1"/>
  <c r="P39" i="4"/>
  <c r="E417" i="5"/>
  <c r="F417" i="5" s="1"/>
  <c r="C831" i="3"/>
  <c r="D830" i="3"/>
  <c r="E830" i="3" s="1"/>
  <c r="F830" i="3" s="1"/>
  <c r="R279" i="5"/>
  <c r="N279" i="5"/>
  <c r="J830" i="3"/>
  <c r="D830" i="5" s="1"/>
  <c r="I830" i="3"/>
  <c r="O830" i="4" s="1"/>
  <c r="R639" i="5"/>
  <c r="N639" i="5"/>
  <c r="L1119" i="5"/>
  <c r="M1119" i="5" s="1"/>
  <c r="Q1119" i="5"/>
  <c r="I230" i="3"/>
  <c r="O230" i="4" s="1"/>
  <c r="J230" i="3"/>
  <c r="D230" i="5" s="1"/>
  <c r="G760" i="4"/>
  <c r="H760" i="4" s="1"/>
  <c r="L759" i="4"/>
  <c r="N759" i="4" s="1"/>
  <c r="V1188" i="4"/>
  <c r="F1188" i="4"/>
  <c r="F709" i="4"/>
  <c r="V709" i="4"/>
  <c r="G57" i="5"/>
  <c r="P57" i="5"/>
  <c r="C1191" i="3"/>
  <c r="D1190" i="3"/>
  <c r="E1190" i="3" s="1"/>
  <c r="F1190" i="3" s="1"/>
  <c r="C110" i="5"/>
  <c r="C110" i="4"/>
  <c r="C469" i="5"/>
  <c r="C469" i="4"/>
  <c r="F470" i="3"/>
  <c r="G520" i="4"/>
  <c r="H520" i="4" s="1"/>
  <c r="L519" i="4"/>
  <c r="N519" i="4" s="1"/>
  <c r="H351" i="3"/>
  <c r="G352" i="3"/>
  <c r="D111" i="3"/>
  <c r="E111" i="3" s="1"/>
  <c r="F111" i="3" s="1"/>
  <c r="C112" i="3"/>
  <c r="T639" i="4"/>
  <c r="U639" i="4" s="1"/>
  <c r="P639" i="4"/>
  <c r="Q999" i="5"/>
  <c r="L999" i="5"/>
  <c r="M999" i="5" s="1"/>
  <c r="R40" i="4"/>
  <c r="I40" i="4"/>
  <c r="J40" i="4" s="1"/>
  <c r="J1070" i="3"/>
  <c r="D1070" i="5" s="1"/>
  <c r="I1070" i="3"/>
  <c r="O1070" i="4" s="1"/>
  <c r="S279" i="5"/>
  <c r="H831" i="3"/>
  <c r="G832" i="3"/>
  <c r="S639" i="5"/>
  <c r="C951" i="3"/>
  <c r="D950" i="3"/>
  <c r="E950" i="3" s="1"/>
  <c r="F950" i="3" s="1"/>
  <c r="I470" i="3"/>
  <c r="O470" i="4" s="1"/>
  <c r="J470" i="3"/>
  <c r="D470" i="5" s="1"/>
  <c r="H231" i="3"/>
  <c r="G232" i="3"/>
  <c r="T1188" i="5"/>
  <c r="V109" i="4"/>
  <c r="F109" i="4"/>
  <c r="T709" i="5"/>
  <c r="C711" i="5" l="1"/>
  <c r="C711" i="4"/>
  <c r="C830" i="5"/>
  <c r="C830" i="4"/>
  <c r="F831" i="3"/>
  <c r="C950" i="5"/>
  <c r="C950" i="4"/>
  <c r="C351" i="5"/>
  <c r="C351" i="4"/>
  <c r="C111" i="5"/>
  <c r="C111" i="4"/>
  <c r="F112" i="3"/>
  <c r="C1190" i="5"/>
  <c r="C1190" i="4"/>
  <c r="C231" i="5"/>
  <c r="C231" i="4"/>
  <c r="C952" i="3"/>
  <c r="D951" i="3"/>
  <c r="E951" i="3" s="1"/>
  <c r="F951" i="3" s="1"/>
  <c r="J351" i="3"/>
  <c r="D351" i="5" s="1"/>
  <c r="I351" i="3"/>
  <c r="O351" i="4" s="1"/>
  <c r="V110" i="4"/>
  <c r="F110" i="4"/>
  <c r="R519" i="5"/>
  <c r="S519" i="5" s="1"/>
  <c r="N519" i="5"/>
  <c r="F350" i="4"/>
  <c r="V350" i="4"/>
  <c r="T399" i="4"/>
  <c r="U399" i="4" s="1"/>
  <c r="P399" i="4"/>
  <c r="T589" i="5"/>
  <c r="P1137" i="5"/>
  <c r="G1137" i="5"/>
  <c r="P537" i="5"/>
  <c r="G537" i="5"/>
  <c r="T829" i="5"/>
  <c r="N999" i="5"/>
  <c r="R999" i="5"/>
  <c r="S999" i="5" s="1"/>
  <c r="C832" i="3"/>
  <c r="D831" i="3"/>
  <c r="E831" i="3" s="1"/>
  <c r="T350" i="5"/>
  <c r="V1189" i="4"/>
  <c r="F1189" i="4"/>
  <c r="P759" i="4"/>
  <c r="T759" i="4"/>
  <c r="U759" i="4" s="1"/>
  <c r="P417" i="5"/>
  <c r="G417" i="5"/>
  <c r="G777" i="5"/>
  <c r="P777" i="5"/>
  <c r="J713" i="3"/>
  <c r="D713" i="5" s="1"/>
  <c r="I713" i="3"/>
  <c r="O713" i="4" s="1"/>
  <c r="I1000" i="4"/>
  <c r="J1000" i="4" s="1"/>
  <c r="R1000" i="4"/>
  <c r="M280" i="4"/>
  <c r="Q279" i="4"/>
  <c r="W279" i="4" s="1"/>
  <c r="X279" i="4" s="1"/>
  <c r="J1191" i="3"/>
  <c r="D1191" i="5" s="1"/>
  <c r="I1191" i="3"/>
  <c r="O1191" i="4" s="1"/>
  <c r="R1120" i="4"/>
  <c r="I1120" i="4"/>
  <c r="J1120" i="4" s="1"/>
  <c r="J952" i="3"/>
  <c r="D952" i="5" s="1"/>
  <c r="I952" i="3"/>
  <c r="O952" i="4" s="1"/>
  <c r="C593" i="3"/>
  <c r="D592" i="3"/>
  <c r="E592" i="3" s="1"/>
  <c r="T1189" i="5"/>
  <c r="T519" i="4"/>
  <c r="U519" i="4" s="1"/>
  <c r="P519" i="4"/>
  <c r="O639" i="5"/>
  <c r="U639" i="5" s="1"/>
  <c r="V639" i="5" s="1"/>
  <c r="J640" i="5"/>
  <c r="K640" i="5" s="1"/>
  <c r="I400" i="4"/>
  <c r="J400" i="4" s="1"/>
  <c r="R400" i="4"/>
  <c r="G833" i="3"/>
  <c r="H832" i="3"/>
  <c r="R520" i="4"/>
  <c r="I520" i="4"/>
  <c r="J520" i="4" s="1"/>
  <c r="G233" i="3"/>
  <c r="H232" i="3"/>
  <c r="J831" i="3"/>
  <c r="D831" i="5" s="1"/>
  <c r="I831" i="3"/>
  <c r="O831" i="4" s="1"/>
  <c r="M640" i="4"/>
  <c r="Q639" i="4"/>
  <c r="W639" i="4" s="1"/>
  <c r="X639" i="4" s="1"/>
  <c r="C470" i="5"/>
  <c r="C470" i="4"/>
  <c r="F471" i="3"/>
  <c r="C1192" i="3"/>
  <c r="D1191" i="3"/>
  <c r="E1191" i="3" s="1"/>
  <c r="F1191" i="3" s="1"/>
  <c r="R760" i="4"/>
  <c r="I760" i="4"/>
  <c r="J760" i="4" s="1"/>
  <c r="G715" i="3"/>
  <c r="H714" i="3"/>
  <c r="C473" i="3"/>
  <c r="D472" i="3"/>
  <c r="E472" i="3" s="1"/>
  <c r="T999" i="4"/>
  <c r="U999" i="4" s="1"/>
  <c r="P999" i="4"/>
  <c r="Q159" i="4"/>
  <c r="W159" i="4" s="1"/>
  <c r="X159" i="4" s="1"/>
  <c r="M160" i="4"/>
  <c r="G1073" i="3"/>
  <c r="H1072" i="3"/>
  <c r="P1119" i="4"/>
  <c r="T1119" i="4"/>
  <c r="U1119" i="4" s="1"/>
  <c r="G954" i="3"/>
  <c r="H953" i="3"/>
  <c r="O159" i="5"/>
  <c r="U159" i="5" s="1"/>
  <c r="V159" i="5" s="1"/>
  <c r="J160" i="5"/>
  <c r="K160" i="5" s="1"/>
  <c r="V949" i="4"/>
  <c r="F949" i="4"/>
  <c r="T110" i="5"/>
  <c r="C1072" i="3"/>
  <c r="D1071" i="3"/>
  <c r="E1071" i="3" s="1"/>
  <c r="V469" i="4"/>
  <c r="F469" i="4"/>
  <c r="M40" i="4"/>
  <c r="Q39" i="4"/>
  <c r="W39" i="4" s="1"/>
  <c r="X39" i="4" s="1"/>
  <c r="S879" i="5"/>
  <c r="S280" i="4"/>
  <c r="K280" i="4"/>
  <c r="G113" i="3"/>
  <c r="H112" i="3"/>
  <c r="J1071" i="3"/>
  <c r="D1071" i="5" s="1"/>
  <c r="I1071" i="3"/>
  <c r="O1071" i="4" s="1"/>
  <c r="O39" i="5"/>
  <c r="U39" i="5" s="1"/>
  <c r="V39" i="5" s="1"/>
  <c r="J40" i="5"/>
  <c r="K40" i="5" s="1"/>
  <c r="G473" i="3"/>
  <c r="H472" i="3"/>
  <c r="G593" i="3"/>
  <c r="H592" i="3"/>
  <c r="F710" i="4"/>
  <c r="V710" i="4"/>
  <c r="T949" i="5"/>
  <c r="C113" i="3"/>
  <c r="D112" i="3"/>
  <c r="E112" i="3" s="1"/>
  <c r="T469" i="5"/>
  <c r="E58" i="5"/>
  <c r="F58" i="5" s="1"/>
  <c r="C1070" i="5"/>
  <c r="C1070" i="4"/>
  <c r="F1071" i="3"/>
  <c r="N879" i="5"/>
  <c r="R879" i="5"/>
  <c r="J111" i="3"/>
  <c r="D111" i="5" s="1"/>
  <c r="I111" i="3"/>
  <c r="O111" i="4" s="1"/>
  <c r="E658" i="5"/>
  <c r="F658" i="5" s="1"/>
  <c r="P897" i="5"/>
  <c r="G897" i="5"/>
  <c r="C713" i="3"/>
  <c r="D712" i="3"/>
  <c r="E712" i="3" s="1"/>
  <c r="F712" i="3" s="1"/>
  <c r="J471" i="3"/>
  <c r="D471" i="5" s="1"/>
  <c r="I471" i="3"/>
  <c r="O471" i="4" s="1"/>
  <c r="J591" i="3"/>
  <c r="D591" i="5" s="1"/>
  <c r="I591" i="3"/>
  <c r="O591" i="4" s="1"/>
  <c r="S759" i="5"/>
  <c r="T710" i="5"/>
  <c r="G1193" i="3"/>
  <c r="H1192" i="3"/>
  <c r="J280" i="5"/>
  <c r="K280" i="5" s="1"/>
  <c r="O279" i="5"/>
  <c r="U279" i="5" s="1"/>
  <c r="V279" i="5" s="1"/>
  <c r="R880" i="4"/>
  <c r="I880" i="4"/>
  <c r="J880" i="4" s="1"/>
  <c r="V1069" i="4"/>
  <c r="F1069" i="4"/>
  <c r="E178" i="5"/>
  <c r="F178" i="5" s="1"/>
  <c r="S160" i="4"/>
  <c r="K160" i="4"/>
  <c r="E298" i="5"/>
  <c r="F298" i="5" s="1"/>
  <c r="C590" i="5"/>
  <c r="C590" i="4"/>
  <c r="F591" i="3"/>
  <c r="C233" i="3"/>
  <c r="D232" i="3"/>
  <c r="E232" i="3" s="1"/>
  <c r="F232" i="3" s="1"/>
  <c r="P1017" i="5"/>
  <c r="G1017" i="5"/>
  <c r="R759" i="5"/>
  <c r="N759" i="5"/>
  <c r="V230" i="4"/>
  <c r="F230" i="4"/>
  <c r="N399" i="5"/>
  <c r="R399" i="5"/>
  <c r="S399" i="5" s="1"/>
  <c r="C353" i="3"/>
  <c r="D352" i="3"/>
  <c r="E352" i="3" s="1"/>
  <c r="F352" i="3" s="1"/>
  <c r="J231" i="3"/>
  <c r="D231" i="5" s="1"/>
  <c r="I231" i="3"/>
  <c r="O231" i="4" s="1"/>
  <c r="S40" i="4"/>
  <c r="K40" i="4"/>
  <c r="G353" i="3"/>
  <c r="H352" i="3"/>
  <c r="N1119" i="5"/>
  <c r="R1119" i="5"/>
  <c r="S1119" i="5" s="1"/>
  <c r="T879" i="4"/>
  <c r="U879" i="4" s="1"/>
  <c r="P879" i="4"/>
  <c r="T1069" i="5"/>
  <c r="V589" i="4"/>
  <c r="F589" i="4"/>
  <c r="S640" i="4"/>
  <c r="K640" i="4"/>
  <c r="V829" i="4"/>
  <c r="F829" i="4"/>
  <c r="T230" i="5"/>
  <c r="C1191" i="5" l="1"/>
  <c r="C1191" i="4"/>
  <c r="C352" i="5"/>
  <c r="C352" i="4"/>
  <c r="C712" i="5"/>
  <c r="C712" i="4"/>
  <c r="C951" i="5"/>
  <c r="C951" i="4"/>
  <c r="C232" i="5"/>
  <c r="C232" i="4"/>
  <c r="D353" i="3"/>
  <c r="E353" i="3" s="1"/>
  <c r="F353" i="3" s="1"/>
  <c r="C354" i="3"/>
  <c r="J352" i="3"/>
  <c r="D352" i="5" s="1"/>
  <c r="I352" i="3"/>
  <c r="O352" i="4" s="1"/>
  <c r="G298" i="5"/>
  <c r="P298" i="5"/>
  <c r="P178" i="5"/>
  <c r="G178" i="5"/>
  <c r="P658" i="5"/>
  <c r="G658" i="5"/>
  <c r="T1070" i="5"/>
  <c r="Q40" i="5"/>
  <c r="L40" i="5"/>
  <c r="M40" i="5" s="1"/>
  <c r="G955" i="3"/>
  <c r="H954" i="3"/>
  <c r="C1193" i="3"/>
  <c r="D1192" i="3"/>
  <c r="E1192" i="3" s="1"/>
  <c r="F1192" i="3" s="1"/>
  <c r="J232" i="3"/>
  <c r="D232" i="5" s="1"/>
  <c r="I232" i="3"/>
  <c r="O232" i="4" s="1"/>
  <c r="L640" i="5"/>
  <c r="M640" i="5" s="1"/>
  <c r="Q640" i="5"/>
  <c r="C833" i="3"/>
  <c r="D832" i="3"/>
  <c r="E832" i="3" s="1"/>
  <c r="F832" i="3" s="1"/>
  <c r="O519" i="5"/>
  <c r="U519" i="5" s="1"/>
  <c r="V519" i="5" s="1"/>
  <c r="J520" i="5"/>
  <c r="K520" i="5" s="1"/>
  <c r="T1190" i="5"/>
  <c r="V950" i="4"/>
  <c r="F950" i="4"/>
  <c r="K1000" i="4"/>
  <c r="S1000" i="4"/>
  <c r="G1194" i="3"/>
  <c r="H1193" i="3"/>
  <c r="P58" i="5"/>
  <c r="G58" i="5"/>
  <c r="Q1119" i="4"/>
  <c r="W1119" i="4" s="1"/>
  <c r="X1119" i="4" s="1"/>
  <c r="M1120" i="4"/>
  <c r="D473" i="3"/>
  <c r="E473" i="3" s="1"/>
  <c r="C474" i="3"/>
  <c r="V470" i="4"/>
  <c r="F470" i="4"/>
  <c r="S520" i="4"/>
  <c r="K520" i="4"/>
  <c r="Q519" i="4"/>
  <c r="W519" i="4" s="1"/>
  <c r="X519" i="4" s="1"/>
  <c r="M520" i="4"/>
  <c r="S1120" i="4"/>
  <c r="K1120" i="4"/>
  <c r="J1000" i="5"/>
  <c r="K1000" i="5" s="1"/>
  <c r="O999" i="5"/>
  <c r="U999" i="5" s="1"/>
  <c r="V999" i="5" s="1"/>
  <c r="C953" i="3"/>
  <c r="D952" i="3"/>
  <c r="E952" i="3" s="1"/>
  <c r="F952" i="3" s="1"/>
  <c r="V111" i="4"/>
  <c r="F111" i="4"/>
  <c r="C831" i="5"/>
  <c r="C831" i="4"/>
  <c r="G354" i="3"/>
  <c r="H353" i="3"/>
  <c r="J1192" i="3"/>
  <c r="D1192" i="5" s="1"/>
  <c r="I1192" i="3"/>
  <c r="O1192" i="4" s="1"/>
  <c r="C112" i="5"/>
  <c r="C112" i="4"/>
  <c r="M880" i="4"/>
  <c r="Q879" i="4"/>
  <c r="W879" i="4" s="1"/>
  <c r="X879" i="4" s="1"/>
  <c r="O399" i="5"/>
  <c r="U399" i="5" s="1"/>
  <c r="V399" i="5" s="1"/>
  <c r="J400" i="5"/>
  <c r="K400" i="5" s="1"/>
  <c r="S880" i="4"/>
  <c r="K880" i="4"/>
  <c r="D713" i="3"/>
  <c r="E713" i="3" s="1"/>
  <c r="F713" i="3" s="1"/>
  <c r="C714" i="3"/>
  <c r="J1072" i="3"/>
  <c r="D1072" i="5" s="1"/>
  <c r="I1072" i="3"/>
  <c r="O1072" i="4" s="1"/>
  <c r="J714" i="3"/>
  <c r="D714" i="5" s="1"/>
  <c r="I714" i="3"/>
  <c r="O714" i="4" s="1"/>
  <c r="T470" i="5"/>
  <c r="M400" i="4"/>
  <c r="Q399" i="4"/>
  <c r="W399" i="4" s="1"/>
  <c r="X399" i="4" s="1"/>
  <c r="T111" i="5"/>
  <c r="V830" i="4"/>
  <c r="F830" i="4"/>
  <c r="E1018" i="5"/>
  <c r="F1018" i="5" s="1"/>
  <c r="M760" i="4"/>
  <c r="Q759" i="4"/>
  <c r="W759" i="4" s="1"/>
  <c r="X759" i="4" s="1"/>
  <c r="D233" i="3"/>
  <c r="E233" i="3" s="1"/>
  <c r="F233" i="3" s="1"/>
  <c r="C234" i="3"/>
  <c r="E898" i="5"/>
  <c r="F898" i="5" s="1"/>
  <c r="J592" i="3"/>
  <c r="D592" i="5" s="1"/>
  <c r="I592" i="3"/>
  <c r="O592" i="4" s="1"/>
  <c r="G1074" i="3"/>
  <c r="H1073" i="3"/>
  <c r="H715" i="3"/>
  <c r="G716" i="3"/>
  <c r="J832" i="3"/>
  <c r="D832" i="5" s="1"/>
  <c r="I832" i="3"/>
  <c r="O832" i="4" s="1"/>
  <c r="V231" i="4"/>
  <c r="F231" i="4"/>
  <c r="T830" i="5"/>
  <c r="C471" i="5"/>
  <c r="C471" i="4"/>
  <c r="F472" i="3"/>
  <c r="G41" i="4"/>
  <c r="H41" i="4" s="1"/>
  <c r="L40" i="4"/>
  <c r="N40" i="4" s="1"/>
  <c r="C591" i="5"/>
  <c r="C591" i="4"/>
  <c r="F592" i="3"/>
  <c r="G594" i="3"/>
  <c r="H593" i="3"/>
  <c r="J112" i="3"/>
  <c r="D112" i="5" s="1"/>
  <c r="I112" i="3"/>
  <c r="O112" i="4" s="1"/>
  <c r="L160" i="5"/>
  <c r="M160" i="5" s="1"/>
  <c r="Q160" i="5"/>
  <c r="K760" i="4"/>
  <c r="S760" i="4"/>
  <c r="G834" i="3"/>
  <c r="H833" i="3"/>
  <c r="E778" i="5"/>
  <c r="F778" i="5" s="1"/>
  <c r="E538" i="5"/>
  <c r="F538" i="5" s="1"/>
  <c r="T231" i="5"/>
  <c r="F351" i="4"/>
  <c r="V351" i="4"/>
  <c r="G641" i="4"/>
  <c r="H641" i="4" s="1"/>
  <c r="L640" i="4"/>
  <c r="N640" i="4" s="1"/>
  <c r="L160" i="4"/>
  <c r="N160" i="4" s="1"/>
  <c r="G161" i="4"/>
  <c r="H161" i="4" s="1"/>
  <c r="O1119" i="5"/>
  <c r="U1119" i="5" s="1"/>
  <c r="V1119" i="5" s="1"/>
  <c r="J1120" i="5"/>
  <c r="K1120" i="5" s="1"/>
  <c r="V590" i="4"/>
  <c r="F590" i="4"/>
  <c r="L280" i="5"/>
  <c r="M280" i="5" s="1"/>
  <c r="Q280" i="5"/>
  <c r="C1071" i="5"/>
  <c r="C1071" i="4"/>
  <c r="D113" i="3"/>
  <c r="E113" i="3" s="1"/>
  <c r="F113" i="3" s="1"/>
  <c r="C114" i="3"/>
  <c r="J472" i="3"/>
  <c r="D472" i="5" s="1"/>
  <c r="I472" i="3"/>
  <c r="O472" i="4" s="1"/>
  <c r="H113" i="3"/>
  <c r="G114" i="3"/>
  <c r="E418" i="5"/>
  <c r="F418" i="5" s="1"/>
  <c r="T351" i="5"/>
  <c r="V711" i="4"/>
  <c r="F711" i="4"/>
  <c r="G234" i="3"/>
  <c r="H233" i="3"/>
  <c r="T950" i="5"/>
  <c r="J880" i="5"/>
  <c r="K880" i="5" s="1"/>
  <c r="O879" i="5"/>
  <c r="U879" i="5" s="1"/>
  <c r="V879" i="5" s="1"/>
  <c r="J760" i="5"/>
  <c r="K760" i="5" s="1"/>
  <c r="O759" i="5"/>
  <c r="U759" i="5" s="1"/>
  <c r="V759" i="5" s="1"/>
  <c r="T590" i="5"/>
  <c r="V1070" i="4"/>
  <c r="F1070" i="4"/>
  <c r="G474" i="3"/>
  <c r="H473" i="3"/>
  <c r="G281" i="4"/>
  <c r="H281" i="4" s="1"/>
  <c r="L280" i="4"/>
  <c r="N280" i="4" s="1"/>
  <c r="C1073" i="3"/>
  <c r="D1072" i="3"/>
  <c r="E1072" i="3" s="1"/>
  <c r="F1072" i="3" s="1"/>
  <c r="J953" i="3"/>
  <c r="D953" i="5" s="1"/>
  <c r="I953" i="3"/>
  <c r="O953" i="4" s="1"/>
  <c r="M1000" i="4"/>
  <c r="Q999" i="4"/>
  <c r="W999" i="4" s="1"/>
  <c r="X999" i="4" s="1"/>
  <c r="S400" i="4"/>
  <c r="K400" i="4"/>
  <c r="D593" i="3"/>
  <c r="E593" i="3" s="1"/>
  <c r="C594" i="3"/>
  <c r="E1138" i="5"/>
  <c r="F1138" i="5" s="1"/>
  <c r="V1190" i="4"/>
  <c r="F1190" i="4"/>
  <c r="T711" i="5"/>
  <c r="C1072" i="5" l="1"/>
  <c r="C1072" i="4"/>
  <c r="C113" i="5"/>
  <c r="C113" i="4"/>
  <c r="C952" i="5"/>
  <c r="C952" i="4"/>
  <c r="C353" i="5"/>
  <c r="C353" i="4"/>
  <c r="C1192" i="5"/>
  <c r="C1192" i="4"/>
  <c r="C713" i="5"/>
  <c r="C713" i="4"/>
  <c r="C233" i="5"/>
  <c r="C233" i="4"/>
  <c r="C832" i="5"/>
  <c r="C832" i="4"/>
  <c r="Q880" i="5"/>
  <c r="L880" i="5"/>
  <c r="M880" i="5" s="1"/>
  <c r="T831" i="5"/>
  <c r="J473" i="3"/>
  <c r="D473" i="5" s="1"/>
  <c r="I473" i="3"/>
  <c r="O473" i="4" s="1"/>
  <c r="G761" i="4"/>
  <c r="H761" i="4" s="1"/>
  <c r="L760" i="4"/>
  <c r="N760" i="4" s="1"/>
  <c r="C592" i="5"/>
  <c r="C592" i="4"/>
  <c r="F593" i="3"/>
  <c r="G717" i="3"/>
  <c r="H716" i="3"/>
  <c r="C715" i="3"/>
  <c r="D714" i="3"/>
  <c r="E714" i="3" s="1"/>
  <c r="F714" i="3" s="1"/>
  <c r="V831" i="4"/>
  <c r="F831" i="4"/>
  <c r="G1121" i="4"/>
  <c r="H1121" i="4" s="1"/>
  <c r="L1120" i="4"/>
  <c r="N1120" i="4" s="1"/>
  <c r="C475" i="3"/>
  <c r="D474" i="3"/>
  <c r="E474" i="3" s="1"/>
  <c r="G1195" i="3"/>
  <c r="H1194" i="3"/>
  <c r="F232" i="4"/>
  <c r="V232" i="4"/>
  <c r="R161" i="4"/>
  <c r="I161" i="4"/>
  <c r="J161" i="4" s="1"/>
  <c r="T232" i="5"/>
  <c r="G115" i="3"/>
  <c r="H114" i="3"/>
  <c r="T1071" i="5"/>
  <c r="T160" i="4"/>
  <c r="U160" i="4" s="1"/>
  <c r="P160" i="4"/>
  <c r="G538" i="5"/>
  <c r="P538" i="5"/>
  <c r="N160" i="5"/>
  <c r="R160" i="5"/>
  <c r="T591" i="5"/>
  <c r="J1073" i="3"/>
  <c r="D1073" i="5" s="1"/>
  <c r="I1073" i="3"/>
  <c r="O1073" i="4" s="1"/>
  <c r="C235" i="3"/>
  <c r="D234" i="3"/>
  <c r="E234" i="3" s="1"/>
  <c r="F234" i="3" s="1"/>
  <c r="G881" i="4"/>
  <c r="H881" i="4" s="1"/>
  <c r="L880" i="4"/>
  <c r="N880" i="4" s="1"/>
  <c r="T112" i="5"/>
  <c r="L1000" i="4"/>
  <c r="N1000" i="4" s="1"/>
  <c r="G1001" i="4"/>
  <c r="H1001" i="4" s="1"/>
  <c r="D1193" i="3"/>
  <c r="E1193" i="3" s="1"/>
  <c r="F1193" i="3" s="1"/>
  <c r="C1194" i="3"/>
  <c r="T352" i="5"/>
  <c r="G1138" i="5"/>
  <c r="P1138" i="5"/>
  <c r="V1071" i="4"/>
  <c r="F1071" i="4"/>
  <c r="J113" i="3"/>
  <c r="D113" i="5" s="1"/>
  <c r="I113" i="3"/>
  <c r="O113" i="4" s="1"/>
  <c r="P40" i="4"/>
  <c r="T40" i="4"/>
  <c r="U40" i="4" s="1"/>
  <c r="G1075" i="3"/>
  <c r="H1074" i="3"/>
  <c r="D833" i="3"/>
  <c r="E833" i="3" s="1"/>
  <c r="F833" i="3" s="1"/>
  <c r="C834" i="3"/>
  <c r="J954" i="3"/>
  <c r="D954" i="5" s="1"/>
  <c r="I954" i="3"/>
  <c r="O954" i="4" s="1"/>
  <c r="E179" i="5"/>
  <c r="F179" i="5" s="1"/>
  <c r="V951" i="4"/>
  <c r="F951" i="4"/>
  <c r="J715" i="3"/>
  <c r="D715" i="5" s="1"/>
  <c r="I715" i="3"/>
  <c r="O715" i="4" s="1"/>
  <c r="F352" i="4"/>
  <c r="V352" i="4"/>
  <c r="C595" i="3"/>
  <c r="D594" i="3"/>
  <c r="E594" i="3" s="1"/>
  <c r="N280" i="5"/>
  <c r="R280" i="5"/>
  <c r="I641" i="4"/>
  <c r="J641" i="4" s="1"/>
  <c r="R641" i="4"/>
  <c r="R41" i="4"/>
  <c r="I41" i="4"/>
  <c r="J41" i="4" s="1"/>
  <c r="L400" i="5"/>
  <c r="M400" i="5" s="1"/>
  <c r="Q400" i="5"/>
  <c r="L520" i="4"/>
  <c r="N520" i="4" s="1"/>
  <c r="G521" i="4"/>
  <c r="H521" i="4" s="1"/>
  <c r="H955" i="3"/>
  <c r="G956" i="3"/>
  <c r="C355" i="3"/>
  <c r="D354" i="3"/>
  <c r="E354" i="3" s="1"/>
  <c r="F354" i="3" s="1"/>
  <c r="T951" i="5"/>
  <c r="V1191" i="4"/>
  <c r="F1191" i="4"/>
  <c r="S280" i="5"/>
  <c r="J233" i="3"/>
  <c r="D233" i="5" s="1"/>
  <c r="I233" i="3"/>
  <c r="O233" i="4" s="1"/>
  <c r="J833" i="3"/>
  <c r="D833" i="5" s="1"/>
  <c r="I833" i="3"/>
  <c r="O833" i="4" s="1"/>
  <c r="J593" i="3"/>
  <c r="D593" i="5" s="1"/>
  <c r="I593" i="3"/>
  <c r="O593" i="4" s="1"/>
  <c r="C472" i="5"/>
  <c r="C472" i="4"/>
  <c r="F473" i="3"/>
  <c r="J353" i="3"/>
  <c r="D353" i="5" s="1"/>
  <c r="I353" i="3"/>
  <c r="O353" i="4" s="1"/>
  <c r="D953" i="3"/>
  <c r="E953" i="3" s="1"/>
  <c r="F953" i="3" s="1"/>
  <c r="C954" i="3"/>
  <c r="E59" i="5"/>
  <c r="F59" i="5" s="1"/>
  <c r="R40" i="5"/>
  <c r="S40" i="5" s="1"/>
  <c r="N40" i="5"/>
  <c r="T1191" i="5"/>
  <c r="V591" i="4"/>
  <c r="F591" i="4"/>
  <c r="V112" i="4"/>
  <c r="F112" i="4"/>
  <c r="P778" i="5"/>
  <c r="G778" i="5"/>
  <c r="D1073" i="3"/>
  <c r="E1073" i="3" s="1"/>
  <c r="F1073" i="3" s="1"/>
  <c r="C1074" i="3"/>
  <c r="C115" i="3"/>
  <c r="D114" i="3"/>
  <c r="E114" i="3" s="1"/>
  <c r="F114" i="3" s="1"/>
  <c r="G835" i="3"/>
  <c r="H834" i="3"/>
  <c r="G595" i="3"/>
  <c r="H594" i="3"/>
  <c r="F471" i="4"/>
  <c r="V471" i="4"/>
  <c r="G355" i="3"/>
  <c r="H354" i="3"/>
  <c r="N640" i="5"/>
  <c r="R640" i="5"/>
  <c r="S640" i="5" s="1"/>
  <c r="E299" i="5"/>
  <c r="F299" i="5" s="1"/>
  <c r="V712" i="4"/>
  <c r="F712" i="4"/>
  <c r="G475" i="3"/>
  <c r="H474" i="3"/>
  <c r="S160" i="5"/>
  <c r="E659" i="5"/>
  <c r="F659" i="5" s="1"/>
  <c r="T640" i="4"/>
  <c r="U640" i="4" s="1"/>
  <c r="P640" i="4"/>
  <c r="G401" i="4"/>
  <c r="H401" i="4" s="1"/>
  <c r="L400" i="4"/>
  <c r="N400" i="4" s="1"/>
  <c r="T280" i="4"/>
  <c r="U280" i="4" s="1"/>
  <c r="P280" i="4"/>
  <c r="G235" i="3"/>
  <c r="H234" i="3"/>
  <c r="G418" i="5"/>
  <c r="P418" i="5"/>
  <c r="I281" i="4"/>
  <c r="J281" i="4" s="1"/>
  <c r="R281" i="4"/>
  <c r="L760" i="5"/>
  <c r="M760" i="5" s="1"/>
  <c r="Q760" i="5"/>
  <c r="Q1120" i="5"/>
  <c r="L1120" i="5"/>
  <c r="M1120" i="5" s="1"/>
  <c r="T471" i="5"/>
  <c r="P898" i="5"/>
  <c r="G898" i="5"/>
  <c r="P1018" i="5"/>
  <c r="G1018" i="5"/>
  <c r="L1000" i="5"/>
  <c r="M1000" i="5" s="1"/>
  <c r="Q1000" i="5"/>
  <c r="J1193" i="3"/>
  <c r="D1193" i="5" s="1"/>
  <c r="I1193" i="3"/>
  <c r="O1193" i="4" s="1"/>
  <c r="L520" i="5"/>
  <c r="M520" i="5" s="1"/>
  <c r="Q520" i="5"/>
  <c r="T712" i="5"/>
  <c r="C1193" i="5" l="1"/>
  <c r="C1193" i="4"/>
  <c r="C953" i="5"/>
  <c r="C953" i="4"/>
  <c r="C833" i="5"/>
  <c r="C833" i="4"/>
  <c r="C714" i="5"/>
  <c r="C714" i="4"/>
  <c r="C354" i="5"/>
  <c r="C354" i="4"/>
  <c r="F355" i="3"/>
  <c r="C1073" i="5"/>
  <c r="C1073" i="4"/>
  <c r="C114" i="5"/>
  <c r="C114" i="4"/>
  <c r="C234" i="5"/>
  <c r="C234" i="4"/>
  <c r="S281" i="4"/>
  <c r="K281" i="4"/>
  <c r="T400" i="4"/>
  <c r="U400" i="4" s="1"/>
  <c r="P400" i="4"/>
  <c r="I474" i="3"/>
  <c r="O474" i="4" s="1"/>
  <c r="J474" i="3"/>
  <c r="D474" i="5" s="1"/>
  <c r="J641" i="5"/>
  <c r="K641" i="5" s="1"/>
  <c r="O640" i="5"/>
  <c r="U640" i="5" s="1"/>
  <c r="V640" i="5" s="1"/>
  <c r="H595" i="3"/>
  <c r="G596" i="3"/>
  <c r="E779" i="5"/>
  <c r="F779" i="5" s="1"/>
  <c r="S400" i="5"/>
  <c r="P179" i="5"/>
  <c r="G179" i="5"/>
  <c r="H1075" i="3"/>
  <c r="G1076" i="3"/>
  <c r="E1139" i="5"/>
  <c r="F1139" i="5" s="1"/>
  <c r="M161" i="4"/>
  <c r="Q160" i="4"/>
  <c r="W160" i="4" s="1"/>
  <c r="X160" i="4" s="1"/>
  <c r="S161" i="4"/>
  <c r="K161" i="4"/>
  <c r="T1120" i="4"/>
  <c r="U1120" i="4" s="1"/>
  <c r="P1120" i="4"/>
  <c r="G718" i="3"/>
  <c r="H717" i="3"/>
  <c r="T1192" i="5"/>
  <c r="V113" i="4"/>
  <c r="F113" i="4"/>
  <c r="P1000" i="4"/>
  <c r="T1000" i="4"/>
  <c r="U1000" i="4" s="1"/>
  <c r="E539" i="5"/>
  <c r="F539" i="5" s="1"/>
  <c r="V1192" i="4"/>
  <c r="F1192" i="4"/>
  <c r="I401" i="4"/>
  <c r="J401" i="4" s="1"/>
  <c r="R401" i="4"/>
  <c r="H475" i="3"/>
  <c r="G476" i="3"/>
  <c r="J834" i="3"/>
  <c r="D834" i="5" s="1"/>
  <c r="I834" i="3"/>
  <c r="O834" i="4" s="1"/>
  <c r="J41" i="5"/>
  <c r="K41" i="5" s="1"/>
  <c r="O40" i="5"/>
  <c r="U40" i="5" s="1"/>
  <c r="V40" i="5" s="1"/>
  <c r="R400" i="5"/>
  <c r="N400" i="5"/>
  <c r="C596" i="3"/>
  <c r="D595" i="3"/>
  <c r="E595" i="3" s="1"/>
  <c r="R1121" i="4"/>
  <c r="I1121" i="4"/>
  <c r="J1121" i="4" s="1"/>
  <c r="C593" i="5"/>
  <c r="C593" i="4"/>
  <c r="F594" i="3"/>
  <c r="V233" i="4"/>
  <c r="F233" i="4"/>
  <c r="C476" i="3"/>
  <c r="D475" i="3"/>
  <c r="E475" i="3" s="1"/>
  <c r="N520" i="5"/>
  <c r="R520" i="5"/>
  <c r="M641" i="4"/>
  <c r="Q640" i="4"/>
  <c r="W640" i="4" s="1"/>
  <c r="X640" i="4" s="1"/>
  <c r="H835" i="3"/>
  <c r="G836" i="3"/>
  <c r="C473" i="5"/>
  <c r="C473" i="4"/>
  <c r="F474" i="3"/>
  <c r="C356" i="3"/>
  <c r="D355" i="3"/>
  <c r="E355" i="3" s="1"/>
  <c r="K41" i="4"/>
  <c r="S41" i="4"/>
  <c r="M41" i="4"/>
  <c r="Q40" i="4"/>
  <c r="W40" i="4" s="1"/>
  <c r="X40" i="4" s="1"/>
  <c r="V592" i="4"/>
  <c r="F592" i="4"/>
  <c r="T233" i="5"/>
  <c r="T113" i="5"/>
  <c r="S520" i="5"/>
  <c r="J716" i="3"/>
  <c r="D716" i="5" s="1"/>
  <c r="I716" i="3"/>
  <c r="O716" i="4" s="1"/>
  <c r="R1120" i="5"/>
  <c r="N1120" i="5"/>
  <c r="I354" i="3"/>
  <c r="O354" i="4" s="1"/>
  <c r="J354" i="3"/>
  <c r="D354" i="5" s="1"/>
  <c r="V472" i="4"/>
  <c r="F472" i="4"/>
  <c r="T880" i="4"/>
  <c r="U880" i="4" s="1"/>
  <c r="P880" i="4"/>
  <c r="T592" i="5"/>
  <c r="R880" i="5"/>
  <c r="N880" i="5"/>
  <c r="V353" i="4"/>
  <c r="F353" i="4"/>
  <c r="O280" i="5"/>
  <c r="U280" i="5" s="1"/>
  <c r="V280" i="5" s="1"/>
  <c r="J281" i="5"/>
  <c r="K281" i="5" s="1"/>
  <c r="R1000" i="5"/>
  <c r="S1000" i="5" s="1"/>
  <c r="N1000" i="5"/>
  <c r="I234" i="3"/>
  <c r="O234" i="4" s="1"/>
  <c r="J234" i="3"/>
  <c r="D234" i="5" s="1"/>
  <c r="H355" i="3"/>
  <c r="G356" i="3"/>
  <c r="G59" i="5"/>
  <c r="P59" i="5"/>
  <c r="T472" i="5"/>
  <c r="G957" i="3"/>
  <c r="H956" i="3"/>
  <c r="C835" i="3"/>
  <c r="D834" i="3"/>
  <c r="E834" i="3" s="1"/>
  <c r="F834" i="3" s="1"/>
  <c r="C1195" i="3"/>
  <c r="D1194" i="3"/>
  <c r="E1194" i="3" s="1"/>
  <c r="F1194" i="3" s="1"/>
  <c r="I881" i="4"/>
  <c r="J881" i="4" s="1"/>
  <c r="R881" i="4"/>
  <c r="I114" i="3"/>
  <c r="O114" i="4" s="1"/>
  <c r="J114" i="3"/>
  <c r="D114" i="5" s="1"/>
  <c r="J1194" i="3"/>
  <c r="D1194" i="5" s="1"/>
  <c r="I1194" i="3"/>
  <c r="O1194" i="4" s="1"/>
  <c r="P760" i="4"/>
  <c r="T760" i="4"/>
  <c r="U760" i="4" s="1"/>
  <c r="S880" i="5"/>
  <c r="F713" i="4"/>
  <c r="V713" i="4"/>
  <c r="T353" i="5"/>
  <c r="J1074" i="3"/>
  <c r="D1074" i="5" s="1"/>
  <c r="I1074" i="3"/>
  <c r="O1074" i="4" s="1"/>
  <c r="T832" i="5"/>
  <c r="S1120" i="5"/>
  <c r="P299" i="5"/>
  <c r="G299" i="5"/>
  <c r="D115" i="3"/>
  <c r="E115" i="3" s="1"/>
  <c r="F115" i="3" s="1"/>
  <c r="C116" i="3"/>
  <c r="J955" i="3"/>
  <c r="D955" i="5" s="1"/>
  <c r="I955" i="3"/>
  <c r="O955" i="4" s="1"/>
  <c r="S641" i="4"/>
  <c r="K641" i="4"/>
  <c r="J161" i="5"/>
  <c r="K161" i="5" s="1"/>
  <c r="O160" i="5"/>
  <c r="U160" i="5" s="1"/>
  <c r="V160" i="5" s="1"/>
  <c r="H115" i="3"/>
  <c r="G116" i="3"/>
  <c r="H1195" i="3"/>
  <c r="G1196" i="3"/>
  <c r="C716" i="3"/>
  <c r="D715" i="3"/>
  <c r="E715" i="3" s="1"/>
  <c r="F715" i="3" s="1"/>
  <c r="R761" i="4"/>
  <c r="I761" i="4"/>
  <c r="J761" i="4" s="1"/>
  <c r="T713" i="5"/>
  <c r="V1072" i="4"/>
  <c r="F1072" i="4"/>
  <c r="E899" i="5"/>
  <c r="F899" i="5" s="1"/>
  <c r="J594" i="3"/>
  <c r="D594" i="5" s="1"/>
  <c r="I594" i="3"/>
  <c r="O594" i="4" s="1"/>
  <c r="P520" i="4"/>
  <c r="T520" i="4"/>
  <c r="U520" i="4" s="1"/>
  <c r="T952" i="5"/>
  <c r="E419" i="5"/>
  <c r="F419" i="5" s="1"/>
  <c r="E1019" i="5"/>
  <c r="F1019" i="5" s="1"/>
  <c r="H235" i="3"/>
  <c r="G236" i="3"/>
  <c r="P659" i="5"/>
  <c r="G659" i="5"/>
  <c r="R760" i="5"/>
  <c r="S760" i="5" s="1"/>
  <c r="N760" i="5"/>
  <c r="M281" i="4"/>
  <c r="Q280" i="4"/>
  <c r="W280" i="4" s="1"/>
  <c r="X280" i="4" s="1"/>
  <c r="C1075" i="3"/>
  <c r="D1074" i="3"/>
  <c r="E1074" i="3" s="1"/>
  <c r="F1074" i="3" s="1"/>
  <c r="C955" i="3"/>
  <c r="D954" i="3"/>
  <c r="E954" i="3" s="1"/>
  <c r="F954" i="3" s="1"/>
  <c r="R521" i="4"/>
  <c r="I521" i="4"/>
  <c r="J521" i="4" s="1"/>
  <c r="R1001" i="4"/>
  <c r="I1001" i="4"/>
  <c r="J1001" i="4" s="1"/>
  <c r="C236" i="3"/>
  <c r="D235" i="3"/>
  <c r="E235" i="3" s="1"/>
  <c r="F235" i="3" s="1"/>
  <c r="V832" i="4"/>
  <c r="F832" i="4"/>
  <c r="V952" i="4"/>
  <c r="F952" i="4"/>
  <c r="T1072" i="5"/>
  <c r="C115" i="5" l="1"/>
  <c r="C115" i="4"/>
  <c r="C954" i="5"/>
  <c r="C954" i="4"/>
  <c r="C1194" i="5"/>
  <c r="C1194" i="4"/>
  <c r="C235" i="5"/>
  <c r="C235" i="4"/>
  <c r="C1074" i="5"/>
  <c r="C1074" i="4"/>
  <c r="C715" i="5"/>
  <c r="C715" i="4"/>
  <c r="C834" i="5"/>
  <c r="C834" i="4"/>
  <c r="C355" i="5"/>
  <c r="C355" i="4"/>
  <c r="S521" i="4"/>
  <c r="K521" i="4"/>
  <c r="P1019" i="5"/>
  <c r="G1019" i="5"/>
  <c r="M521" i="4"/>
  <c r="Q520" i="4"/>
  <c r="W520" i="4" s="1"/>
  <c r="X520" i="4" s="1"/>
  <c r="J115" i="3"/>
  <c r="D115" i="5" s="1"/>
  <c r="I115" i="3"/>
  <c r="O115" i="4" s="1"/>
  <c r="S881" i="4"/>
  <c r="K881" i="4"/>
  <c r="V473" i="4"/>
  <c r="F473" i="4"/>
  <c r="V593" i="4"/>
  <c r="F593" i="4"/>
  <c r="G162" i="4"/>
  <c r="H162" i="4" s="1"/>
  <c r="L161" i="4"/>
  <c r="N161" i="4" s="1"/>
  <c r="E180" i="5"/>
  <c r="F180" i="5" s="1"/>
  <c r="Q641" i="5"/>
  <c r="L641" i="5"/>
  <c r="M641" i="5" s="1"/>
  <c r="T1073" i="5"/>
  <c r="V833" i="4"/>
  <c r="F833" i="4"/>
  <c r="S401" i="4"/>
  <c r="K401" i="4"/>
  <c r="Q760" i="4"/>
  <c r="W760" i="4" s="1"/>
  <c r="X760" i="4" s="1"/>
  <c r="M761" i="4"/>
  <c r="C1196" i="3"/>
  <c r="D1195" i="3"/>
  <c r="E1195" i="3" s="1"/>
  <c r="F1195" i="3" s="1"/>
  <c r="J521" i="5"/>
  <c r="K521" i="5" s="1"/>
  <c r="O520" i="5"/>
  <c r="U520" i="5" s="1"/>
  <c r="V520" i="5" s="1"/>
  <c r="S1121" i="4"/>
  <c r="K1121" i="4"/>
  <c r="L41" i="5"/>
  <c r="M41" i="5" s="1"/>
  <c r="Q41" i="5"/>
  <c r="T234" i="5"/>
  <c r="V354" i="4"/>
  <c r="F354" i="4"/>
  <c r="C117" i="3"/>
  <c r="D116" i="3"/>
  <c r="E116" i="3" s="1"/>
  <c r="F116" i="3" s="1"/>
  <c r="P419" i="5"/>
  <c r="G419" i="5"/>
  <c r="G837" i="3"/>
  <c r="H836" i="3"/>
  <c r="G779" i="5"/>
  <c r="P779" i="5"/>
  <c r="M401" i="4"/>
  <c r="Q400" i="4"/>
  <c r="W400" i="4" s="1"/>
  <c r="X400" i="4" s="1"/>
  <c r="T354" i="5"/>
  <c r="F953" i="4"/>
  <c r="V953" i="4"/>
  <c r="J761" i="5"/>
  <c r="K761" i="5" s="1"/>
  <c r="O760" i="5"/>
  <c r="U760" i="5" s="1"/>
  <c r="V760" i="5" s="1"/>
  <c r="C956" i="3"/>
  <c r="D955" i="3"/>
  <c r="E955" i="3" s="1"/>
  <c r="F955" i="3" s="1"/>
  <c r="Q281" i="5"/>
  <c r="L281" i="5"/>
  <c r="M281" i="5" s="1"/>
  <c r="C237" i="3"/>
  <c r="D236" i="3"/>
  <c r="E236" i="3" s="1"/>
  <c r="F236" i="3" s="1"/>
  <c r="E660" i="5"/>
  <c r="F660" i="5" s="1"/>
  <c r="P899" i="5"/>
  <c r="G899" i="5"/>
  <c r="C717" i="3"/>
  <c r="D716" i="3"/>
  <c r="E716" i="3" s="1"/>
  <c r="F716" i="3" s="1"/>
  <c r="G642" i="4"/>
  <c r="H642" i="4" s="1"/>
  <c r="L641" i="4"/>
  <c r="N641" i="4" s="1"/>
  <c r="C836" i="3"/>
  <c r="D835" i="3"/>
  <c r="E835" i="3" s="1"/>
  <c r="F835" i="3" s="1"/>
  <c r="M881" i="4"/>
  <c r="Q880" i="4"/>
  <c r="W880" i="4" s="1"/>
  <c r="X880" i="4" s="1"/>
  <c r="O1120" i="5"/>
  <c r="U1120" i="5" s="1"/>
  <c r="V1120" i="5" s="1"/>
  <c r="J1121" i="5"/>
  <c r="K1121" i="5" s="1"/>
  <c r="G42" i="4"/>
  <c r="H42" i="4" s="1"/>
  <c r="L41" i="4"/>
  <c r="N41" i="4" s="1"/>
  <c r="J835" i="3"/>
  <c r="D835" i="5" s="1"/>
  <c r="I835" i="3"/>
  <c r="O835" i="4" s="1"/>
  <c r="C477" i="3"/>
  <c r="D476" i="3"/>
  <c r="E476" i="3" s="1"/>
  <c r="P539" i="5"/>
  <c r="G539" i="5"/>
  <c r="J717" i="3"/>
  <c r="D717" i="5" s="1"/>
  <c r="I717" i="3"/>
  <c r="O717" i="4" s="1"/>
  <c r="P1139" i="5"/>
  <c r="G1139" i="5"/>
  <c r="V114" i="4"/>
  <c r="F114" i="4"/>
  <c r="T953" i="5"/>
  <c r="T473" i="5"/>
  <c r="V234" i="4"/>
  <c r="F234" i="4"/>
  <c r="S1001" i="4"/>
  <c r="K1001" i="4"/>
  <c r="C1076" i="3"/>
  <c r="D1075" i="3"/>
  <c r="E1075" i="3" s="1"/>
  <c r="F1075" i="3" s="1"/>
  <c r="G1197" i="3"/>
  <c r="H1196" i="3"/>
  <c r="G357" i="3"/>
  <c r="H356" i="3"/>
  <c r="G719" i="3"/>
  <c r="H718" i="3"/>
  <c r="G597" i="3"/>
  <c r="H596" i="3"/>
  <c r="G282" i="4"/>
  <c r="H282" i="4" s="1"/>
  <c r="L281" i="4"/>
  <c r="N281" i="4" s="1"/>
  <c r="T114" i="5"/>
  <c r="F714" i="4"/>
  <c r="V714" i="4"/>
  <c r="T593" i="5"/>
  <c r="E300" i="5"/>
  <c r="F300" i="5" s="1"/>
  <c r="E60" i="5"/>
  <c r="F60" i="5" s="1"/>
  <c r="G237" i="3"/>
  <c r="H236" i="3"/>
  <c r="J1195" i="3"/>
  <c r="D1195" i="5" s="1"/>
  <c r="I1195" i="3"/>
  <c r="O1195" i="4" s="1"/>
  <c r="J956" i="3"/>
  <c r="D956" i="5" s="1"/>
  <c r="I956" i="3"/>
  <c r="O956" i="4" s="1"/>
  <c r="J355" i="3"/>
  <c r="D355" i="5" s="1"/>
  <c r="I355" i="3"/>
  <c r="O355" i="4" s="1"/>
  <c r="C357" i="3"/>
  <c r="D356" i="3"/>
  <c r="E356" i="3" s="1"/>
  <c r="F356" i="3" s="1"/>
  <c r="C597" i="3"/>
  <c r="D596" i="3"/>
  <c r="E596" i="3" s="1"/>
  <c r="G477" i="3"/>
  <c r="H476" i="3"/>
  <c r="M1121" i="4"/>
  <c r="Q1120" i="4"/>
  <c r="W1120" i="4" s="1"/>
  <c r="X1120" i="4" s="1"/>
  <c r="G1077" i="3"/>
  <c r="H1076" i="3"/>
  <c r="J595" i="3"/>
  <c r="D595" i="5" s="1"/>
  <c r="I595" i="3"/>
  <c r="O595" i="4" s="1"/>
  <c r="T714" i="5"/>
  <c r="V1193" i="4"/>
  <c r="F1193" i="4"/>
  <c r="S761" i="4"/>
  <c r="K761" i="4"/>
  <c r="J1001" i="5"/>
  <c r="K1001" i="5" s="1"/>
  <c r="O1000" i="5"/>
  <c r="U1000" i="5" s="1"/>
  <c r="V1000" i="5" s="1"/>
  <c r="T833" i="5"/>
  <c r="Q161" i="5"/>
  <c r="L161" i="5"/>
  <c r="M161" i="5" s="1"/>
  <c r="J235" i="3"/>
  <c r="D235" i="5" s="1"/>
  <c r="I235" i="3"/>
  <c r="O235" i="4" s="1"/>
  <c r="G117" i="3"/>
  <c r="H116" i="3"/>
  <c r="G958" i="3"/>
  <c r="H957" i="3"/>
  <c r="O880" i="5"/>
  <c r="U880" i="5" s="1"/>
  <c r="V880" i="5" s="1"/>
  <c r="J881" i="5"/>
  <c r="K881" i="5" s="1"/>
  <c r="C474" i="5"/>
  <c r="C474" i="4"/>
  <c r="F475" i="3"/>
  <c r="C594" i="5"/>
  <c r="C594" i="4"/>
  <c r="F595" i="3"/>
  <c r="O400" i="5"/>
  <c r="U400" i="5" s="1"/>
  <c r="V400" i="5" s="1"/>
  <c r="J401" i="5"/>
  <c r="K401" i="5" s="1"/>
  <c r="J475" i="3"/>
  <c r="D475" i="5" s="1"/>
  <c r="I475" i="3"/>
  <c r="O475" i="4" s="1"/>
  <c r="Q1000" i="4"/>
  <c r="W1000" i="4" s="1"/>
  <c r="X1000" i="4" s="1"/>
  <c r="M1001" i="4"/>
  <c r="J1075" i="3"/>
  <c r="D1075" i="5" s="1"/>
  <c r="I1075" i="3"/>
  <c r="O1075" i="4" s="1"/>
  <c r="V1073" i="4"/>
  <c r="F1073" i="4"/>
  <c r="T1193" i="5"/>
  <c r="C116" i="5" l="1"/>
  <c r="C116" i="4"/>
  <c r="C716" i="5"/>
  <c r="C716" i="4"/>
  <c r="C955" i="5"/>
  <c r="C955" i="4"/>
  <c r="C1195" i="5"/>
  <c r="C1195" i="4"/>
  <c r="C236" i="5"/>
  <c r="C236" i="4"/>
  <c r="C356" i="5"/>
  <c r="C356" i="4"/>
  <c r="C1075" i="5"/>
  <c r="C1075" i="4"/>
  <c r="F1076" i="3"/>
  <c r="C835" i="5"/>
  <c r="C835" i="4"/>
  <c r="T474" i="5"/>
  <c r="H117" i="3"/>
  <c r="G118" i="3"/>
  <c r="G300" i="5"/>
  <c r="P300" i="5"/>
  <c r="C1077" i="3"/>
  <c r="D1076" i="3"/>
  <c r="E1076" i="3" s="1"/>
  <c r="R281" i="5"/>
  <c r="S281" i="5" s="1"/>
  <c r="N281" i="5"/>
  <c r="G838" i="3"/>
  <c r="H837" i="3"/>
  <c r="Q521" i="5"/>
  <c r="L521" i="5"/>
  <c r="M521" i="5" s="1"/>
  <c r="T161" i="4"/>
  <c r="U161" i="4" s="1"/>
  <c r="P161" i="4"/>
  <c r="T1194" i="5"/>
  <c r="Q1001" i="5"/>
  <c r="L1001" i="5"/>
  <c r="M1001" i="5" s="1"/>
  <c r="P281" i="4"/>
  <c r="T281" i="4"/>
  <c r="U281" i="4" s="1"/>
  <c r="E420" i="5"/>
  <c r="F420" i="5" s="1"/>
  <c r="R162" i="4"/>
  <c r="I162" i="4"/>
  <c r="J162" i="4" s="1"/>
  <c r="G522" i="4"/>
  <c r="H522" i="4" s="1"/>
  <c r="L521" i="4"/>
  <c r="N521" i="4" s="1"/>
  <c r="L761" i="4"/>
  <c r="N761" i="4" s="1"/>
  <c r="G762" i="4"/>
  <c r="H762" i="4" s="1"/>
  <c r="J1076" i="3"/>
  <c r="D1076" i="5" s="1"/>
  <c r="I1076" i="3"/>
  <c r="O1076" i="4" s="1"/>
  <c r="R282" i="4"/>
  <c r="I282" i="4"/>
  <c r="J282" i="4" s="1"/>
  <c r="G358" i="3"/>
  <c r="H357" i="3"/>
  <c r="D477" i="3"/>
  <c r="E477" i="3" s="1"/>
  <c r="C478" i="3"/>
  <c r="E900" i="5"/>
  <c r="F900" i="5" s="1"/>
  <c r="T834" i="5"/>
  <c r="T1074" i="5"/>
  <c r="G1002" i="4"/>
  <c r="H1002" i="4" s="1"/>
  <c r="L1001" i="4"/>
  <c r="N1001" i="4" s="1"/>
  <c r="G882" i="4"/>
  <c r="H882" i="4" s="1"/>
  <c r="L881" i="4"/>
  <c r="N881" i="4" s="1"/>
  <c r="G1078" i="3"/>
  <c r="H1077" i="3"/>
  <c r="J236" i="3"/>
  <c r="D236" i="5" s="1"/>
  <c r="I236" i="3"/>
  <c r="O236" i="4" s="1"/>
  <c r="J596" i="3"/>
  <c r="D596" i="5" s="1"/>
  <c r="I596" i="3"/>
  <c r="O596" i="4" s="1"/>
  <c r="J1196" i="3"/>
  <c r="D1196" i="5" s="1"/>
  <c r="I1196" i="3"/>
  <c r="O1196" i="4" s="1"/>
  <c r="E1140" i="5"/>
  <c r="F1140" i="5" s="1"/>
  <c r="C957" i="3"/>
  <c r="D956" i="3"/>
  <c r="E956" i="3" s="1"/>
  <c r="F956" i="3" s="1"/>
  <c r="C1197" i="3"/>
  <c r="D1196" i="3"/>
  <c r="E1196" i="3" s="1"/>
  <c r="F1196" i="3" s="1"/>
  <c r="V954" i="4"/>
  <c r="F954" i="4"/>
  <c r="L881" i="5"/>
  <c r="M881" i="5" s="1"/>
  <c r="Q881" i="5"/>
  <c r="J356" i="3"/>
  <c r="D356" i="5" s="1"/>
  <c r="I356" i="3"/>
  <c r="O356" i="4" s="1"/>
  <c r="V834" i="4"/>
  <c r="F834" i="4"/>
  <c r="C595" i="5"/>
  <c r="C595" i="4"/>
  <c r="F596" i="3"/>
  <c r="V594" i="4"/>
  <c r="F594" i="4"/>
  <c r="G959" i="3"/>
  <c r="H958" i="3"/>
  <c r="N161" i="5"/>
  <c r="R161" i="5"/>
  <c r="S161" i="5" s="1"/>
  <c r="G238" i="3"/>
  <c r="H237" i="3"/>
  <c r="G598" i="3"/>
  <c r="H597" i="3"/>
  <c r="G1198" i="3"/>
  <c r="H1197" i="3"/>
  <c r="C837" i="3"/>
  <c r="D836" i="3"/>
  <c r="E836" i="3" s="1"/>
  <c r="F836" i="3" s="1"/>
  <c r="D117" i="3"/>
  <c r="E117" i="3" s="1"/>
  <c r="F117" i="3" s="1"/>
  <c r="C118" i="3"/>
  <c r="N41" i="5"/>
  <c r="R41" i="5"/>
  <c r="S41" i="5" s="1"/>
  <c r="R641" i="5"/>
  <c r="S641" i="5" s="1"/>
  <c r="N641" i="5"/>
  <c r="V715" i="4"/>
  <c r="F715" i="4"/>
  <c r="V235" i="4"/>
  <c r="F235" i="4"/>
  <c r="T954" i="5"/>
  <c r="V1074" i="4"/>
  <c r="F1074" i="4"/>
  <c r="J957" i="3"/>
  <c r="D957" i="5" s="1"/>
  <c r="I957" i="3"/>
  <c r="O957" i="4" s="1"/>
  <c r="J718" i="3"/>
  <c r="D718" i="5" s="1"/>
  <c r="I718" i="3"/>
  <c r="O718" i="4" s="1"/>
  <c r="P41" i="4"/>
  <c r="T41" i="4"/>
  <c r="U41" i="4" s="1"/>
  <c r="P660" i="5"/>
  <c r="G660" i="5"/>
  <c r="L761" i="5"/>
  <c r="M761" i="5" s="1"/>
  <c r="Q761" i="5"/>
  <c r="E780" i="5"/>
  <c r="F780" i="5" s="1"/>
  <c r="G1122" i="4"/>
  <c r="H1122" i="4" s="1"/>
  <c r="L1121" i="4"/>
  <c r="N1121" i="4" s="1"/>
  <c r="T715" i="5"/>
  <c r="T235" i="5"/>
  <c r="D717" i="3"/>
  <c r="E717" i="3" s="1"/>
  <c r="F717" i="3" s="1"/>
  <c r="C718" i="3"/>
  <c r="D357" i="3"/>
  <c r="E357" i="3" s="1"/>
  <c r="F357" i="3" s="1"/>
  <c r="C358" i="3"/>
  <c r="T594" i="5"/>
  <c r="C475" i="5"/>
  <c r="C475" i="4"/>
  <c r="F476" i="3"/>
  <c r="J476" i="3"/>
  <c r="D476" i="5" s="1"/>
  <c r="I476" i="3"/>
  <c r="O476" i="4" s="1"/>
  <c r="G60" i="5"/>
  <c r="P60" i="5"/>
  <c r="H719" i="3"/>
  <c r="G720" i="3"/>
  <c r="R42" i="4"/>
  <c r="I42" i="4"/>
  <c r="J42" i="4" s="1"/>
  <c r="P641" i="4"/>
  <c r="T641" i="4"/>
  <c r="U641" i="4" s="1"/>
  <c r="G402" i="4"/>
  <c r="H402" i="4" s="1"/>
  <c r="L401" i="4"/>
  <c r="N401" i="4" s="1"/>
  <c r="V355" i="4"/>
  <c r="F355" i="4"/>
  <c r="V115" i="4"/>
  <c r="F115" i="4"/>
  <c r="Q401" i="5"/>
  <c r="L401" i="5"/>
  <c r="M401" i="5" s="1"/>
  <c r="D597" i="3"/>
  <c r="E597" i="3" s="1"/>
  <c r="C598" i="3"/>
  <c r="V474" i="4"/>
  <c r="F474" i="4"/>
  <c r="J116" i="3"/>
  <c r="D116" i="5" s="1"/>
  <c r="I116" i="3"/>
  <c r="O116" i="4" s="1"/>
  <c r="G478" i="3"/>
  <c r="H477" i="3"/>
  <c r="E540" i="5"/>
  <c r="F540" i="5" s="1"/>
  <c r="L1121" i="5"/>
  <c r="M1121" i="5" s="1"/>
  <c r="Q1121" i="5"/>
  <c r="R642" i="4"/>
  <c r="I642" i="4"/>
  <c r="J642" i="4" s="1"/>
  <c r="D237" i="3"/>
  <c r="E237" i="3" s="1"/>
  <c r="F237" i="3" s="1"/>
  <c r="C238" i="3"/>
  <c r="J836" i="3"/>
  <c r="D836" i="5" s="1"/>
  <c r="I836" i="3"/>
  <c r="O836" i="4" s="1"/>
  <c r="P180" i="5"/>
  <c r="G180" i="5"/>
  <c r="E1020" i="5"/>
  <c r="F1020" i="5" s="1"/>
  <c r="T355" i="5"/>
  <c r="V1194" i="4"/>
  <c r="F1194" i="4"/>
  <c r="T115" i="5"/>
  <c r="C357" i="5" l="1"/>
  <c r="C357" i="4"/>
  <c r="C1196" i="5"/>
  <c r="C1196" i="4"/>
  <c r="C237" i="5"/>
  <c r="C237" i="4"/>
  <c r="C117" i="5"/>
  <c r="C117" i="4"/>
  <c r="C717" i="5"/>
  <c r="C717" i="4"/>
  <c r="C956" i="5"/>
  <c r="C956" i="4"/>
  <c r="C836" i="5"/>
  <c r="C836" i="4"/>
  <c r="N1121" i="5"/>
  <c r="R1121" i="5"/>
  <c r="S1121" i="5" s="1"/>
  <c r="Q41" i="4"/>
  <c r="W41" i="4" s="1"/>
  <c r="X41" i="4" s="1"/>
  <c r="M42" i="4"/>
  <c r="C599" i="3"/>
  <c r="D598" i="3"/>
  <c r="E598" i="3" s="1"/>
  <c r="G721" i="3"/>
  <c r="H720" i="3"/>
  <c r="V475" i="4"/>
  <c r="F475" i="4"/>
  <c r="P780" i="5"/>
  <c r="G780" i="5"/>
  <c r="J1197" i="3"/>
  <c r="D1197" i="5" s="1"/>
  <c r="I1197" i="3"/>
  <c r="O1197" i="4" s="1"/>
  <c r="O161" i="5"/>
  <c r="U161" i="5" s="1"/>
  <c r="V161" i="5" s="1"/>
  <c r="J162" i="5"/>
  <c r="K162" i="5" s="1"/>
  <c r="G1079" i="3"/>
  <c r="H1078" i="3"/>
  <c r="S282" i="4"/>
  <c r="K282" i="4"/>
  <c r="S162" i="4"/>
  <c r="K162" i="4"/>
  <c r="R521" i="5"/>
  <c r="S521" i="5" s="1"/>
  <c r="N521" i="5"/>
  <c r="D1077" i="3"/>
  <c r="E1077" i="3" s="1"/>
  <c r="F1077" i="3" s="1"/>
  <c r="C1078" i="3"/>
  <c r="V835" i="4"/>
  <c r="F835" i="4"/>
  <c r="F955" i="4"/>
  <c r="V955" i="4"/>
  <c r="G1199" i="3"/>
  <c r="H1198" i="3"/>
  <c r="D1197" i="3"/>
  <c r="E1197" i="3" s="1"/>
  <c r="F1197" i="3" s="1"/>
  <c r="C1198" i="3"/>
  <c r="T955" i="5"/>
  <c r="C239" i="3"/>
  <c r="D238" i="3"/>
  <c r="E238" i="3" s="1"/>
  <c r="F238" i="3" s="1"/>
  <c r="J477" i="3"/>
  <c r="D477" i="5" s="1"/>
  <c r="I477" i="3"/>
  <c r="O477" i="4" s="1"/>
  <c r="N401" i="5"/>
  <c r="R401" i="5"/>
  <c r="R402" i="4"/>
  <c r="I402" i="4"/>
  <c r="J402" i="4" s="1"/>
  <c r="C119" i="3"/>
  <c r="D118" i="3"/>
  <c r="E118" i="3" s="1"/>
  <c r="F118" i="3" s="1"/>
  <c r="J597" i="3"/>
  <c r="D597" i="5" s="1"/>
  <c r="I597" i="3"/>
  <c r="O597" i="4" s="1"/>
  <c r="H959" i="3"/>
  <c r="G960" i="3"/>
  <c r="R882" i="4"/>
  <c r="I882" i="4"/>
  <c r="J882" i="4" s="1"/>
  <c r="P900" i="5"/>
  <c r="G900" i="5"/>
  <c r="G420" i="5"/>
  <c r="P420" i="5"/>
  <c r="J837" i="3"/>
  <c r="D837" i="5" s="1"/>
  <c r="I837" i="3"/>
  <c r="O837" i="4" s="1"/>
  <c r="E301" i="5"/>
  <c r="F301" i="5" s="1"/>
  <c r="C1076" i="5"/>
  <c r="C1076" i="4"/>
  <c r="T236" i="5"/>
  <c r="P401" i="4"/>
  <c r="T401" i="4"/>
  <c r="U401" i="4" s="1"/>
  <c r="V236" i="4"/>
  <c r="F236" i="4"/>
  <c r="G479" i="3"/>
  <c r="H478" i="3"/>
  <c r="S401" i="5"/>
  <c r="R761" i="5"/>
  <c r="S761" i="5" s="1"/>
  <c r="N761" i="5"/>
  <c r="G599" i="3"/>
  <c r="H598" i="3"/>
  <c r="T1001" i="4"/>
  <c r="U1001" i="4" s="1"/>
  <c r="P1001" i="4"/>
  <c r="G839" i="3"/>
  <c r="H838" i="3"/>
  <c r="G119" i="3"/>
  <c r="H118" i="3"/>
  <c r="V1075" i="4"/>
  <c r="F1075" i="4"/>
  <c r="V716" i="4"/>
  <c r="F716" i="4"/>
  <c r="G540" i="5"/>
  <c r="P540" i="5"/>
  <c r="T475" i="5"/>
  <c r="P1020" i="5"/>
  <c r="G1020" i="5"/>
  <c r="E61" i="5"/>
  <c r="F61" i="5" s="1"/>
  <c r="C359" i="3"/>
  <c r="D358" i="3"/>
  <c r="E358" i="3" s="1"/>
  <c r="F358" i="3" s="1"/>
  <c r="E661" i="5"/>
  <c r="F661" i="5" s="1"/>
  <c r="J237" i="3"/>
  <c r="D237" i="5" s="1"/>
  <c r="I237" i="3"/>
  <c r="O237" i="4" s="1"/>
  <c r="S881" i="5"/>
  <c r="D957" i="3"/>
  <c r="E957" i="3" s="1"/>
  <c r="F957" i="3" s="1"/>
  <c r="C958" i="3"/>
  <c r="I1002" i="4"/>
  <c r="J1002" i="4" s="1"/>
  <c r="R1002" i="4"/>
  <c r="C479" i="3"/>
  <c r="D478" i="3"/>
  <c r="E478" i="3" s="1"/>
  <c r="R762" i="4"/>
  <c r="I762" i="4"/>
  <c r="J762" i="4" s="1"/>
  <c r="J282" i="5"/>
  <c r="K282" i="5" s="1"/>
  <c r="O281" i="5"/>
  <c r="U281" i="5" s="1"/>
  <c r="V281" i="5" s="1"/>
  <c r="J117" i="3"/>
  <c r="D117" i="5" s="1"/>
  <c r="I117" i="3"/>
  <c r="O117" i="4" s="1"/>
  <c r="T1075" i="5"/>
  <c r="V1195" i="4"/>
  <c r="F1195" i="4"/>
  <c r="T716" i="5"/>
  <c r="T835" i="5"/>
  <c r="G239" i="3"/>
  <c r="H238" i="3"/>
  <c r="C596" i="5"/>
  <c r="C596" i="4"/>
  <c r="F597" i="3"/>
  <c r="J719" i="3"/>
  <c r="D719" i="5" s="1"/>
  <c r="I719" i="3"/>
  <c r="O719" i="4" s="1"/>
  <c r="O41" i="5"/>
  <c r="U41" i="5" s="1"/>
  <c r="V41" i="5" s="1"/>
  <c r="J42" i="5"/>
  <c r="K42" i="5" s="1"/>
  <c r="J958" i="3"/>
  <c r="D958" i="5" s="1"/>
  <c r="I958" i="3"/>
  <c r="O958" i="4" s="1"/>
  <c r="P881" i="4"/>
  <c r="T881" i="4"/>
  <c r="U881" i="4" s="1"/>
  <c r="S642" i="4"/>
  <c r="K642" i="4"/>
  <c r="E181" i="5"/>
  <c r="F181" i="5" s="1"/>
  <c r="Q641" i="4"/>
  <c r="W641" i="4" s="1"/>
  <c r="X641" i="4" s="1"/>
  <c r="M642" i="4"/>
  <c r="N881" i="5"/>
  <c r="R881" i="5"/>
  <c r="T761" i="4"/>
  <c r="U761" i="4" s="1"/>
  <c r="P761" i="4"/>
  <c r="M162" i="4"/>
  <c r="Q161" i="4"/>
  <c r="W161" i="4" s="1"/>
  <c r="X161" i="4" s="1"/>
  <c r="T1195" i="5"/>
  <c r="S42" i="4"/>
  <c r="K42" i="4"/>
  <c r="C719" i="3"/>
  <c r="D718" i="3"/>
  <c r="E718" i="3" s="1"/>
  <c r="F718" i="3" s="1"/>
  <c r="T1121" i="4"/>
  <c r="U1121" i="4" s="1"/>
  <c r="P1121" i="4"/>
  <c r="O641" i="5"/>
  <c r="U641" i="5" s="1"/>
  <c r="V641" i="5" s="1"/>
  <c r="J642" i="5"/>
  <c r="K642" i="5" s="1"/>
  <c r="D837" i="3"/>
  <c r="E837" i="3" s="1"/>
  <c r="F837" i="3" s="1"/>
  <c r="C838" i="3"/>
  <c r="V595" i="4"/>
  <c r="F595" i="4"/>
  <c r="G1140" i="5"/>
  <c r="P1140" i="5"/>
  <c r="J357" i="3"/>
  <c r="D357" i="5" s="1"/>
  <c r="I357" i="3"/>
  <c r="O357" i="4" s="1"/>
  <c r="P521" i="4"/>
  <c r="T521" i="4"/>
  <c r="U521" i="4" s="1"/>
  <c r="Q281" i="4"/>
  <c r="W281" i="4" s="1"/>
  <c r="X281" i="4" s="1"/>
  <c r="M282" i="4"/>
  <c r="V356" i="4"/>
  <c r="F356" i="4"/>
  <c r="V116" i="4"/>
  <c r="F116" i="4"/>
  <c r="C476" i="5"/>
  <c r="C476" i="4"/>
  <c r="F477" i="3"/>
  <c r="R1122" i="4"/>
  <c r="I1122" i="4"/>
  <c r="J1122" i="4" s="1"/>
  <c r="T595" i="5"/>
  <c r="J1077" i="3"/>
  <c r="D1077" i="5" s="1"/>
  <c r="I1077" i="3"/>
  <c r="O1077" i="4" s="1"/>
  <c r="G359" i="3"/>
  <c r="H358" i="3"/>
  <c r="R522" i="4"/>
  <c r="I522" i="4"/>
  <c r="J522" i="4" s="1"/>
  <c r="N1001" i="5"/>
  <c r="R1001" i="5"/>
  <c r="S1001" i="5" s="1"/>
  <c r="T356" i="5"/>
  <c r="T116" i="5"/>
  <c r="C358" i="5" l="1"/>
  <c r="C358" i="4"/>
  <c r="C1197" i="5"/>
  <c r="C1197" i="4"/>
  <c r="C1077" i="5"/>
  <c r="C1077" i="4"/>
  <c r="C957" i="5"/>
  <c r="C957" i="4"/>
  <c r="C118" i="5"/>
  <c r="C118" i="4"/>
  <c r="C238" i="5"/>
  <c r="C238" i="4"/>
  <c r="C837" i="5"/>
  <c r="C837" i="4"/>
  <c r="C718" i="5"/>
  <c r="C718" i="4"/>
  <c r="H359" i="3"/>
  <c r="G360" i="3"/>
  <c r="T476" i="5"/>
  <c r="Q521" i="4"/>
  <c r="W521" i="4" s="1"/>
  <c r="X521" i="4" s="1"/>
  <c r="M522" i="4"/>
  <c r="H839" i="3"/>
  <c r="G840" i="3"/>
  <c r="T1076" i="5"/>
  <c r="H1079" i="3"/>
  <c r="G1080" i="3"/>
  <c r="T956" i="5"/>
  <c r="Q42" i="5"/>
  <c r="L42" i="5"/>
  <c r="M42" i="5" s="1"/>
  <c r="I238" i="3"/>
  <c r="O238" i="4" s="1"/>
  <c r="J238" i="3"/>
  <c r="D238" i="5" s="1"/>
  <c r="S762" i="4"/>
  <c r="K762" i="4"/>
  <c r="M1002" i="4"/>
  <c r="Q1001" i="4"/>
  <c r="W1001" i="4" s="1"/>
  <c r="X1001" i="4" s="1"/>
  <c r="S882" i="4"/>
  <c r="K882" i="4"/>
  <c r="C240" i="3"/>
  <c r="D239" i="3"/>
  <c r="E239" i="3" s="1"/>
  <c r="F239" i="3" s="1"/>
  <c r="H1199" i="3"/>
  <c r="G1200" i="3"/>
  <c r="T237" i="5"/>
  <c r="L642" i="5"/>
  <c r="M642" i="5" s="1"/>
  <c r="Q642" i="5"/>
  <c r="M762" i="4"/>
  <c r="Q761" i="4"/>
  <c r="W761" i="4" s="1"/>
  <c r="X761" i="4" s="1"/>
  <c r="H239" i="3"/>
  <c r="G240" i="3"/>
  <c r="P301" i="5"/>
  <c r="G301" i="5"/>
  <c r="S402" i="4"/>
  <c r="K402" i="4"/>
  <c r="L162" i="5"/>
  <c r="M162" i="5" s="1"/>
  <c r="Q162" i="5"/>
  <c r="J720" i="3"/>
  <c r="D720" i="5" s="1"/>
  <c r="I720" i="3"/>
  <c r="O720" i="4" s="1"/>
  <c r="O1121" i="5"/>
  <c r="U1121" i="5" s="1"/>
  <c r="V1121" i="5" s="1"/>
  <c r="J1122" i="5"/>
  <c r="K1122" i="5" s="1"/>
  <c r="F717" i="4"/>
  <c r="V717" i="4"/>
  <c r="I478" i="3"/>
  <c r="O478" i="4" s="1"/>
  <c r="J478" i="3"/>
  <c r="D478" i="5" s="1"/>
  <c r="G163" i="4"/>
  <c r="H163" i="4" s="1"/>
  <c r="L162" i="4"/>
  <c r="N162" i="4" s="1"/>
  <c r="V1196" i="4"/>
  <c r="F1196" i="4"/>
  <c r="D119" i="3"/>
  <c r="E119" i="3" s="1"/>
  <c r="F119" i="3" s="1"/>
  <c r="C120" i="3"/>
  <c r="Q401" i="4"/>
  <c r="W401" i="4" s="1"/>
  <c r="X401" i="4" s="1"/>
  <c r="M402" i="4"/>
  <c r="G961" i="3"/>
  <c r="H960" i="3"/>
  <c r="T717" i="5"/>
  <c r="K1122" i="4"/>
  <c r="S1122" i="4"/>
  <c r="M1122" i="4"/>
  <c r="Q1121" i="4"/>
  <c r="W1121" i="4" s="1"/>
  <c r="X1121" i="4" s="1"/>
  <c r="C480" i="3"/>
  <c r="D479" i="3"/>
  <c r="E479" i="3" s="1"/>
  <c r="J598" i="3"/>
  <c r="D598" i="5" s="1"/>
  <c r="I598" i="3"/>
  <c r="O598" i="4" s="1"/>
  <c r="H479" i="3"/>
  <c r="G480" i="3"/>
  <c r="J959" i="3"/>
  <c r="D959" i="5" s="1"/>
  <c r="I959" i="3"/>
  <c r="O959" i="4" s="1"/>
  <c r="V836" i="4"/>
  <c r="F836" i="4"/>
  <c r="T1196" i="5"/>
  <c r="C720" i="3"/>
  <c r="D719" i="3"/>
  <c r="E719" i="3" s="1"/>
  <c r="F719" i="3" s="1"/>
  <c r="C839" i="3"/>
  <c r="D838" i="3"/>
  <c r="E838" i="3" s="1"/>
  <c r="F838" i="3" s="1"/>
  <c r="L42" i="4"/>
  <c r="N42" i="4" s="1"/>
  <c r="G43" i="4"/>
  <c r="H43" i="4" s="1"/>
  <c r="T596" i="5"/>
  <c r="G61" i="5"/>
  <c r="P61" i="5"/>
  <c r="J1198" i="3"/>
  <c r="D1198" i="5" s="1"/>
  <c r="I1198" i="3"/>
  <c r="O1198" i="4" s="1"/>
  <c r="V237" i="4"/>
  <c r="F237" i="4"/>
  <c r="P181" i="5"/>
  <c r="G181" i="5"/>
  <c r="J1002" i="5"/>
  <c r="K1002" i="5" s="1"/>
  <c r="O1001" i="5"/>
  <c r="U1001" i="5" s="1"/>
  <c r="V1001" i="5" s="1"/>
  <c r="G643" i="4"/>
  <c r="H643" i="4" s="1"/>
  <c r="L642" i="4"/>
  <c r="N642" i="4" s="1"/>
  <c r="E1021" i="5"/>
  <c r="F1021" i="5" s="1"/>
  <c r="G722" i="3"/>
  <c r="H721" i="3"/>
  <c r="S522" i="4"/>
  <c r="K522" i="4"/>
  <c r="E1141" i="5"/>
  <c r="F1141" i="5" s="1"/>
  <c r="J882" i="5"/>
  <c r="K882" i="5" s="1"/>
  <c r="O881" i="5"/>
  <c r="U881" i="5" s="1"/>
  <c r="V881" i="5" s="1"/>
  <c r="G661" i="5"/>
  <c r="P661" i="5"/>
  <c r="I118" i="3"/>
  <c r="O118" i="4" s="1"/>
  <c r="J118" i="3"/>
  <c r="D118" i="5" s="1"/>
  <c r="H599" i="3"/>
  <c r="G600" i="3"/>
  <c r="O401" i="5"/>
  <c r="U401" i="5" s="1"/>
  <c r="V401" i="5" s="1"/>
  <c r="J402" i="5"/>
  <c r="K402" i="5" s="1"/>
  <c r="G283" i="4"/>
  <c r="H283" i="4" s="1"/>
  <c r="L282" i="4"/>
  <c r="N282" i="4" s="1"/>
  <c r="C600" i="3"/>
  <c r="D599" i="3"/>
  <c r="E599" i="3" s="1"/>
  <c r="T836" i="5"/>
  <c r="V117" i="4"/>
  <c r="F117" i="4"/>
  <c r="V476" i="4"/>
  <c r="F476" i="4"/>
  <c r="L282" i="5"/>
  <c r="M282" i="5" s="1"/>
  <c r="Q282" i="5"/>
  <c r="E541" i="5"/>
  <c r="F541" i="5" s="1"/>
  <c r="O521" i="5"/>
  <c r="U521" i="5" s="1"/>
  <c r="V521" i="5" s="1"/>
  <c r="J522" i="5"/>
  <c r="K522" i="5" s="1"/>
  <c r="I358" i="3"/>
  <c r="O358" i="4" s="1"/>
  <c r="J358" i="3"/>
  <c r="D358" i="5" s="1"/>
  <c r="C477" i="5"/>
  <c r="C477" i="4"/>
  <c r="F478" i="3"/>
  <c r="M882" i="4"/>
  <c r="Q881" i="4"/>
  <c r="W881" i="4" s="1"/>
  <c r="X881" i="4" s="1"/>
  <c r="C597" i="5"/>
  <c r="C597" i="4"/>
  <c r="F598" i="3"/>
  <c r="S1002" i="4"/>
  <c r="K1002" i="4"/>
  <c r="H119" i="3"/>
  <c r="G120" i="3"/>
  <c r="E421" i="5"/>
  <c r="F421" i="5" s="1"/>
  <c r="C1199" i="3"/>
  <c r="D1198" i="3"/>
  <c r="E1198" i="3" s="1"/>
  <c r="F1198" i="3" s="1"/>
  <c r="C1079" i="3"/>
  <c r="D1078" i="3"/>
  <c r="E1078" i="3" s="1"/>
  <c r="F1078" i="3" s="1"/>
  <c r="E781" i="5"/>
  <c r="F781" i="5" s="1"/>
  <c r="T117" i="5"/>
  <c r="V357" i="4"/>
  <c r="F357" i="4"/>
  <c r="V596" i="4"/>
  <c r="F596" i="4"/>
  <c r="C959" i="3"/>
  <c r="D958" i="3"/>
  <c r="E958" i="3" s="1"/>
  <c r="F958" i="3" s="1"/>
  <c r="C360" i="3"/>
  <c r="D359" i="3"/>
  <c r="E359" i="3" s="1"/>
  <c r="F359" i="3" s="1"/>
  <c r="J838" i="3"/>
  <c r="D838" i="5" s="1"/>
  <c r="I838" i="3"/>
  <c r="O838" i="4" s="1"/>
  <c r="J762" i="5"/>
  <c r="K762" i="5" s="1"/>
  <c r="O761" i="5"/>
  <c r="U761" i="5" s="1"/>
  <c r="V761" i="5" s="1"/>
  <c r="V1076" i="4"/>
  <c r="F1076" i="4"/>
  <c r="E901" i="5"/>
  <c r="F901" i="5" s="1"/>
  <c r="J1078" i="3"/>
  <c r="D1078" i="5" s="1"/>
  <c r="I1078" i="3"/>
  <c r="O1078" i="4" s="1"/>
  <c r="V956" i="4"/>
  <c r="F956" i="4"/>
  <c r="T357" i="5"/>
  <c r="C239" i="5" l="1"/>
  <c r="C239" i="4"/>
  <c r="C359" i="5"/>
  <c r="C359" i="4"/>
  <c r="F360" i="3"/>
  <c r="C958" i="5"/>
  <c r="C958" i="4"/>
  <c r="C838" i="5"/>
  <c r="C838" i="4"/>
  <c r="C119" i="5"/>
  <c r="C119" i="4"/>
  <c r="F120" i="3"/>
  <c r="C1198" i="5"/>
  <c r="C1198" i="4"/>
  <c r="C1078" i="5"/>
  <c r="C1078" i="4"/>
  <c r="C719" i="5"/>
  <c r="C719" i="4"/>
  <c r="L522" i="5"/>
  <c r="M522" i="5" s="1"/>
  <c r="Q522" i="5"/>
  <c r="G1123" i="4"/>
  <c r="H1123" i="4" s="1"/>
  <c r="L1122" i="4"/>
  <c r="N1122" i="4" s="1"/>
  <c r="S42" i="5"/>
  <c r="F718" i="4"/>
  <c r="V718" i="4"/>
  <c r="V1077" i="4"/>
  <c r="F1077" i="4"/>
  <c r="G781" i="5"/>
  <c r="P781" i="5"/>
  <c r="G121" i="3"/>
  <c r="H120" i="3"/>
  <c r="E662" i="5"/>
  <c r="F662" i="5" s="1"/>
  <c r="L522" i="4"/>
  <c r="N522" i="4" s="1"/>
  <c r="G523" i="4"/>
  <c r="H523" i="4" s="1"/>
  <c r="I643" i="4"/>
  <c r="J643" i="4" s="1"/>
  <c r="R643" i="4"/>
  <c r="R43" i="4"/>
  <c r="I43" i="4"/>
  <c r="J43" i="4" s="1"/>
  <c r="G241" i="3"/>
  <c r="H240" i="3"/>
  <c r="G1201" i="3"/>
  <c r="H1200" i="3"/>
  <c r="T718" i="5"/>
  <c r="T1077" i="5"/>
  <c r="T642" i="4"/>
  <c r="U642" i="4" s="1"/>
  <c r="P642" i="4"/>
  <c r="J839" i="3"/>
  <c r="D839" i="5" s="1"/>
  <c r="I839" i="3"/>
  <c r="O839" i="4" s="1"/>
  <c r="T238" i="5"/>
  <c r="C960" i="3"/>
  <c r="D959" i="3"/>
  <c r="E959" i="3" s="1"/>
  <c r="F959" i="3" s="1"/>
  <c r="J119" i="3"/>
  <c r="D119" i="5" s="1"/>
  <c r="I119" i="3"/>
  <c r="O119" i="4" s="1"/>
  <c r="P541" i="5"/>
  <c r="G541" i="5"/>
  <c r="T42" i="4"/>
  <c r="U42" i="4" s="1"/>
  <c r="P42" i="4"/>
  <c r="C121" i="3"/>
  <c r="D120" i="3"/>
  <c r="E120" i="3" s="1"/>
  <c r="R162" i="5"/>
  <c r="S162" i="5" s="1"/>
  <c r="N162" i="5"/>
  <c r="J239" i="3"/>
  <c r="D239" i="5" s="1"/>
  <c r="I239" i="3"/>
  <c r="O239" i="4" s="1"/>
  <c r="J1199" i="3"/>
  <c r="D1199" i="5" s="1"/>
  <c r="I1199" i="3"/>
  <c r="O1199" i="4" s="1"/>
  <c r="G763" i="4"/>
  <c r="H763" i="4" s="1"/>
  <c r="L762" i="4"/>
  <c r="N762" i="4" s="1"/>
  <c r="V118" i="4"/>
  <c r="F118" i="4"/>
  <c r="L402" i="5"/>
  <c r="M402" i="5" s="1"/>
  <c r="Q402" i="5"/>
  <c r="G1003" i="4"/>
  <c r="H1003" i="4" s="1"/>
  <c r="L1002" i="4"/>
  <c r="N1002" i="4" s="1"/>
  <c r="C478" i="5"/>
  <c r="C478" i="4"/>
  <c r="F479" i="3"/>
  <c r="L1002" i="5"/>
  <c r="M1002" i="5" s="1"/>
  <c r="Q1002" i="5"/>
  <c r="V1197" i="4"/>
  <c r="F1197" i="4"/>
  <c r="C1080" i="3"/>
  <c r="D1079" i="3"/>
  <c r="E1079" i="3" s="1"/>
  <c r="F1079" i="3" s="1"/>
  <c r="V477" i="4"/>
  <c r="F477" i="4"/>
  <c r="G601" i="3"/>
  <c r="H600" i="3"/>
  <c r="Q882" i="5"/>
  <c r="L882" i="5"/>
  <c r="M882" i="5" s="1"/>
  <c r="G723" i="3"/>
  <c r="H722" i="3"/>
  <c r="E182" i="5"/>
  <c r="F182" i="5" s="1"/>
  <c r="C840" i="3"/>
  <c r="D839" i="3"/>
  <c r="E839" i="3" s="1"/>
  <c r="F839" i="3" s="1"/>
  <c r="C481" i="3"/>
  <c r="D480" i="3"/>
  <c r="E480" i="3" s="1"/>
  <c r="G962" i="3"/>
  <c r="H961" i="3"/>
  <c r="C241" i="3"/>
  <c r="D240" i="3"/>
  <c r="E240" i="3" s="1"/>
  <c r="F240" i="3" s="1"/>
  <c r="J1079" i="3"/>
  <c r="D1079" i="5" s="1"/>
  <c r="I1079" i="3"/>
  <c r="O1079" i="4" s="1"/>
  <c r="V837" i="4"/>
  <c r="F837" i="4"/>
  <c r="T1197" i="5"/>
  <c r="C361" i="3"/>
  <c r="D360" i="3"/>
  <c r="E360" i="3" s="1"/>
  <c r="G403" i="4"/>
  <c r="H403" i="4" s="1"/>
  <c r="L402" i="4"/>
  <c r="N402" i="4" s="1"/>
  <c r="G1081" i="3"/>
  <c r="H1080" i="3"/>
  <c r="T118" i="5"/>
  <c r="C598" i="5"/>
  <c r="C598" i="4"/>
  <c r="F599" i="3"/>
  <c r="T477" i="5"/>
  <c r="N282" i="5"/>
  <c r="R282" i="5"/>
  <c r="S282" i="5" s="1"/>
  <c r="C601" i="3"/>
  <c r="D600" i="3"/>
  <c r="E600" i="3" s="1"/>
  <c r="J599" i="3"/>
  <c r="D599" i="5" s="1"/>
  <c r="I599" i="3"/>
  <c r="O599" i="4" s="1"/>
  <c r="Q1122" i="5"/>
  <c r="L1122" i="5"/>
  <c r="M1122" i="5" s="1"/>
  <c r="G883" i="4"/>
  <c r="H883" i="4" s="1"/>
  <c r="L882" i="4"/>
  <c r="N882" i="4" s="1"/>
  <c r="G361" i="3"/>
  <c r="H360" i="3"/>
  <c r="T837" i="5"/>
  <c r="V957" i="4"/>
  <c r="F957" i="4"/>
  <c r="C1200" i="3"/>
  <c r="D1199" i="3"/>
  <c r="E1199" i="3" s="1"/>
  <c r="F1199" i="3" s="1"/>
  <c r="V597" i="4"/>
  <c r="F597" i="4"/>
  <c r="P282" i="4"/>
  <c r="T282" i="4"/>
  <c r="U282" i="4" s="1"/>
  <c r="P1021" i="5"/>
  <c r="G1021" i="5"/>
  <c r="E62" i="5"/>
  <c r="F62" i="5" s="1"/>
  <c r="C721" i="3"/>
  <c r="D720" i="3"/>
  <c r="E720" i="3" s="1"/>
  <c r="F720" i="3" s="1"/>
  <c r="G481" i="3"/>
  <c r="H480" i="3"/>
  <c r="P162" i="4"/>
  <c r="T162" i="4"/>
  <c r="U162" i="4" s="1"/>
  <c r="E302" i="5"/>
  <c r="F302" i="5" s="1"/>
  <c r="N642" i="5"/>
  <c r="R642" i="5"/>
  <c r="S642" i="5" s="1"/>
  <c r="J359" i="3"/>
  <c r="D359" i="5" s="1"/>
  <c r="I359" i="3"/>
  <c r="O359" i="4" s="1"/>
  <c r="T957" i="5"/>
  <c r="V358" i="4"/>
  <c r="F358" i="4"/>
  <c r="L762" i="5"/>
  <c r="M762" i="5" s="1"/>
  <c r="Q762" i="5"/>
  <c r="J721" i="3"/>
  <c r="D721" i="5" s="1"/>
  <c r="I721" i="3"/>
  <c r="O721" i="4" s="1"/>
  <c r="J960" i="3"/>
  <c r="D960" i="5" s="1"/>
  <c r="I960" i="3"/>
  <c r="O960" i="4" s="1"/>
  <c r="P901" i="5"/>
  <c r="G901" i="5"/>
  <c r="P421" i="5"/>
  <c r="G421" i="5"/>
  <c r="T597" i="5"/>
  <c r="R283" i="4"/>
  <c r="I283" i="4"/>
  <c r="J283" i="4" s="1"/>
  <c r="P1141" i="5"/>
  <c r="G1141" i="5"/>
  <c r="J479" i="3"/>
  <c r="D479" i="5" s="1"/>
  <c r="I479" i="3"/>
  <c r="O479" i="4" s="1"/>
  <c r="R163" i="4"/>
  <c r="I163" i="4"/>
  <c r="J163" i="4" s="1"/>
  <c r="R42" i="5"/>
  <c r="N42" i="5"/>
  <c r="G841" i="3"/>
  <c r="H840" i="3"/>
  <c r="V238" i="4"/>
  <c r="F238" i="4"/>
  <c r="T358" i="5"/>
  <c r="C720" i="5" l="1"/>
  <c r="C720" i="4"/>
  <c r="C839" i="5"/>
  <c r="C839" i="4"/>
  <c r="C1199" i="5"/>
  <c r="C1199" i="4"/>
  <c r="C240" i="5"/>
  <c r="C240" i="4"/>
  <c r="C959" i="5"/>
  <c r="C959" i="4"/>
  <c r="F960" i="3"/>
  <c r="C1079" i="5"/>
  <c r="C1079" i="4"/>
  <c r="R1122" i="5"/>
  <c r="S1122" i="5" s="1"/>
  <c r="N1122" i="5"/>
  <c r="C120" i="5"/>
  <c r="C120" i="4"/>
  <c r="G482" i="3"/>
  <c r="H481" i="3"/>
  <c r="R402" i="5"/>
  <c r="N402" i="5"/>
  <c r="J840" i="3"/>
  <c r="D840" i="5" s="1"/>
  <c r="I840" i="3"/>
  <c r="O840" i="4" s="1"/>
  <c r="J1080" i="3"/>
  <c r="D1080" i="5" s="1"/>
  <c r="I1080" i="3"/>
  <c r="O1080" i="4" s="1"/>
  <c r="P182" i="5"/>
  <c r="G182" i="5"/>
  <c r="C479" i="5"/>
  <c r="C479" i="4"/>
  <c r="F480" i="3"/>
  <c r="J1200" i="3"/>
  <c r="D1200" i="5" s="1"/>
  <c r="I1200" i="3"/>
  <c r="O1200" i="4" s="1"/>
  <c r="P1122" i="4"/>
  <c r="T1122" i="4"/>
  <c r="U1122" i="4" s="1"/>
  <c r="T119" i="5"/>
  <c r="V359" i="4"/>
  <c r="F359" i="4"/>
  <c r="C841" i="3"/>
  <c r="D840" i="3"/>
  <c r="E840" i="3" s="1"/>
  <c r="F840" i="3" s="1"/>
  <c r="S43" i="4"/>
  <c r="K43" i="4"/>
  <c r="T958" i="5"/>
  <c r="E542" i="5"/>
  <c r="F542" i="5" s="1"/>
  <c r="C360" i="5"/>
  <c r="C360" i="4"/>
  <c r="S762" i="5"/>
  <c r="G842" i="3"/>
  <c r="H841" i="3"/>
  <c r="N762" i="5"/>
  <c r="R762" i="5"/>
  <c r="J643" i="5"/>
  <c r="K643" i="5" s="1"/>
  <c r="O642" i="5"/>
  <c r="U642" i="5" s="1"/>
  <c r="V642" i="5" s="1"/>
  <c r="D721" i="3"/>
  <c r="E721" i="3" s="1"/>
  <c r="F721" i="3" s="1"/>
  <c r="C722" i="3"/>
  <c r="J360" i="3"/>
  <c r="D360" i="5" s="1"/>
  <c r="I360" i="3"/>
  <c r="O360" i="4" s="1"/>
  <c r="G1082" i="3"/>
  <c r="H1081" i="3"/>
  <c r="J961" i="3"/>
  <c r="D961" i="5" s="1"/>
  <c r="I961" i="3"/>
  <c r="O961" i="4" s="1"/>
  <c r="J722" i="3"/>
  <c r="D722" i="5" s="1"/>
  <c r="I722" i="3"/>
  <c r="O722" i="4" s="1"/>
  <c r="V478" i="4"/>
  <c r="F478" i="4"/>
  <c r="O162" i="5"/>
  <c r="U162" i="5" s="1"/>
  <c r="V162" i="5" s="1"/>
  <c r="J163" i="5"/>
  <c r="K163" i="5" s="1"/>
  <c r="M643" i="4"/>
  <c r="Q642" i="4"/>
  <c r="W642" i="4" s="1"/>
  <c r="X642" i="4" s="1"/>
  <c r="G1202" i="3"/>
  <c r="H1201" i="3"/>
  <c r="S643" i="4"/>
  <c r="K643" i="4"/>
  <c r="E782" i="5"/>
  <c r="F782" i="5" s="1"/>
  <c r="I1123" i="4"/>
  <c r="J1123" i="4" s="1"/>
  <c r="R1123" i="4"/>
  <c r="V1078" i="4"/>
  <c r="F1078" i="4"/>
  <c r="T359" i="5"/>
  <c r="G602" i="3"/>
  <c r="H601" i="3"/>
  <c r="M283" i="4"/>
  <c r="Q282" i="4"/>
  <c r="W282" i="4" s="1"/>
  <c r="X282" i="4" s="1"/>
  <c r="V119" i="4"/>
  <c r="F119" i="4"/>
  <c r="E422" i="5"/>
  <c r="F422" i="5" s="1"/>
  <c r="J43" i="5"/>
  <c r="K43" i="5" s="1"/>
  <c r="O42" i="5"/>
  <c r="U42" i="5" s="1"/>
  <c r="V42" i="5" s="1"/>
  <c r="E1142" i="5"/>
  <c r="F1142" i="5" s="1"/>
  <c r="E902" i="5"/>
  <c r="F902" i="5" s="1"/>
  <c r="G302" i="5"/>
  <c r="P302" i="5"/>
  <c r="P62" i="5"/>
  <c r="G62" i="5"/>
  <c r="G362" i="3"/>
  <c r="H361" i="3"/>
  <c r="C599" i="5"/>
  <c r="C599" i="4"/>
  <c r="F600" i="3"/>
  <c r="T402" i="4"/>
  <c r="U402" i="4" s="1"/>
  <c r="P402" i="4"/>
  <c r="G963" i="3"/>
  <c r="H962" i="3"/>
  <c r="H723" i="3"/>
  <c r="G724" i="3"/>
  <c r="T478" i="5"/>
  <c r="J240" i="3"/>
  <c r="D240" i="5" s="1"/>
  <c r="I240" i="3"/>
  <c r="O240" i="4" s="1"/>
  <c r="R523" i="4"/>
  <c r="I523" i="4"/>
  <c r="J523" i="4" s="1"/>
  <c r="T1078" i="5"/>
  <c r="V838" i="4"/>
  <c r="F838" i="4"/>
  <c r="T719" i="5"/>
  <c r="O282" i="5"/>
  <c r="U282" i="5" s="1"/>
  <c r="V282" i="5" s="1"/>
  <c r="J283" i="5"/>
  <c r="K283" i="5" s="1"/>
  <c r="H121" i="3"/>
  <c r="G122" i="3"/>
  <c r="P882" i="4"/>
  <c r="T882" i="4"/>
  <c r="U882" i="4" s="1"/>
  <c r="F598" i="4"/>
  <c r="V598" i="4"/>
  <c r="I403" i="4"/>
  <c r="J403" i="4" s="1"/>
  <c r="R403" i="4"/>
  <c r="R882" i="5"/>
  <c r="N882" i="5"/>
  <c r="C1081" i="3"/>
  <c r="D1080" i="3"/>
  <c r="E1080" i="3" s="1"/>
  <c r="F1080" i="3" s="1"/>
  <c r="T1002" i="4"/>
  <c r="U1002" i="4" s="1"/>
  <c r="P1002" i="4"/>
  <c r="T762" i="4"/>
  <c r="U762" i="4" s="1"/>
  <c r="P762" i="4"/>
  <c r="G242" i="3"/>
  <c r="H241" i="3"/>
  <c r="T522" i="4"/>
  <c r="U522" i="4" s="1"/>
  <c r="P522" i="4"/>
  <c r="N522" i="5"/>
  <c r="R522" i="5"/>
  <c r="S522" i="5" s="1"/>
  <c r="T838" i="5"/>
  <c r="V239" i="4"/>
  <c r="F239" i="4"/>
  <c r="J480" i="3"/>
  <c r="D480" i="5" s="1"/>
  <c r="I480" i="3"/>
  <c r="O480" i="4" s="1"/>
  <c r="D361" i="3"/>
  <c r="E361" i="3" s="1"/>
  <c r="F361" i="3" s="1"/>
  <c r="C362" i="3"/>
  <c r="J120" i="3"/>
  <c r="D120" i="5" s="1"/>
  <c r="I120" i="3"/>
  <c r="O120" i="4" s="1"/>
  <c r="S283" i="4"/>
  <c r="K283" i="4"/>
  <c r="E1022" i="5"/>
  <c r="F1022" i="5" s="1"/>
  <c r="C1201" i="3"/>
  <c r="D1200" i="3"/>
  <c r="E1200" i="3" s="1"/>
  <c r="F1200" i="3" s="1"/>
  <c r="R883" i="4"/>
  <c r="I883" i="4"/>
  <c r="J883" i="4" s="1"/>
  <c r="T598" i="5"/>
  <c r="D481" i="3"/>
  <c r="E481" i="3" s="1"/>
  <c r="C482" i="3"/>
  <c r="S882" i="5"/>
  <c r="R1003" i="4"/>
  <c r="I1003" i="4"/>
  <c r="J1003" i="4" s="1"/>
  <c r="I763" i="4"/>
  <c r="J763" i="4" s="1"/>
  <c r="R763" i="4"/>
  <c r="D121" i="3"/>
  <c r="E121" i="3" s="1"/>
  <c r="F121" i="3" s="1"/>
  <c r="C122" i="3"/>
  <c r="C961" i="3"/>
  <c r="D960" i="3"/>
  <c r="E960" i="3" s="1"/>
  <c r="V1198" i="4"/>
  <c r="F1198" i="4"/>
  <c r="T239" i="5"/>
  <c r="D241" i="3"/>
  <c r="E241" i="3" s="1"/>
  <c r="F241" i="3" s="1"/>
  <c r="C242" i="3"/>
  <c r="S402" i="5"/>
  <c r="R1002" i="5"/>
  <c r="S1002" i="5" s="1"/>
  <c r="N1002" i="5"/>
  <c r="S163" i="4"/>
  <c r="K163" i="4"/>
  <c r="M163" i="4"/>
  <c r="Q162" i="4"/>
  <c r="W162" i="4" s="1"/>
  <c r="X162" i="4" s="1"/>
  <c r="D601" i="3"/>
  <c r="E601" i="3" s="1"/>
  <c r="C602" i="3"/>
  <c r="J600" i="3"/>
  <c r="D600" i="5" s="1"/>
  <c r="I600" i="3"/>
  <c r="O600" i="4" s="1"/>
  <c r="M43" i="4"/>
  <c r="Q42" i="4"/>
  <c r="W42" i="4" s="1"/>
  <c r="X42" i="4" s="1"/>
  <c r="G662" i="5"/>
  <c r="P662" i="5"/>
  <c r="V719" i="4"/>
  <c r="F719" i="4"/>
  <c r="T1198" i="5"/>
  <c r="V958" i="4"/>
  <c r="F958" i="4"/>
  <c r="C361" i="5" l="1"/>
  <c r="C361" i="4"/>
  <c r="C840" i="5"/>
  <c r="C840" i="4"/>
  <c r="F841" i="3"/>
  <c r="C1200" i="5"/>
  <c r="C1200" i="4"/>
  <c r="C721" i="5"/>
  <c r="C721" i="4"/>
  <c r="C121" i="5"/>
  <c r="F122" i="3"/>
  <c r="C121" i="4"/>
  <c r="C1080" i="5"/>
  <c r="C1080" i="4"/>
  <c r="C241" i="5"/>
  <c r="C241" i="4"/>
  <c r="S763" i="4"/>
  <c r="K763" i="4"/>
  <c r="D1081" i="3"/>
  <c r="E1081" i="3" s="1"/>
  <c r="F1081" i="3" s="1"/>
  <c r="C1082" i="3"/>
  <c r="G603" i="3"/>
  <c r="H602" i="3"/>
  <c r="T120" i="5"/>
  <c r="C960" i="5"/>
  <c r="C960" i="4"/>
  <c r="T1199" i="5"/>
  <c r="O1002" i="5"/>
  <c r="U1002" i="5" s="1"/>
  <c r="V1002" i="5" s="1"/>
  <c r="J1003" i="5"/>
  <c r="K1003" i="5" s="1"/>
  <c r="K1003" i="4"/>
  <c r="S1003" i="4"/>
  <c r="S883" i="4"/>
  <c r="K883" i="4"/>
  <c r="J241" i="3"/>
  <c r="D241" i="5" s="1"/>
  <c r="I241" i="3"/>
  <c r="O241" i="4" s="1"/>
  <c r="O882" i="5"/>
  <c r="U882" i="5" s="1"/>
  <c r="V882" i="5" s="1"/>
  <c r="J883" i="5"/>
  <c r="K883" i="5" s="1"/>
  <c r="C600" i="5"/>
  <c r="C600" i="4"/>
  <c r="F601" i="3"/>
  <c r="E303" i="5"/>
  <c r="F303" i="5" s="1"/>
  <c r="G422" i="5"/>
  <c r="P422" i="5"/>
  <c r="G44" i="4"/>
  <c r="H44" i="4" s="1"/>
  <c r="L43" i="4"/>
  <c r="N43" i="4" s="1"/>
  <c r="V479" i="4"/>
  <c r="F479" i="4"/>
  <c r="F959" i="4"/>
  <c r="V959" i="4"/>
  <c r="M403" i="4"/>
  <c r="Q402" i="4"/>
  <c r="W402" i="4" s="1"/>
  <c r="X402" i="4" s="1"/>
  <c r="J601" i="3"/>
  <c r="D601" i="5" s="1"/>
  <c r="I601" i="3"/>
  <c r="O601" i="4" s="1"/>
  <c r="G843" i="3"/>
  <c r="H842" i="3"/>
  <c r="V1199" i="4"/>
  <c r="F1199" i="4"/>
  <c r="P782" i="5"/>
  <c r="G782" i="5"/>
  <c r="C480" i="5"/>
  <c r="C480" i="4"/>
  <c r="F481" i="3"/>
  <c r="G243" i="3"/>
  <c r="H242" i="3"/>
  <c r="G123" i="3"/>
  <c r="H122" i="3"/>
  <c r="V599" i="4"/>
  <c r="F599" i="4"/>
  <c r="G644" i="4"/>
  <c r="H644" i="4" s="1"/>
  <c r="L643" i="4"/>
  <c r="N643" i="4" s="1"/>
  <c r="J1081" i="3"/>
  <c r="D1081" i="5" s="1"/>
  <c r="I1081" i="3"/>
  <c r="O1081" i="4" s="1"/>
  <c r="Q643" i="5"/>
  <c r="L643" i="5"/>
  <c r="M643" i="5" s="1"/>
  <c r="V360" i="4"/>
  <c r="F360" i="4"/>
  <c r="M1123" i="4"/>
  <c r="Q1122" i="4"/>
  <c r="W1122" i="4" s="1"/>
  <c r="X1122" i="4" s="1"/>
  <c r="T479" i="5"/>
  <c r="O402" i="5"/>
  <c r="U402" i="5" s="1"/>
  <c r="V402" i="5" s="1"/>
  <c r="J403" i="5"/>
  <c r="K403" i="5" s="1"/>
  <c r="O1122" i="5"/>
  <c r="U1122" i="5" s="1"/>
  <c r="V1122" i="5" s="1"/>
  <c r="J1123" i="5"/>
  <c r="K1123" i="5" s="1"/>
  <c r="T959" i="5"/>
  <c r="V839" i="4"/>
  <c r="F839" i="4"/>
  <c r="S1123" i="4"/>
  <c r="K1123" i="4"/>
  <c r="C723" i="3"/>
  <c r="D722" i="3"/>
  <c r="E722" i="3" s="1"/>
  <c r="F722" i="3" s="1"/>
  <c r="M763" i="4"/>
  <c r="Q762" i="4"/>
  <c r="W762" i="4" s="1"/>
  <c r="X762" i="4" s="1"/>
  <c r="J121" i="3"/>
  <c r="D121" i="5" s="1"/>
  <c r="I121" i="3"/>
  <c r="O121" i="4" s="1"/>
  <c r="G725" i="3"/>
  <c r="H725" i="3" s="1"/>
  <c r="H724" i="3"/>
  <c r="T599" i="5"/>
  <c r="P902" i="5"/>
  <c r="G902" i="5"/>
  <c r="G1083" i="3"/>
  <c r="H1082" i="3"/>
  <c r="T360" i="5"/>
  <c r="T839" i="5"/>
  <c r="G284" i="4"/>
  <c r="H284" i="4" s="1"/>
  <c r="L283" i="4"/>
  <c r="N283" i="4" s="1"/>
  <c r="V120" i="4"/>
  <c r="F120" i="4"/>
  <c r="L43" i="5"/>
  <c r="M43" i="5" s="1"/>
  <c r="Q43" i="5"/>
  <c r="E663" i="5"/>
  <c r="F663" i="5" s="1"/>
  <c r="D961" i="3"/>
  <c r="E961" i="3" s="1"/>
  <c r="F961" i="3" s="1"/>
  <c r="C962" i="3"/>
  <c r="D1201" i="3"/>
  <c r="E1201" i="3" s="1"/>
  <c r="F1201" i="3" s="1"/>
  <c r="C1202" i="3"/>
  <c r="C363" i="3"/>
  <c r="D362" i="3"/>
  <c r="E362" i="3" s="1"/>
  <c r="F362" i="3" s="1"/>
  <c r="S403" i="4"/>
  <c r="K403" i="4"/>
  <c r="Q283" i="5"/>
  <c r="L283" i="5"/>
  <c r="M283" i="5" s="1"/>
  <c r="J723" i="3"/>
  <c r="D723" i="5" s="1"/>
  <c r="I723" i="3"/>
  <c r="O723" i="4" s="1"/>
  <c r="J361" i="3"/>
  <c r="D361" i="5" s="1"/>
  <c r="I361" i="3"/>
  <c r="O361" i="4" s="1"/>
  <c r="J1201" i="3"/>
  <c r="D1201" i="5" s="1"/>
  <c r="I1201" i="3"/>
  <c r="O1201" i="4" s="1"/>
  <c r="J763" i="5"/>
  <c r="K763" i="5" s="1"/>
  <c r="O762" i="5"/>
  <c r="U762" i="5" s="1"/>
  <c r="V762" i="5" s="1"/>
  <c r="D841" i="3"/>
  <c r="E841" i="3" s="1"/>
  <c r="C842" i="3"/>
  <c r="E183" i="5"/>
  <c r="F183" i="5" s="1"/>
  <c r="J481" i="3"/>
  <c r="D481" i="5" s="1"/>
  <c r="I481" i="3"/>
  <c r="O481" i="4" s="1"/>
  <c r="V240" i="4"/>
  <c r="F240" i="4"/>
  <c r="C243" i="3"/>
  <c r="D242" i="3"/>
  <c r="E242" i="3" s="1"/>
  <c r="F242" i="3" s="1"/>
  <c r="M1003" i="4"/>
  <c r="Q1002" i="4"/>
  <c r="W1002" i="4" s="1"/>
  <c r="X1002" i="4" s="1"/>
  <c r="S523" i="4"/>
  <c r="K523" i="4"/>
  <c r="J962" i="3"/>
  <c r="D962" i="5" s="1"/>
  <c r="I962" i="3"/>
  <c r="O962" i="4" s="1"/>
  <c r="G363" i="3"/>
  <c r="H362" i="3"/>
  <c r="G1142" i="5"/>
  <c r="P1142" i="5"/>
  <c r="G1203" i="3"/>
  <c r="H1202" i="3"/>
  <c r="G542" i="5"/>
  <c r="P542" i="5"/>
  <c r="G483" i="3"/>
  <c r="H482" i="3"/>
  <c r="T240" i="5"/>
  <c r="V720" i="4"/>
  <c r="F720" i="4"/>
  <c r="C603" i="3"/>
  <c r="D602" i="3"/>
  <c r="E602" i="3" s="1"/>
  <c r="M523" i="4"/>
  <c r="Q522" i="4"/>
  <c r="W522" i="4" s="1"/>
  <c r="X522" i="4" s="1"/>
  <c r="T1079" i="5"/>
  <c r="Q882" i="4"/>
  <c r="W882" i="4" s="1"/>
  <c r="X882" i="4" s="1"/>
  <c r="M883" i="4"/>
  <c r="Q163" i="5"/>
  <c r="L163" i="5"/>
  <c r="M163" i="5" s="1"/>
  <c r="C123" i="3"/>
  <c r="D122" i="3"/>
  <c r="E122" i="3" s="1"/>
  <c r="C483" i="3"/>
  <c r="D482" i="3"/>
  <c r="E482" i="3" s="1"/>
  <c r="J523" i="5"/>
  <c r="K523" i="5" s="1"/>
  <c r="O522" i="5"/>
  <c r="U522" i="5" s="1"/>
  <c r="V522" i="5" s="1"/>
  <c r="G164" i="4"/>
  <c r="H164" i="4" s="1"/>
  <c r="L163" i="4"/>
  <c r="N163" i="4" s="1"/>
  <c r="P1022" i="5"/>
  <c r="G1022" i="5"/>
  <c r="H963" i="3"/>
  <c r="G964" i="3"/>
  <c r="E63" i="5"/>
  <c r="F63" i="5" s="1"/>
  <c r="J841" i="3"/>
  <c r="D841" i="5" s="1"/>
  <c r="I841" i="3"/>
  <c r="O841" i="4" s="1"/>
  <c r="V1079" i="4"/>
  <c r="F1079" i="4"/>
  <c r="T720" i="5"/>
  <c r="C1201" i="5" l="1"/>
  <c r="C1201" i="4"/>
  <c r="C961" i="5"/>
  <c r="C961" i="4"/>
  <c r="C1081" i="5"/>
  <c r="C1081" i="4"/>
  <c r="C362" i="5"/>
  <c r="C362" i="4"/>
  <c r="F363" i="3"/>
  <c r="C242" i="5"/>
  <c r="C242" i="4"/>
  <c r="C722" i="5"/>
  <c r="C722" i="4"/>
  <c r="G663" i="5"/>
  <c r="P663" i="5"/>
  <c r="C244" i="3"/>
  <c r="D243" i="3"/>
  <c r="E243" i="3" s="1"/>
  <c r="F243" i="3" s="1"/>
  <c r="T121" i="5"/>
  <c r="C843" i="3"/>
  <c r="D842" i="3"/>
  <c r="E842" i="3" s="1"/>
  <c r="C364" i="3"/>
  <c r="D363" i="3"/>
  <c r="E363" i="3" s="1"/>
  <c r="N43" i="5"/>
  <c r="R43" i="5"/>
  <c r="R644" i="4"/>
  <c r="I644" i="4"/>
  <c r="J644" i="4" s="1"/>
  <c r="P303" i="5"/>
  <c r="G303" i="5"/>
  <c r="L883" i="4"/>
  <c r="N883" i="4" s="1"/>
  <c r="G884" i="4"/>
  <c r="H884" i="4" s="1"/>
  <c r="H603" i="3"/>
  <c r="G604" i="3"/>
  <c r="T241" i="5"/>
  <c r="V840" i="4"/>
  <c r="F840" i="4"/>
  <c r="I362" i="3"/>
  <c r="O362" i="4" s="1"/>
  <c r="J362" i="3"/>
  <c r="D362" i="5" s="1"/>
  <c r="E423" i="5"/>
  <c r="F423" i="5" s="1"/>
  <c r="C122" i="5"/>
  <c r="C122" i="4"/>
  <c r="C604" i="3"/>
  <c r="D603" i="3"/>
  <c r="E603" i="3" s="1"/>
  <c r="V241" i="4"/>
  <c r="F241" i="4"/>
  <c r="C484" i="3"/>
  <c r="D483" i="3"/>
  <c r="E483" i="3" s="1"/>
  <c r="E543" i="5"/>
  <c r="F543" i="5" s="1"/>
  <c r="C1203" i="3"/>
  <c r="D1202" i="3"/>
  <c r="E1202" i="3" s="1"/>
  <c r="F1202" i="3" s="1"/>
  <c r="J1082" i="3"/>
  <c r="D1082" i="5" s="1"/>
  <c r="I1082" i="3"/>
  <c r="O1082" i="4" s="1"/>
  <c r="J724" i="3"/>
  <c r="D724" i="5" s="1"/>
  <c r="I724" i="3"/>
  <c r="O724" i="4" s="1"/>
  <c r="C724" i="3"/>
  <c r="D723" i="3"/>
  <c r="E723" i="3" s="1"/>
  <c r="F723" i="3" s="1"/>
  <c r="L1123" i="5"/>
  <c r="M1123" i="5" s="1"/>
  <c r="Q1123" i="5"/>
  <c r="C481" i="5"/>
  <c r="C481" i="4"/>
  <c r="F482" i="3"/>
  <c r="J842" i="3"/>
  <c r="D842" i="5" s="1"/>
  <c r="I842" i="3"/>
  <c r="O842" i="4" s="1"/>
  <c r="C601" i="5"/>
  <c r="C601" i="4"/>
  <c r="F602" i="3"/>
  <c r="C1083" i="3"/>
  <c r="D1082" i="3"/>
  <c r="E1082" i="3" s="1"/>
  <c r="F1082" i="3" s="1"/>
  <c r="T840" i="5"/>
  <c r="P183" i="5"/>
  <c r="G183" i="5"/>
  <c r="T643" i="4"/>
  <c r="U643" i="4" s="1"/>
  <c r="P643" i="4"/>
  <c r="C841" i="5"/>
  <c r="C841" i="4"/>
  <c r="F842" i="3"/>
  <c r="E1023" i="5"/>
  <c r="F1023" i="5" s="1"/>
  <c r="J1202" i="3"/>
  <c r="D1202" i="5" s="1"/>
  <c r="I1202" i="3"/>
  <c r="O1202" i="4" s="1"/>
  <c r="G524" i="4"/>
  <c r="H524" i="4" s="1"/>
  <c r="L523" i="4"/>
  <c r="N523" i="4" s="1"/>
  <c r="H1083" i="3"/>
  <c r="G1084" i="3"/>
  <c r="J725" i="3"/>
  <c r="D725" i="5" s="1"/>
  <c r="I725" i="3"/>
  <c r="O725" i="4" s="1"/>
  <c r="L1123" i="4"/>
  <c r="N1123" i="4" s="1"/>
  <c r="G1124" i="4"/>
  <c r="H1124" i="4" s="1"/>
  <c r="V480" i="4"/>
  <c r="F480" i="4"/>
  <c r="H843" i="3"/>
  <c r="G844" i="3"/>
  <c r="V600" i="4"/>
  <c r="F600" i="4"/>
  <c r="F721" i="4"/>
  <c r="V721" i="4"/>
  <c r="G965" i="3"/>
  <c r="H965" i="3" s="1"/>
  <c r="H964" i="3"/>
  <c r="T1200" i="5"/>
  <c r="D123" i="3"/>
  <c r="E123" i="3" s="1"/>
  <c r="F123" i="3" s="1"/>
  <c r="C124" i="3"/>
  <c r="H1203" i="3"/>
  <c r="G1204" i="3"/>
  <c r="L763" i="5"/>
  <c r="M763" i="5" s="1"/>
  <c r="Q763" i="5"/>
  <c r="R283" i="5"/>
  <c r="N283" i="5"/>
  <c r="C963" i="3"/>
  <c r="D962" i="3"/>
  <c r="E962" i="3" s="1"/>
  <c r="F962" i="3" s="1"/>
  <c r="T283" i="4"/>
  <c r="U283" i="4" s="1"/>
  <c r="P283" i="4"/>
  <c r="Q403" i="5"/>
  <c r="L403" i="5"/>
  <c r="M403" i="5" s="1"/>
  <c r="R643" i="5"/>
  <c r="N643" i="5"/>
  <c r="I122" i="3"/>
  <c r="O122" i="4" s="1"/>
  <c r="J122" i="3"/>
  <c r="D122" i="5" s="1"/>
  <c r="T480" i="5"/>
  <c r="T43" i="4"/>
  <c r="U43" i="4" s="1"/>
  <c r="P43" i="4"/>
  <c r="T600" i="5"/>
  <c r="L1003" i="4"/>
  <c r="N1003" i="4" s="1"/>
  <c r="G1004" i="4"/>
  <c r="H1004" i="4" s="1"/>
  <c r="V960" i="4"/>
  <c r="F960" i="4"/>
  <c r="G764" i="4"/>
  <c r="H764" i="4" s="1"/>
  <c r="L763" i="4"/>
  <c r="N763" i="4" s="1"/>
  <c r="V1080" i="4"/>
  <c r="F1080" i="4"/>
  <c r="T721" i="5"/>
  <c r="Q523" i="5"/>
  <c r="L523" i="5"/>
  <c r="M523" i="5" s="1"/>
  <c r="J602" i="3"/>
  <c r="D602" i="5" s="1"/>
  <c r="I602" i="3"/>
  <c r="O602" i="4" s="1"/>
  <c r="P163" i="4"/>
  <c r="T163" i="4"/>
  <c r="U163" i="4" s="1"/>
  <c r="R163" i="5"/>
  <c r="N163" i="5"/>
  <c r="I482" i="3"/>
  <c r="O482" i="4" s="1"/>
  <c r="J482" i="3"/>
  <c r="D482" i="5" s="1"/>
  <c r="S283" i="5"/>
  <c r="R284" i="4"/>
  <c r="I284" i="4"/>
  <c r="J284" i="4" s="1"/>
  <c r="S643" i="5"/>
  <c r="H123" i="3"/>
  <c r="G124" i="3"/>
  <c r="E783" i="5"/>
  <c r="F783" i="5" s="1"/>
  <c r="R44" i="4"/>
  <c r="I44" i="4"/>
  <c r="J44" i="4" s="1"/>
  <c r="L883" i="5"/>
  <c r="M883" i="5" s="1"/>
  <c r="Q883" i="5"/>
  <c r="T960" i="5"/>
  <c r="T1080" i="5"/>
  <c r="V361" i="4"/>
  <c r="F361" i="4"/>
  <c r="H243" i="3"/>
  <c r="G244" i="3"/>
  <c r="J963" i="3"/>
  <c r="D963" i="5" s="1"/>
  <c r="I963" i="3"/>
  <c r="O963" i="4" s="1"/>
  <c r="H363" i="3"/>
  <c r="G364" i="3"/>
  <c r="S43" i="5"/>
  <c r="G63" i="5"/>
  <c r="P63" i="5"/>
  <c r="R164" i="4"/>
  <c r="I164" i="4"/>
  <c r="J164" i="4" s="1"/>
  <c r="S163" i="5"/>
  <c r="H483" i="3"/>
  <c r="G484" i="3"/>
  <c r="E1143" i="5"/>
  <c r="F1143" i="5" s="1"/>
  <c r="G404" i="4"/>
  <c r="H404" i="4" s="1"/>
  <c r="L403" i="4"/>
  <c r="N403" i="4" s="1"/>
  <c r="E903" i="5"/>
  <c r="F903" i="5" s="1"/>
  <c r="I242" i="3"/>
  <c r="O242" i="4" s="1"/>
  <c r="J242" i="3"/>
  <c r="D242" i="5" s="1"/>
  <c r="Q1003" i="5"/>
  <c r="L1003" i="5"/>
  <c r="M1003" i="5" s="1"/>
  <c r="V121" i="4"/>
  <c r="F121" i="4"/>
  <c r="V1200" i="4"/>
  <c r="F1200" i="4"/>
  <c r="T361" i="5"/>
  <c r="C1082" i="5" l="1"/>
  <c r="C1082" i="4"/>
  <c r="C723" i="5"/>
  <c r="C723" i="4"/>
  <c r="C962" i="5"/>
  <c r="C962" i="4"/>
  <c r="C123" i="5"/>
  <c r="C123" i="4"/>
  <c r="C1202" i="5"/>
  <c r="C1202" i="4"/>
  <c r="C243" i="5"/>
  <c r="C243" i="4"/>
  <c r="G485" i="3"/>
  <c r="H485" i="3" s="1"/>
  <c r="H484" i="3"/>
  <c r="R764" i="4"/>
  <c r="I764" i="4"/>
  <c r="J764" i="4" s="1"/>
  <c r="J1083" i="3"/>
  <c r="D1083" i="5" s="1"/>
  <c r="I1083" i="3"/>
  <c r="O1083" i="4" s="1"/>
  <c r="C842" i="5"/>
  <c r="C842" i="4"/>
  <c r="R884" i="4"/>
  <c r="I884" i="4"/>
  <c r="J884" i="4" s="1"/>
  <c r="O43" i="5"/>
  <c r="U43" i="5" s="1"/>
  <c r="V43" i="5" s="1"/>
  <c r="J44" i="5"/>
  <c r="K44" i="5" s="1"/>
  <c r="T1081" i="5"/>
  <c r="J483" i="3"/>
  <c r="D483" i="5" s="1"/>
  <c r="I483" i="3"/>
  <c r="O483" i="4" s="1"/>
  <c r="J363" i="3"/>
  <c r="D363" i="5" s="1"/>
  <c r="I363" i="3"/>
  <c r="O363" i="4" s="1"/>
  <c r="R523" i="5"/>
  <c r="N523" i="5"/>
  <c r="M284" i="4"/>
  <c r="Q283" i="4"/>
  <c r="W283" i="4" s="1"/>
  <c r="X283" i="4" s="1"/>
  <c r="G1205" i="3"/>
  <c r="H1205" i="3" s="1"/>
  <c r="H1204" i="3"/>
  <c r="J964" i="3"/>
  <c r="D964" i="5" s="1"/>
  <c r="I964" i="3"/>
  <c r="O964" i="4" s="1"/>
  <c r="V841" i="4"/>
  <c r="F841" i="4"/>
  <c r="C482" i="5"/>
  <c r="C482" i="4"/>
  <c r="F483" i="3"/>
  <c r="C725" i="3"/>
  <c r="D725" i="3" s="1"/>
  <c r="E725" i="3" s="1"/>
  <c r="D724" i="3"/>
  <c r="E724" i="3" s="1"/>
  <c r="F724" i="3" s="1"/>
  <c r="P543" i="5"/>
  <c r="G543" i="5"/>
  <c r="C605" i="3"/>
  <c r="D605" i="3" s="1"/>
  <c r="E605" i="3" s="1"/>
  <c r="D604" i="3"/>
  <c r="E604" i="3" s="1"/>
  <c r="T883" i="4"/>
  <c r="U883" i="4" s="1"/>
  <c r="P883" i="4"/>
  <c r="C245" i="3"/>
  <c r="D245" i="3" s="1"/>
  <c r="E245" i="3" s="1"/>
  <c r="D244" i="3"/>
  <c r="E244" i="3" s="1"/>
  <c r="F244" i="3" s="1"/>
  <c r="V242" i="4"/>
  <c r="F242" i="4"/>
  <c r="N763" i="5"/>
  <c r="R763" i="5"/>
  <c r="G125" i="3"/>
  <c r="H125" i="3" s="1"/>
  <c r="H124" i="3"/>
  <c r="S523" i="5"/>
  <c r="J1203" i="3"/>
  <c r="D1203" i="5" s="1"/>
  <c r="I1203" i="3"/>
  <c r="O1203" i="4" s="1"/>
  <c r="J965" i="3"/>
  <c r="D965" i="5" s="1"/>
  <c r="I965" i="3"/>
  <c r="O965" i="4" s="1"/>
  <c r="T523" i="4"/>
  <c r="U523" i="4" s="1"/>
  <c r="P523" i="4"/>
  <c r="T841" i="5"/>
  <c r="C1084" i="3"/>
  <c r="D1083" i="3"/>
  <c r="E1083" i="3" s="1"/>
  <c r="F1083" i="3" s="1"/>
  <c r="V481" i="4"/>
  <c r="F481" i="4"/>
  <c r="E304" i="5"/>
  <c r="F304" i="5" s="1"/>
  <c r="C365" i="3"/>
  <c r="D365" i="3" s="1"/>
  <c r="E365" i="3" s="1"/>
  <c r="D364" i="3"/>
  <c r="E364" i="3" s="1"/>
  <c r="T242" i="5"/>
  <c r="J843" i="3"/>
  <c r="D843" i="5" s="1"/>
  <c r="I843" i="3"/>
  <c r="O843" i="4" s="1"/>
  <c r="C1204" i="3"/>
  <c r="D1203" i="3"/>
  <c r="E1203" i="3" s="1"/>
  <c r="F1203" i="3" s="1"/>
  <c r="C602" i="5"/>
  <c r="C602" i="4"/>
  <c r="F603" i="3"/>
  <c r="T403" i="4"/>
  <c r="U403" i="4" s="1"/>
  <c r="P403" i="4"/>
  <c r="G245" i="3"/>
  <c r="H245" i="3" s="1"/>
  <c r="H244" i="3"/>
  <c r="S883" i="5"/>
  <c r="T1003" i="4"/>
  <c r="U1003" i="4" s="1"/>
  <c r="P1003" i="4"/>
  <c r="C964" i="3"/>
  <c r="D963" i="3"/>
  <c r="E963" i="3" s="1"/>
  <c r="F963" i="3" s="1"/>
  <c r="P1123" i="4"/>
  <c r="T1123" i="4"/>
  <c r="U1123" i="4" s="1"/>
  <c r="V601" i="4"/>
  <c r="F601" i="4"/>
  <c r="C485" i="3"/>
  <c r="D485" i="3" s="1"/>
  <c r="E485" i="3" s="1"/>
  <c r="D484" i="3"/>
  <c r="E484" i="3" s="1"/>
  <c r="T122" i="5"/>
  <c r="C844" i="3"/>
  <c r="D843" i="3"/>
  <c r="E843" i="3" s="1"/>
  <c r="F843" i="3" s="1"/>
  <c r="E664" i="5"/>
  <c r="F664" i="5" s="1"/>
  <c r="F362" i="4"/>
  <c r="V362" i="4"/>
  <c r="T961" i="5"/>
  <c r="S164" i="4"/>
  <c r="K164" i="4"/>
  <c r="O163" i="5"/>
  <c r="U163" i="5" s="1"/>
  <c r="V163" i="5" s="1"/>
  <c r="J164" i="5"/>
  <c r="K164" i="5" s="1"/>
  <c r="R524" i="4"/>
  <c r="I524" i="4"/>
  <c r="J524" i="4" s="1"/>
  <c r="C363" i="5"/>
  <c r="C363" i="4"/>
  <c r="F364" i="3"/>
  <c r="R404" i="4"/>
  <c r="I404" i="4"/>
  <c r="J404" i="4" s="1"/>
  <c r="J243" i="3"/>
  <c r="D243" i="5" s="1"/>
  <c r="I243" i="3"/>
  <c r="O243" i="4" s="1"/>
  <c r="N883" i="5"/>
  <c r="R883" i="5"/>
  <c r="S284" i="4"/>
  <c r="K284" i="4"/>
  <c r="O643" i="5"/>
  <c r="U643" i="5" s="1"/>
  <c r="V643" i="5" s="1"/>
  <c r="J644" i="5"/>
  <c r="K644" i="5" s="1"/>
  <c r="J284" i="5"/>
  <c r="K284" i="5" s="1"/>
  <c r="O283" i="5"/>
  <c r="U283" i="5" s="1"/>
  <c r="V283" i="5" s="1"/>
  <c r="E184" i="5"/>
  <c r="F184" i="5" s="1"/>
  <c r="T601" i="5"/>
  <c r="P423" i="5"/>
  <c r="G423" i="5"/>
  <c r="S644" i="4"/>
  <c r="K644" i="4"/>
  <c r="T362" i="5"/>
  <c r="G365" i="3"/>
  <c r="H365" i="3" s="1"/>
  <c r="H364" i="3"/>
  <c r="P903" i="5"/>
  <c r="G903" i="5"/>
  <c r="J123" i="3"/>
  <c r="D123" i="5" s="1"/>
  <c r="I123" i="3"/>
  <c r="O123" i="4" s="1"/>
  <c r="C125" i="3"/>
  <c r="D125" i="3" s="1"/>
  <c r="E125" i="3" s="1"/>
  <c r="D124" i="3"/>
  <c r="E124" i="3" s="1"/>
  <c r="F124" i="3" s="1"/>
  <c r="M644" i="4"/>
  <c r="Q643" i="4"/>
  <c r="W643" i="4" s="1"/>
  <c r="X643" i="4" s="1"/>
  <c r="V122" i="4"/>
  <c r="F122" i="4"/>
  <c r="V961" i="4"/>
  <c r="F961" i="4"/>
  <c r="E64" i="5"/>
  <c r="F64" i="5" s="1"/>
  <c r="S44" i="4"/>
  <c r="K44" i="4"/>
  <c r="Q163" i="4"/>
  <c r="W163" i="4" s="1"/>
  <c r="X163" i="4" s="1"/>
  <c r="M164" i="4"/>
  <c r="P1023" i="5"/>
  <c r="G1023" i="5"/>
  <c r="G605" i="3"/>
  <c r="H605" i="3" s="1"/>
  <c r="H604" i="3"/>
  <c r="F722" i="4"/>
  <c r="V722" i="4"/>
  <c r="V1201" i="4"/>
  <c r="F1201" i="4"/>
  <c r="G783" i="5"/>
  <c r="P783" i="5"/>
  <c r="S403" i="5"/>
  <c r="N1003" i="5"/>
  <c r="R1003" i="5"/>
  <c r="S1003" i="5" s="1"/>
  <c r="I1004" i="4"/>
  <c r="J1004" i="4" s="1"/>
  <c r="R1004" i="4"/>
  <c r="R1124" i="4"/>
  <c r="I1124" i="4"/>
  <c r="J1124" i="4" s="1"/>
  <c r="T481" i="5"/>
  <c r="P1143" i="5"/>
  <c r="G1143" i="5"/>
  <c r="P763" i="4"/>
  <c r="T763" i="4"/>
  <c r="U763" i="4" s="1"/>
  <c r="M44" i="4"/>
  <c r="Q43" i="4"/>
  <c r="W43" i="4" s="1"/>
  <c r="X43" i="4" s="1"/>
  <c r="N403" i="5"/>
  <c r="R403" i="5"/>
  <c r="S763" i="5"/>
  <c r="G845" i="3"/>
  <c r="H845" i="3" s="1"/>
  <c r="H844" i="3"/>
  <c r="G1085" i="3"/>
  <c r="H1085" i="3" s="1"/>
  <c r="H1084" i="3"/>
  <c r="R1123" i="5"/>
  <c r="S1123" i="5" s="1"/>
  <c r="N1123" i="5"/>
  <c r="J603" i="3"/>
  <c r="D603" i="5" s="1"/>
  <c r="I603" i="3"/>
  <c r="O603" i="4" s="1"/>
  <c r="T722" i="5"/>
  <c r="V1081" i="4"/>
  <c r="F1081" i="4"/>
  <c r="T1201" i="5"/>
  <c r="C1203" i="5" l="1"/>
  <c r="C1203" i="4"/>
  <c r="C244" i="5"/>
  <c r="C244" i="4"/>
  <c r="F245" i="3"/>
  <c r="C1083" i="5"/>
  <c r="C1083" i="4"/>
  <c r="C724" i="5"/>
  <c r="C724" i="4"/>
  <c r="F725" i="3"/>
  <c r="C124" i="5"/>
  <c r="C124" i="4"/>
  <c r="F125" i="3"/>
  <c r="C843" i="5"/>
  <c r="C843" i="4"/>
  <c r="C963" i="5"/>
  <c r="C963" i="4"/>
  <c r="S1004" i="4"/>
  <c r="K1004" i="4"/>
  <c r="E1024" i="5"/>
  <c r="F1024" i="5" s="1"/>
  <c r="O523" i="5"/>
  <c r="U523" i="5" s="1"/>
  <c r="V523" i="5" s="1"/>
  <c r="J524" i="5"/>
  <c r="K524" i="5" s="1"/>
  <c r="T243" i="5"/>
  <c r="V962" i="4"/>
  <c r="F962" i="4"/>
  <c r="G184" i="5"/>
  <c r="P184" i="5"/>
  <c r="C364" i="5"/>
  <c r="C364" i="4"/>
  <c r="F365" i="3"/>
  <c r="L164" i="4"/>
  <c r="N164" i="4" s="1"/>
  <c r="G165" i="4"/>
  <c r="H165" i="4" s="1"/>
  <c r="J244" i="3"/>
  <c r="D244" i="5" s="1"/>
  <c r="I244" i="3"/>
  <c r="O244" i="4" s="1"/>
  <c r="F602" i="4"/>
  <c r="V602" i="4"/>
  <c r="C1085" i="3"/>
  <c r="D1085" i="3" s="1"/>
  <c r="E1085" i="3" s="1"/>
  <c r="D1084" i="3"/>
  <c r="E1084" i="3" s="1"/>
  <c r="F1084" i="3" s="1"/>
  <c r="Q44" i="5"/>
  <c r="L44" i="5"/>
  <c r="M44" i="5" s="1"/>
  <c r="T962" i="5"/>
  <c r="O1123" i="5"/>
  <c r="U1123" i="5" s="1"/>
  <c r="V1123" i="5" s="1"/>
  <c r="J1124" i="5"/>
  <c r="K1124" i="5" s="1"/>
  <c r="O403" i="5"/>
  <c r="U403" i="5" s="1"/>
  <c r="V403" i="5" s="1"/>
  <c r="J404" i="5"/>
  <c r="K404" i="5" s="1"/>
  <c r="J1004" i="5"/>
  <c r="K1004" i="5" s="1"/>
  <c r="O1003" i="5"/>
  <c r="U1003" i="5" s="1"/>
  <c r="V1003" i="5" s="1"/>
  <c r="G645" i="4"/>
  <c r="H645" i="4" s="1"/>
  <c r="L644" i="4"/>
  <c r="N644" i="4" s="1"/>
  <c r="F363" i="4"/>
  <c r="V363" i="4"/>
  <c r="C845" i="3"/>
  <c r="D845" i="3" s="1"/>
  <c r="E845" i="3" s="1"/>
  <c r="D844" i="3"/>
  <c r="E844" i="3" s="1"/>
  <c r="F844" i="3" s="1"/>
  <c r="Q1123" i="4"/>
  <c r="W1123" i="4" s="1"/>
  <c r="X1123" i="4" s="1"/>
  <c r="M1124" i="4"/>
  <c r="J245" i="3"/>
  <c r="D245" i="5" s="1"/>
  <c r="I245" i="3"/>
  <c r="O245" i="4" s="1"/>
  <c r="T602" i="5"/>
  <c r="S764" i="4"/>
  <c r="K764" i="4"/>
  <c r="V1202" i="4"/>
  <c r="F1202" i="4"/>
  <c r="J604" i="3"/>
  <c r="D604" i="5" s="1"/>
  <c r="I604" i="3"/>
  <c r="O604" i="4" s="1"/>
  <c r="J884" i="5"/>
  <c r="K884" i="5" s="1"/>
  <c r="O883" i="5"/>
  <c r="U883" i="5" s="1"/>
  <c r="V883" i="5" s="1"/>
  <c r="T363" i="5"/>
  <c r="G304" i="5"/>
  <c r="P304" i="5"/>
  <c r="J124" i="3"/>
  <c r="D124" i="5" s="1"/>
  <c r="I124" i="3"/>
  <c r="O124" i="4" s="1"/>
  <c r="M884" i="4"/>
  <c r="Q883" i="4"/>
  <c r="W883" i="4" s="1"/>
  <c r="X883" i="4" s="1"/>
  <c r="C483" i="5"/>
  <c r="C483" i="4"/>
  <c r="F484" i="3"/>
  <c r="J1204" i="3"/>
  <c r="D1204" i="5" s="1"/>
  <c r="I1204" i="3"/>
  <c r="O1204" i="4" s="1"/>
  <c r="S884" i="4"/>
  <c r="K884" i="4"/>
  <c r="T1202" i="5"/>
  <c r="V723" i="4"/>
  <c r="F723" i="4"/>
  <c r="J605" i="3"/>
  <c r="D605" i="5" s="1"/>
  <c r="I605" i="3"/>
  <c r="O605" i="4" s="1"/>
  <c r="E904" i="5"/>
  <c r="F904" i="5" s="1"/>
  <c r="E424" i="5"/>
  <c r="F424" i="5" s="1"/>
  <c r="L284" i="5"/>
  <c r="M284" i="5" s="1"/>
  <c r="Q284" i="5"/>
  <c r="M404" i="4"/>
  <c r="Q403" i="4"/>
  <c r="W403" i="4" s="1"/>
  <c r="X403" i="4" s="1"/>
  <c r="C1205" i="3"/>
  <c r="D1205" i="3" s="1"/>
  <c r="E1205" i="3" s="1"/>
  <c r="D1204" i="3"/>
  <c r="E1204" i="3" s="1"/>
  <c r="F1204" i="3" s="1"/>
  <c r="Q523" i="4"/>
  <c r="W523" i="4" s="1"/>
  <c r="X523" i="4" s="1"/>
  <c r="M524" i="4"/>
  <c r="J125" i="3"/>
  <c r="D125" i="5" s="1"/>
  <c r="I125" i="3"/>
  <c r="O125" i="4" s="1"/>
  <c r="V482" i="4"/>
  <c r="F482" i="4"/>
  <c r="J1205" i="3"/>
  <c r="D1205" i="5" s="1"/>
  <c r="I1205" i="3"/>
  <c r="O1205" i="4" s="1"/>
  <c r="J484" i="3"/>
  <c r="D484" i="5" s="1"/>
  <c r="I484" i="3"/>
  <c r="O484" i="4" s="1"/>
  <c r="T723" i="5"/>
  <c r="G64" i="5"/>
  <c r="P64" i="5"/>
  <c r="G664" i="5"/>
  <c r="P664" i="5"/>
  <c r="J1085" i="3"/>
  <c r="D1085" i="5" s="1"/>
  <c r="I1085" i="3"/>
  <c r="O1085" i="4" s="1"/>
  <c r="L644" i="5"/>
  <c r="M644" i="5" s="1"/>
  <c r="Q644" i="5"/>
  <c r="S524" i="4"/>
  <c r="K524" i="4"/>
  <c r="C965" i="3"/>
  <c r="D965" i="3" s="1"/>
  <c r="E965" i="3" s="1"/>
  <c r="D964" i="3"/>
  <c r="E964" i="3" s="1"/>
  <c r="F964" i="3" s="1"/>
  <c r="T482" i="5"/>
  <c r="J485" i="3"/>
  <c r="D485" i="5" s="1"/>
  <c r="I485" i="3"/>
  <c r="O485" i="4" s="1"/>
  <c r="V123" i="4"/>
  <c r="F123" i="4"/>
  <c r="J1084" i="3"/>
  <c r="D1084" i="5" s="1"/>
  <c r="I1084" i="3"/>
  <c r="O1084" i="4" s="1"/>
  <c r="M1004" i="4"/>
  <c r="Q1003" i="4"/>
  <c r="W1003" i="4" s="1"/>
  <c r="X1003" i="4" s="1"/>
  <c r="O763" i="5"/>
  <c r="U763" i="5" s="1"/>
  <c r="V763" i="5" s="1"/>
  <c r="J764" i="5"/>
  <c r="K764" i="5" s="1"/>
  <c r="V842" i="4"/>
  <c r="F842" i="4"/>
  <c r="T123" i="5"/>
  <c r="V1082" i="4"/>
  <c r="F1082" i="4"/>
  <c r="E1144" i="5"/>
  <c r="F1144" i="5" s="1"/>
  <c r="G285" i="4"/>
  <c r="H285" i="4" s="1"/>
  <c r="L284" i="4"/>
  <c r="N284" i="4" s="1"/>
  <c r="C603" i="5"/>
  <c r="C603" i="4"/>
  <c r="F604" i="3"/>
  <c r="S1124" i="4"/>
  <c r="K1124" i="4"/>
  <c r="E784" i="5"/>
  <c r="F784" i="5" s="1"/>
  <c r="G45" i="4"/>
  <c r="H45" i="4" s="1"/>
  <c r="L44" i="4"/>
  <c r="N44" i="4" s="1"/>
  <c r="J844" i="3"/>
  <c r="D844" i="5" s="1"/>
  <c r="I844" i="3"/>
  <c r="O844" i="4" s="1"/>
  <c r="M764" i="4"/>
  <c r="Q763" i="4"/>
  <c r="W763" i="4" s="1"/>
  <c r="X763" i="4" s="1"/>
  <c r="J364" i="3"/>
  <c r="D364" i="5" s="1"/>
  <c r="I364" i="3"/>
  <c r="O364" i="4" s="1"/>
  <c r="J845" i="3"/>
  <c r="D845" i="5" s="1"/>
  <c r="I845" i="3"/>
  <c r="O845" i="4" s="1"/>
  <c r="J365" i="3"/>
  <c r="D365" i="5" s="1"/>
  <c r="I365" i="3"/>
  <c r="O365" i="4" s="1"/>
  <c r="S404" i="4"/>
  <c r="K404" i="4"/>
  <c r="L164" i="5"/>
  <c r="M164" i="5" s="1"/>
  <c r="Q164" i="5"/>
  <c r="E544" i="5"/>
  <c r="F544" i="5" s="1"/>
  <c r="T842" i="5"/>
  <c r="V243" i="4"/>
  <c r="F243" i="4"/>
  <c r="T1082" i="5"/>
  <c r="C1084" i="5" l="1"/>
  <c r="C1084" i="4"/>
  <c r="F1085" i="3"/>
  <c r="C964" i="5"/>
  <c r="C964" i="4"/>
  <c r="F965" i="3"/>
  <c r="C1204" i="5"/>
  <c r="C1204" i="4"/>
  <c r="F1205" i="3"/>
  <c r="C844" i="5"/>
  <c r="C844" i="4"/>
  <c r="F845" i="3"/>
  <c r="P644" i="4"/>
  <c r="T644" i="4"/>
  <c r="U644" i="4" s="1"/>
  <c r="V124" i="4"/>
  <c r="F124" i="4"/>
  <c r="P544" i="5"/>
  <c r="G544" i="5"/>
  <c r="G1125" i="4"/>
  <c r="H1125" i="4" s="1"/>
  <c r="L1124" i="4"/>
  <c r="N1124" i="4" s="1"/>
  <c r="G1144" i="5"/>
  <c r="P1144" i="5"/>
  <c r="N284" i="5"/>
  <c r="R284" i="5"/>
  <c r="I645" i="4"/>
  <c r="J645" i="4" s="1"/>
  <c r="R645" i="4"/>
  <c r="E185" i="5"/>
  <c r="F185" i="5" s="1"/>
  <c r="L524" i="5"/>
  <c r="M524" i="5" s="1"/>
  <c r="Q524" i="5"/>
  <c r="T124" i="5"/>
  <c r="I285" i="4"/>
  <c r="J285" i="4" s="1"/>
  <c r="R285" i="4"/>
  <c r="S284" i="5"/>
  <c r="Q764" i="5"/>
  <c r="L764" i="5"/>
  <c r="M764" i="5" s="1"/>
  <c r="G424" i="5"/>
  <c r="P424" i="5"/>
  <c r="V963" i="4"/>
  <c r="F963" i="4"/>
  <c r="C725" i="5"/>
  <c r="C725" i="4"/>
  <c r="C245" i="5"/>
  <c r="C245" i="4"/>
  <c r="R44" i="5"/>
  <c r="N44" i="5"/>
  <c r="R165" i="4"/>
  <c r="I165" i="4"/>
  <c r="J165" i="4" s="1"/>
  <c r="V724" i="4"/>
  <c r="F724" i="4"/>
  <c r="C604" i="5"/>
  <c r="C604" i="4"/>
  <c r="F605" i="3"/>
  <c r="E665" i="5"/>
  <c r="F665" i="5" s="1"/>
  <c r="P904" i="5"/>
  <c r="G904" i="5"/>
  <c r="F483" i="4"/>
  <c r="V483" i="4"/>
  <c r="G765" i="4"/>
  <c r="H765" i="4" s="1"/>
  <c r="L764" i="4"/>
  <c r="N764" i="4" s="1"/>
  <c r="L1004" i="5"/>
  <c r="M1004" i="5" s="1"/>
  <c r="Q1004" i="5"/>
  <c r="S44" i="5"/>
  <c r="T164" i="4"/>
  <c r="U164" i="4" s="1"/>
  <c r="P164" i="4"/>
  <c r="T724" i="5"/>
  <c r="T244" i="5"/>
  <c r="N644" i="5"/>
  <c r="R644" i="5"/>
  <c r="C484" i="5"/>
  <c r="C484" i="4"/>
  <c r="F485" i="3"/>
  <c r="T963" i="5"/>
  <c r="F244" i="4"/>
  <c r="V244" i="4"/>
  <c r="N164" i="5"/>
  <c r="R164" i="5"/>
  <c r="S164" i="5" s="1"/>
  <c r="P44" i="4"/>
  <c r="T44" i="4"/>
  <c r="U44" i="4" s="1"/>
  <c r="V603" i="4"/>
  <c r="F603" i="4"/>
  <c r="L524" i="4"/>
  <c r="N524" i="4" s="1"/>
  <c r="G525" i="4"/>
  <c r="H525" i="4" s="1"/>
  <c r="T483" i="5"/>
  <c r="L404" i="5"/>
  <c r="M404" i="5" s="1"/>
  <c r="Q404" i="5"/>
  <c r="C365" i="5"/>
  <c r="C365" i="4"/>
  <c r="V843" i="4"/>
  <c r="F843" i="4"/>
  <c r="E305" i="5"/>
  <c r="F305" i="5" s="1"/>
  <c r="G405" i="4"/>
  <c r="H405" i="4" s="1"/>
  <c r="L404" i="4"/>
  <c r="N404" i="4" s="1"/>
  <c r="R45" i="4"/>
  <c r="I45" i="4"/>
  <c r="J45" i="4" s="1"/>
  <c r="T603" i="5"/>
  <c r="E65" i="5"/>
  <c r="F65" i="5" s="1"/>
  <c r="F364" i="4"/>
  <c r="V364" i="4"/>
  <c r="P1024" i="5"/>
  <c r="G1024" i="5"/>
  <c r="T843" i="5"/>
  <c r="V1083" i="4"/>
  <c r="F1083" i="4"/>
  <c r="V1203" i="4"/>
  <c r="F1203" i="4"/>
  <c r="P784" i="5"/>
  <c r="G784" i="5"/>
  <c r="T284" i="4"/>
  <c r="U284" i="4" s="1"/>
  <c r="P284" i="4"/>
  <c r="S644" i="5"/>
  <c r="G885" i="4"/>
  <c r="H885" i="4" s="1"/>
  <c r="L884" i="4"/>
  <c r="N884" i="4" s="1"/>
  <c r="Q884" i="5"/>
  <c r="L884" i="5"/>
  <c r="M884" i="5" s="1"/>
  <c r="Q1124" i="5"/>
  <c r="L1124" i="5"/>
  <c r="M1124" i="5" s="1"/>
  <c r="T364" i="5"/>
  <c r="L1004" i="4"/>
  <c r="N1004" i="4" s="1"/>
  <c r="G1005" i="4"/>
  <c r="H1005" i="4" s="1"/>
  <c r="C125" i="5"/>
  <c r="C125" i="4"/>
  <c r="T1083" i="5"/>
  <c r="T1203" i="5"/>
  <c r="R1004" i="5" l="1"/>
  <c r="N1004" i="5"/>
  <c r="P665" i="5"/>
  <c r="G665" i="5"/>
  <c r="T1124" i="4"/>
  <c r="U1124" i="4" s="1"/>
  <c r="P1124" i="4"/>
  <c r="M645" i="4"/>
  <c r="Q644" i="4"/>
  <c r="W644" i="4" s="1"/>
  <c r="X644" i="4" s="1"/>
  <c r="V1204" i="4"/>
  <c r="F1204" i="4"/>
  <c r="J45" i="5"/>
  <c r="K45" i="5" s="1"/>
  <c r="O44" i="5"/>
  <c r="U44" i="5" s="1"/>
  <c r="V44" i="5" s="1"/>
  <c r="T1204" i="5"/>
  <c r="T125" i="5"/>
  <c r="R884" i="5"/>
  <c r="N884" i="5"/>
  <c r="E785" i="5"/>
  <c r="F785" i="5" s="1"/>
  <c r="E1025" i="5"/>
  <c r="F1025" i="5" s="1"/>
  <c r="V484" i="4"/>
  <c r="F484" i="4"/>
  <c r="R765" i="4"/>
  <c r="I765" i="4"/>
  <c r="J765" i="4" s="1"/>
  <c r="V604" i="4"/>
  <c r="F604" i="4"/>
  <c r="E545" i="5"/>
  <c r="F545" i="5" s="1"/>
  <c r="C965" i="5"/>
  <c r="C965" i="4"/>
  <c r="R1005" i="4"/>
  <c r="I1005" i="4"/>
  <c r="J1005" i="4" s="1"/>
  <c r="S45" i="4"/>
  <c r="K45" i="4"/>
  <c r="J165" i="5"/>
  <c r="K165" i="5" s="1"/>
  <c r="O164" i="5"/>
  <c r="U164" i="5" s="1"/>
  <c r="V164" i="5" s="1"/>
  <c r="T484" i="5"/>
  <c r="T604" i="5"/>
  <c r="V245" i="4"/>
  <c r="F245" i="4"/>
  <c r="S285" i="4"/>
  <c r="K285" i="4"/>
  <c r="K645" i="4"/>
  <c r="S645" i="4"/>
  <c r="C845" i="5"/>
  <c r="C845" i="4"/>
  <c r="V964" i="4"/>
  <c r="F964" i="4"/>
  <c r="C605" i="5"/>
  <c r="C605" i="4"/>
  <c r="S884" i="5"/>
  <c r="R525" i="4"/>
  <c r="I525" i="4"/>
  <c r="J525" i="4" s="1"/>
  <c r="P1004" i="4"/>
  <c r="T1004" i="4"/>
  <c r="U1004" i="4" s="1"/>
  <c r="T884" i="4"/>
  <c r="U884" i="4" s="1"/>
  <c r="P884" i="4"/>
  <c r="V365" i="4"/>
  <c r="F365" i="4"/>
  <c r="P524" i="4"/>
  <c r="T524" i="4"/>
  <c r="U524" i="4" s="1"/>
  <c r="M165" i="4"/>
  <c r="Q164" i="4"/>
  <c r="W164" i="4" s="1"/>
  <c r="X164" i="4" s="1"/>
  <c r="T245" i="5"/>
  <c r="V844" i="4"/>
  <c r="F844" i="4"/>
  <c r="T964" i="5"/>
  <c r="M45" i="4"/>
  <c r="Q44" i="4"/>
  <c r="W44" i="4" s="1"/>
  <c r="X44" i="4" s="1"/>
  <c r="T404" i="4"/>
  <c r="U404" i="4" s="1"/>
  <c r="P404" i="4"/>
  <c r="T365" i="5"/>
  <c r="E905" i="5"/>
  <c r="F905" i="5" s="1"/>
  <c r="F725" i="4"/>
  <c r="V725" i="4"/>
  <c r="E425" i="5"/>
  <c r="F425" i="5" s="1"/>
  <c r="O284" i="5"/>
  <c r="U284" i="5" s="1"/>
  <c r="V284" i="5" s="1"/>
  <c r="J285" i="5"/>
  <c r="K285" i="5" s="1"/>
  <c r="T844" i="5"/>
  <c r="C1085" i="5"/>
  <c r="C1085" i="4"/>
  <c r="V125" i="4"/>
  <c r="F125" i="4"/>
  <c r="C485" i="5"/>
  <c r="C485" i="4"/>
  <c r="R1125" i="4"/>
  <c r="I1125" i="4"/>
  <c r="J1125" i="4" s="1"/>
  <c r="R885" i="4"/>
  <c r="I885" i="4"/>
  <c r="J885" i="4" s="1"/>
  <c r="I405" i="4"/>
  <c r="J405" i="4" s="1"/>
  <c r="R405" i="4"/>
  <c r="T725" i="5"/>
  <c r="N764" i="5"/>
  <c r="R764" i="5"/>
  <c r="S764" i="5" s="1"/>
  <c r="V1084" i="4"/>
  <c r="F1084" i="4"/>
  <c r="M285" i="4"/>
  <c r="Q284" i="4"/>
  <c r="W284" i="4" s="1"/>
  <c r="X284" i="4" s="1"/>
  <c r="P764" i="4"/>
  <c r="T764" i="4"/>
  <c r="U764" i="4" s="1"/>
  <c r="P185" i="5"/>
  <c r="G185" i="5"/>
  <c r="N1124" i="5"/>
  <c r="R1124" i="5"/>
  <c r="S1124" i="5" s="1"/>
  <c r="G65" i="5"/>
  <c r="P65" i="5"/>
  <c r="P305" i="5"/>
  <c r="G305" i="5"/>
  <c r="R404" i="5"/>
  <c r="S404" i="5" s="1"/>
  <c r="N404" i="5"/>
  <c r="J645" i="5"/>
  <c r="K645" i="5" s="1"/>
  <c r="O644" i="5"/>
  <c r="U644" i="5" s="1"/>
  <c r="V644" i="5" s="1"/>
  <c r="S1004" i="5"/>
  <c r="S165" i="4"/>
  <c r="K165" i="4"/>
  <c r="N524" i="5"/>
  <c r="R524" i="5"/>
  <c r="S524" i="5" s="1"/>
  <c r="E1145" i="5"/>
  <c r="F1145" i="5" s="1"/>
  <c r="C1205" i="5"/>
  <c r="C1205" i="4"/>
  <c r="T1084" i="5"/>
  <c r="Q645" i="5" l="1"/>
  <c r="L645" i="5"/>
  <c r="M645" i="5" s="1"/>
  <c r="O1124" i="5"/>
  <c r="U1124" i="5" s="1"/>
  <c r="V1124" i="5" s="1"/>
  <c r="J1125" i="5"/>
  <c r="K1125" i="5" s="1"/>
  <c r="S1125" i="4"/>
  <c r="K1125" i="4"/>
  <c r="T1085" i="5"/>
  <c r="S525" i="4"/>
  <c r="K525" i="4"/>
  <c r="G46" i="4"/>
  <c r="H46" i="4" s="1"/>
  <c r="L45" i="4"/>
  <c r="N45" i="4" s="1"/>
  <c r="J525" i="5"/>
  <c r="K525" i="5" s="1"/>
  <c r="O524" i="5"/>
  <c r="U524" i="5" s="1"/>
  <c r="V524" i="5" s="1"/>
  <c r="E186" i="5"/>
  <c r="F186" i="5" s="1"/>
  <c r="M1125" i="4"/>
  <c r="Q1124" i="4"/>
  <c r="W1124" i="4" s="1"/>
  <c r="X1124" i="4" s="1"/>
  <c r="V485" i="4"/>
  <c r="F485" i="4"/>
  <c r="T845" i="5"/>
  <c r="S1005" i="4"/>
  <c r="K1005" i="4"/>
  <c r="E306" i="5"/>
  <c r="F306" i="5" s="1"/>
  <c r="T485" i="5"/>
  <c r="Q285" i="5"/>
  <c r="L285" i="5"/>
  <c r="M285" i="5" s="1"/>
  <c r="G905" i="5"/>
  <c r="P905" i="5"/>
  <c r="G785" i="5"/>
  <c r="P785" i="5"/>
  <c r="Q764" i="4"/>
  <c r="W764" i="4" s="1"/>
  <c r="X764" i="4" s="1"/>
  <c r="M765" i="4"/>
  <c r="S405" i="4"/>
  <c r="K405" i="4"/>
  <c r="M885" i="4"/>
  <c r="Q884" i="4"/>
  <c r="W884" i="4" s="1"/>
  <c r="X884" i="4" s="1"/>
  <c r="L45" i="5"/>
  <c r="M45" i="5" s="1"/>
  <c r="Q45" i="5"/>
  <c r="E666" i="5"/>
  <c r="F666" i="5" s="1"/>
  <c r="V845" i="4"/>
  <c r="F845" i="4"/>
  <c r="P425" i="5"/>
  <c r="G425" i="5"/>
  <c r="V605" i="4"/>
  <c r="F605" i="4"/>
  <c r="G646" i="4"/>
  <c r="H646" i="4" s="1"/>
  <c r="L645" i="4"/>
  <c r="N645" i="4" s="1"/>
  <c r="F965" i="4"/>
  <c r="V965" i="4"/>
  <c r="S765" i="4"/>
  <c r="K765" i="4"/>
  <c r="O884" i="5"/>
  <c r="U884" i="5" s="1"/>
  <c r="V884" i="5" s="1"/>
  <c r="J885" i="5"/>
  <c r="K885" i="5" s="1"/>
  <c r="O404" i="5"/>
  <c r="U404" i="5" s="1"/>
  <c r="V404" i="5" s="1"/>
  <c r="J405" i="5"/>
  <c r="K405" i="5" s="1"/>
  <c r="V1205" i="4"/>
  <c r="F1205" i="4"/>
  <c r="P1145" i="5"/>
  <c r="G1145" i="5"/>
  <c r="E66" i="5"/>
  <c r="F66" i="5" s="1"/>
  <c r="S885" i="4"/>
  <c r="K885" i="4"/>
  <c r="M405" i="4"/>
  <c r="Q404" i="4"/>
  <c r="W404" i="4" s="1"/>
  <c r="X404" i="4" s="1"/>
  <c r="T605" i="5"/>
  <c r="G286" i="4"/>
  <c r="H286" i="4" s="1"/>
  <c r="L285" i="4"/>
  <c r="N285" i="4" s="1"/>
  <c r="T965" i="5"/>
  <c r="J1005" i="5"/>
  <c r="K1005" i="5" s="1"/>
  <c r="O1004" i="5"/>
  <c r="U1004" i="5" s="1"/>
  <c r="V1004" i="5" s="1"/>
  <c r="P1025" i="5"/>
  <c r="G1025" i="5"/>
  <c r="G166" i="4"/>
  <c r="H166" i="4" s="1"/>
  <c r="L165" i="4"/>
  <c r="N165" i="4" s="1"/>
  <c r="O764" i="5"/>
  <c r="U764" i="5" s="1"/>
  <c r="V764" i="5" s="1"/>
  <c r="J765" i="5"/>
  <c r="K765" i="5" s="1"/>
  <c r="T1205" i="5"/>
  <c r="V1085" i="4"/>
  <c r="F1085" i="4"/>
  <c r="M525" i="4"/>
  <c r="Q524" i="4"/>
  <c r="W524" i="4" s="1"/>
  <c r="X524" i="4" s="1"/>
  <c r="Q1004" i="4"/>
  <c r="W1004" i="4" s="1"/>
  <c r="X1004" i="4" s="1"/>
  <c r="M1005" i="4"/>
  <c r="Q165" i="5"/>
  <c r="L165" i="5"/>
  <c r="M165" i="5" s="1"/>
  <c r="P545" i="5"/>
  <c r="G545" i="5"/>
  <c r="G666" i="5" l="1"/>
  <c r="P666" i="5"/>
  <c r="E906" i="5"/>
  <c r="F906" i="5" s="1"/>
  <c r="G1006" i="4"/>
  <c r="H1006" i="4" s="1"/>
  <c r="L1005" i="4"/>
  <c r="N1005" i="4" s="1"/>
  <c r="L765" i="5"/>
  <c r="M765" i="5" s="1"/>
  <c r="Q765" i="5"/>
  <c r="E426" i="5"/>
  <c r="F426" i="5" s="1"/>
  <c r="R285" i="5"/>
  <c r="S285" i="5" s="1"/>
  <c r="N285" i="5"/>
  <c r="G526" i="4"/>
  <c r="H526" i="4" s="1"/>
  <c r="L525" i="4"/>
  <c r="N525" i="4" s="1"/>
  <c r="L1125" i="5"/>
  <c r="M1125" i="5" s="1"/>
  <c r="Q1125" i="5"/>
  <c r="Q1005" i="5"/>
  <c r="L1005" i="5"/>
  <c r="M1005" i="5" s="1"/>
  <c r="N45" i="5"/>
  <c r="R45" i="5"/>
  <c r="P186" i="5"/>
  <c r="G186" i="5"/>
  <c r="E786" i="5"/>
  <c r="F786" i="5" s="1"/>
  <c r="S645" i="5"/>
  <c r="Q405" i="5"/>
  <c r="L405" i="5"/>
  <c r="M405" i="5" s="1"/>
  <c r="R645" i="5"/>
  <c r="N645" i="5"/>
  <c r="R166" i="4"/>
  <c r="I166" i="4"/>
  <c r="J166" i="4" s="1"/>
  <c r="P645" i="4"/>
  <c r="T645" i="4"/>
  <c r="U645" i="4" s="1"/>
  <c r="E1026" i="5"/>
  <c r="F1026" i="5" s="1"/>
  <c r="R286" i="4"/>
  <c r="I286" i="4"/>
  <c r="J286" i="4" s="1"/>
  <c r="P66" i="5"/>
  <c r="G66" i="5"/>
  <c r="R646" i="4"/>
  <c r="I646" i="4"/>
  <c r="J646" i="4" s="1"/>
  <c r="Q525" i="5"/>
  <c r="L525" i="5"/>
  <c r="M525" i="5" s="1"/>
  <c r="L765" i="4"/>
  <c r="N765" i="4" s="1"/>
  <c r="G766" i="4"/>
  <c r="H766" i="4" s="1"/>
  <c r="T165" i="4"/>
  <c r="U165" i="4" s="1"/>
  <c r="P165" i="4"/>
  <c r="N165" i="5"/>
  <c r="R165" i="5"/>
  <c r="S165" i="5" s="1"/>
  <c r="P285" i="4"/>
  <c r="T285" i="4"/>
  <c r="U285" i="4" s="1"/>
  <c r="E1146" i="5"/>
  <c r="F1146" i="5" s="1"/>
  <c r="L885" i="5"/>
  <c r="M885" i="5" s="1"/>
  <c r="Q885" i="5"/>
  <c r="G406" i="4"/>
  <c r="H406" i="4" s="1"/>
  <c r="L405" i="4"/>
  <c r="N405" i="4" s="1"/>
  <c r="G306" i="5"/>
  <c r="P306" i="5"/>
  <c r="P45" i="4"/>
  <c r="T45" i="4"/>
  <c r="U45" i="4" s="1"/>
  <c r="E546" i="5"/>
  <c r="F546" i="5" s="1"/>
  <c r="G886" i="4"/>
  <c r="H886" i="4" s="1"/>
  <c r="L885" i="4"/>
  <c r="N885" i="4" s="1"/>
  <c r="S45" i="5"/>
  <c r="R46" i="4"/>
  <c r="I46" i="4"/>
  <c r="J46" i="4" s="1"/>
  <c r="G1126" i="4"/>
  <c r="H1126" i="4" s="1"/>
  <c r="L1125" i="4"/>
  <c r="N1125" i="4" s="1"/>
  <c r="I1006" i="4" l="1"/>
  <c r="J1006" i="4" s="1"/>
  <c r="R1006" i="4"/>
  <c r="O645" i="5"/>
  <c r="U645" i="5" s="1"/>
  <c r="V645" i="5" s="1"/>
  <c r="J646" i="5"/>
  <c r="K646" i="5" s="1"/>
  <c r="R525" i="5"/>
  <c r="N525" i="5"/>
  <c r="S46" i="4"/>
  <c r="K46" i="4"/>
  <c r="P546" i="5"/>
  <c r="G546" i="5"/>
  <c r="S525" i="5"/>
  <c r="P1026" i="5"/>
  <c r="G1026" i="5"/>
  <c r="P786" i="5"/>
  <c r="G786" i="5"/>
  <c r="G426" i="5"/>
  <c r="P426" i="5"/>
  <c r="R766" i="4"/>
  <c r="I766" i="4"/>
  <c r="J766" i="4" s="1"/>
  <c r="O45" i="5"/>
  <c r="U45" i="5" s="1"/>
  <c r="V45" i="5" s="1"/>
  <c r="J46" i="5"/>
  <c r="K46" i="5" s="1"/>
  <c r="T1125" i="4"/>
  <c r="U1125" i="4" s="1"/>
  <c r="P1125" i="4"/>
  <c r="T765" i="4"/>
  <c r="U765" i="4" s="1"/>
  <c r="P765" i="4"/>
  <c r="N1005" i="5"/>
  <c r="R1005" i="5"/>
  <c r="S1005" i="5" s="1"/>
  <c r="S885" i="5"/>
  <c r="O165" i="5"/>
  <c r="U165" i="5" s="1"/>
  <c r="V165" i="5" s="1"/>
  <c r="J166" i="5"/>
  <c r="K166" i="5" s="1"/>
  <c r="S646" i="4"/>
  <c r="K646" i="4"/>
  <c r="E667" i="5"/>
  <c r="F667" i="5" s="1"/>
  <c r="S286" i="4"/>
  <c r="K286" i="4"/>
  <c r="R886" i="4"/>
  <c r="I886" i="4"/>
  <c r="J886" i="4" s="1"/>
  <c r="P906" i="5"/>
  <c r="G906" i="5"/>
  <c r="Q285" i="4"/>
  <c r="W285" i="4" s="1"/>
  <c r="X285" i="4" s="1"/>
  <c r="M286" i="4"/>
  <c r="Q45" i="4"/>
  <c r="W45" i="4" s="1"/>
  <c r="X45" i="4" s="1"/>
  <c r="M46" i="4"/>
  <c r="N885" i="5"/>
  <c r="R885" i="5"/>
  <c r="M166" i="4"/>
  <c r="Q165" i="4"/>
  <c r="W165" i="4" s="1"/>
  <c r="X165" i="4" s="1"/>
  <c r="E187" i="5"/>
  <c r="F187" i="5" s="1"/>
  <c r="S765" i="5"/>
  <c r="P885" i="4"/>
  <c r="T885" i="4"/>
  <c r="U885" i="4" s="1"/>
  <c r="R526" i="4"/>
  <c r="I526" i="4"/>
  <c r="J526" i="4" s="1"/>
  <c r="J286" i="5"/>
  <c r="K286" i="5" s="1"/>
  <c r="O285" i="5"/>
  <c r="U285" i="5" s="1"/>
  <c r="V285" i="5" s="1"/>
  <c r="G1146" i="5"/>
  <c r="P1146" i="5"/>
  <c r="Q645" i="4"/>
  <c r="W645" i="4" s="1"/>
  <c r="X645" i="4" s="1"/>
  <c r="M646" i="4"/>
  <c r="N405" i="5"/>
  <c r="R405" i="5"/>
  <c r="S405" i="5" s="1"/>
  <c r="R1125" i="5"/>
  <c r="S1125" i="5" s="1"/>
  <c r="N1125" i="5"/>
  <c r="R765" i="5"/>
  <c r="N765" i="5"/>
  <c r="P405" i="4"/>
  <c r="T405" i="4"/>
  <c r="U405" i="4" s="1"/>
  <c r="R406" i="4"/>
  <c r="I406" i="4"/>
  <c r="J406" i="4" s="1"/>
  <c r="R1126" i="4"/>
  <c r="I1126" i="4"/>
  <c r="J1126" i="4" s="1"/>
  <c r="E67" i="5"/>
  <c r="F67" i="5" s="1"/>
  <c r="E307" i="5"/>
  <c r="F307" i="5" s="1"/>
  <c r="S166" i="4"/>
  <c r="K166" i="4"/>
  <c r="P525" i="4"/>
  <c r="T525" i="4"/>
  <c r="U525" i="4" s="1"/>
  <c r="T1005" i="4"/>
  <c r="U1005" i="4" s="1"/>
  <c r="P1005" i="4"/>
  <c r="Q46" i="5" l="1"/>
  <c r="L46" i="5"/>
  <c r="M46" i="5" s="1"/>
  <c r="E787" i="5"/>
  <c r="F787" i="5" s="1"/>
  <c r="G287" i="4"/>
  <c r="H287" i="4" s="1"/>
  <c r="L286" i="4"/>
  <c r="N286" i="4" s="1"/>
  <c r="P307" i="5"/>
  <c r="G307" i="5"/>
  <c r="L286" i="5"/>
  <c r="M286" i="5" s="1"/>
  <c r="Q286" i="5"/>
  <c r="G187" i="5"/>
  <c r="P187" i="5"/>
  <c r="S766" i="4"/>
  <c r="K766" i="4"/>
  <c r="E1027" i="5"/>
  <c r="F1027" i="5" s="1"/>
  <c r="J1126" i="5"/>
  <c r="K1126" i="5" s="1"/>
  <c r="O1125" i="5"/>
  <c r="U1125" i="5" s="1"/>
  <c r="V1125" i="5" s="1"/>
  <c r="L646" i="5"/>
  <c r="M646" i="5" s="1"/>
  <c r="Q646" i="5"/>
  <c r="M766" i="4"/>
  <c r="Q765" i="4"/>
  <c r="W765" i="4" s="1"/>
  <c r="X765" i="4" s="1"/>
  <c r="S1126" i="4"/>
  <c r="K1126" i="4"/>
  <c r="J886" i="5"/>
  <c r="K886" i="5" s="1"/>
  <c r="O885" i="5"/>
  <c r="U885" i="5" s="1"/>
  <c r="V885" i="5" s="1"/>
  <c r="O525" i="5"/>
  <c r="U525" i="5" s="1"/>
  <c r="V525" i="5" s="1"/>
  <c r="J526" i="5"/>
  <c r="K526" i="5" s="1"/>
  <c r="O1005" i="5"/>
  <c r="U1005" i="5" s="1"/>
  <c r="V1005" i="5" s="1"/>
  <c r="J1006" i="5"/>
  <c r="K1006" i="5" s="1"/>
  <c r="G67" i="5"/>
  <c r="P67" i="5"/>
  <c r="O405" i="5"/>
  <c r="U405" i="5" s="1"/>
  <c r="V405" i="5" s="1"/>
  <c r="J406" i="5"/>
  <c r="K406" i="5" s="1"/>
  <c r="P667" i="5"/>
  <c r="G667" i="5"/>
  <c r="Q525" i="4"/>
  <c r="W525" i="4" s="1"/>
  <c r="X525" i="4" s="1"/>
  <c r="M526" i="4"/>
  <c r="Q405" i="4"/>
  <c r="W405" i="4" s="1"/>
  <c r="X405" i="4" s="1"/>
  <c r="M406" i="4"/>
  <c r="E907" i="5"/>
  <c r="F907" i="5" s="1"/>
  <c r="G647" i="4"/>
  <c r="H647" i="4" s="1"/>
  <c r="L646" i="4"/>
  <c r="N646" i="4" s="1"/>
  <c r="E547" i="5"/>
  <c r="F547" i="5" s="1"/>
  <c r="M1006" i="4"/>
  <c r="Q1005" i="4"/>
  <c r="W1005" i="4" s="1"/>
  <c r="X1005" i="4" s="1"/>
  <c r="M1126" i="4"/>
  <c r="Q1125" i="4"/>
  <c r="W1125" i="4" s="1"/>
  <c r="X1125" i="4" s="1"/>
  <c r="E427" i="5"/>
  <c r="F427" i="5" s="1"/>
  <c r="K1006" i="4"/>
  <c r="S1006" i="4"/>
  <c r="E1147" i="5"/>
  <c r="F1147" i="5" s="1"/>
  <c r="S406" i="4"/>
  <c r="K406" i="4"/>
  <c r="S526" i="4"/>
  <c r="K526" i="4"/>
  <c r="O765" i="5"/>
  <c r="U765" i="5" s="1"/>
  <c r="V765" i="5" s="1"/>
  <c r="J766" i="5"/>
  <c r="K766" i="5" s="1"/>
  <c r="G167" i="4"/>
  <c r="H167" i="4" s="1"/>
  <c r="L166" i="4"/>
  <c r="N166" i="4" s="1"/>
  <c r="M886" i="4"/>
  <c r="Q885" i="4"/>
  <c r="W885" i="4" s="1"/>
  <c r="X885" i="4" s="1"/>
  <c r="S886" i="4"/>
  <c r="K886" i="4"/>
  <c r="L166" i="5"/>
  <c r="M166" i="5" s="1"/>
  <c r="Q166" i="5"/>
  <c r="L46" i="4"/>
  <c r="N46" i="4" s="1"/>
  <c r="G47" i="4"/>
  <c r="H47" i="4" s="1"/>
  <c r="G787" i="5" l="1"/>
  <c r="P787" i="5"/>
  <c r="R47" i="4"/>
  <c r="I47" i="4"/>
  <c r="J47" i="4" s="1"/>
  <c r="G407" i="4"/>
  <c r="H407" i="4" s="1"/>
  <c r="L406" i="4"/>
  <c r="N406" i="4" s="1"/>
  <c r="P427" i="5"/>
  <c r="G427" i="5"/>
  <c r="P547" i="5"/>
  <c r="G547" i="5"/>
  <c r="G1127" i="4"/>
  <c r="H1127" i="4" s="1"/>
  <c r="L1126" i="4"/>
  <c r="N1126" i="4" s="1"/>
  <c r="E188" i="5"/>
  <c r="F188" i="5" s="1"/>
  <c r="R287" i="4"/>
  <c r="I287" i="4"/>
  <c r="J287" i="4" s="1"/>
  <c r="T46" i="4"/>
  <c r="U46" i="4" s="1"/>
  <c r="P46" i="4"/>
  <c r="P166" i="4"/>
  <c r="T166" i="4"/>
  <c r="U166" i="4" s="1"/>
  <c r="E68" i="5"/>
  <c r="F68" i="5" s="1"/>
  <c r="S286" i="5"/>
  <c r="R46" i="5"/>
  <c r="N46" i="5"/>
  <c r="L406" i="5"/>
  <c r="M406" i="5" s="1"/>
  <c r="Q406" i="5"/>
  <c r="Q1126" i="5"/>
  <c r="L1126" i="5"/>
  <c r="M1126" i="5" s="1"/>
  <c r="N286" i="5"/>
  <c r="R286" i="5"/>
  <c r="S46" i="5"/>
  <c r="G1007" i="4"/>
  <c r="H1007" i="4" s="1"/>
  <c r="L1006" i="4"/>
  <c r="N1006" i="4" s="1"/>
  <c r="Q886" i="5"/>
  <c r="L886" i="5"/>
  <c r="M886" i="5" s="1"/>
  <c r="R167" i="4"/>
  <c r="I167" i="4"/>
  <c r="J167" i="4" s="1"/>
  <c r="P1027" i="5"/>
  <c r="G1027" i="5"/>
  <c r="E308" i="5"/>
  <c r="F308" i="5" s="1"/>
  <c r="R166" i="5"/>
  <c r="S166" i="5" s="1"/>
  <c r="N166" i="5"/>
  <c r="P1147" i="5"/>
  <c r="G1147" i="5"/>
  <c r="T646" i="4"/>
  <c r="U646" i="4" s="1"/>
  <c r="P646" i="4"/>
  <c r="L886" i="4"/>
  <c r="N886" i="4" s="1"/>
  <c r="G887" i="4"/>
  <c r="H887" i="4" s="1"/>
  <c r="I647" i="4"/>
  <c r="J647" i="4" s="1"/>
  <c r="R647" i="4"/>
  <c r="E668" i="5"/>
  <c r="F668" i="5" s="1"/>
  <c r="L526" i="5"/>
  <c r="M526" i="5" s="1"/>
  <c r="Q526" i="5"/>
  <c r="S646" i="5"/>
  <c r="G907" i="5"/>
  <c r="P907" i="5"/>
  <c r="L1006" i="5"/>
  <c r="M1006" i="5" s="1"/>
  <c r="Q1006" i="5"/>
  <c r="Q766" i="5"/>
  <c r="L766" i="5"/>
  <c r="M766" i="5" s="1"/>
  <c r="L526" i="4"/>
  <c r="N526" i="4" s="1"/>
  <c r="G527" i="4"/>
  <c r="H527" i="4" s="1"/>
  <c r="N646" i="5"/>
  <c r="R646" i="5"/>
  <c r="G767" i="4"/>
  <c r="H767" i="4" s="1"/>
  <c r="L766" i="4"/>
  <c r="N766" i="4" s="1"/>
  <c r="P286" i="4"/>
  <c r="T286" i="4"/>
  <c r="U286" i="4" s="1"/>
  <c r="S647" i="4" l="1"/>
  <c r="K647" i="4"/>
  <c r="M167" i="4"/>
  <c r="Q166" i="4"/>
  <c r="W166" i="4" s="1"/>
  <c r="X166" i="4" s="1"/>
  <c r="T1126" i="4"/>
  <c r="U1126" i="4" s="1"/>
  <c r="P1126" i="4"/>
  <c r="I407" i="4"/>
  <c r="J407" i="4" s="1"/>
  <c r="R407" i="4"/>
  <c r="T526" i="4"/>
  <c r="U526" i="4" s="1"/>
  <c r="P526" i="4"/>
  <c r="G308" i="5"/>
  <c r="P308" i="5"/>
  <c r="R766" i="5"/>
  <c r="N766" i="5"/>
  <c r="P886" i="4"/>
  <c r="T886" i="4"/>
  <c r="U886" i="4" s="1"/>
  <c r="R1007" i="4"/>
  <c r="I1007" i="4"/>
  <c r="J1007" i="4" s="1"/>
  <c r="J47" i="5"/>
  <c r="K47" i="5" s="1"/>
  <c r="O46" i="5"/>
  <c r="U46" i="5" s="1"/>
  <c r="V46" i="5" s="1"/>
  <c r="E908" i="5"/>
  <c r="F908" i="5" s="1"/>
  <c r="T766" i="4"/>
  <c r="U766" i="4" s="1"/>
  <c r="P766" i="4"/>
  <c r="E1028" i="5"/>
  <c r="F1028" i="5" s="1"/>
  <c r="E548" i="5"/>
  <c r="F548" i="5" s="1"/>
  <c r="S47" i="4"/>
  <c r="K47" i="4"/>
  <c r="S287" i="4"/>
  <c r="K287" i="4"/>
  <c r="E788" i="5"/>
  <c r="F788" i="5" s="1"/>
  <c r="R406" i="5"/>
  <c r="S406" i="5" s="1"/>
  <c r="N406" i="5"/>
  <c r="M287" i="4"/>
  <c r="Q286" i="4"/>
  <c r="W286" i="4" s="1"/>
  <c r="X286" i="4" s="1"/>
  <c r="S526" i="5"/>
  <c r="I767" i="4"/>
  <c r="J767" i="4" s="1"/>
  <c r="R767" i="4"/>
  <c r="R1006" i="5"/>
  <c r="S1006" i="5" s="1"/>
  <c r="N1006" i="5"/>
  <c r="E1148" i="5"/>
  <c r="F1148" i="5" s="1"/>
  <c r="K167" i="4"/>
  <c r="S167" i="4"/>
  <c r="O286" i="5"/>
  <c r="U286" i="5" s="1"/>
  <c r="V286" i="5" s="1"/>
  <c r="J287" i="5"/>
  <c r="K287" i="5" s="1"/>
  <c r="G68" i="5"/>
  <c r="P68" i="5"/>
  <c r="E428" i="5"/>
  <c r="F428" i="5" s="1"/>
  <c r="R887" i="4"/>
  <c r="I887" i="4"/>
  <c r="J887" i="4" s="1"/>
  <c r="I1127" i="4"/>
  <c r="J1127" i="4" s="1"/>
  <c r="R1127" i="4"/>
  <c r="S766" i="5"/>
  <c r="N526" i="5"/>
  <c r="R526" i="5"/>
  <c r="P668" i="5"/>
  <c r="G668" i="5"/>
  <c r="N1126" i="5"/>
  <c r="R1126" i="5"/>
  <c r="S1126" i="5" s="1"/>
  <c r="R527" i="4"/>
  <c r="I527" i="4"/>
  <c r="J527" i="4" s="1"/>
  <c r="T1006" i="4"/>
  <c r="U1006" i="4" s="1"/>
  <c r="P1006" i="4"/>
  <c r="M47" i="4"/>
  <c r="Q46" i="4"/>
  <c r="W46" i="4" s="1"/>
  <c r="X46" i="4" s="1"/>
  <c r="M647" i="4"/>
  <c r="Q646" i="4"/>
  <c r="W646" i="4" s="1"/>
  <c r="X646" i="4" s="1"/>
  <c r="J647" i="5"/>
  <c r="K647" i="5" s="1"/>
  <c r="O646" i="5"/>
  <c r="U646" i="5" s="1"/>
  <c r="V646" i="5" s="1"/>
  <c r="O166" i="5"/>
  <c r="U166" i="5" s="1"/>
  <c r="V166" i="5" s="1"/>
  <c r="J167" i="5"/>
  <c r="K167" i="5" s="1"/>
  <c r="R886" i="5"/>
  <c r="S886" i="5" s="1"/>
  <c r="N886" i="5"/>
  <c r="G188" i="5"/>
  <c r="P188" i="5"/>
  <c r="T406" i="4"/>
  <c r="U406" i="4" s="1"/>
  <c r="P406" i="4"/>
  <c r="K1127" i="4" l="1"/>
  <c r="S1127" i="4"/>
  <c r="Q287" i="5"/>
  <c r="L287" i="5"/>
  <c r="M287" i="5" s="1"/>
  <c r="P548" i="5"/>
  <c r="G548" i="5"/>
  <c r="M407" i="4"/>
  <c r="Q406" i="4"/>
  <c r="W406" i="4" s="1"/>
  <c r="X406" i="4" s="1"/>
  <c r="O1006" i="5"/>
  <c r="U1006" i="5" s="1"/>
  <c r="V1006" i="5" s="1"/>
  <c r="J1007" i="5"/>
  <c r="K1007" i="5" s="1"/>
  <c r="O1126" i="5"/>
  <c r="U1126" i="5" s="1"/>
  <c r="V1126" i="5" s="1"/>
  <c r="J1127" i="5"/>
  <c r="K1127" i="5" s="1"/>
  <c r="S767" i="4"/>
  <c r="K767" i="4"/>
  <c r="L47" i="5"/>
  <c r="M47" i="5" s="1"/>
  <c r="Q47" i="5"/>
  <c r="E309" i="5"/>
  <c r="F309" i="5" s="1"/>
  <c r="J767" i="5"/>
  <c r="K767" i="5" s="1"/>
  <c r="O766" i="5"/>
  <c r="U766" i="5" s="1"/>
  <c r="V766" i="5" s="1"/>
  <c r="Q647" i="5"/>
  <c r="L647" i="5"/>
  <c r="M647" i="5" s="1"/>
  <c r="K1007" i="4"/>
  <c r="S1007" i="4"/>
  <c r="M527" i="4"/>
  <c r="Q526" i="4"/>
  <c r="W526" i="4" s="1"/>
  <c r="X526" i="4" s="1"/>
  <c r="Q1126" i="4"/>
  <c r="W1126" i="4" s="1"/>
  <c r="X1126" i="4" s="1"/>
  <c r="M1127" i="4"/>
  <c r="E69" i="5"/>
  <c r="F69" i="5" s="1"/>
  <c r="S887" i="4"/>
  <c r="K887" i="4"/>
  <c r="P1028" i="5"/>
  <c r="G1028" i="5"/>
  <c r="O886" i="5"/>
  <c r="U886" i="5" s="1"/>
  <c r="V886" i="5" s="1"/>
  <c r="J887" i="5"/>
  <c r="K887" i="5" s="1"/>
  <c r="G168" i="4"/>
  <c r="H168" i="4" s="1"/>
  <c r="L167" i="4"/>
  <c r="N167" i="4" s="1"/>
  <c r="M767" i="4"/>
  <c r="Q766" i="4"/>
  <c r="W766" i="4" s="1"/>
  <c r="X766" i="4" s="1"/>
  <c r="P788" i="5"/>
  <c r="G788" i="5"/>
  <c r="E189" i="5"/>
  <c r="F189" i="5" s="1"/>
  <c r="E669" i="5"/>
  <c r="F669" i="5" s="1"/>
  <c r="G288" i="4"/>
  <c r="H288" i="4" s="1"/>
  <c r="L287" i="4"/>
  <c r="N287" i="4" s="1"/>
  <c r="S527" i="4"/>
  <c r="K527" i="4"/>
  <c r="G428" i="5"/>
  <c r="P428" i="5"/>
  <c r="G1148" i="5"/>
  <c r="P1148" i="5"/>
  <c r="G48" i="4"/>
  <c r="H48" i="4" s="1"/>
  <c r="L47" i="4"/>
  <c r="N47" i="4" s="1"/>
  <c r="G648" i="4"/>
  <c r="H648" i="4" s="1"/>
  <c r="L647" i="4"/>
  <c r="N647" i="4" s="1"/>
  <c r="M1007" i="4"/>
  <c r="Q1006" i="4"/>
  <c r="W1006" i="4" s="1"/>
  <c r="X1006" i="4" s="1"/>
  <c r="Q167" i="5"/>
  <c r="L167" i="5"/>
  <c r="M167" i="5" s="1"/>
  <c r="J527" i="5"/>
  <c r="K527" i="5" s="1"/>
  <c r="O526" i="5"/>
  <c r="U526" i="5" s="1"/>
  <c r="V526" i="5" s="1"/>
  <c r="O406" i="5"/>
  <c r="U406" i="5" s="1"/>
  <c r="V406" i="5" s="1"/>
  <c r="J407" i="5"/>
  <c r="K407" i="5" s="1"/>
  <c r="P908" i="5"/>
  <c r="G908" i="5"/>
  <c r="Q886" i="4"/>
  <c r="W886" i="4" s="1"/>
  <c r="X886" i="4" s="1"/>
  <c r="M887" i="4"/>
  <c r="S407" i="4"/>
  <c r="K407" i="4"/>
  <c r="R167" i="5" l="1"/>
  <c r="N167" i="5"/>
  <c r="R48" i="4"/>
  <c r="I48" i="4"/>
  <c r="J48" i="4" s="1"/>
  <c r="T287" i="4"/>
  <c r="U287" i="4" s="1"/>
  <c r="P287" i="4"/>
  <c r="E1029" i="5"/>
  <c r="F1029" i="5" s="1"/>
  <c r="G768" i="4"/>
  <c r="H768" i="4" s="1"/>
  <c r="L767" i="4"/>
  <c r="N767" i="4" s="1"/>
  <c r="E1149" i="5"/>
  <c r="F1149" i="5" s="1"/>
  <c r="L767" i="5"/>
  <c r="M767" i="5" s="1"/>
  <c r="Q767" i="5"/>
  <c r="L1127" i="5"/>
  <c r="M1127" i="5" s="1"/>
  <c r="Q1127" i="5"/>
  <c r="S167" i="5"/>
  <c r="L887" i="4"/>
  <c r="N887" i="4" s="1"/>
  <c r="G888" i="4"/>
  <c r="H888" i="4" s="1"/>
  <c r="E909" i="5"/>
  <c r="F909" i="5" s="1"/>
  <c r="P309" i="5"/>
  <c r="G309" i="5"/>
  <c r="Q1007" i="5"/>
  <c r="L1007" i="5"/>
  <c r="M1007" i="5" s="1"/>
  <c r="R287" i="5"/>
  <c r="N287" i="5"/>
  <c r="G669" i="5"/>
  <c r="P669" i="5"/>
  <c r="R168" i="4"/>
  <c r="I168" i="4"/>
  <c r="J168" i="4" s="1"/>
  <c r="I648" i="4"/>
  <c r="J648" i="4" s="1"/>
  <c r="R648" i="4"/>
  <c r="E429" i="5"/>
  <c r="F429" i="5" s="1"/>
  <c r="P189" i="5"/>
  <c r="G189" i="5"/>
  <c r="L1007" i="4"/>
  <c r="N1007" i="4" s="1"/>
  <c r="G1008" i="4"/>
  <c r="H1008" i="4" s="1"/>
  <c r="S287" i="5"/>
  <c r="Q407" i="5"/>
  <c r="L407" i="5"/>
  <c r="M407" i="5" s="1"/>
  <c r="G528" i="4"/>
  <c r="H528" i="4" s="1"/>
  <c r="L527" i="4"/>
  <c r="N527" i="4" s="1"/>
  <c r="E789" i="5"/>
  <c r="F789" i="5" s="1"/>
  <c r="L887" i="5"/>
  <c r="M887" i="5" s="1"/>
  <c r="Q887" i="5"/>
  <c r="G69" i="5"/>
  <c r="P69" i="5"/>
  <c r="R647" i="5"/>
  <c r="N647" i="5"/>
  <c r="R288" i="4"/>
  <c r="I288" i="4"/>
  <c r="J288" i="4" s="1"/>
  <c r="E549" i="5"/>
  <c r="F549" i="5" s="1"/>
  <c r="P167" i="4"/>
  <c r="T167" i="4"/>
  <c r="U167" i="4" s="1"/>
  <c r="T647" i="4"/>
  <c r="U647" i="4" s="1"/>
  <c r="P647" i="4"/>
  <c r="G408" i="4"/>
  <c r="H408" i="4" s="1"/>
  <c r="L407" i="4"/>
  <c r="N407" i="4" s="1"/>
  <c r="Q527" i="5"/>
  <c r="L527" i="5"/>
  <c r="M527" i="5" s="1"/>
  <c r="T47" i="4"/>
  <c r="U47" i="4" s="1"/>
  <c r="P47" i="4"/>
  <c r="S647" i="5"/>
  <c r="N47" i="5"/>
  <c r="R47" i="5"/>
  <c r="S47" i="5" s="1"/>
  <c r="L1127" i="4"/>
  <c r="N1127" i="4" s="1"/>
  <c r="G1128" i="4"/>
  <c r="H1128" i="4" s="1"/>
  <c r="T887" i="4" l="1"/>
  <c r="U887" i="4" s="1"/>
  <c r="P887" i="4"/>
  <c r="P1149" i="5"/>
  <c r="G1149" i="5"/>
  <c r="S288" i="4"/>
  <c r="K288" i="4"/>
  <c r="G789" i="5"/>
  <c r="P789" i="5"/>
  <c r="I1008" i="4"/>
  <c r="J1008" i="4" s="1"/>
  <c r="R1008" i="4"/>
  <c r="S168" i="4"/>
  <c r="K168" i="4"/>
  <c r="S1007" i="5"/>
  <c r="N887" i="5"/>
  <c r="R887" i="5"/>
  <c r="S887" i="5" s="1"/>
  <c r="P767" i="4"/>
  <c r="T767" i="4"/>
  <c r="U767" i="4" s="1"/>
  <c r="O167" i="5"/>
  <c r="U167" i="5" s="1"/>
  <c r="V167" i="5" s="1"/>
  <c r="J168" i="5"/>
  <c r="K168" i="5" s="1"/>
  <c r="N1007" i="5"/>
  <c r="R1007" i="5"/>
  <c r="R768" i="4"/>
  <c r="I768" i="4"/>
  <c r="J768" i="4" s="1"/>
  <c r="P1127" i="4"/>
  <c r="T1127" i="4"/>
  <c r="U1127" i="4" s="1"/>
  <c r="T407" i="4"/>
  <c r="U407" i="4" s="1"/>
  <c r="P407" i="4"/>
  <c r="O47" i="5"/>
  <c r="U47" i="5" s="1"/>
  <c r="V47" i="5" s="1"/>
  <c r="J48" i="5"/>
  <c r="K48" i="5" s="1"/>
  <c r="M648" i="4"/>
  <c r="Q647" i="4"/>
  <c r="W647" i="4" s="1"/>
  <c r="X647" i="4" s="1"/>
  <c r="T527" i="4"/>
  <c r="U527" i="4" s="1"/>
  <c r="P527" i="4"/>
  <c r="R528" i="4"/>
  <c r="I528" i="4"/>
  <c r="J528" i="4" s="1"/>
  <c r="R1127" i="5"/>
  <c r="S1127" i="5" s="1"/>
  <c r="N1127" i="5"/>
  <c r="P1029" i="5"/>
  <c r="G1029" i="5"/>
  <c r="S648" i="4"/>
  <c r="K648" i="4"/>
  <c r="R408" i="4"/>
  <c r="I408" i="4"/>
  <c r="J408" i="4" s="1"/>
  <c r="P1007" i="4"/>
  <c r="T1007" i="4"/>
  <c r="U1007" i="4" s="1"/>
  <c r="E190" i="5"/>
  <c r="F190" i="5" s="1"/>
  <c r="M48" i="4"/>
  <c r="Q47" i="4"/>
  <c r="W47" i="4" s="1"/>
  <c r="X47" i="4" s="1"/>
  <c r="Q167" i="4"/>
  <c r="W167" i="4" s="1"/>
  <c r="X167" i="4" s="1"/>
  <c r="M168" i="4"/>
  <c r="N407" i="5"/>
  <c r="R407" i="5"/>
  <c r="S407" i="5" s="1"/>
  <c r="P429" i="5"/>
  <c r="G429" i="5"/>
  <c r="E670" i="5"/>
  <c r="F670" i="5" s="1"/>
  <c r="G909" i="5"/>
  <c r="P909" i="5"/>
  <c r="S767" i="5"/>
  <c r="S48" i="4"/>
  <c r="K48" i="4"/>
  <c r="E310" i="5"/>
  <c r="F310" i="5" s="1"/>
  <c r="O647" i="5"/>
  <c r="U647" i="5" s="1"/>
  <c r="V647" i="5" s="1"/>
  <c r="J648" i="5"/>
  <c r="K648" i="5" s="1"/>
  <c r="R1128" i="4"/>
  <c r="I1128" i="4"/>
  <c r="J1128" i="4" s="1"/>
  <c r="R527" i="5"/>
  <c r="S527" i="5" s="1"/>
  <c r="N527" i="5"/>
  <c r="P549" i="5"/>
  <c r="G549" i="5"/>
  <c r="E70" i="5"/>
  <c r="F70" i="5" s="1"/>
  <c r="J288" i="5"/>
  <c r="K288" i="5" s="1"/>
  <c r="O287" i="5"/>
  <c r="U287" i="5" s="1"/>
  <c r="V287" i="5" s="1"/>
  <c r="R888" i="4"/>
  <c r="I888" i="4"/>
  <c r="J888" i="4" s="1"/>
  <c r="R767" i="5"/>
  <c r="N767" i="5"/>
  <c r="M288" i="4"/>
  <c r="Q287" i="4"/>
  <c r="W287" i="4" s="1"/>
  <c r="X287" i="4" s="1"/>
  <c r="E1030" i="5" l="1"/>
  <c r="F1030" i="5" s="1"/>
  <c r="Q527" i="4"/>
  <c r="W527" i="4" s="1"/>
  <c r="X527" i="4" s="1"/>
  <c r="M528" i="4"/>
  <c r="O1007" i="5"/>
  <c r="U1007" i="5" s="1"/>
  <c r="V1007" i="5" s="1"/>
  <c r="J1008" i="5"/>
  <c r="K1008" i="5" s="1"/>
  <c r="L288" i="5"/>
  <c r="M288" i="5" s="1"/>
  <c r="Q288" i="5"/>
  <c r="O407" i="5"/>
  <c r="U407" i="5" s="1"/>
  <c r="V407" i="5" s="1"/>
  <c r="J408" i="5"/>
  <c r="K408" i="5" s="1"/>
  <c r="O1127" i="5"/>
  <c r="U1127" i="5" s="1"/>
  <c r="V1127" i="5" s="1"/>
  <c r="J1128" i="5"/>
  <c r="K1128" i="5" s="1"/>
  <c r="Q1127" i="4"/>
  <c r="W1127" i="4" s="1"/>
  <c r="X1127" i="4" s="1"/>
  <c r="M1128" i="4"/>
  <c r="S768" i="4"/>
  <c r="K768" i="4"/>
  <c r="M888" i="4"/>
  <c r="Q887" i="4"/>
  <c r="W887" i="4" s="1"/>
  <c r="X887" i="4" s="1"/>
  <c r="E1150" i="5"/>
  <c r="F1150" i="5" s="1"/>
  <c r="S1008" i="4"/>
  <c r="K1008" i="4"/>
  <c r="S1128" i="4"/>
  <c r="K1128" i="4"/>
  <c r="L168" i="5"/>
  <c r="M168" i="5" s="1"/>
  <c r="Q168" i="5"/>
  <c r="M768" i="4"/>
  <c r="Q767" i="4"/>
  <c r="W767" i="4" s="1"/>
  <c r="X767" i="4" s="1"/>
  <c r="G310" i="5"/>
  <c r="P310" i="5"/>
  <c r="G670" i="5"/>
  <c r="P670" i="5"/>
  <c r="Q48" i="5"/>
  <c r="L48" i="5"/>
  <c r="M48" i="5" s="1"/>
  <c r="G190" i="5"/>
  <c r="P190" i="5"/>
  <c r="L168" i="4"/>
  <c r="N168" i="4" s="1"/>
  <c r="G169" i="4"/>
  <c r="H169" i="4" s="1"/>
  <c r="P70" i="5"/>
  <c r="G70" i="5"/>
  <c r="E910" i="5"/>
  <c r="F910" i="5" s="1"/>
  <c r="M1008" i="4"/>
  <c r="Q1007" i="4"/>
  <c r="W1007" i="4" s="1"/>
  <c r="X1007" i="4" s="1"/>
  <c r="J768" i="5"/>
  <c r="K768" i="5" s="1"/>
  <c r="O767" i="5"/>
  <c r="U767" i="5" s="1"/>
  <c r="V767" i="5" s="1"/>
  <c r="S408" i="4"/>
  <c r="K408" i="4"/>
  <c r="S888" i="4"/>
  <c r="K888" i="4"/>
  <c r="G649" i="4"/>
  <c r="H649" i="4" s="1"/>
  <c r="L648" i="4"/>
  <c r="N648" i="4" s="1"/>
  <c r="S528" i="4"/>
  <c r="K528" i="4"/>
  <c r="J888" i="5"/>
  <c r="K888" i="5" s="1"/>
  <c r="O887" i="5"/>
  <c r="U887" i="5" s="1"/>
  <c r="V887" i="5" s="1"/>
  <c r="E790" i="5"/>
  <c r="F790" i="5" s="1"/>
  <c r="L648" i="5"/>
  <c r="M648" i="5" s="1"/>
  <c r="Q648" i="5"/>
  <c r="E550" i="5"/>
  <c r="F550" i="5" s="1"/>
  <c r="E430" i="5"/>
  <c r="F430" i="5" s="1"/>
  <c r="O527" i="5"/>
  <c r="U527" i="5" s="1"/>
  <c r="V527" i="5" s="1"/>
  <c r="J528" i="5"/>
  <c r="K528" i="5" s="1"/>
  <c r="G49" i="4"/>
  <c r="H49" i="4" s="1"/>
  <c r="L48" i="4"/>
  <c r="N48" i="4" s="1"/>
  <c r="M408" i="4"/>
  <c r="Q407" i="4"/>
  <c r="W407" i="4" s="1"/>
  <c r="X407" i="4" s="1"/>
  <c r="G289" i="4"/>
  <c r="H289" i="4" s="1"/>
  <c r="L288" i="4"/>
  <c r="N288" i="4" s="1"/>
  <c r="R169" i="4" l="1"/>
  <c r="I169" i="4"/>
  <c r="J169" i="4" s="1"/>
  <c r="G1129" i="4"/>
  <c r="H1129" i="4" s="1"/>
  <c r="L1128" i="4"/>
  <c r="N1128" i="4" s="1"/>
  <c r="T288" i="4"/>
  <c r="U288" i="4" s="1"/>
  <c r="P288" i="4"/>
  <c r="T168" i="4"/>
  <c r="U168" i="4" s="1"/>
  <c r="P168" i="4"/>
  <c r="G769" i="4"/>
  <c r="H769" i="4" s="1"/>
  <c r="L768" i="4"/>
  <c r="N768" i="4" s="1"/>
  <c r="T648" i="4"/>
  <c r="U648" i="4" s="1"/>
  <c r="P648" i="4"/>
  <c r="L1008" i="4"/>
  <c r="N1008" i="4" s="1"/>
  <c r="G1009" i="4"/>
  <c r="H1009" i="4" s="1"/>
  <c r="N648" i="5"/>
  <c r="R648" i="5"/>
  <c r="S648" i="5" s="1"/>
  <c r="E191" i="5"/>
  <c r="F191" i="5" s="1"/>
  <c r="E311" i="5"/>
  <c r="F311" i="5" s="1"/>
  <c r="L408" i="5"/>
  <c r="M408" i="5" s="1"/>
  <c r="Q408" i="5"/>
  <c r="R49" i="4"/>
  <c r="I49" i="4"/>
  <c r="J49" i="4" s="1"/>
  <c r="G889" i="4"/>
  <c r="H889" i="4" s="1"/>
  <c r="L888" i="4"/>
  <c r="N888" i="4" s="1"/>
  <c r="G1150" i="5"/>
  <c r="P1150" i="5"/>
  <c r="P1030" i="5"/>
  <c r="G1030" i="5"/>
  <c r="P550" i="5"/>
  <c r="G550" i="5"/>
  <c r="L528" i="5"/>
  <c r="M528" i="5" s="1"/>
  <c r="Q528" i="5"/>
  <c r="E671" i="5"/>
  <c r="F671" i="5" s="1"/>
  <c r="G430" i="5"/>
  <c r="P430" i="5"/>
  <c r="R48" i="5"/>
  <c r="S48" i="5" s="1"/>
  <c r="N48" i="5"/>
  <c r="S288" i="5"/>
  <c r="Q768" i="5"/>
  <c r="L768" i="5"/>
  <c r="M768" i="5" s="1"/>
  <c r="I289" i="4"/>
  <c r="J289" i="4" s="1"/>
  <c r="R289" i="4"/>
  <c r="I649" i="4"/>
  <c r="J649" i="4" s="1"/>
  <c r="R649" i="4"/>
  <c r="E71" i="5"/>
  <c r="F71" i="5" s="1"/>
  <c r="N288" i="5"/>
  <c r="R288" i="5"/>
  <c r="L528" i="4"/>
  <c r="N528" i="4" s="1"/>
  <c r="G529" i="4"/>
  <c r="H529" i="4" s="1"/>
  <c r="P790" i="5"/>
  <c r="G790" i="5"/>
  <c r="P910" i="5"/>
  <c r="G910" i="5"/>
  <c r="G409" i="4"/>
  <c r="H409" i="4" s="1"/>
  <c r="L408" i="4"/>
  <c r="N408" i="4" s="1"/>
  <c r="P48" i="4"/>
  <c r="T48" i="4"/>
  <c r="U48" i="4" s="1"/>
  <c r="Q888" i="5"/>
  <c r="L888" i="5"/>
  <c r="M888" i="5" s="1"/>
  <c r="N168" i="5"/>
  <c r="R168" i="5"/>
  <c r="S168" i="5" s="1"/>
  <c r="Q1128" i="5"/>
  <c r="L1128" i="5"/>
  <c r="M1128" i="5" s="1"/>
  <c r="L1008" i="5"/>
  <c r="M1008" i="5" s="1"/>
  <c r="Q1008" i="5"/>
  <c r="N528" i="5" l="1"/>
  <c r="R528" i="5"/>
  <c r="R889" i="4"/>
  <c r="I889" i="4"/>
  <c r="J889" i="4" s="1"/>
  <c r="G191" i="5"/>
  <c r="P191" i="5"/>
  <c r="T1128" i="4"/>
  <c r="U1128" i="4" s="1"/>
  <c r="P1128" i="4"/>
  <c r="R1008" i="5"/>
  <c r="S1008" i="5" s="1"/>
  <c r="N1008" i="5"/>
  <c r="R529" i="4"/>
  <c r="I529" i="4"/>
  <c r="J529" i="4" s="1"/>
  <c r="J649" i="5"/>
  <c r="K649" i="5" s="1"/>
  <c r="O648" i="5"/>
  <c r="U648" i="5" s="1"/>
  <c r="V648" i="5" s="1"/>
  <c r="P768" i="4"/>
  <c r="T768" i="4"/>
  <c r="U768" i="4" s="1"/>
  <c r="S649" i="4"/>
  <c r="K649" i="4"/>
  <c r="R1009" i="4"/>
  <c r="I1009" i="4"/>
  <c r="J1009" i="4" s="1"/>
  <c r="R769" i="4"/>
  <c r="I769" i="4"/>
  <c r="J769" i="4" s="1"/>
  <c r="S169" i="4"/>
  <c r="K169" i="4"/>
  <c r="E791" i="5"/>
  <c r="F791" i="5" s="1"/>
  <c r="S888" i="5"/>
  <c r="R408" i="5"/>
  <c r="S408" i="5" s="1"/>
  <c r="N408" i="5"/>
  <c r="P1008" i="4"/>
  <c r="T1008" i="4"/>
  <c r="U1008" i="4" s="1"/>
  <c r="M169" i="4"/>
  <c r="Q168" i="4"/>
  <c r="W168" i="4" s="1"/>
  <c r="X168" i="4" s="1"/>
  <c r="S49" i="4"/>
  <c r="K49" i="4"/>
  <c r="P528" i="4"/>
  <c r="T528" i="4"/>
  <c r="U528" i="4" s="1"/>
  <c r="E1031" i="5"/>
  <c r="F1031" i="5" s="1"/>
  <c r="T408" i="4"/>
  <c r="U408" i="4" s="1"/>
  <c r="P408" i="4"/>
  <c r="I409" i="4"/>
  <c r="J409" i="4" s="1"/>
  <c r="R409" i="4"/>
  <c r="O288" i="5"/>
  <c r="U288" i="5" s="1"/>
  <c r="V288" i="5" s="1"/>
  <c r="J289" i="5"/>
  <c r="K289" i="5" s="1"/>
  <c r="P311" i="5"/>
  <c r="G311" i="5"/>
  <c r="R888" i="5"/>
  <c r="N888" i="5"/>
  <c r="E551" i="5"/>
  <c r="F551" i="5" s="1"/>
  <c r="N1128" i="5"/>
  <c r="R1128" i="5"/>
  <c r="S1128" i="5"/>
  <c r="E431" i="5"/>
  <c r="F431" i="5" s="1"/>
  <c r="J169" i="5"/>
  <c r="K169" i="5" s="1"/>
  <c r="O168" i="5"/>
  <c r="U168" i="5" s="1"/>
  <c r="V168" i="5" s="1"/>
  <c r="R768" i="5"/>
  <c r="N768" i="5"/>
  <c r="G671" i="5"/>
  <c r="P671" i="5"/>
  <c r="E1151" i="5"/>
  <c r="F1151" i="5" s="1"/>
  <c r="M289" i="4"/>
  <c r="Q288" i="4"/>
  <c r="W288" i="4" s="1"/>
  <c r="X288" i="4" s="1"/>
  <c r="G71" i="5"/>
  <c r="P71" i="5"/>
  <c r="J49" i="5"/>
  <c r="K49" i="5" s="1"/>
  <c r="O48" i="5"/>
  <c r="U48" i="5" s="1"/>
  <c r="V48" i="5" s="1"/>
  <c r="I1129" i="4"/>
  <c r="J1129" i="4" s="1"/>
  <c r="R1129" i="4"/>
  <c r="M49" i="4"/>
  <c r="Q48" i="4"/>
  <c r="W48" i="4" s="1"/>
  <c r="X48" i="4" s="1"/>
  <c r="S289" i="4"/>
  <c r="K289" i="4"/>
  <c r="E911" i="5"/>
  <c r="F911" i="5" s="1"/>
  <c r="S768" i="5"/>
  <c r="S528" i="5"/>
  <c r="T888" i="4"/>
  <c r="U888" i="4" s="1"/>
  <c r="P888" i="4"/>
  <c r="M649" i="4"/>
  <c r="Q648" i="4"/>
  <c r="W648" i="4" s="1"/>
  <c r="X648" i="4" s="1"/>
  <c r="S1129" i="4" l="1"/>
  <c r="K1129" i="4"/>
  <c r="P551" i="5"/>
  <c r="G551" i="5"/>
  <c r="G50" i="4"/>
  <c r="H50" i="4" s="1"/>
  <c r="L49" i="4"/>
  <c r="N49" i="4" s="1"/>
  <c r="S1009" i="4"/>
  <c r="K1009" i="4"/>
  <c r="M1129" i="4"/>
  <c r="Q1128" i="4"/>
  <c r="W1128" i="4" s="1"/>
  <c r="X1128" i="4" s="1"/>
  <c r="S409" i="4"/>
  <c r="K409" i="4"/>
  <c r="M889" i="4"/>
  <c r="Q888" i="4"/>
  <c r="W888" i="4" s="1"/>
  <c r="X888" i="4" s="1"/>
  <c r="L49" i="5"/>
  <c r="M49" i="5" s="1"/>
  <c r="Q49" i="5"/>
  <c r="M409" i="4"/>
  <c r="Q408" i="4"/>
  <c r="W408" i="4" s="1"/>
  <c r="X408" i="4" s="1"/>
  <c r="G791" i="5"/>
  <c r="P791" i="5"/>
  <c r="G650" i="4"/>
  <c r="H650" i="4" s="1"/>
  <c r="L649" i="4"/>
  <c r="N649" i="4" s="1"/>
  <c r="P1151" i="5"/>
  <c r="G1151" i="5"/>
  <c r="E312" i="5"/>
  <c r="F312" i="5" s="1"/>
  <c r="S529" i="4"/>
  <c r="K529" i="4"/>
  <c r="E192" i="5"/>
  <c r="F192" i="5" s="1"/>
  <c r="O888" i="5"/>
  <c r="U888" i="5" s="1"/>
  <c r="V888" i="5" s="1"/>
  <c r="J889" i="5"/>
  <c r="K889" i="5" s="1"/>
  <c r="P1031" i="5"/>
  <c r="G1031" i="5"/>
  <c r="G170" i="4"/>
  <c r="H170" i="4" s="1"/>
  <c r="L169" i="4"/>
  <c r="N169" i="4" s="1"/>
  <c r="S889" i="4"/>
  <c r="K889" i="4"/>
  <c r="G290" i="4"/>
  <c r="H290" i="4" s="1"/>
  <c r="L289" i="4"/>
  <c r="N289" i="4" s="1"/>
  <c r="J769" i="5"/>
  <c r="K769" i="5" s="1"/>
  <c r="O768" i="5"/>
  <c r="U768" i="5" s="1"/>
  <c r="V768" i="5" s="1"/>
  <c r="Q768" i="4"/>
  <c r="W768" i="4" s="1"/>
  <c r="X768" i="4" s="1"/>
  <c r="M769" i="4"/>
  <c r="O1008" i="5"/>
  <c r="U1008" i="5" s="1"/>
  <c r="V1008" i="5" s="1"/>
  <c r="J1009" i="5"/>
  <c r="K1009" i="5" s="1"/>
  <c r="O1128" i="5"/>
  <c r="U1128" i="5" s="1"/>
  <c r="V1128" i="5" s="1"/>
  <c r="J1129" i="5"/>
  <c r="K1129" i="5" s="1"/>
  <c r="Q289" i="5"/>
  <c r="L289" i="5"/>
  <c r="M289" i="5" s="1"/>
  <c r="Q1008" i="4"/>
  <c r="W1008" i="4" s="1"/>
  <c r="X1008" i="4" s="1"/>
  <c r="M1009" i="4"/>
  <c r="S769" i="4"/>
  <c r="K769" i="4"/>
  <c r="G911" i="5"/>
  <c r="P911" i="5"/>
  <c r="P431" i="5"/>
  <c r="G431" i="5"/>
  <c r="E672" i="5"/>
  <c r="F672" i="5" s="1"/>
  <c r="E72" i="5"/>
  <c r="F72" i="5" s="1"/>
  <c r="Q169" i="5"/>
  <c r="L169" i="5"/>
  <c r="M169" i="5" s="1"/>
  <c r="M529" i="4"/>
  <c r="Q528" i="4"/>
  <c r="W528" i="4" s="1"/>
  <c r="X528" i="4" s="1"/>
  <c r="O408" i="5"/>
  <c r="U408" i="5" s="1"/>
  <c r="V408" i="5" s="1"/>
  <c r="J409" i="5"/>
  <c r="K409" i="5" s="1"/>
  <c r="Q649" i="5"/>
  <c r="L649" i="5"/>
  <c r="M649" i="5" s="1"/>
  <c r="J529" i="5"/>
  <c r="K529" i="5" s="1"/>
  <c r="O528" i="5"/>
  <c r="U528" i="5" s="1"/>
  <c r="V528" i="5" s="1"/>
  <c r="G672" i="5" l="1"/>
  <c r="P672" i="5"/>
  <c r="G890" i="4"/>
  <c r="H890" i="4" s="1"/>
  <c r="L889" i="4"/>
  <c r="N889" i="4" s="1"/>
  <c r="R649" i="5"/>
  <c r="N649" i="5"/>
  <c r="G72" i="5"/>
  <c r="P72" i="5"/>
  <c r="L769" i="4"/>
  <c r="N769" i="4" s="1"/>
  <c r="G770" i="4"/>
  <c r="H770" i="4" s="1"/>
  <c r="L769" i="5"/>
  <c r="M769" i="5" s="1"/>
  <c r="Q769" i="5"/>
  <c r="E1032" i="5"/>
  <c r="F1032" i="5" s="1"/>
  <c r="G312" i="5"/>
  <c r="P312" i="5"/>
  <c r="R50" i="4"/>
  <c r="I50" i="4"/>
  <c r="J50" i="4" s="1"/>
  <c r="P289" i="4"/>
  <c r="T289" i="4"/>
  <c r="U289" i="4" s="1"/>
  <c r="E792" i="5"/>
  <c r="F792" i="5" s="1"/>
  <c r="E1152" i="5"/>
  <c r="F1152" i="5" s="1"/>
  <c r="E552" i="5"/>
  <c r="F552" i="5" s="1"/>
  <c r="G1130" i="4"/>
  <c r="H1130" i="4" s="1"/>
  <c r="L1129" i="4"/>
  <c r="N1129" i="4" s="1"/>
  <c r="G410" i="4"/>
  <c r="H410" i="4" s="1"/>
  <c r="L409" i="4"/>
  <c r="N409" i="4" s="1"/>
  <c r="R290" i="4"/>
  <c r="I290" i="4"/>
  <c r="J290" i="4" s="1"/>
  <c r="E432" i="5"/>
  <c r="F432" i="5" s="1"/>
  <c r="Q529" i="5"/>
  <c r="L529" i="5"/>
  <c r="M529" i="5" s="1"/>
  <c r="G192" i="5"/>
  <c r="P192" i="5"/>
  <c r="S49" i="5"/>
  <c r="L1009" i="4"/>
  <c r="N1009" i="4" s="1"/>
  <c r="G1010" i="4"/>
  <c r="H1010" i="4" s="1"/>
  <c r="R289" i="5"/>
  <c r="S289" i="5" s="1"/>
  <c r="N289" i="5"/>
  <c r="T169" i="4"/>
  <c r="U169" i="4" s="1"/>
  <c r="P169" i="4"/>
  <c r="G530" i="4"/>
  <c r="H530" i="4" s="1"/>
  <c r="L529" i="4"/>
  <c r="N529" i="4" s="1"/>
  <c r="P649" i="4"/>
  <c r="T649" i="4"/>
  <c r="U649" i="4" s="1"/>
  <c r="N49" i="5"/>
  <c r="R49" i="5"/>
  <c r="L409" i="5"/>
  <c r="M409" i="5" s="1"/>
  <c r="Q409" i="5"/>
  <c r="L889" i="5"/>
  <c r="M889" i="5" s="1"/>
  <c r="Q889" i="5"/>
  <c r="Q1009" i="5"/>
  <c r="L1009" i="5"/>
  <c r="M1009" i="5" s="1"/>
  <c r="N169" i="5"/>
  <c r="R169" i="5"/>
  <c r="S169" i="5"/>
  <c r="L1129" i="5"/>
  <c r="M1129" i="5" s="1"/>
  <c r="Q1129" i="5"/>
  <c r="S649" i="5"/>
  <c r="E912" i="5"/>
  <c r="F912" i="5" s="1"/>
  <c r="I170" i="4"/>
  <c r="J170" i="4" s="1"/>
  <c r="R170" i="4"/>
  <c r="R650" i="4"/>
  <c r="I650" i="4"/>
  <c r="J650" i="4" s="1"/>
  <c r="P49" i="4"/>
  <c r="T49" i="4"/>
  <c r="U49" i="4" s="1"/>
  <c r="E73" i="5" l="1"/>
  <c r="F73" i="5" s="1"/>
  <c r="P529" i="4"/>
  <c r="T529" i="4"/>
  <c r="U529" i="4" s="1"/>
  <c r="T1009" i="4"/>
  <c r="U1009" i="4" s="1"/>
  <c r="P1009" i="4"/>
  <c r="G432" i="5"/>
  <c r="P432" i="5"/>
  <c r="O649" i="5"/>
  <c r="U649" i="5" s="1"/>
  <c r="V649" i="5" s="1"/>
  <c r="J650" i="5"/>
  <c r="K650" i="5" s="1"/>
  <c r="I1010" i="4"/>
  <c r="J1010" i="4" s="1"/>
  <c r="R1010" i="4"/>
  <c r="P1032" i="5"/>
  <c r="G1032" i="5"/>
  <c r="R1130" i="4"/>
  <c r="I1130" i="4"/>
  <c r="J1130" i="4" s="1"/>
  <c r="Q49" i="4"/>
  <c r="W49" i="4" s="1"/>
  <c r="X49" i="4" s="1"/>
  <c r="M50" i="4"/>
  <c r="N1129" i="5"/>
  <c r="R1129" i="5"/>
  <c r="S1129" i="5" s="1"/>
  <c r="M170" i="4"/>
  <c r="Q169" i="4"/>
  <c r="W169" i="4" s="1"/>
  <c r="X169" i="4" s="1"/>
  <c r="S290" i="4"/>
  <c r="K290" i="4"/>
  <c r="P552" i="5"/>
  <c r="G552" i="5"/>
  <c r="Q289" i="4"/>
  <c r="W289" i="4" s="1"/>
  <c r="X289" i="4" s="1"/>
  <c r="M290" i="4"/>
  <c r="P889" i="4"/>
  <c r="T889" i="4"/>
  <c r="U889" i="4" s="1"/>
  <c r="Q649" i="4"/>
  <c r="W649" i="4" s="1"/>
  <c r="X649" i="4" s="1"/>
  <c r="M650" i="4"/>
  <c r="E313" i="5"/>
  <c r="F313" i="5" s="1"/>
  <c r="R530" i="4"/>
  <c r="I530" i="4"/>
  <c r="J530" i="4" s="1"/>
  <c r="N409" i="5"/>
  <c r="R409" i="5"/>
  <c r="S409" i="5" s="1"/>
  <c r="S50" i="4"/>
  <c r="K50" i="4"/>
  <c r="R769" i="5"/>
  <c r="S769" i="5" s="1"/>
  <c r="N769" i="5"/>
  <c r="R890" i="4"/>
  <c r="I890" i="4"/>
  <c r="J890" i="4" s="1"/>
  <c r="S650" i="4"/>
  <c r="K650" i="4"/>
  <c r="E193" i="5"/>
  <c r="F193" i="5" s="1"/>
  <c r="P409" i="4"/>
  <c r="T409" i="4"/>
  <c r="U409" i="4" s="1"/>
  <c r="R770" i="4"/>
  <c r="I770" i="4"/>
  <c r="J770" i="4" s="1"/>
  <c r="N889" i="5"/>
  <c r="R889" i="5"/>
  <c r="S889" i="5" s="1"/>
  <c r="S170" i="4"/>
  <c r="K170" i="4"/>
  <c r="O169" i="5"/>
  <c r="U169" i="5" s="1"/>
  <c r="V169" i="5" s="1"/>
  <c r="J170" i="5"/>
  <c r="K170" i="5" s="1"/>
  <c r="O49" i="5"/>
  <c r="U49" i="5" s="1"/>
  <c r="V49" i="5" s="1"/>
  <c r="J50" i="5"/>
  <c r="K50" i="5" s="1"/>
  <c r="J290" i="5"/>
  <c r="K290" i="5" s="1"/>
  <c r="O289" i="5"/>
  <c r="U289" i="5" s="1"/>
  <c r="V289" i="5" s="1"/>
  <c r="R410" i="4"/>
  <c r="I410" i="4"/>
  <c r="J410" i="4" s="1"/>
  <c r="P1152" i="5"/>
  <c r="G1152" i="5"/>
  <c r="T769" i="4"/>
  <c r="U769" i="4" s="1"/>
  <c r="P769" i="4"/>
  <c r="E673" i="5"/>
  <c r="F673" i="5" s="1"/>
  <c r="P792" i="5"/>
  <c r="G792" i="5"/>
  <c r="P912" i="5"/>
  <c r="G912" i="5"/>
  <c r="N1009" i="5"/>
  <c r="R1009" i="5"/>
  <c r="S1009" i="5" s="1"/>
  <c r="R529" i="5"/>
  <c r="S529" i="5" s="1"/>
  <c r="N529" i="5"/>
  <c r="T1129" i="4"/>
  <c r="U1129" i="4" s="1"/>
  <c r="P1129" i="4"/>
  <c r="P673" i="5" l="1"/>
  <c r="G673" i="5"/>
  <c r="L290" i="5"/>
  <c r="M290" i="5" s="1"/>
  <c r="Q290" i="5"/>
  <c r="Q409" i="4"/>
  <c r="W409" i="4" s="1"/>
  <c r="X409" i="4" s="1"/>
  <c r="M410" i="4"/>
  <c r="S530" i="4"/>
  <c r="K530" i="4"/>
  <c r="E1033" i="5"/>
  <c r="F1033" i="5" s="1"/>
  <c r="M1010" i="4"/>
  <c r="Q1009" i="4"/>
  <c r="W1009" i="4" s="1"/>
  <c r="X1009" i="4" s="1"/>
  <c r="M770" i="4"/>
  <c r="Q769" i="4"/>
  <c r="W769" i="4" s="1"/>
  <c r="X769" i="4" s="1"/>
  <c r="L170" i="5"/>
  <c r="M170" i="5" s="1"/>
  <c r="Q170" i="5"/>
  <c r="L50" i="4"/>
  <c r="N50" i="4" s="1"/>
  <c r="G51" i="4"/>
  <c r="H51" i="4" s="1"/>
  <c r="P313" i="5"/>
  <c r="G313" i="5"/>
  <c r="E553" i="5"/>
  <c r="F553" i="5" s="1"/>
  <c r="O1129" i="5"/>
  <c r="U1129" i="5" s="1"/>
  <c r="V1129" i="5" s="1"/>
  <c r="J1130" i="5"/>
  <c r="K1130" i="5" s="1"/>
  <c r="K1010" i="4"/>
  <c r="S1010" i="4"/>
  <c r="Q529" i="4"/>
  <c r="W529" i="4" s="1"/>
  <c r="X529" i="4" s="1"/>
  <c r="M530" i="4"/>
  <c r="O1009" i="5"/>
  <c r="U1009" i="5" s="1"/>
  <c r="V1009" i="5" s="1"/>
  <c r="J1010" i="5"/>
  <c r="K1010" i="5" s="1"/>
  <c r="E913" i="5"/>
  <c r="F913" i="5" s="1"/>
  <c r="E1153" i="5"/>
  <c r="F1153" i="5" s="1"/>
  <c r="M1130" i="4"/>
  <c r="Q1129" i="4"/>
  <c r="W1129" i="4" s="1"/>
  <c r="X1129" i="4" s="1"/>
  <c r="S770" i="4"/>
  <c r="K770" i="4"/>
  <c r="L650" i="5"/>
  <c r="M650" i="5" s="1"/>
  <c r="Q650" i="5"/>
  <c r="J770" i="5"/>
  <c r="K770" i="5" s="1"/>
  <c r="O769" i="5"/>
  <c r="U769" i="5" s="1"/>
  <c r="V769" i="5" s="1"/>
  <c r="E793" i="5"/>
  <c r="F793" i="5" s="1"/>
  <c r="G171" i="4"/>
  <c r="H171" i="4" s="1"/>
  <c r="L170" i="4"/>
  <c r="N170" i="4" s="1"/>
  <c r="G651" i="4"/>
  <c r="H651" i="4" s="1"/>
  <c r="L650" i="4"/>
  <c r="N650" i="4" s="1"/>
  <c r="G291" i="4"/>
  <c r="H291" i="4" s="1"/>
  <c r="L290" i="4"/>
  <c r="N290" i="4" s="1"/>
  <c r="G73" i="5"/>
  <c r="P73" i="5"/>
  <c r="Q50" i="5"/>
  <c r="L50" i="5"/>
  <c r="M50" i="5" s="1"/>
  <c r="G193" i="5"/>
  <c r="P193" i="5"/>
  <c r="S1130" i="4"/>
  <c r="K1130" i="4"/>
  <c r="J890" i="5"/>
  <c r="K890" i="5" s="1"/>
  <c r="O889" i="5"/>
  <c r="U889" i="5" s="1"/>
  <c r="V889" i="5" s="1"/>
  <c r="S410" i="4"/>
  <c r="K410" i="4"/>
  <c r="O529" i="5"/>
  <c r="U529" i="5" s="1"/>
  <c r="V529" i="5" s="1"/>
  <c r="J530" i="5"/>
  <c r="K530" i="5" s="1"/>
  <c r="S890" i="4"/>
  <c r="K890" i="4"/>
  <c r="O409" i="5"/>
  <c r="U409" i="5" s="1"/>
  <c r="V409" i="5" s="1"/>
  <c r="J410" i="5"/>
  <c r="K410" i="5" s="1"/>
  <c r="M890" i="4"/>
  <c r="Q889" i="4"/>
  <c r="W889" i="4" s="1"/>
  <c r="X889" i="4" s="1"/>
  <c r="E433" i="5"/>
  <c r="F433" i="5" s="1"/>
  <c r="L410" i="5" l="1"/>
  <c r="M410" i="5" s="1"/>
  <c r="Q410" i="5"/>
  <c r="E194" i="5"/>
  <c r="F194" i="5" s="1"/>
  <c r="T650" i="4"/>
  <c r="U650" i="4" s="1"/>
  <c r="P650" i="4"/>
  <c r="L770" i="5"/>
  <c r="M770" i="5" s="1"/>
  <c r="Q770" i="5"/>
  <c r="Q890" i="5"/>
  <c r="L890" i="5"/>
  <c r="M890" i="5" s="1"/>
  <c r="G1153" i="5"/>
  <c r="P1153" i="5"/>
  <c r="L890" i="4"/>
  <c r="N890" i="4" s="1"/>
  <c r="G891" i="4"/>
  <c r="H891" i="4" s="1"/>
  <c r="T50" i="4"/>
  <c r="U50" i="4" s="1"/>
  <c r="P50" i="4"/>
  <c r="P433" i="5"/>
  <c r="G433" i="5"/>
  <c r="S50" i="5"/>
  <c r="P170" i="4"/>
  <c r="T170" i="4"/>
  <c r="U170" i="4" s="1"/>
  <c r="Q1130" i="5"/>
  <c r="L1130" i="5"/>
  <c r="M1130" i="5" s="1"/>
  <c r="S290" i="5"/>
  <c r="N650" i="5"/>
  <c r="R650" i="5"/>
  <c r="S650" i="5" s="1"/>
  <c r="R171" i="4"/>
  <c r="I171" i="4"/>
  <c r="J171" i="4" s="1"/>
  <c r="G771" i="4"/>
  <c r="H771" i="4" s="1"/>
  <c r="L770" i="4"/>
  <c r="N770" i="4" s="1"/>
  <c r="R170" i="5"/>
  <c r="S170" i="5" s="1"/>
  <c r="N170" i="5"/>
  <c r="P1033" i="5"/>
  <c r="G1033" i="5"/>
  <c r="N290" i="5"/>
  <c r="R290" i="5"/>
  <c r="G1131" i="4"/>
  <c r="H1131" i="4" s="1"/>
  <c r="L1130" i="4"/>
  <c r="N1130" i="4" s="1"/>
  <c r="P913" i="5"/>
  <c r="G913" i="5"/>
  <c r="L530" i="5"/>
  <c r="M530" i="5" s="1"/>
  <c r="Q530" i="5"/>
  <c r="E74" i="5"/>
  <c r="F74" i="5" s="1"/>
  <c r="G793" i="5"/>
  <c r="P793" i="5"/>
  <c r="L1010" i="5"/>
  <c r="M1010" i="5" s="1"/>
  <c r="Q1010" i="5"/>
  <c r="E674" i="5"/>
  <c r="F674" i="5" s="1"/>
  <c r="R50" i="5"/>
  <c r="N50" i="5"/>
  <c r="G1011" i="4"/>
  <c r="H1011" i="4" s="1"/>
  <c r="L1010" i="4"/>
  <c r="N1010" i="4" s="1"/>
  <c r="P290" i="4"/>
  <c r="T290" i="4"/>
  <c r="U290" i="4" s="1"/>
  <c r="P553" i="5"/>
  <c r="G553" i="5"/>
  <c r="L530" i="4"/>
  <c r="N530" i="4" s="1"/>
  <c r="G531" i="4"/>
  <c r="H531" i="4" s="1"/>
  <c r="I651" i="4"/>
  <c r="J651" i="4" s="1"/>
  <c r="R651" i="4"/>
  <c r="R51" i="4"/>
  <c r="I51" i="4"/>
  <c r="J51" i="4" s="1"/>
  <c r="G411" i="4"/>
  <c r="H411" i="4" s="1"/>
  <c r="L410" i="4"/>
  <c r="N410" i="4" s="1"/>
  <c r="R291" i="4"/>
  <c r="I291" i="4"/>
  <c r="J291" i="4" s="1"/>
  <c r="E314" i="5"/>
  <c r="F314" i="5" s="1"/>
  <c r="N530" i="5" l="1"/>
  <c r="R530" i="5"/>
  <c r="E1034" i="5"/>
  <c r="F1034" i="5" s="1"/>
  <c r="M171" i="4"/>
  <c r="Q170" i="4"/>
  <c r="W170" i="4" s="1"/>
  <c r="X170" i="4" s="1"/>
  <c r="G314" i="5"/>
  <c r="P314" i="5"/>
  <c r="E914" i="5"/>
  <c r="F914" i="5" s="1"/>
  <c r="M291" i="4"/>
  <c r="Q290" i="4"/>
  <c r="W290" i="4" s="1"/>
  <c r="X290" i="4" s="1"/>
  <c r="R1010" i="5"/>
  <c r="N1010" i="5"/>
  <c r="O170" i="5"/>
  <c r="U170" i="5" s="1"/>
  <c r="V170" i="5" s="1"/>
  <c r="J171" i="5"/>
  <c r="K171" i="5" s="1"/>
  <c r="E434" i="5"/>
  <c r="F434" i="5" s="1"/>
  <c r="R890" i="5"/>
  <c r="N890" i="5"/>
  <c r="P194" i="5"/>
  <c r="G194" i="5"/>
  <c r="T1010" i="4"/>
  <c r="U1010" i="4" s="1"/>
  <c r="P1010" i="4"/>
  <c r="S890" i="5"/>
  <c r="T1130" i="4"/>
  <c r="U1130" i="4" s="1"/>
  <c r="P1130" i="4"/>
  <c r="T770" i="4"/>
  <c r="U770" i="4" s="1"/>
  <c r="P770" i="4"/>
  <c r="M51" i="4"/>
  <c r="Q50" i="4"/>
  <c r="W50" i="4" s="1"/>
  <c r="X50" i="4" s="1"/>
  <c r="R410" i="5"/>
  <c r="S410" i="5" s="1"/>
  <c r="N410" i="5"/>
  <c r="S51" i="4"/>
  <c r="K51" i="4"/>
  <c r="S1010" i="5"/>
  <c r="J651" i="5"/>
  <c r="K651" i="5" s="1"/>
  <c r="O650" i="5"/>
  <c r="U650" i="5" s="1"/>
  <c r="V650" i="5" s="1"/>
  <c r="S651" i="4"/>
  <c r="K651" i="4"/>
  <c r="I1131" i="4"/>
  <c r="J1131" i="4" s="1"/>
  <c r="R1131" i="4"/>
  <c r="R771" i="4"/>
  <c r="I771" i="4"/>
  <c r="J771" i="4" s="1"/>
  <c r="R1130" i="5"/>
  <c r="N1130" i="5"/>
  <c r="R1011" i="4"/>
  <c r="I1011" i="4"/>
  <c r="J1011" i="4" s="1"/>
  <c r="T410" i="4"/>
  <c r="U410" i="4" s="1"/>
  <c r="P410" i="4"/>
  <c r="S1130" i="5"/>
  <c r="N770" i="5"/>
  <c r="R770" i="5"/>
  <c r="S770" i="5" s="1"/>
  <c r="E1154" i="5"/>
  <c r="F1154" i="5" s="1"/>
  <c r="S291" i="4"/>
  <c r="K291" i="4"/>
  <c r="E794" i="5"/>
  <c r="F794" i="5" s="1"/>
  <c r="R531" i="4"/>
  <c r="I531" i="4"/>
  <c r="J531" i="4" s="1"/>
  <c r="J51" i="5"/>
  <c r="K51" i="5" s="1"/>
  <c r="O50" i="5"/>
  <c r="U50" i="5" s="1"/>
  <c r="V50" i="5" s="1"/>
  <c r="T530" i="4"/>
  <c r="U530" i="4" s="1"/>
  <c r="P530" i="4"/>
  <c r="P74" i="5"/>
  <c r="G74" i="5"/>
  <c r="S171" i="4"/>
  <c r="K171" i="4"/>
  <c r="R891" i="4"/>
  <c r="I891" i="4"/>
  <c r="J891" i="4" s="1"/>
  <c r="I411" i="4"/>
  <c r="J411" i="4" s="1"/>
  <c r="R411" i="4"/>
  <c r="E554" i="5"/>
  <c r="F554" i="5" s="1"/>
  <c r="G674" i="5"/>
  <c r="P674" i="5"/>
  <c r="S530" i="5"/>
  <c r="O290" i="5"/>
  <c r="U290" i="5" s="1"/>
  <c r="V290" i="5" s="1"/>
  <c r="J291" i="5"/>
  <c r="K291" i="5" s="1"/>
  <c r="P890" i="4"/>
  <c r="T890" i="4"/>
  <c r="U890" i="4" s="1"/>
  <c r="M651" i="4"/>
  <c r="Q650" i="4"/>
  <c r="W650" i="4" s="1"/>
  <c r="X650" i="4" s="1"/>
  <c r="G172" i="4" l="1"/>
  <c r="H172" i="4" s="1"/>
  <c r="L171" i="4"/>
  <c r="N171" i="4" s="1"/>
  <c r="S531" i="4"/>
  <c r="K531" i="4"/>
  <c r="G652" i="4"/>
  <c r="H652" i="4" s="1"/>
  <c r="L651" i="4"/>
  <c r="N651" i="4" s="1"/>
  <c r="E195" i="5"/>
  <c r="F195" i="5" s="1"/>
  <c r="E315" i="5"/>
  <c r="F315" i="5" s="1"/>
  <c r="P794" i="5"/>
  <c r="G794" i="5"/>
  <c r="J771" i="5"/>
  <c r="K771" i="5" s="1"/>
  <c r="O770" i="5"/>
  <c r="U770" i="5" s="1"/>
  <c r="V770" i="5" s="1"/>
  <c r="O1130" i="5"/>
  <c r="U1130" i="5" s="1"/>
  <c r="V1130" i="5" s="1"/>
  <c r="J1131" i="5"/>
  <c r="K1131" i="5" s="1"/>
  <c r="O890" i="5"/>
  <c r="U890" i="5" s="1"/>
  <c r="V890" i="5" s="1"/>
  <c r="J891" i="5"/>
  <c r="K891" i="5" s="1"/>
  <c r="O1010" i="5"/>
  <c r="U1010" i="5" s="1"/>
  <c r="V1010" i="5" s="1"/>
  <c r="J1011" i="5"/>
  <c r="K1011" i="5" s="1"/>
  <c r="Q890" i="4"/>
  <c r="W890" i="4" s="1"/>
  <c r="X890" i="4" s="1"/>
  <c r="M891" i="4"/>
  <c r="G554" i="5"/>
  <c r="P554" i="5"/>
  <c r="Q651" i="5"/>
  <c r="L651" i="5"/>
  <c r="M651" i="5" s="1"/>
  <c r="M771" i="4"/>
  <c r="Q770" i="4"/>
  <c r="W770" i="4" s="1"/>
  <c r="X770" i="4" s="1"/>
  <c r="E675" i="5"/>
  <c r="F675" i="5" s="1"/>
  <c r="S771" i="4"/>
  <c r="K771" i="4"/>
  <c r="G434" i="5"/>
  <c r="P434" i="5"/>
  <c r="S411" i="4"/>
  <c r="K411" i="4"/>
  <c r="G52" i="4"/>
  <c r="H52" i="4" s="1"/>
  <c r="L51" i="4"/>
  <c r="N51" i="4" s="1"/>
  <c r="M1131" i="4"/>
  <c r="Q1130" i="4"/>
  <c r="W1130" i="4" s="1"/>
  <c r="X1130" i="4" s="1"/>
  <c r="P914" i="5"/>
  <c r="G914" i="5"/>
  <c r="P1034" i="5"/>
  <c r="G1034" i="5"/>
  <c r="G292" i="4"/>
  <c r="H292" i="4" s="1"/>
  <c r="L291" i="4"/>
  <c r="N291" i="4" s="1"/>
  <c r="M411" i="4"/>
  <c r="Q410" i="4"/>
  <c r="W410" i="4" s="1"/>
  <c r="X410" i="4" s="1"/>
  <c r="S891" i="4"/>
  <c r="K891" i="4"/>
  <c r="P1154" i="5"/>
  <c r="G1154" i="5"/>
  <c r="S1011" i="4"/>
  <c r="K1011" i="4"/>
  <c r="M1011" i="4"/>
  <c r="Q1010" i="4"/>
  <c r="W1010" i="4" s="1"/>
  <c r="X1010" i="4" s="1"/>
  <c r="Q171" i="5"/>
  <c r="L171" i="5"/>
  <c r="M171" i="5" s="1"/>
  <c r="E75" i="5"/>
  <c r="F75" i="5" s="1"/>
  <c r="M531" i="4"/>
  <c r="Q530" i="4"/>
  <c r="W530" i="4" s="1"/>
  <c r="X530" i="4" s="1"/>
  <c r="Q291" i="5"/>
  <c r="L291" i="5"/>
  <c r="M291" i="5" s="1"/>
  <c r="L51" i="5"/>
  <c r="M51" i="5" s="1"/>
  <c r="Q51" i="5"/>
  <c r="S1131" i="4"/>
  <c r="K1131" i="4"/>
  <c r="O410" i="5"/>
  <c r="U410" i="5" s="1"/>
  <c r="V410" i="5" s="1"/>
  <c r="J411" i="5"/>
  <c r="K411" i="5" s="1"/>
  <c r="J531" i="5"/>
  <c r="K531" i="5" s="1"/>
  <c r="O530" i="5"/>
  <c r="U530" i="5" s="1"/>
  <c r="V530" i="5" s="1"/>
  <c r="R651" i="5" l="1"/>
  <c r="S651" i="5" s="1"/>
  <c r="N651" i="5"/>
  <c r="E795" i="5"/>
  <c r="F795" i="5" s="1"/>
  <c r="R652" i="4"/>
  <c r="I652" i="4"/>
  <c r="J652" i="4" s="1"/>
  <c r="G1012" i="4"/>
  <c r="H1012" i="4" s="1"/>
  <c r="L1011" i="4"/>
  <c r="N1011" i="4" s="1"/>
  <c r="G772" i="4"/>
  <c r="H772" i="4" s="1"/>
  <c r="L771" i="4"/>
  <c r="N771" i="4" s="1"/>
  <c r="L891" i="5"/>
  <c r="M891" i="5" s="1"/>
  <c r="Q891" i="5"/>
  <c r="T51" i="4"/>
  <c r="U51" i="4" s="1"/>
  <c r="P51" i="4"/>
  <c r="S51" i="5"/>
  <c r="R292" i="4"/>
  <c r="I292" i="4"/>
  <c r="J292" i="4" s="1"/>
  <c r="R52" i="4"/>
  <c r="I52" i="4"/>
  <c r="J52" i="4" s="1"/>
  <c r="P171" i="4"/>
  <c r="T171" i="4"/>
  <c r="U171" i="4" s="1"/>
  <c r="G532" i="4"/>
  <c r="H532" i="4" s="1"/>
  <c r="L531" i="4"/>
  <c r="N531" i="4" s="1"/>
  <c r="T291" i="4"/>
  <c r="U291" i="4" s="1"/>
  <c r="P291" i="4"/>
  <c r="Q531" i="5"/>
  <c r="L531" i="5"/>
  <c r="M531" i="5" s="1"/>
  <c r="N51" i="5"/>
  <c r="R51" i="5"/>
  <c r="E1155" i="5"/>
  <c r="F1155" i="5" s="1"/>
  <c r="E1035" i="5"/>
  <c r="F1035" i="5" s="1"/>
  <c r="E555" i="5"/>
  <c r="F555" i="5" s="1"/>
  <c r="L1131" i="5"/>
  <c r="M1131" i="5" s="1"/>
  <c r="Q1131" i="5"/>
  <c r="P315" i="5"/>
  <c r="G315" i="5"/>
  <c r="R172" i="4"/>
  <c r="I172" i="4"/>
  <c r="J172" i="4" s="1"/>
  <c r="R171" i="5"/>
  <c r="S171" i="5" s="1"/>
  <c r="N171" i="5"/>
  <c r="G412" i="4"/>
  <c r="H412" i="4" s="1"/>
  <c r="L411" i="4"/>
  <c r="N411" i="4" s="1"/>
  <c r="P675" i="5"/>
  <c r="G675" i="5"/>
  <c r="G195" i="5"/>
  <c r="P195" i="5"/>
  <c r="G75" i="5"/>
  <c r="P75" i="5"/>
  <c r="R291" i="5"/>
  <c r="S291" i="5" s="1"/>
  <c r="N291" i="5"/>
  <c r="L891" i="4"/>
  <c r="N891" i="4" s="1"/>
  <c r="G892" i="4"/>
  <c r="H892" i="4" s="1"/>
  <c r="E915" i="5"/>
  <c r="F915" i="5" s="1"/>
  <c r="L1131" i="4"/>
  <c r="N1131" i="4" s="1"/>
  <c r="G1132" i="4"/>
  <c r="H1132" i="4" s="1"/>
  <c r="E435" i="5"/>
  <c r="F435" i="5" s="1"/>
  <c r="Q411" i="5"/>
  <c r="L411" i="5"/>
  <c r="M411" i="5" s="1"/>
  <c r="Q1011" i="5"/>
  <c r="L1011" i="5"/>
  <c r="M1011" i="5" s="1"/>
  <c r="L771" i="5"/>
  <c r="M771" i="5" s="1"/>
  <c r="Q771" i="5"/>
  <c r="T651" i="4"/>
  <c r="U651" i="4" s="1"/>
  <c r="P651" i="4"/>
  <c r="S52" i="4" l="1"/>
  <c r="K52" i="4"/>
  <c r="G795" i="5"/>
  <c r="P795" i="5"/>
  <c r="S172" i="4"/>
  <c r="K172" i="4"/>
  <c r="S292" i="4"/>
  <c r="K292" i="4"/>
  <c r="P771" i="4"/>
  <c r="T771" i="4"/>
  <c r="U771" i="4" s="1"/>
  <c r="O651" i="5"/>
  <c r="U651" i="5" s="1"/>
  <c r="V651" i="5" s="1"/>
  <c r="J652" i="5"/>
  <c r="K652" i="5" s="1"/>
  <c r="P555" i="5"/>
  <c r="G555" i="5"/>
  <c r="N771" i="5"/>
  <c r="R771" i="5"/>
  <c r="S771" i="5" s="1"/>
  <c r="J292" i="5"/>
  <c r="K292" i="5" s="1"/>
  <c r="O291" i="5"/>
  <c r="U291" i="5" s="1"/>
  <c r="V291" i="5" s="1"/>
  <c r="E316" i="5"/>
  <c r="F316" i="5" s="1"/>
  <c r="G1155" i="5"/>
  <c r="P1155" i="5"/>
  <c r="T531" i="4"/>
  <c r="U531" i="4" s="1"/>
  <c r="P531" i="4"/>
  <c r="R772" i="4"/>
  <c r="I772" i="4"/>
  <c r="J772" i="4" s="1"/>
  <c r="E196" i="5"/>
  <c r="F196" i="5" s="1"/>
  <c r="M292" i="4"/>
  <c r="Q291" i="4"/>
  <c r="W291" i="4" s="1"/>
  <c r="X291" i="4" s="1"/>
  <c r="R1132" i="4"/>
  <c r="I1132" i="4"/>
  <c r="J1132" i="4" s="1"/>
  <c r="P1011" i="4"/>
  <c r="T1011" i="4"/>
  <c r="U1011" i="4" s="1"/>
  <c r="N891" i="5"/>
  <c r="R891" i="5"/>
  <c r="S891" i="5" s="1"/>
  <c r="T411" i="4"/>
  <c r="U411" i="4" s="1"/>
  <c r="P411" i="4"/>
  <c r="P1131" i="4"/>
  <c r="T1131" i="4"/>
  <c r="U1131" i="4" s="1"/>
  <c r="R412" i="4"/>
  <c r="I412" i="4"/>
  <c r="J412" i="4" s="1"/>
  <c r="M52" i="4"/>
  <c r="Q51" i="4"/>
  <c r="W51" i="4" s="1"/>
  <c r="X51" i="4" s="1"/>
  <c r="I1012" i="4"/>
  <c r="J1012" i="4" s="1"/>
  <c r="R1012" i="4"/>
  <c r="R892" i="4"/>
  <c r="I892" i="4"/>
  <c r="J892" i="4" s="1"/>
  <c r="T891" i="4"/>
  <c r="U891" i="4" s="1"/>
  <c r="P891" i="4"/>
  <c r="G1035" i="5"/>
  <c r="P1035" i="5"/>
  <c r="N1011" i="5"/>
  <c r="R1011" i="5"/>
  <c r="S1011" i="5" s="1"/>
  <c r="R532" i="4"/>
  <c r="I532" i="4"/>
  <c r="J532" i="4" s="1"/>
  <c r="E76" i="5"/>
  <c r="F76" i="5" s="1"/>
  <c r="R1131" i="5"/>
  <c r="S1131" i="5" s="1"/>
  <c r="N1131" i="5"/>
  <c r="O51" i="5"/>
  <c r="U51" i="5" s="1"/>
  <c r="V51" i="5" s="1"/>
  <c r="J52" i="5"/>
  <c r="K52" i="5" s="1"/>
  <c r="Q171" i="4"/>
  <c r="W171" i="4" s="1"/>
  <c r="X171" i="4" s="1"/>
  <c r="M172" i="4"/>
  <c r="S652" i="4"/>
  <c r="K652" i="4"/>
  <c r="P435" i="5"/>
  <c r="G435" i="5"/>
  <c r="E676" i="5"/>
  <c r="F676" i="5" s="1"/>
  <c r="M652" i="4"/>
  <c r="Q651" i="4"/>
  <c r="W651" i="4" s="1"/>
  <c r="X651" i="4" s="1"/>
  <c r="N411" i="5"/>
  <c r="R411" i="5"/>
  <c r="S411" i="5" s="1"/>
  <c r="P915" i="5"/>
  <c r="G915" i="5"/>
  <c r="O171" i="5"/>
  <c r="U171" i="5" s="1"/>
  <c r="V171" i="5" s="1"/>
  <c r="J172" i="5"/>
  <c r="K172" i="5" s="1"/>
  <c r="R531" i="5"/>
  <c r="S531" i="5" s="1"/>
  <c r="N531" i="5"/>
  <c r="E436" i="5" l="1"/>
  <c r="F436" i="5" s="1"/>
  <c r="Q52" i="5"/>
  <c r="L52" i="5"/>
  <c r="M52" i="5" s="1"/>
  <c r="Q1011" i="4"/>
  <c r="W1011" i="4" s="1"/>
  <c r="X1011" i="4" s="1"/>
  <c r="M1012" i="4"/>
  <c r="S772" i="4"/>
  <c r="K772" i="4"/>
  <c r="L652" i="5"/>
  <c r="M652" i="5" s="1"/>
  <c r="Q652" i="5"/>
  <c r="E796" i="5"/>
  <c r="F796" i="5" s="1"/>
  <c r="O1011" i="5"/>
  <c r="U1011" i="5" s="1"/>
  <c r="V1011" i="5" s="1"/>
  <c r="J1012" i="5"/>
  <c r="K1012" i="5" s="1"/>
  <c r="O531" i="5"/>
  <c r="U531" i="5" s="1"/>
  <c r="V531" i="5" s="1"/>
  <c r="J532" i="5"/>
  <c r="K532" i="5" s="1"/>
  <c r="Q531" i="4"/>
  <c r="W531" i="4" s="1"/>
  <c r="X531" i="4" s="1"/>
  <c r="M532" i="4"/>
  <c r="L292" i="5"/>
  <c r="M292" i="5" s="1"/>
  <c r="Q292" i="5"/>
  <c r="M772" i="4"/>
  <c r="Q771" i="4"/>
  <c r="W771" i="4" s="1"/>
  <c r="X771" i="4" s="1"/>
  <c r="G653" i="4"/>
  <c r="H653" i="4" s="1"/>
  <c r="L652" i="4"/>
  <c r="N652" i="4" s="1"/>
  <c r="G76" i="5"/>
  <c r="P76" i="5"/>
  <c r="E1036" i="5"/>
  <c r="F1036" i="5" s="1"/>
  <c r="G293" i="4"/>
  <c r="H293" i="4" s="1"/>
  <c r="L292" i="4"/>
  <c r="N292" i="4" s="1"/>
  <c r="G53" i="4"/>
  <c r="H53" i="4" s="1"/>
  <c r="L52" i="4"/>
  <c r="N52" i="4" s="1"/>
  <c r="Q1131" i="4"/>
  <c r="W1131" i="4" s="1"/>
  <c r="X1131" i="4" s="1"/>
  <c r="M1132" i="4"/>
  <c r="S1012" i="4"/>
  <c r="K1012" i="4"/>
  <c r="L172" i="5"/>
  <c r="M172" i="5" s="1"/>
  <c r="Q172" i="5"/>
  <c r="M892" i="4"/>
  <c r="Q891" i="4"/>
  <c r="W891" i="4" s="1"/>
  <c r="X891" i="4" s="1"/>
  <c r="O771" i="5"/>
  <c r="U771" i="5" s="1"/>
  <c r="V771" i="5" s="1"/>
  <c r="J772" i="5"/>
  <c r="K772" i="5" s="1"/>
  <c r="M412" i="4"/>
  <c r="Q411" i="4"/>
  <c r="W411" i="4" s="1"/>
  <c r="X411" i="4" s="1"/>
  <c r="S412" i="4"/>
  <c r="K412" i="4"/>
  <c r="J892" i="5"/>
  <c r="K892" i="5" s="1"/>
  <c r="O891" i="5"/>
  <c r="U891" i="5" s="1"/>
  <c r="V891" i="5" s="1"/>
  <c r="P196" i="5"/>
  <c r="G196" i="5"/>
  <c r="E1156" i="5"/>
  <c r="F1156" i="5" s="1"/>
  <c r="E556" i="5"/>
  <c r="F556" i="5" s="1"/>
  <c r="S1132" i="4"/>
  <c r="K1132" i="4"/>
  <c r="O411" i="5"/>
  <c r="U411" i="5" s="1"/>
  <c r="V411" i="5" s="1"/>
  <c r="J412" i="5"/>
  <c r="K412" i="5" s="1"/>
  <c r="O1131" i="5"/>
  <c r="U1131" i="5" s="1"/>
  <c r="V1131" i="5" s="1"/>
  <c r="J1132" i="5"/>
  <c r="K1132" i="5" s="1"/>
  <c r="E916" i="5"/>
  <c r="F916" i="5" s="1"/>
  <c r="P676" i="5"/>
  <c r="G676" i="5"/>
  <c r="S532" i="4"/>
  <c r="K532" i="4"/>
  <c r="S892" i="4"/>
  <c r="K892" i="4"/>
  <c r="G316" i="5"/>
  <c r="P316" i="5"/>
  <c r="L172" i="4"/>
  <c r="N172" i="4" s="1"/>
  <c r="G173" i="4"/>
  <c r="H173" i="4" s="1"/>
  <c r="G556" i="5" l="1"/>
  <c r="P556" i="5"/>
  <c r="R53" i="4"/>
  <c r="I53" i="4"/>
  <c r="J53" i="4" s="1"/>
  <c r="I653" i="4"/>
  <c r="J653" i="4" s="1"/>
  <c r="R653" i="4"/>
  <c r="L532" i="5"/>
  <c r="M532" i="5" s="1"/>
  <c r="Q532" i="5"/>
  <c r="P796" i="5"/>
  <c r="G796" i="5"/>
  <c r="P1156" i="5"/>
  <c r="G1156" i="5"/>
  <c r="N172" i="5"/>
  <c r="R172" i="5"/>
  <c r="I293" i="4"/>
  <c r="J293" i="4" s="1"/>
  <c r="R293" i="4"/>
  <c r="S652" i="5"/>
  <c r="R52" i="5"/>
  <c r="S52" i="5" s="1"/>
  <c r="N52" i="5"/>
  <c r="R173" i="4"/>
  <c r="I173" i="4"/>
  <c r="J173" i="4" s="1"/>
  <c r="L412" i="5"/>
  <c r="M412" i="5" s="1"/>
  <c r="Q412" i="5"/>
  <c r="E197" i="5"/>
  <c r="F197" i="5" s="1"/>
  <c r="L1012" i="4"/>
  <c r="N1012" i="4" s="1"/>
  <c r="G1013" i="4"/>
  <c r="H1013" i="4" s="1"/>
  <c r="L1012" i="5"/>
  <c r="M1012" i="5" s="1"/>
  <c r="Q1012" i="5"/>
  <c r="N652" i="5"/>
  <c r="R652" i="5"/>
  <c r="G893" i="4"/>
  <c r="H893" i="4" s="1"/>
  <c r="L892" i="4"/>
  <c r="N892" i="4" s="1"/>
  <c r="S172" i="5"/>
  <c r="N292" i="5"/>
  <c r="R292" i="5"/>
  <c r="S292" i="5" s="1"/>
  <c r="G773" i="4"/>
  <c r="H773" i="4" s="1"/>
  <c r="L772" i="4"/>
  <c r="N772" i="4" s="1"/>
  <c r="G436" i="5"/>
  <c r="P436" i="5"/>
  <c r="T172" i="4"/>
  <c r="U172" i="4" s="1"/>
  <c r="P172" i="4"/>
  <c r="P1036" i="5"/>
  <c r="G1036" i="5"/>
  <c r="E677" i="5"/>
  <c r="F677" i="5" s="1"/>
  <c r="Q892" i="5"/>
  <c r="L892" i="5"/>
  <c r="M892" i="5" s="1"/>
  <c r="E77" i="5"/>
  <c r="F77" i="5" s="1"/>
  <c r="Q1132" i="5"/>
  <c r="L1132" i="5"/>
  <c r="M1132" i="5" s="1"/>
  <c r="T292" i="4"/>
  <c r="U292" i="4" s="1"/>
  <c r="P292" i="4"/>
  <c r="L532" i="4"/>
  <c r="N532" i="4" s="1"/>
  <c r="G533" i="4"/>
  <c r="H533" i="4" s="1"/>
  <c r="Q772" i="5"/>
  <c r="L772" i="5"/>
  <c r="M772" i="5" s="1"/>
  <c r="G1133" i="4"/>
  <c r="H1133" i="4" s="1"/>
  <c r="L1132" i="4"/>
  <c r="N1132" i="4" s="1"/>
  <c r="E317" i="5"/>
  <c r="F317" i="5" s="1"/>
  <c r="P916" i="5"/>
  <c r="G916" i="5"/>
  <c r="G413" i="4"/>
  <c r="H413" i="4" s="1"/>
  <c r="L412" i="4"/>
  <c r="N412" i="4" s="1"/>
  <c r="P52" i="4"/>
  <c r="T52" i="4"/>
  <c r="U52" i="4" s="1"/>
  <c r="P652" i="4"/>
  <c r="T652" i="4"/>
  <c r="U652" i="4" s="1"/>
  <c r="R892" i="5" l="1"/>
  <c r="N892" i="5"/>
  <c r="R412" i="5"/>
  <c r="N412" i="5"/>
  <c r="E917" i="5"/>
  <c r="F917" i="5" s="1"/>
  <c r="S173" i="4"/>
  <c r="K173" i="4"/>
  <c r="M293" i="4"/>
  <c r="Q292" i="4"/>
  <c r="W292" i="4" s="1"/>
  <c r="X292" i="4" s="1"/>
  <c r="E1157" i="5"/>
  <c r="F1157" i="5" s="1"/>
  <c r="S53" i="4"/>
  <c r="K53" i="4"/>
  <c r="K653" i="4"/>
  <c r="S653" i="4"/>
  <c r="M653" i="4"/>
  <c r="Q652" i="4"/>
  <c r="W652" i="4" s="1"/>
  <c r="X652" i="4" s="1"/>
  <c r="T892" i="4"/>
  <c r="U892" i="4" s="1"/>
  <c r="P892" i="4"/>
  <c r="R1013" i="4"/>
  <c r="I1013" i="4"/>
  <c r="J1013" i="4" s="1"/>
  <c r="J53" i="5"/>
  <c r="K53" i="5" s="1"/>
  <c r="O52" i="5"/>
  <c r="U52" i="5" s="1"/>
  <c r="V52" i="5" s="1"/>
  <c r="P532" i="4"/>
  <c r="T532" i="4"/>
  <c r="U532" i="4" s="1"/>
  <c r="O292" i="5"/>
  <c r="U292" i="5" s="1"/>
  <c r="V292" i="5" s="1"/>
  <c r="J293" i="5"/>
  <c r="K293" i="5" s="1"/>
  <c r="J173" i="5"/>
  <c r="K173" i="5" s="1"/>
  <c r="O172" i="5"/>
  <c r="U172" i="5" s="1"/>
  <c r="V172" i="5" s="1"/>
  <c r="P1012" i="4"/>
  <c r="T1012" i="4"/>
  <c r="U1012" i="4" s="1"/>
  <c r="E797" i="5"/>
  <c r="F797" i="5" s="1"/>
  <c r="N1132" i="5"/>
  <c r="R1132" i="5"/>
  <c r="I1133" i="4"/>
  <c r="J1133" i="4" s="1"/>
  <c r="R1133" i="4"/>
  <c r="S1132" i="5"/>
  <c r="P677" i="5"/>
  <c r="G677" i="5"/>
  <c r="E437" i="5"/>
  <c r="F437" i="5" s="1"/>
  <c r="E557" i="5"/>
  <c r="F557" i="5" s="1"/>
  <c r="R1012" i="5"/>
  <c r="S1012" i="5" s="1"/>
  <c r="N1012" i="5"/>
  <c r="P317" i="5"/>
  <c r="G317" i="5"/>
  <c r="P1132" i="4"/>
  <c r="T1132" i="4"/>
  <c r="U1132" i="4" s="1"/>
  <c r="R893" i="4"/>
  <c r="I893" i="4"/>
  <c r="J893" i="4" s="1"/>
  <c r="M53" i="4"/>
  <c r="Q52" i="4"/>
  <c r="W52" i="4" s="1"/>
  <c r="X52" i="4" s="1"/>
  <c r="T412" i="4"/>
  <c r="U412" i="4" s="1"/>
  <c r="P412" i="4"/>
  <c r="R772" i="5"/>
  <c r="N772" i="5"/>
  <c r="G77" i="5"/>
  <c r="P77" i="5"/>
  <c r="E1037" i="5"/>
  <c r="F1037" i="5" s="1"/>
  <c r="P772" i="4"/>
  <c r="T772" i="4"/>
  <c r="U772" i="4" s="1"/>
  <c r="P197" i="5"/>
  <c r="G197" i="5"/>
  <c r="R533" i="4"/>
  <c r="I533" i="4"/>
  <c r="J533" i="4" s="1"/>
  <c r="S892" i="5"/>
  <c r="M173" i="4"/>
  <c r="Q172" i="4"/>
  <c r="W172" i="4" s="1"/>
  <c r="X172" i="4" s="1"/>
  <c r="I413" i="4"/>
  <c r="J413" i="4" s="1"/>
  <c r="R413" i="4"/>
  <c r="S772" i="5"/>
  <c r="R773" i="4"/>
  <c r="I773" i="4"/>
  <c r="J773" i="4" s="1"/>
  <c r="J653" i="5"/>
  <c r="K653" i="5" s="1"/>
  <c r="O652" i="5"/>
  <c r="U652" i="5" s="1"/>
  <c r="V652" i="5" s="1"/>
  <c r="S412" i="5"/>
  <c r="S293" i="4"/>
  <c r="K293" i="4"/>
  <c r="N532" i="5"/>
  <c r="R532" i="5"/>
  <c r="S532" i="5" s="1"/>
  <c r="S533" i="4" l="1"/>
  <c r="K533" i="4"/>
  <c r="P1037" i="5"/>
  <c r="G1037" i="5"/>
  <c r="E678" i="5"/>
  <c r="F678" i="5" s="1"/>
  <c r="S893" i="4"/>
  <c r="K893" i="4"/>
  <c r="J533" i="5"/>
  <c r="K533" i="5" s="1"/>
  <c r="O532" i="5"/>
  <c r="U532" i="5" s="1"/>
  <c r="V532" i="5" s="1"/>
  <c r="O1012" i="5"/>
  <c r="U1012" i="5" s="1"/>
  <c r="V1012" i="5" s="1"/>
  <c r="J1013" i="5"/>
  <c r="K1013" i="5" s="1"/>
  <c r="G1157" i="5"/>
  <c r="P1157" i="5"/>
  <c r="E78" i="5"/>
  <c r="F78" i="5" s="1"/>
  <c r="O412" i="5"/>
  <c r="U412" i="5" s="1"/>
  <c r="V412" i="5" s="1"/>
  <c r="J413" i="5"/>
  <c r="K413" i="5" s="1"/>
  <c r="P917" i="5"/>
  <c r="G917" i="5"/>
  <c r="E198" i="5"/>
  <c r="F198" i="5" s="1"/>
  <c r="P557" i="5"/>
  <c r="G557" i="5"/>
  <c r="S1133" i="4"/>
  <c r="K1133" i="4"/>
  <c r="Q1012" i="4"/>
  <c r="W1012" i="4" s="1"/>
  <c r="X1012" i="4" s="1"/>
  <c r="M1013" i="4"/>
  <c r="M893" i="4"/>
  <c r="Q892" i="4"/>
  <c r="W892" i="4" s="1"/>
  <c r="X892" i="4" s="1"/>
  <c r="S413" i="4"/>
  <c r="K413" i="4"/>
  <c r="J773" i="5"/>
  <c r="K773" i="5" s="1"/>
  <c r="O772" i="5"/>
  <c r="U772" i="5" s="1"/>
  <c r="V772" i="5" s="1"/>
  <c r="Q653" i="5"/>
  <c r="L653" i="5"/>
  <c r="M653" i="5" s="1"/>
  <c r="M413" i="4"/>
  <c r="Q412" i="4"/>
  <c r="W412" i="4" s="1"/>
  <c r="X412" i="4" s="1"/>
  <c r="M1133" i="4"/>
  <c r="Q1132" i="4"/>
  <c r="W1132" i="4" s="1"/>
  <c r="X1132" i="4" s="1"/>
  <c r="P437" i="5"/>
  <c r="G437" i="5"/>
  <c r="O1132" i="5"/>
  <c r="U1132" i="5" s="1"/>
  <c r="V1132" i="5" s="1"/>
  <c r="J1133" i="5"/>
  <c r="K1133" i="5" s="1"/>
  <c r="Q173" i="5"/>
  <c r="L173" i="5"/>
  <c r="M173" i="5" s="1"/>
  <c r="L53" i="5"/>
  <c r="M53" i="5" s="1"/>
  <c r="Q53" i="5"/>
  <c r="G654" i="4"/>
  <c r="H654" i="4" s="1"/>
  <c r="L653" i="4"/>
  <c r="N653" i="4" s="1"/>
  <c r="G174" i="4"/>
  <c r="H174" i="4" s="1"/>
  <c r="L173" i="4"/>
  <c r="N173" i="4" s="1"/>
  <c r="O892" i="5"/>
  <c r="U892" i="5" s="1"/>
  <c r="V892" i="5" s="1"/>
  <c r="J893" i="5"/>
  <c r="K893" i="5" s="1"/>
  <c r="G797" i="5"/>
  <c r="P797" i="5"/>
  <c r="G294" i="4"/>
  <c r="H294" i="4" s="1"/>
  <c r="L293" i="4"/>
  <c r="N293" i="4" s="1"/>
  <c r="M533" i="4"/>
  <c r="Q532" i="4"/>
  <c r="W532" i="4" s="1"/>
  <c r="X532" i="4" s="1"/>
  <c r="S773" i="4"/>
  <c r="K773" i="4"/>
  <c r="Q772" i="4"/>
  <c r="W772" i="4" s="1"/>
  <c r="X772" i="4" s="1"/>
  <c r="M773" i="4"/>
  <c r="E318" i="5"/>
  <c r="F318" i="5" s="1"/>
  <c r="Q293" i="5"/>
  <c r="L293" i="5"/>
  <c r="M293" i="5" s="1"/>
  <c r="S1013" i="4"/>
  <c r="K1013" i="4"/>
  <c r="G54" i="4"/>
  <c r="H54" i="4" s="1"/>
  <c r="L53" i="4"/>
  <c r="N53" i="4" s="1"/>
  <c r="N173" i="5" l="1"/>
  <c r="R173" i="5"/>
  <c r="S173" i="5" s="1"/>
  <c r="G1134" i="4"/>
  <c r="H1134" i="4" s="1"/>
  <c r="L1133" i="4"/>
  <c r="N1133" i="4" s="1"/>
  <c r="Q413" i="5"/>
  <c r="L413" i="5"/>
  <c r="M413" i="5" s="1"/>
  <c r="E1158" i="5"/>
  <c r="F1158" i="5" s="1"/>
  <c r="P678" i="5"/>
  <c r="G678" i="5"/>
  <c r="L893" i="5"/>
  <c r="M893" i="5" s="1"/>
  <c r="Q893" i="5"/>
  <c r="T173" i="4"/>
  <c r="U173" i="4" s="1"/>
  <c r="P173" i="4"/>
  <c r="L1133" i="5"/>
  <c r="M1133" i="5" s="1"/>
  <c r="Q1133" i="5"/>
  <c r="R653" i="5"/>
  <c r="N653" i="5"/>
  <c r="E558" i="5"/>
  <c r="F558" i="5" s="1"/>
  <c r="I174" i="4"/>
  <c r="J174" i="4" s="1"/>
  <c r="R174" i="4"/>
  <c r="S653" i="5"/>
  <c r="E1038" i="5"/>
  <c r="F1038" i="5" s="1"/>
  <c r="G318" i="5"/>
  <c r="P318" i="5"/>
  <c r="P653" i="4"/>
  <c r="T653" i="4"/>
  <c r="U653" i="4" s="1"/>
  <c r="P78" i="5"/>
  <c r="G78" i="5"/>
  <c r="Q533" i="5"/>
  <c r="L533" i="5"/>
  <c r="M533" i="5" s="1"/>
  <c r="R654" i="4"/>
  <c r="I654" i="4"/>
  <c r="J654" i="4" s="1"/>
  <c r="G198" i="5"/>
  <c r="P198" i="5"/>
  <c r="G894" i="4"/>
  <c r="H894" i="4" s="1"/>
  <c r="L893" i="4"/>
  <c r="N893" i="4" s="1"/>
  <c r="G534" i="4"/>
  <c r="H534" i="4" s="1"/>
  <c r="L533" i="4"/>
  <c r="N533" i="4" s="1"/>
  <c r="Q1013" i="5"/>
  <c r="L1013" i="5"/>
  <c r="M1013" i="5" s="1"/>
  <c r="E438" i="5"/>
  <c r="F438" i="5" s="1"/>
  <c r="R54" i="4"/>
  <c r="I54" i="4"/>
  <c r="J54" i="4" s="1"/>
  <c r="E798" i="5"/>
  <c r="F798" i="5" s="1"/>
  <c r="L773" i="5"/>
  <c r="M773" i="5" s="1"/>
  <c r="Q773" i="5"/>
  <c r="E918" i="5"/>
  <c r="F918" i="5" s="1"/>
  <c r="R293" i="5"/>
  <c r="S293" i="5" s="1"/>
  <c r="N293" i="5"/>
  <c r="P293" i="4"/>
  <c r="T293" i="4"/>
  <c r="U293" i="4" s="1"/>
  <c r="R294" i="4"/>
  <c r="I294" i="4"/>
  <c r="J294" i="4" s="1"/>
  <c r="P53" i="4"/>
  <c r="T53" i="4"/>
  <c r="U53" i="4" s="1"/>
  <c r="L1013" i="4"/>
  <c r="N1013" i="4" s="1"/>
  <c r="G1014" i="4"/>
  <c r="H1014" i="4" s="1"/>
  <c r="L773" i="4"/>
  <c r="N773" i="4" s="1"/>
  <c r="G774" i="4"/>
  <c r="H774" i="4" s="1"/>
  <c r="N53" i="5"/>
  <c r="R53" i="5"/>
  <c r="S53" i="5" s="1"/>
  <c r="G414" i="4"/>
  <c r="H414" i="4" s="1"/>
  <c r="L413" i="4"/>
  <c r="N413" i="4" s="1"/>
  <c r="R534" i="4" l="1"/>
  <c r="I534" i="4"/>
  <c r="J534" i="4" s="1"/>
  <c r="E319" i="5"/>
  <c r="F319" i="5" s="1"/>
  <c r="S893" i="5"/>
  <c r="T1133" i="4"/>
  <c r="U1133" i="4" s="1"/>
  <c r="P1133" i="4"/>
  <c r="N893" i="5"/>
  <c r="R893" i="5"/>
  <c r="R1134" i="4"/>
  <c r="I1134" i="4"/>
  <c r="J1134" i="4" s="1"/>
  <c r="Q53" i="4"/>
  <c r="W53" i="4" s="1"/>
  <c r="X53" i="4" s="1"/>
  <c r="M54" i="4"/>
  <c r="R894" i="4"/>
  <c r="I894" i="4"/>
  <c r="J894" i="4" s="1"/>
  <c r="S533" i="5"/>
  <c r="P1038" i="5"/>
  <c r="G1038" i="5"/>
  <c r="E679" i="5"/>
  <c r="F679" i="5" s="1"/>
  <c r="S294" i="4"/>
  <c r="K294" i="4"/>
  <c r="E79" i="5"/>
  <c r="F79" i="5" s="1"/>
  <c r="O173" i="5"/>
  <c r="U173" i="5" s="1"/>
  <c r="V173" i="5" s="1"/>
  <c r="J174" i="5"/>
  <c r="K174" i="5" s="1"/>
  <c r="S54" i="4"/>
  <c r="K54" i="4"/>
  <c r="R533" i="5"/>
  <c r="N533" i="5"/>
  <c r="N773" i="5"/>
  <c r="R773" i="5"/>
  <c r="E199" i="5"/>
  <c r="F199" i="5" s="1"/>
  <c r="R1133" i="5"/>
  <c r="S1133" i="5" s="1"/>
  <c r="N1133" i="5"/>
  <c r="P1158" i="5"/>
  <c r="G1158" i="5"/>
  <c r="P893" i="4"/>
  <c r="T893" i="4"/>
  <c r="U893" i="4" s="1"/>
  <c r="S654" i="4"/>
  <c r="K654" i="4"/>
  <c r="M174" i="4"/>
  <c r="Q173" i="4"/>
  <c r="W173" i="4" s="1"/>
  <c r="X173" i="4" s="1"/>
  <c r="R414" i="4"/>
  <c r="I414" i="4"/>
  <c r="J414" i="4" s="1"/>
  <c r="O653" i="5"/>
  <c r="U653" i="5" s="1"/>
  <c r="V653" i="5" s="1"/>
  <c r="J654" i="5"/>
  <c r="K654" i="5" s="1"/>
  <c r="G438" i="5"/>
  <c r="P438" i="5"/>
  <c r="R774" i="4"/>
  <c r="I774" i="4"/>
  <c r="J774" i="4" s="1"/>
  <c r="I1014" i="4"/>
  <c r="J1014" i="4" s="1"/>
  <c r="R1014" i="4"/>
  <c r="Q653" i="4"/>
  <c r="W653" i="4" s="1"/>
  <c r="X653" i="4" s="1"/>
  <c r="M654" i="4"/>
  <c r="S174" i="4"/>
  <c r="K174" i="4"/>
  <c r="N413" i="5"/>
  <c r="R413" i="5"/>
  <c r="P413" i="4"/>
  <c r="T413" i="4"/>
  <c r="U413" i="4" s="1"/>
  <c r="P918" i="5"/>
  <c r="G918" i="5"/>
  <c r="O53" i="5"/>
  <c r="U53" i="5" s="1"/>
  <c r="V53" i="5" s="1"/>
  <c r="J54" i="5"/>
  <c r="K54" i="5" s="1"/>
  <c r="S773" i="5"/>
  <c r="T773" i="4"/>
  <c r="U773" i="4" s="1"/>
  <c r="P773" i="4"/>
  <c r="N1013" i="5"/>
  <c r="R1013" i="5"/>
  <c r="S1013" i="5" s="1"/>
  <c r="Q293" i="4"/>
  <c r="W293" i="4" s="1"/>
  <c r="X293" i="4" s="1"/>
  <c r="M294" i="4"/>
  <c r="P798" i="5"/>
  <c r="G798" i="5"/>
  <c r="T1013" i="4"/>
  <c r="U1013" i="4" s="1"/>
  <c r="P1013" i="4"/>
  <c r="J294" i="5"/>
  <c r="K294" i="5" s="1"/>
  <c r="O293" i="5"/>
  <c r="U293" i="5" s="1"/>
  <c r="V293" i="5" s="1"/>
  <c r="P533" i="4"/>
  <c r="T533" i="4"/>
  <c r="U533" i="4" s="1"/>
  <c r="G558" i="5"/>
  <c r="P558" i="5"/>
  <c r="S413" i="5"/>
  <c r="E439" i="5" l="1"/>
  <c r="F439" i="5" s="1"/>
  <c r="O1133" i="5"/>
  <c r="U1133" i="5" s="1"/>
  <c r="V1133" i="5" s="1"/>
  <c r="J1134" i="5"/>
  <c r="K1134" i="5" s="1"/>
  <c r="G79" i="5"/>
  <c r="P79" i="5"/>
  <c r="J894" i="5"/>
  <c r="K894" i="5" s="1"/>
  <c r="O893" i="5"/>
  <c r="U893" i="5" s="1"/>
  <c r="V893" i="5" s="1"/>
  <c r="L294" i="5"/>
  <c r="M294" i="5" s="1"/>
  <c r="Q294" i="5"/>
  <c r="S894" i="4"/>
  <c r="K894" i="4"/>
  <c r="M1014" i="4"/>
  <c r="Q1013" i="4"/>
  <c r="W1013" i="4" s="1"/>
  <c r="X1013" i="4" s="1"/>
  <c r="M774" i="4"/>
  <c r="Q773" i="4"/>
  <c r="W773" i="4" s="1"/>
  <c r="X773" i="4" s="1"/>
  <c r="Q413" i="4"/>
  <c r="W413" i="4" s="1"/>
  <c r="X413" i="4" s="1"/>
  <c r="M414" i="4"/>
  <c r="G295" i="4"/>
  <c r="H295" i="4" s="1"/>
  <c r="L294" i="4"/>
  <c r="N294" i="4" s="1"/>
  <c r="M1134" i="4"/>
  <c r="Q1133" i="4"/>
  <c r="W1133" i="4" s="1"/>
  <c r="X1133" i="4" s="1"/>
  <c r="L54" i="4"/>
  <c r="N54" i="4" s="1"/>
  <c r="G55" i="4"/>
  <c r="H55" i="4" s="1"/>
  <c r="E559" i="5"/>
  <c r="F559" i="5" s="1"/>
  <c r="O413" i="5"/>
  <c r="U413" i="5" s="1"/>
  <c r="V413" i="5" s="1"/>
  <c r="J414" i="5"/>
  <c r="K414" i="5" s="1"/>
  <c r="G199" i="5"/>
  <c r="P199" i="5"/>
  <c r="K1014" i="4"/>
  <c r="S1014" i="4"/>
  <c r="S774" i="4"/>
  <c r="K774" i="4"/>
  <c r="M894" i="4"/>
  <c r="Q893" i="4"/>
  <c r="W893" i="4" s="1"/>
  <c r="X893" i="4" s="1"/>
  <c r="L174" i="5"/>
  <c r="M174" i="5" s="1"/>
  <c r="Q174" i="5"/>
  <c r="P679" i="5"/>
  <c r="G679" i="5"/>
  <c r="S1134" i="4"/>
  <c r="K1134" i="4"/>
  <c r="P319" i="5"/>
  <c r="G319" i="5"/>
  <c r="O1013" i="5"/>
  <c r="U1013" i="5" s="1"/>
  <c r="V1013" i="5" s="1"/>
  <c r="J1014" i="5"/>
  <c r="K1014" i="5" s="1"/>
  <c r="G655" i="4"/>
  <c r="H655" i="4" s="1"/>
  <c r="L654" i="4"/>
  <c r="N654" i="4" s="1"/>
  <c r="S414" i="4"/>
  <c r="K414" i="4"/>
  <c r="Q54" i="5"/>
  <c r="L54" i="5"/>
  <c r="M54" i="5" s="1"/>
  <c r="G175" i="4"/>
  <c r="H175" i="4" s="1"/>
  <c r="L174" i="4"/>
  <c r="N174" i="4" s="1"/>
  <c r="E1159" i="5"/>
  <c r="F1159" i="5" s="1"/>
  <c r="O773" i="5"/>
  <c r="U773" i="5" s="1"/>
  <c r="V773" i="5" s="1"/>
  <c r="J774" i="5"/>
  <c r="K774" i="5" s="1"/>
  <c r="E1039" i="5"/>
  <c r="F1039" i="5" s="1"/>
  <c r="S534" i="4"/>
  <c r="K534" i="4"/>
  <c r="L654" i="5"/>
  <c r="M654" i="5" s="1"/>
  <c r="Q654" i="5"/>
  <c r="O533" i="5"/>
  <c r="U533" i="5" s="1"/>
  <c r="V533" i="5" s="1"/>
  <c r="J534" i="5"/>
  <c r="K534" i="5" s="1"/>
  <c r="E799" i="5"/>
  <c r="F799" i="5" s="1"/>
  <c r="Q533" i="4"/>
  <c r="W533" i="4" s="1"/>
  <c r="X533" i="4" s="1"/>
  <c r="M534" i="4"/>
  <c r="E919" i="5"/>
  <c r="F919" i="5" s="1"/>
  <c r="N654" i="5" l="1"/>
  <c r="R654" i="5"/>
  <c r="S654" i="5" s="1"/>
  <c r="Q774" i="5"/>
  <c r="L774" i="5"/>
  <c r="M774" i="5" s="1"/>
  <c r="G415" i="4"/>
  <c r="H415" i="4" s="1"/>
  <c r="L414" i="4"/>
  <c r="N414" i="4" s="1"/>
  <c r="G1135" i="4"/>
  <c r="H1135" i="4" s="1"/>
  <c r="L1134" i="4"/>
  <c r="N1134" i="4" s="1"/>
  <c r="G775" i="4"/>
  <c r="H775" i="4" s="1"/>
  <c r="L774" i="4"/>
  <c r="N774" i="4" s="1"/>
  <c r="P559" i="5"/>
  <c r="G559" i="5"/>
  <c r="E80" i="5"/>
  <c r="F80" i="5" s="1"/>
  <c r="P294" i="4"/>
  <c r="T294" i="4"/>
  <c r="U294" i="4" s="1"/>
  <c r="R295" i="4"/>
  <c r="I295" i="4"/>
  <c r="J295" i="4" s="1"/>
  <c r="L534" i="4"/>
  <c r="N534" i="4" s="1"/>
  <c r="G535" i="4"/>
  <c r="H535" i="4" s="1"/>
  <c r="I655" i="4"/>
  <c r="J655" i="4" s="1"/>
  <c r="R655" i="4"/>
  <c r="G1015" i="4"/>
  <c r="H1015" i="4" s="1"/>
  <c r="L1014" i="4"/>
  <c r="N1014" i="4" s="1"/>
  <c r="T54" i="4"/>
  <c r="U54" i="4" s="1"/>
  <c r="P54" i="4"/>
  <c r="P439" i="5"/>
  <c r="G439" i="5"/>
  <c r="Q1134" i="5"/>
  <c r="L1134" i="5"/>
  <c r="M1134" i="5" s="1"/>
  <c r="R55" i="4"/>
  <c r="I55" i="4"/>
  <c r="J55" i="4" s="1"/>
  <c r="P174" i="4"/>
  <c r="T174" i="4"/>
  <c r="U174" i="4" s="1"/>
  <c r="L1014" i="5"/>
  <c r="M1014" i="5" s="1"/>
  <c r="Q1014" i="5"/>
  <c r="S174" i="5"/>
  <c r="N294" i="5"/>
  <c r="R294" i="5"/>
  <c r="S294" i="5" s="1"/>
  <c r="G1159" i="5"/>
  <c r="P1159" i="5"/>
  <c r="G799" i="5"/>
  <c r="P799" i="5"/>
  <c r="R175" i="4"/>
  <c r="I175" i="4"/>
  <c r="J175" i="4" s="1"/>
  <c r="R174" i="5"/>
  <c r="N174" i="5"/>
  <c r="E200" i="5"/>
  <c r="F200" i="5" s="1"/>
  <c r="R54" i="5"/>
  <c r="N54" i="5"/>
  <c r="E320" i="5"/>
  <c r="F320" i="5" s="1"/>
  <c r="L414" i="5"/>
  <c r="M414" i="5" s="1"/>
  <c r="Q414" i="5"/>
  <c r="Q894" i="5"/>
  <c r="L894" i="5"/>
  <c r="M894" i="5" s="1"/>
  <c r="L894" i="4"/>
  <c r="N894" i="4" s="1"/>
  <c r="G895" i="4"/>
  <c r="H895" i="4" s="1"/>
  <c r="T654" i="4"/>
  <c r="U654" i="4" s="1"/>
  <c r="P654" i="4"/>
  <c r="E680" i="5"/>
  <c r="F680" i="5" s="1"/>
  <c r="P919" i="5"/>
  <c r="G919" i="5"/>
  <c r="L534" i="5"/>
  <c r="M534" i="5" s="1"/>
  <c r="Q534" i="5"/>
  <c r="P1039" i="5"/>
  <c r="G1039" i="5"/>
  <c r="S54" i="5"/>
  <c r="P680" i="5" l="1"/>
  <c r="G680" i="5"/>
  <c r="G200" i="5"/>
  <c r="P200" i="5"/>
  <c r="E1160" i="5"/>
  <c r="F1160" i="5" s="1"/>
  <c r="M175" i="4"/>
  <c r="Q174" i="4"/>
  <c r="W174" i="4" s="1"/>
  <c r="X174" i="4" s="1"/>
  <c r="M55" i="4"/>
  <c r="Q54" i="4"/>
  <c r="W54" i="4" s="1"/>
  <c r="X54" i="4" s="1"/>
  <c r="T534" i="4"/>
  <c r="U534" i="4" s="1"/>
  <c r="P534" i="4"/>
  <c r="E1040" i="5"/>
  <c r="F1040" i="5" s="1"/>
  <c r="M655" i="4"/>
  <c r="Q654" i="4"/>
  <c r="W654" i="4" s="1"/>
  <c r="X654" i="4" s="1"/>
  <c r="G320" i="5"/>
  <c r="P320" i="5"/>
  <c r="O294" i="5"/>
  <c r="U294" i="5" s="1"/>
  <c r="V294" i="5" s="1"/>
  <c r="J295" i="5"/>
  <c r="K295" i="5" s="1"/>
  <c r="T1014" i="4"/>
  <c r="U1014" i="4" s="1"/>
  <c r="P1014" i="4"/>
  <c r="R775" i="4"/>
  <c r="I775" i="4"/>
  <c r="J775" i="4" s="1"/>
  <c r="J655" i="5"/>
  <c r="K655" i="5" s="1"/>
  <c r="O654" i="5"/>
  <c r="U654" i="5" s="1"/>
  <c r="V654" i="5" s="1"/>
  <c r="T774" i="4"/>
  <c r="U774" i="4" s="1"/>
  <c r="P774" i="4"/>
  <c r="R1134" i="5"/>
  <c r="N1134" i="5"/>
  <c r="R1015" i="4"/>
  <c r="I1015" i="4"/>
  <c r="J1015" i="4" s="1"/>
  <c r="T1134" i="4"/>
  <c r="U1134" i="4" s="1"/>
  <c r="P1134" i="4"/>
  <c r="S295" i="4"/>
  <c r="K295" i="4"/>
  <c r="S1134" i="5"/>
  <c r="M295" i="4"/>
  <c r="Q294" i="4"/>
  <c r="W294" i="4" s="1"/>
  <c r="X294" i="4" s="1"/>
  <c r="I1135" i="4"/>
  <c r="J1135" i="4" s="1"/>
  <c r="R1135" i="4"/>
  <c r="S55" i="4"/>
  <c r="K55" i="4"/>
  <c r="J55" i="5"/>
  <c r="K55" i="5" s="1"/>
  <c r="O54" i="5"/>
  <c r="U54" i="5" s="1"/>
  <c r="V54" i="5" s="1"/>
  <c r="P894" i="4"/>
  <c r="T894" i="4"/>
  <c r="U894" i="4" s="1"/>
  <c r="S1014" i="5"/>
  <c r="E440" i="5"/>
  <c r="F440" i="5" s="1"/>
  <c r="G80" i="5"/>
  <c r="P80" i="5"/>
  <c r="T414" i="4"/>
  <c r="U414" i="4" s="1"/>
  <c r="P414" i="4"/>
  <c r="S175" i="4"/>
  <c r="K175" i="4"/>
  <c r="R894" i="5"/>
  <c r="N894" i="5"/>
  <c r="E800" i="5"/>
  <c r="F800" i="5" s="1"/>
  <c r="R1014" i="5"/>
  <c r="N1014" i="5"/>
  <c r="S655" i="4"/>
  <c r="K655" i="4"/>
  <c r="I415" i="4"/>
  <c r="J415" i="4" s="1"/>
  <c r="R415" i="4"/>
  <c r="R414" i="5"/>
  <c r="S414" i="5" s="1"/>
  <c r="N414" i="5"/>
  <c r="O174" i="5"/>
  <c r="U174" i="5" s="1"/>
  <c r="V174" i="5" s="1"/>
  <c r="J175" i="5"/>
  <c r="K175" i="5" s="1"/>
  <c r="R895" i="4"/>
  <c r="I895" i="4"/>
  <c r="J895" i="4" s="1"/>
  <c r="N534" i="5"/>
  <c r="R534" i="5"/>
  <c r="S534" i="5" s="1"/>
  <c r="E920" i="5"/>
  <c r="F920" i="5" s="1"/>
  <c r="S894" i="5"/>
  <c r="R535" i="4"/>
  <c r="I535" i="4"/>
  <c r="J535" i="4" s="1"/>
  <c r="E560" i="5"/>
  <c r="F560" i="5" s="1"/>
  <c r="R774" i="5"/>
  <c r="S774" i="5" s="1"/>
  <c r="N774" i="5"/>
  <c r="Q175" i="5" l="1"/>
  <c r="L175" i="5"/>
  <c r="M175" i="5" s="1"/>
  <c r="G176" i="4"/>
  <c r="H176" i="4" s="1"/>
  <c r="L175" i="4"/>
  <c r="N175" i="4" s="1"/>
  <c r="P1040" i="5"/>
  <c r="G1040" i="5"/>
  <c r="Q295" i="5"/>
  <c r="L295" i="5"/>
  <c r="M295" i="5" s="1"/>
  <c r="M415" i="4"/>
  <c r="Q414" i="4"/>
  <c r="W414" i="4" s="1"/>
  <c r="X414" i="4" s="1"/>
  <c r="K1135" i="4"/>
  <c r="S1135" i="4"/>
  <c r="Q655" i="5"/>
  <c r="L655" i="5"/>
  <c r="M655" i="5" s="1"/>
  <c r="P1160" i="5"/>
  <c r="G1160" i="5"/>
  <c r="M535" i="4"/>
  <c r="Q534" i="4"/>
  <c r="W534" i="4" s="1"/>
  <c r="X534" i="4" s="1"/>
  <c r="O774" i="5"/>
  <c r="U774" i="5" s="1"/>
  <c r="V774" i="5" s="1"/>
  <c r="J775" i="5"/>
  <c r="K775" i="5" s="1"/>
  <c r="S775" i="4"/>
  <c r="K775" i="4"/>
  <c r="K535" i="4"/>
  <c r="S535" i="4"/>
  <c r="J535" i="5"/>
  <c r="K535" i="5" s="1"/>
  <c r="O534" i="5"/>
  <c r="U534" i="5" s="1"/>
  <c r="V534" i="5" s="1"/>
  <c r="Q894" i="4"/>
  <c r="W894" i="4" s="1"/>
  <c r="X894" i="4" s="1"/>
  <c r="M895" i="4"/>
  <c r="E321" i="5"/>
  <c r="F321" i="5" s="1"/>
  <c r="E201" i="5"/>
  <c r="F201" i="5" s="1"/>
  <c r="P800" i="5"/>
  <c r="G800" i="5"/>
  <c r="O1134" i="5"/>
  <c r="U1134" i="5" s="1"/>
  <c r="V1134" i="5" s="1"/>
  <c r="J1135" i="5"/>
  <c r="K1135" i="5" s="1"/>
  <c r="P920" i="5"/>
  <c r="G920" i="5"/>
  <c r="J1015" i="5"/>
  <c r="K1015" i="5" s="1"/>
  <c r="O1014" i="5"/>
  <c r="U1014" i="5" s="1"/>
  <c r="V1014" i="5" s="1"/>
  <c r="Q1134" i="4"/>
  <c r="W1134" i="4" s="1"/>
  <c r="X1134" i="4" s="1"/>
  <c r="M1135" i="4"/>
  <c r="G560" i="5"/>
  <c r="P560" i="5"/>
  <c r="O414" i="5"/>
  <c r="U414" i="5" s="1"/>
  <c r="V414" i="5" s="1"/>
  <c r="J415" i="5"/>
  <c r="K415" i="5" s="1"/>
  <c r="S895" i="4"/>
  <c r="K895" i="4"/>
  <c r="E81" i="5"/>
  <c r="F81" i="5" s="1"/>
  <c r="G656" i="4"/>
  <c r="H656" i="4" s="1"/>
  <c r="L655" i="4"/>
  <c r="N655" i="4" s="1"/>
  <c r="L55" i="5"/>
  <c r="M55" i="5" s="1"/>
  <c r="Q55" i="5"/>
  <c r="M1015" i="4"/>
  <c r="Q1014" i="4"/>
  <c r="W1014" i="4" s="1"/>
  <c r="X1014" i="4" s="1"/>
  <c r="E681" i="5"/>
  <c r="F681" i="5" s="1"/>
  <c r="S1015" i="4"/>
  <c r="K1015" i="4"/>
  <c r="S415" i="4"/>
  <c r="K415" i="4"/>
  <c r="O894" i="5"/>
  <c r="U894" i="5" s="1"/>
  <c r="V894" i="5" s="1"/>
  <c r="J895" i="5"/>
  <c r="K895" i="5" s="1"/>
  <c r="G440" i="5"/>
  <c r="P440" i="5"/>
  <c r="G56" i="4"/>
  <c r="H56" i="4" s="1"/>
  <c r="L55" i="4"/>
  <c r="N55" i="4" s="1"/>
  <c r="G296" i="4"/>
  <c r="H296" i="4" s="1"/>
  <c r="L295" i="4"/>
  <c r="N295" i="4" s="1"/>
  <c r="M775" i="4"/>
  <c r="Q774" i="4"/>
  <c r="W774" i="4" s="1"/>
  <c r="X774" i="4" s="1"/>
  <c r="Q535" i="5" l="1"/>
  <c r="L535" i="5"/>
  <c r="M535" i="5" s="1"/>
  <c r="G81" i="5"/>
  <c r="P81" i="5"/>
  <c r="R56" i="4"/>
  <c r="I56" i="4"/>
  <c r="J56" i="4" s="1"/>
  <c r="I656" i="4"/>
  <c r="J656" i="4" s="1"/>
  <c r="R656" i="4"/>
  <c r="L1135" i="5"/>
  <c r="M1135" i="5" s="1"/>
  <c r="Q1135" i="5"/>
  <c r="P321" i="5"/>
  <c r="G321" i="5"/>
  <c r="P175" i="4"/>
  <c r="T175" i="4"/>
  <c r="U175" i="4" s="1"/>
  <c r="E441" i="5"/>
  <c r="F441" i="5" s="1"/>
  <c r="R175" i="5"/>
  <c r="N175" i="5"/>
  <c r="E801" i="5"/>
  <c r="F801" i="5" s="1"/>
  <c r="S175" i="5"/>
  <c r="P681" i="5"/>
  <c r="G681" i="5"/>
  <c r="L895" i="4"/>
  <c r="N895" i="4" s="1"/>
  <c r="G896" i="4"/>
  <c r="H896" i="4" s="1"/>
  <c r="G776" i="4"/>
  <c r="H776" i="4" s="1"/>
  <c r="L775" i="4"/>
  <c r="N775" i="4" s="1"/>
  <c r="E1161" i="5"/>
  <c r="F1161" i="5" s="1"/>
  <c r="R295" i="5"/>
  <c r="N295" i="5"/>
  <c r="E561" i="5"/>
  <c r="F561" i="5" s="1"/>
  <c r="R176" i="4"/>
  <c r="I176" i="4"/>
  <c r="J176" i="4" s="1"/>
  <c r="G416" i="4"/>
  <c r="H416" i="4" s="1"/>
  <c r="L415" i="4"/>
  <c r="N415" i="4" s="1"/>
  <c r="Q1015" i="5"/>
  <c r="L1015" i="5"/>
  <c r="M1015" i="5" s="1"/>
  <c r="S295" i="5"/>
  <c r="G536" i="4"/>
  <c r="H536" i="4" s="1"/>
  <c r="L535" i="4"/>
  <c r="N535" i="4" s="1"/>
  <c r="T295" i="4"/>
  <c r="U295" i="4" s="1"/>
  <c r="P295" i="4"/>
  <c r="R296" i="4"/>
  <c r="I296" i="4"/>
  <c r="J296" i="4" s="1"/>
  <c r="N55" i="5"/>
  <c r="R55" i="5"/>
  <c r="S55" i="5" s="1"/>
  <c r="L415" i="5"/>
  <c r="M415" i="5" s="1"/>
  <c r="Q415" i="5"/>
  <c r="E921" i="5"/>
  <c r="F921" i="5" s="1"/>
  <c r="L775" i="5"/>
  <c r="M775" i="5" s="1"/>
  <c r="Q775" i="5"/>
  <c r="R655" i="5"/>
  <c r="N655" i="5"/>
  <c r="E1041" i="5"/>
  <c r="F1041" i="5" s="1"/>
  <c r="L1135" i="4"/>
  <c r="N1135" i="4" s="1"/>
  <c r="G1136" i="4"/>
  <c r="H1136" i="4" s="1"/>
  <c r="L895" i="5"/>
  <c r="M895" i="5" s="1"/>
  <c r="Q895" i="5"/>
  <c r="T55" i="4"/>
  <c r="U55" i="4" s="1"/>
  <c r="P55" i="4"/>
  <c r="G1016" i="4"/>
  <c r="H1016" i="4" s="1"/>
  <c r="L1015" i="4"/>
  <c r="N1015" i="4" s="1"/>
  <c r="T655" i="4"/>
  <c r="U655" i="4" s="1"/>
  <c r="P655" i="4"/>
  <c r="P201" i="5"/>
  <c r="G201" i="5"/>
  <c r="S655" i="5"/>
  <c r="S56" i="4" l="1"/>
  <c r="K56" i="4"/>
  <c r="T535" i="4"/>
  <c r="U535" i="4" s="1"/>
  <c r="P535" i="4"/>
  <c r="G1041" i="5"/>
  <c r="P1041" i="5"/>
  <c r="I536" i="4"/>
  <c r="J536" i="4" s="1"/>
  <c r="R536" i="4"/>
  <c r="R776" i="4"/>
  <c r="I776" i="4"/>
  <c r="J776" i="4" s="1"/>
  <c r="G801" i="5"/>
  <c r="P801" i="5"/>
  <c r="E322" i="5"/>
  <c r="F322" i="5" s="1"/>
  <c r="S176" i="4"/>
  <c r="K176" i="4"/>
  <c r="Q175" i="4"/>
  <c r="W175" i="4" s="1"/>
  <c r="X175" i="4" s="1"/>
  <c r="M176" i="4"/>
  <c r="N415" i="5"/>
  <c r="R415" i="5"/>
  <c r="S415" i="5" s="1"/>
  <c r="E202" i="5"/>
  <c r="F202" i="5" s="1"/>
  <c r="O655" i="5"/>
  <c r="U655" i="5" s="1"/>
  <c r="V655" i="5" s="1"/>
  <c r="J656" i="5"/>
  <c r="K656" i="5" s="1"/>
  <c r="P561" i="5"/>
  <c r="G561" i="5"/>
  <c r="O55" i="5"/>
  <c r="U55" i="5" s="1"/>
  <c r="V55" i="5" s="1"/>
  <c r="J56" i="5"/>
  <c r="K56" i="5" s="1"/>
  <c r="R896" i="4"/>
  <c r="I896" i="4"/>
  <c r="J896" i="4" s="1"/>
  <c r="O175" i="5"/>
  <c r="U175" i="5" s="1"/>
  <c r="V175" i="5" s="1"/>
  <c r="J176" i="5"/>
  <c r="K176" i="5" s="1"/>
  <c r="E82" i="5"/>
  <c r="F82" i="5" s="1"/>
  <c r="N1015" i="5"/>
  <c r="R1015" i="5"/>
  <c r="S1015" i="5" s="1"/>
  <c r="R1135" i="5"/>
  <c r="S1135" i="5" s="1"/>
  <c r="N1135" i="5"/>
  <c r="R535" i="5"/>
  <c r="S535" i="5" s="1"/>
  <c r="N535" i="5"/>
  <c r="I1016" i="4"/>
  <c r="J1016" i="4" s="1"/>
  <c r="R1016" i="4"/>
  <c r="P775" i="4"/>
  <c r="T775" i="4"/>
  <c r="U775" i="4" s="1"/>
  <c r="S895" i="5"/>
  <c r="N895" i="5"/>
  <c r="R895" i="5"/>
  <c r="R775" i="5"/>
  <c r="N775" i="5"/>
  <c r="E682" i="5"/>
  <c r="F682" i="5" s="1"/>
  <c r="P441" i="5"/>
  <c r="G441" i="5"/>
  <c r="S296" i="4"/>
  <c r="K296" i="4"/>
  <c r="R1136" i="4"/>
  <c r="I1136" i="4"/>
  <c r="J1136" i="4" s="1"/>
  <c r="M296" i="4"/>
  <c r="Q295" i="4"/>
  <c r="W295" i="4" s="1"/>
  <c r="X295" i="4" s="1"/>
  <c r="T415" i="4"/>
  <c r="U415" i="4" s="1"/>
  <c r="P415" i="4"/>
  <c r="G1161" i="5"/>
  <c r="P1161" i="5"/>
  <c r="M56" i="4"/>
  <c r="Q55" i="4"/>
  <c r="W55" i="4" s="1"/>
  <c r="X55" i="4" s="1"/>
  <c r="S775" i="5"/>
  <c r="J296" i="5"/>
  <c r="K296" i="5" s="1"/>
  <c r="O295" i="5"/>
  <c r="U295" i="5" s="1"/>
  <c r="V295" i="5" s="1"/>
  <c r="T895" i="4"/>
  <c r="U895" i="4" s="1"/>
  <c r="P895" i="4"/>
  <c r="M656" i="4"/>
  <c r="Q655" i="4"/>
  <c r="W655" i="4" s="1"/>
  <c r="X655" i="4" s="1"/>
  <c r="P1015" i="4"/>
  <c r="T1015" i="4"/>
  <c r="U1015" i="4" s="1"/>
  <c r="P1135" i="4"/>
  <c r="T1135" i="4"/>
  <c r="U1135" i="4" s="1"/>
  <c r="G921" i="5"/>
  <c r="P921" i="5"/>
  <c r="R416" i="4"/>
  <c r="I416" i="4"/>
  <c r="J416" i="4" s="1"/>
  <c r="S656" i="4"/>
  <c r="K656" i="4"/>
  <c r="P82" i="5" l="1"/>
  <c r="G82" i="5"/>
  <c r="G322" i="5"/>
  <c r="P322" i="5"/>
  <c r="S536" i="4"/>
  <c r="K536" i="4"/>
  <c r="E1162" i="5"/>
  <c r="F1162" i="5" s="1"/>
  <c r="O775" i="5"/>
  <c r="U775" i="5" s="1"/>
  <c r="V775" i="5" s="1"/>
  <c r="J776" i="5"/>
  <c r="K776" i="5" s="1"/>
  <c r="O415" i="5"/>
  <c r="U415" i="5" s="1"/>
  <c r="V415" i="5" s="1"/>
  <c r="J416" i="5"/>
  <c r="K416" i="5" s="1"/>
  <c r="Q1135" i="4"/>
  <c r="W1135" i="4" s="1"/>
  <c r="X1135" i="4" s="1"/>
  <c r="M1136" i="4"/>
  <c r="L296" i="5"/>
  <c r="M296" i="5" s="1"/>
  <c r="Q296" i="5"/>
  <c r="M416" i="4"/>
  <c r="Q415" i="4"/>
  <c r="W415" i="4" s="1"/>
  <c r="X415" i="4" s="1"/>
  <c r="O535" i="5"/>
  <c r="U535" i="5" s="1"/>
  <c r="V535" i="5" s="1"/>
  <c r="J536" i="5"/>
  <c r="K536" i="5" s="1"/>
  <c r="E562" i="5"/>
  <c r="F562" i="5" s="1"/>
  <c r="G657" i="4"/>
  <c r="H657" i="4" s="1"/>
  <c r="L656" i="4"/>
  <c r="N656" i="4" s="1"/>
  <c r="E442" i="5"/>
  <c r="F442" i="5" s="1"/>
  <c r="L176" i="5"/>
  <c r="M176" i="5" s="1"/>
  <c r="Q176" i="5"/>
  <c r="E1042" i="5"/>
  <c r="F1042" i="5" s="1"/>
  <c r="S1016" i="4"/>
  <c r="K1016" i="4"/>
  <c r="Q1015" i="4"/>
  <c r="W1015" i="4" s="1"/>
  <c r="X1015" i="4" s="1"/>
  <c r="M1016" i="4"/>
  <c r="J896" i="5"/>
  <c r="K896" i="5" s="1"/>
  <c r="O895" i="5"/>
  <c r="U895" i="5" s="1"/>
  <c r="V895" i="5" s="1"/>
  <c r="O1135" i="5"/>
  <c r="U1135" i="5" s="1"/>
  <c r="V1135" i="5" s="1"/>
  <c r="J1136" i="5"/>
  <c r="K1136" i="5" s="1"/>
  <c r="L656" i="5"/>
  <c r="M656" i="5" s="1"/>
  <c r="Q656" i="5"/>
  <c r="E802" i="5"/>
  <c r="F802" i="5" s="1"/>
  <c r="Q535" i="4"/>
  <c r="W535" i="4" s="1"/>
  <c r="X535" i="4" s="1"/>
  <c r="M536" i="4"/>
  <c r="S896" i="4"/>
  <c r="K896" i="4"/>
  <c r="K776" i="4"/>
  <c r="S776" i="4"/>
  <c r="S416" i="4"/>
  <c r="K416" i="4"/>
  <c r="S1136" i="4"/>
  <c r="K1136" i="4"/>
  <c r="L176" i="4"/>
  <c r="N176" i="4" s="1"/>
  <c r="G177" i="4"/>
  <c r="H177" i="4" s="1"/>
  <c r="G57" i="4"/>
  <c r="H57" i="4" s="1"/>
  <c r="L56" i="4"/>
  <c r="N56" i="4" s="1"/>
  <c r="M896" i="4"/>
  <c r="Q895" i="4"/>
  <c r="W895" i="4" s="1"/>
  <c r="X895" i="4" s="1"/>
  <c r="M776" i="4"/>
  <c r="Q775" i="4"/>
  <c r="W775" i="4" s="1"/>
  <c r="X775" i="4" s="1"/>
  <c r="O1015" i="5"/>
  <c r="U1015" i="5" s="1"/>
  <c r="V1015" i="5" s="1"/>
  <c r="J1016" i="5"/>
  <c r="K1016" i="5" s="1"/>
  <c r="Q56" i="5"/>
  <c r="L56" i="5"/>
  <c r="M56" i="5" s="1"/>
  <c r="P202" i="5"/>
  <c r="G202" i="5"/>
  <c r="P682" i="5"/>
  <c r="G682" i="5"/>
  <c r="E922" i="5"/>
  <c r="F922" i="5" s="1"/>
  <c r="G297" i="4"/>
  <c r="H297" i="4" s="1"/>
  <c r="L296" i="4"/>
  <c r="N296" i="4" s="1"/>
  <c r="E683" i="5" l="1"/>
  <c r="F683" i="5" s="1"/>
  <c r="S656" i="5"/>
  <c r="N176" i="5"/>
  <c r="R176" i="5"/>
  <c r="S176" i="5" s="1"/>
  <c r="L536" i="5"/>
  <c r="M536" i="5" s="1"/>
  <c r="Q536" i="5"/>
  <c r="L416" i="5"/>
  <c r="M416" i="5" s="1"/>
  <c r="Q416" i="5"/>
  <c r="E203" i="5"/>
  <c r="F203" i="5" s="1"/>
  <c r="G777" i="4"/>
  <c r="H777" i="4" s="1"/>
  <c r="L776" i="4"/>
  <c r="N776" i="4" s="1"/>
  <c r="L1016" i="4"/>
  <c r="N1016" i="4" s="1"/>
  <c r="G1017" i="4"/>
  <c r="H1017" i="4" s="1"/>
  <c r="G442" i="5"/>
  <c r="P442" i="5"/>
  <c r="E323" i="5"/>
  <c r="F323" i="5" s="1"/>
  <c r="T176" i="4"/>
  <c r="U176" i="4" s="1"/>
  <c r="P176" i="4"/>
  <c r="G897" i="4"/>
  <c r="H897" i="4" s="1"/>
  <c r="L896" i="4"/>
  <c r="N896" i="4" s="1"/>
  <c r="Q1136" i="5"/>
  <c r="L1136" i="5"/>
  <c r="M1136" i="5" s="1"/>
  <c r="Q776" i="5"/>
  <c r="L776" i="5"/>
  <c r="M776" i="5" s="1"/>
  <c r="E83" i="5"/>
  <c r="F83" i="5" s="1"/>
  <c r="N656" i="5"/>
  <c r="R656" i="5"/>
  <c r="I297" i="4"/>
  <c r="J297" i="4" s="1"/>
  <c r="R297" i="4"/>
  <c r="G1137" i="4"/>
  <c r="H1137" i="4" s="1"/>
  <c r="L1136" i="4"/>
  <c r="N1136" i="4" s="1"/>
  <c r="P1042" i="5"/>
  <c r="G1042" i="5"/>
  <c r="I657" i="4"/>
  <c r="J657" i="4" s="1"/>
  <c r="R657" i="4"/>
  <c r="S296" i="5"/>
  <c r="R177" i="4"/>
  <c r="I177" i="4"/>
  <c r="J177" i="4" s="1"/>
  <c r="T296" i="4"/>
  <c r="U296" i="4" s="1"/>
  <c r="P296" i="4"/>
  <c r="P922" i="5"/>
  <c r="G922" i="5"/>
  <c r="Q896" i="5"/>
  <c r="L896" i="5"/>
  <c r="M896" i="5" s="1"/>
  <c r="N296" i="5"/>
  <c r="R296" i="5"/>
  <c r="P1162" i="5"/>
  <c r="G1162" i="5"/>
  <c r="R57" i="4"/>
  <c r="I57" i="4"/>
  <c r="J57" i="4" s="1"/>
  <c r="R56" i="5"/>
  <c r="S56" i="5" s="1"/>
  <c r="N56" i="5"/>
  <c r="T656" i="4"/>
  <c r="U656" i="4" s="1"/>
  <c r="P656" i="4"/>
  <c r="L1016" i="5"/>
  <c r="M1016" i="5" s="1"/>
  <c r="Q1016" i="5"/>
  <c r="P56" i="4"/>
  <c r="T56" i="4"/>
  <c r="U56" i="4" s="1"/>
  <c r="G417" i="4"/>
  <c r="H417" i="4" s="1"/>
  <c r="L416" i="4"/>
  <c r="N416" i="4" s="1"/>
  <c r="P802" i="5"/>
  <c r="G802" i="5"/>
  <c r="G562" i="5"/>
  <c r="P562" i="5"/>
  <c r="L536" i="4"/>
  <c r="N536" i="4" s="1"/>
  <c r="G537" i="4"/>
  <c r="H537" i="4" s="1"/>
  <c r="R896" i="5" l="1"/>
  <c r="N896" i="5"/>
  <c r="R777" i="4"/>
  <c r="I777" i="4"/>
  <c r="J777" i="4" s="1"/>
  <c r="I417" i="4"/>
  <c r="J417" i="4" s="1"/>
  <c r="R417" i="4"/>
  <c r="S297" i="4"/>
  <c r="K297" i="4"/>
  <c r="P323" i="5"/>
  <c r="G323" i="5"/>
  <c r="G203" i="5"/>
  <c r="P203" i="5"/>
  <c r="J177" i="5"/>
  <c r="K177" i="5" s="1"/>
  <c r="O176" i="5"/>
  <c r="U176" i="5" s="1"/>
  <c r="V176" i="5" s="1"/>
  <c r="J57" i="5"/>
  <c r="K57" i="5" s="1"/>
  <c r="O56" i="5"/>
  <c r="U56" i="5" s="1"/>
  <c r="V56" i="5" s="1"/>
  <c r="N1136" i="5"/>
  <c r="R1136" i="5"/>
  <c r="R537" i="4"/>
  <c r="I537" i="4"/>
  <c r="J537" i="4" s="1"/>
  <c r="S1136" i="5"/>
  <c r="R776" i="5"/>
  <c r="S776" i="5" s="1"/>
  <c r="N776" i="5"/>
  <c r="M57" i="4"/>
  <c r="Q56" i="4"/>
  <c r="W56" i="4" s="1"/>
  <c r="X56" i="4" s="1"/>
  <c r="E1163" i="5"/>
  <c r="F1163" i="5" s="1"/>
  <c r="M297" i="4"/>
  <c r="Q296" i="4"/>
  <c r="W296" i="4" s="1"/>
  <c r="X296" i="4" s="1"/>
  <c r="T896" i="4"/>
  <c r="U896" i="4" s="1"/>
  <c r="P896" i="4"/>
  <c r="E443" i="5"/>
  <c r="F443" i="5" s="1"/>
  <c r="S896" i="5"/>
  <c r="E923" i="5"/>
  <c r="F923" i="5" s="1"/>
  <c r="P536" i="4"/>
  <c r="T536" i="4"/>
  <c r="U536" i="4" s="1"/>
  <c r="E563" i="5"/>
  <c r="F563" i="5" s="1"/>
  <c r="T1136" i="4"/>
  <c r="U1136" i="4" s="1"/>
  <c r="P1136" i="4"/>
  <c r="J657" i="5"/>
  <c r="K657" i="5" s="1"/>
  <c r="O656" i="5"/>
  <c r="U656" i="5" s="1"/>
  <c r="V656" i="5" s="1"/>
  <c r="R897" i="4"/>
  <c r="I897" i="4"/>
  <c r="J897" i="4" s="1"/>
  <c r="R1017" i="4"/>
  <c r="I1017" i="4"/>
  <c r="J1017" i="4" s="1"/>
  <c r="R416" i="5"/>
  <c r="S416" i="5" s="1"/>
  <c r="N416" i="5"/>
  <c r="P683" i="5"/>
  <c r="G683" i="5"/>
  <c r="S57" i="4"/>
  <c r="K57" i="4"/>
  <c r="R1016" i="5"/>
  <c r="S1016" i="5" s="1"/>
  <c r="N1016" i="5"/>
  <c r="M657" i="4"/>
  <c r="Q656" i="4"/>
  <c r="W656" i="4" s="1"/>
  <c r="X656" i="4" s="1"/>
  <c r="S177" i="4"/>
  <c r="K177" i="4"/>
  <c r="I1137" i="4"/>
  <c r="J1137" i="4" s="1"/>
  <c r="R1137" i="4"/>
  <c r="G83" i="5"/>
  <c r="P83" i="5"/>
  <c r="M177" i="4"/>
  <c r="Q176" i="4"/>
  <c r="W176" i="4" s="1"/>
  <c r="X176" i="4" s="1"/>
  <c r="P1016" i="4"/>
  <c r="T1016" i="4"/>
  <c r="U1016" i="4" s="1"/>
  <c r="T416" i="4"/>
  <c r="U416" i="4" s="1"/>
  <c r="P416" i="4"/>
  <c r="S657" i="4"/>
  <c r="K657" i="4"/>
  <c r="E1043" i="5"/>
  <c r="F1043" i="5" s="1"/>
  <c r="E803" i="5"/>
  <c r="F803" i="5" s="1"/>
  <c r="O296" i="5"/>
  <c r="U296" i="5" s="1"/>
  <c r="V296" i="5" s="1"/>
  <c r="J297" i="5"/>
  <c r="K297" i="5" s="1"/>
  <c r="P776" i="4"/>
  <c r="T776" i="4"/>
  <c r="U776" i="4" s="1"/>
  <c r="N536" i="5"/>
  <c r="R536" i="5"/>
  <c r="S536" i="5" s="1"/>
  <c r="P563" i="5" l="1"/>
  <c r="G563" i="5"/>
  <c r="G803" i="5"/>
  <c r="P803" i="5"/>
  <c r="J537" i="5"/>
  <c r="K537" i="5" s="1"/>
  <c r="O536" i="5"/>
  <c r="U536" i="5" s="1"/>
  <c r="V536" i="5" s="1"/>
  <c r="G58" i="4"/>
  <c r="H58" i="4" s="1"/>
  <c r="L57" i="4"/>
  <c r="N57" i="4" s="1"/>
  <c r="Q177" i="5"/>
  <c r="L177" i="5"/>
  <c r="M177" i="5" s="1"/>
  <c r="E84" i="5"/>
  <c r="F84" i="5" s="1"/>
  <c r="M897" i="4"/>
  <c r="Q896" i="4"/>
  <c r="W896" i="4" s="1"/>
  <c r="X896" i="4" s="1"/>
  <c r="K537" i="4"/>
  <c r="S537" i="4"/>
  <c r="M417" i="4"/>
  <c r="Q416" i="4"/>
  <c r="W416" i="4" s="1"/>
  <c r="X416" i="4" s="1"/>
  <c r="G1043" i="5"/>
  <c r="P1043" i="5"/>
  <c r="G178" i="4"/>
  <c r="H178" i="4" s="1"/>
  <c r="L177" i="4"/>
  <c r="N177" i="4" s="1"/>
  <c r="M537" i="4"/>
  <c r="Q536" i="4"/>
  <c r="W536" i="4" s="1"/>
  <c r="X536" i="4" s="1"/>
  <c r="E204" i="5"/>
  <c r="F204" i="5" s="1"/>
  <c r="S417" i="4"/>
  <c r="K417" i="4"/>
  <c r="S1137" i="4"/>
  <c r="K1137" i="4"/>
  <c r="E684" i="5"/>
  <c r="F684" i="5" s="1"/>
  <c r="E324" i="5"/>
  <c r="F324" i="5" s="1"/>
  <c r="S777" i="4"/>
  <c r="K777" i="4"/>
  <c r="K897" i="4"/>
  <c r="S897" i="4"/>
  <c r="G923" i="5"/>
  <c r="P923" i="5"/>
  <c r="O776" i="5"/>
  <c r="U776" i="5" s="1"/>
  <c r="V776" i="5" s="1"/>
  <c r="J777" i="5"/>
  <c r="K777" i="5" s="1"/>
  <c r="O1136" i="5"/>
  <c r="U1136" i="5" s="1"/>
  <c r="V1136" i="5" s="1"/>
  <c r="J1137" i="5"/>
  <c r="K1137" i="5" s="1"/>
  <c r="S1017" i="4"/>
  <c r="K1017" i="4"/>
  <c r="Q776" i="4"/>
  <c r="W776" i="4" s="1"/>
  <c r="X776" i="4" s="1"/>
  <c r="M777" i="4"/>
  <c r="Q1016" i="4"/>
  <c r="W1016" i="4" s="1"/>
  <c r="X1016" i="4" s="1"/>
  <c r="M1017" i="4"/>
  <c r="Q657" i="5"/>
  <c r="L657" i="5"/>
  <c r="M657" i="5" s="1"/>
  <c r="O416" i="5"/>
  <c r="U416" i="5" s="1"/>
  <c r="V416" i="5" s="1"/>
  <c r="J417" i="5"/>
  <c r="K417" i="5" s="1"/>
  <c r="O896" i="5"/>
  <c r="U896" i="5" s="1"/>
  <c r="V896" i="5" s="1"/>
  <c r="J897" i="5"/>
  <c r="K897" i="5" s="1"/>
  <c r="P443" i="5"/>
  <c r="G443" i="5"/>
  <c r="Q297" i="5"/>
  <c r="L297" i="5"/>
  <c r="M297" i="5" s="1"/>
  <c r="G658" i="4"/>
  <c r="H658" i="4" s="1"/>
  <c r="L657" i="4"/>
  <c r="N657" i="4" s="1"/>
  <c r="M1137" i="4"/>
  <c r="Q1136" i="4"/>
  <c r="W1136" i="4" s="1"/>
  <c r="X1136" i="4" s="1"/>
  <c r="J1017" i="5"/>
  <c r="K1017" i="5" s="1"/>
  <c r="O1016" i="5"/>
  <c r="U1016" i="5" s="1"/>
  <c r="V1016" i="5" s="1"/>
  <c r="G1163" i="5"/>
  <c r="P1163" i="5"/>
  <c r="L57" i="5"/>
  <c r="M57" i="5" s="1"/>
  <c r="Q57" i="5"/>
  <c r="G298" i="4"/>
  <c r="H298" i="4" s="1"/>
  <c r="L297" i="4"/>
  <c r="N297" i="4" s="1"/>
  <c r="P657" i="4" l="1"/>
  <c r="T657" i="4"/>
  <c r="U657" i="4" s="1"/>
  <c r="G204" i="5"/>
  <c r="P204" i="5"/>
  <c r="E1044" i="5"/>
  <c r="F1044" i="5" s="1"/>
  <c r="P684" i="5"/>
  <c r="G684" i="5"/>
  <c r="G84" i="5"/>
  <c r="P84" i="5"/>
  <c r="N57" i="5"/>
  <c r="R57" i="5"/>
  <c r="E1164" i="5"/>
  <c r="F1164" i="5" s="1"/>
  <c r="Q537" i="5"/>
  <c r="L537" i="5"/>
  <c r="M537" i="5" s="1"/>
  <c r="E924" i="5"/>
  <c r="F924" i="5" s="1"/>
  <c r="G1138" i="4"/>
  <c r="H1138" i="4" s="1"/>
  <c r="L1137" i="4"/>
  <c r="N1137" i="4" s="1"/>
  <c r="N177" i="5"/>
  <c r="R177" i="5"/>
  <c r="Q1017" i="5"/>
  <c r="L1017" i="5"/>
  <c r="M1017" i="5" s="1"/>
  <c r="E444" i="5"/>
  <c r="F444" i="5" s="1"/>
  <c r="L1137" i="5"/>
  <c r="M1137" i="5" s="1"/>
  <c r="Q1137" i="5"/>
  <c r="G898" i="4"/>
  <c r="H898" i="4" s="1"/>
  <c r="L897" i="4"/>
  <c r="N897" i="4" s="1"/>
  <c r="S177" i="5"/>
  <c r="E804" i="5"/>
  <c r="F804" i="5" s="1"/>
  <c r="Q417" i="5"/>
  <c r="L417" i="5"/>
  <c r="M417" i="5" s="1"/>
  <c r="R658" i="4"/>
  <c r="I658" i="4"/>
  <c r="J658" i="4" s="1"/>
  <c r="L777" i="4"/>
  <c r="N777" i="4" s="1"/>
  <c r="G778" i="4"/>
  <c r="H778" i="4" s="1"/>
  <c r="G418" i="4"/>
  <c r="H418" i="4" s="1"/>
  <c r="L417" i="4"/>
  <c r="N417" i="4" s="1"/>
  <c r="T177" i="4"/>
  <c r="U177" i="4" s="1"/>
  <c r="P177" i="4"/>
  <c r="E564" i="5"/>
  <c r="F564" i="5" s="1"/>
  <c r="L1017" i="4"/>
  <c r="N1017" i="4" s="1"/>
  <c r="G1018" i="4"/>
  <c r="H1018" i="4" s="1"/>
  <c r="R657" i="5"/>
  <c r="S657" i="5" s="1"/>
  <c r="N657" i="5"/>
  <c r="P297" i="4"/>
  <c r="T297" i="4"/>
  <c r="U297" i="4" s="1"/>
  <c r="R298" i="4"/>
  <c r="I298" i="4"/>
  <c r="J298" i="4" s="1"/>
  <c r="L897" i="5"/>
  <c r="M897" i="5" s="1"/>
  <c r="Q897" i="5"/>
  <c r="L777" i="5"/>
  <c r="M777" i="5" s="1"/>
  <c r="Q777" i="5"/>
  <c r="R178" i="4"/>
  <c r="I178" i="4"/>
  <c r="J178" i="4" s="1"/>
  <c r="G538" i="4"/>
  <c r="H538" i="4" s="1"/>
  <c r="L537" i="4"/>
  <c r="N537" i="4" s="1"/>
  <c r="P57" i="4"/>
  <c r="T57" i="4"/>
  <c r="U57" i="4" s="1"/>
  <c r="R297" i="5"/>
  <c r="S297" i="5" s="1"/>
  <c r="N297" i="5"/>
  <c r="S57" i="5"/>
  <c r="G324" i="5"/>
  <c r="P324" i="5"/>
  <c r="R58" i="4"/>
  <c r="I58" i="4"/>
  <c r="J58" i="4" s="1"/>
  <c r="R1137" i="5" l="1"/>
  <c r="N1137" i="5"/>
  <c r="R1138" i="4"/>
  <c r="I1138" i="4"/>
  <c r="J1138" i="4" s="1"/>
  <c r="O657" i="5"/>
  <c r="U657" i="5" s="1"/>
  <c r="V657" i="5" s="1"/>
  <c r="J658" i="5"/>
  <c r="K658" i="5" s="1"/>
  <c r="S897" i="5"/>
  <c r="R418" i="4"/>
  <c r="I418" i="4"/>
  <c r="J418" i="4" s="1"/>
  <c r="G444" i="5"/>
  <c r="P444" i="5"/>
  <c r="P1164" i="5"/>
  <c r="G1164" i="5"/>
  <c r="P1044" i="5"/>
  <c r="G1044" i="5"/>
  <c r="N897" i="5"/>
  <c r="R897" i="5"/>
  <c r="R778" i="4"/>
  <c r="I778" i="4"/>
  <c r="J778" i="4" s="1"/>
  <c r="P804" i="5"/>
  <c r="G804" i="5"/>
  <c r="Q57" i="4"/>
  <c r="W57" i="4" s="1"/>
  <c r="X57" i="4" s="1"/>
  <c r="M58" i="4"/>
  <c r="S298" i="4"/>
  <c r="K298" i="4"/>
  <c r="T1017" i="4"/>
  <c r="U1017" i="4" s="1"/>
  <c r="P1017" i="4"/>
  <c r="T777" i="4"/>
  <c r="U777" i="4" s="1"/>
  <c r="P777" i="4"/>
  <c r="N1017" i="5"/>
  <c r="R1017" i="5"/>
  <c r="P924" i="5"/>
  <c r="G924" i="5"/>
  <c r="O57" i="5"/>
  <c r="U57" i="5" s="1"/>
  <c r="V57" i="5" s="1"/>
  <c r="J58" i="5"/>
  <c r="K58" i="5" s="1"/>
  <c r="E205" i="5"/>
  <c r="F205" i="5" s="1"/>
  <c r="P417" i="4"/>
  <c r="T417" i="4"/>
  <c r="U417" i="4" s="1"/>
  <c r="R538" i="4"/>
  <c r="I538" i="4"/>
  <c r="J538" i="4" s="1"/>
  <c r="R777" i="5"/>
  <c r="S777" i="5" s="1"/>
  <c r="N777" i="5"/>
  <c r="S178" i="4"/>
  <c r="K178" i="4"/>
  <c r="P897" i="4"/>
  <c r="T897" i="4"/>
  <c r="U897" i="4" s="1"/>
  <c r="E85" i="5"/>
  <c r="F85" i="5" s="1"/>
  <c r="Q657" i="4"/>
  <c r="W657" i="4" s="1"/>
  <c r="X657" i="4" s="1"/>
  <c r="M658" i="4"/>
  <c r="N417" i="5"/>
  <c r="R417" i="5"/>
  <c r="S417" i="5" s="1"/>
  <c r="P537" i="4"/>
  <c r="T537" i="4"/>
  <c r="U537" i="4" s="1"/>
  <c r="Q297" i="4"/>
  <c r="W297" i="4" s="1"/>
  <c r="X297" i="4" s="1"/>
  <c r="M298" i="4"/>
  <c r="M178" i="4"/>
  <c r="Q177" i="4"/>
  <c r="W177" i="4" s="1"/>
  <c r="X177" i="4" s="1"/>
  <c r="R898" i="4"/>
  <c r="I898" i="4"/>
  <c r="J898" i="4" s="1"/>
  <c r="O177" i="5"/>
  <c r="U177" i="5" s="1"/>
  <c r="V177" i="5" s="1"/>
  <c r="J178" i="5"/>
  <c r="K178" i="5" s="1"/>
  <c r="R537" i="5"/>
  <c r="S537" i="5" s="1"/>
  <c r="N537" i="5"/>
  <c r="E685" i="5"/>
  <c r="F685" i="5" s="1"/>
  <c r="S58" i="4"/>
  <c r="K58" i="4"/>
  <c r="R1018" i="4"/>
  <c r="I1018" i="4"/>
  <c r="J1018" i="4" s="1"/>
  <c r="E325" i="5"/>
  <c r="F325" i="5" s="1"/>
  <c r="G564" i="5"/>
  <c r="P564" i="5"/>
  <c r="S1017" i="5"/>
  <c r="J298" i="5"/>
  <c r="K298" i="5" s="1"/>
  <c r="O297" i="5"/>
  <c r="U297" i="5" s="1"/>
  <c r="V297" i="5" s="1"/>
  <c r="S658" i="4"/>
  <c r="K658" i="4"/>
  <c r="S1137" i="5"/>
  <c r="T1137" i="4"/>
  <c r="U1137" i="4" s="1"/>
  <c r="P1137" i="4"/>
  <c r="P325" i="5" l="1"/>
  <c r="G325" i="5"/>
  <c r="O537" i="5"/>
  <c r="U537" i="5" s="1"/>
  <c r="V537" i="5" s="1"/>
  <c r="J538" i="5"/>
  <c r="K538" i="5" s="1"/>
  <c r="M778" i="4"/>
  <c r="Q777" i="4"/>
  <c r="W777" i="4" s="1"/>
  <c r="X777" i="4" s="1"/>
  <c r="E1045" i="5"/>
  <c r="F1045" i="5" s="1"/>
  <c r="P205" i="5"/>
  <c r="G205" i="5"/>
  <c r="G85" i="5"/>
  <c r="P85" i="5"/>
  <c r="M1018" i="4"/>
  <c r="Q1017" i="4"/>
  <c r="W1017" i="4" s="1"/>
  <c r="X1017" i="4" s="1"/>
  <c r="E805" i="5"/>
  <c r="F805" i="5" s="1"/>
  <c r="E1165" i="5"/>
  <c r="F1165" i="5" s="1"/>
  <c r="L658" i="5"/>
  <c r="M658" i="5" s="1"/>
  <c r="Q658" i="5"/>
  <c r="G659" i="4"/>
  <c r="H659" i="4" s="1"/>
  <c r="L658" i="4"/>
  <c r="N658" i="4" s="1"/>
  <c r="Q58" i="5"/>
  <c r="L58" i="5"/>
  <c r="M58" i="5" s="1"/>
  <c r="S538" i="4"/>
  <c r="K538" i="4"/>
  <c r="G299" i="4"/>
  <c r="H299" i="4" s="1"/>
  <c r="L298" i="4"/>
  <c r="N298" i="4" s="1"/>
  <c r="K1138" i="4"/>
  <c r="S1138" i="4"/>
  <c r="K1018" i="4"/>
  <c r="S1018" i="4"/>
  <c r="S898" i="4"/>
  <c r="K898" i="4"/>
  <c r="S778" i="4"/>
  <c r="K778" i="4"/>
  <c r="Q537" i="4"/>
  <c r="W537" i="4" s="1"/>
  <c r="X537" i="4" s="1"/>
  <c r="M538" i="4"/>
  <c r="M898" i="4"/>
  <c r="Q897" i="4"/>
  <c r="W897" i="4" s="1"/>
  <c r="X897" i="4" s="1"/>
  <c r="E445" i="5"/>
  <c r="F445" i="5" s="1"/>
  <c r="L298" i="5"/>
  <c r="M298" i="5" s="1"/>
  <c r="Q298" i="5"/>
  <c r="G179" i="4"/>
  <c r="H179" i="4" s="1"/>
  <c r="L178" i="4"/>
  <c r="N178" i="4" s="1"/>
  <c r="J1138" i="5"/>
  <c r="K1138" i="5" s="1"/>
  <c r="O1137" i="5"/>
  <c r="U1137" i="5" s="1"/>
  <c r="V1137" i="5" s="1"/>
  <c r="O777" i="5"/>
  <c r="U777" i="5" s="1"/>
  <c r="V777" i="5" s="1"/>
  <c r="J778" i="5"/>
  <c r="K778" i="5" s="1"/>
  <c r="L178" i="5"/>
  <c r="M178" i="5" s="1"/>
  <c r="Q178" i="5"/>
  <c r="M1138" i="4"/>
  <c r="Q1137" i="4"/>
  <c r="W1137" i="4" s="1"/>
  <c r="X1137" i="4" s="1"/>
  <c r="L58" i="4"/>
  <c r="N58" i="4" s="1"/>
  <c r="G59" i="4"/>
  <c r="H59" i="4" s="1"/>
  <c r="E925" i="5"/>
  <c r="F925" i="5" s="1"/>
  <c r="E565" i="5"/>
  <c r="F565" i="5" s="1"/>
  <c r="P685" i="5"/>
  <c r="G685" i="5"/>
  <c r="O417" i="5"/>
  <c r="U417" i="5" s="1"/>
  <c r="V417" i="5" s="1"/>
  <c r="J418" i="5"/>
  <c r="K418" i="5" s="1"/>
  <c r="Q417" i="4"/>
  <c r="W417" i="4" s="1"/>
  <c r="X417" i="4" s="1"/>
  <c r="M418" i="4"/>
  <c r="O1017" i="5"/>
  <c r="U1017" i="5" s="1"/>
  <c r="V1017" i="5" s="1"/>
  <c r="J1018" i="5"/>
  <c r="K1018" i="5" s="1"/>
  <c r="J898" i="5"/>
  <c r="K898" i="5" s="1"/>
  <c r="O897" i="5"/>
  <c r="U897" i="5" s="1"/>
  <c r="V897" i="5" s="1"/>
  <c r="S418" i="4"/>
  <c r="K418" i="4"/>
  <c r="S298" i="5" l="1"/>
  <c r="L538" i="4"/>
  <c r="N538" i="4" s="1"/>
  <c r="G539" i="4"/>
  <c r="H539" i="4" s="1"/>
  <c r="E86" i="5"/>
  <c r="F86" i="5" s="1"/>
  <c r="N298" i="5"/>
  <c r="R298" i="5"/>
  <c r="Q778" i="5"/>
  <c r="L778" i="5"/>
  <c r="M778" i="5" s="1"/>
  <c r="G419" i="4"/>
  <c r="H419" i="4" s="1"/>
  <c r="L418" i="4"/>
  <c r="N418" i="4" s="1"/>
  <c r="P445" i="5"/>
  <c r="G445" i="5"/>
  <c r="G1165" i="5"/>
  <c r="P1165" i="5"/>
  <c r="L538" i="5"/>
  <c r="M538" i="5" s="1"/>
  <c r="Q538" i="5"/>
  <c r="G1019" i="4"/>
  <c r="H1019" i="4" s="1"/>
  <c r="L1018" i="4"/>
  <c r="N1018" i="4" s="1"/>
  <c r="R59" i="4"/>
  <c r="I59" i="4"/>
  <c r="J59" i="4" s="1"/>
  <c r="G1139" i="4"/>
  <c r="H1139" i="4" s="1"/>
  <c r="L1138" i="4"/>
  <c r="N1138" i="4" s="1"/>
  <c r="P658" i="4"/>
  <c r="T658" i="4"/>
  <c r="U658" i="4" s="1"/>
  <c r="E206" i="5"/>
  <c r="F206" i="5" s="1"/>
  <c r="N658" i="5"/>
  <c r="R658" i="5"/>
  <c r="S658" i="5" s="1"/>
  <c r="L418" i="5"/>
  <c r="M418" i="5" s="1"/>
  <c r="Q418" i="5"/>
  <c r="E686" i="5"/>
  <c r="F686" i="5" s="1"/>
  <c r="T58" i="4"/>
  <c r="U58" i="4" s="1"/>
  <c r="P58" i="4"/>
  <c r="L1138" i="5"/>
  <c r="M1138" i="5" s="1"/>
  <c r="Q1138" i="5"/>
  <c r="G779" i="4"/>
  <c r="H779" i="4" s="1"/>
  <c r="L778" i="4"/>
  <c r="N778" i="4" s="1"/>
  <c r="I659" i="4"/>
  <c r="J659" i="4" s="1"/>
  <c r="R659" i="4"/>
  <c r="G805" i="5"/>
  <c r="P805" i="5"/>
  <c r="E326" i="5"/>
  <c r="F326" i="5" s="1"/>
  <c r="P178" i="4"/>
  <c r="T178" i="4"/>
  <c r="U178" i="4" s="1"/>
  <c r="P298" i="4"/>
  <c r="T298" i="4"/>
  <c r="U298" i="4" s="1"/>
  <c r="R178" i="5"/>
  <c r="S178" i="5" s="1"/>
  <c r="N178" i="5"/>
  <c r="R58" i="5"/>
  <c r="S58" i="5" s="1"/>
  <c r="N58" i="5"/>
  <c r="G925" i="5"/>
  <c r="P925" i="5"/>
  <c r="Q898" i="5"/>
  <c r="L898" i="5"/>
  <c r="M898" i="5" s="1"/>
  <c r="L1018" i="5"/>
  <c r="M1018" i="5" s="1"/>
  <c r="Q1018" i="5"/>
  <c r="P565" i="5"/>
  <c r="G565" i="5"/>
  <c r="R179" i="4"/>
  <c r="I179" i="4"/>
  <c r="J179" i="4" s="1"/>
  <c r="L898" i="4"/>
  <c r="N898" i="4" s="1"/>
  <c r="G899" i="4"/>
  <c r="H899" i="4" s="1"/>
  <c r="R299" i="4"/>
  <c r="I299" i="4"/>
  <c r="J299" i="4" s="1"/>
  <c r="P1045" i="5"/>
  <c r="G1045" i="5"/>
  <c r="R539" i="4" l="1"/>
  <c r="I539" i="4"/>
  <c r="J539" i="4" s="1"/>
  <c r="S659" i="4"/>
  <c r="K659" i="4"/>
  <c r="T1138" i="4"/>
  <c r="U1138" i="4" s="1"/>
  <c r="P1138" i="4"/>
  <c r="N538" i="5"/>
  <c r="R538" i="5"/>
  <c r="S538" i="5" s="1"/>
  <c r="N778" i="5"/>
  <c r="R778" i="5"/>
  <c r="S778" i="5" s="1"/>
  <c r="T538" i="4"/>
  <c r="U538" i="4" s="1"/>
  <c r="P538" i="4"/>
  <c r="J59" i="5"/>
  <c r="K59" i="5" s="1"/>
  <c r="O58" i="5"/>
  <c r="U58" i="5" s="1"/>
  <c r="V58" i="5" s="1"/>
  <c r="I419" i="4"/>
  <c r="J419" i="4" s="1"/>
  <c r="R419" i="4"/>
  <c r="I779" i="4"/>
  <c r="J779" i="4" s="1"/>
  <c r="R779" i="4"/>
  <c r="S59" i="4"/>
  <c r="K59" i="4"/>
  <c r="E1166" i="5"/>
  <c r="F1166" i="5" s="1"/>
  <c r="E566" i="5"/>
  <c r="F566" i="5" s="1"/>
  <c r="M659" i="4"/>
  <c r="Q658" i="4"/>
  <c r="W658" i="4" s="1"/>
  <c r="X658" i="4" s="1"/>
  <c r="T778" i="4"/>
  <c r="U778" i="4" s="1"/>
  <c r="P778" i="4"/>
  <c r="O178" i="5"/>
  <c r="U178" i="5" s="1"/>
  <c r="V178" i="5" s="1"/>
  <c r="J179" i="5"/>
  <c r="K179" i="5" s="1"/>
  <c r="I1139" i="4"/>
  <c r="J1139" i="4" s="1"/>
  <c r="R1139" i="4"/>
  <c r="R898" i="5"/>
  <c r="N898" i="5"/>
  <c r="R1138" i="5"/>
  <c r="S1138" i="5" s="1"/>
  <c r="N1138" i="5"/>
  <c r="J659" i="5"/>
  <c r="K659" i="5" s="1"/>
  <c r="O658" i="5"/>
  <c r="U658" i="5" s="1"/>
  <c r="V658" i="5" s="1"/>
  <c r="E1046" i="5"/>
  <c r="F1046" i="5" s="1"/>
  <c r="S299" i="4"/>
  <c r="K299" i="4"/>
  <c r="S1018" i="5"/>
  <c r="R1018" i="5"/>
  <c r="N1018" i="5"/>
  <c r="P898" i="4"/>
  <c r="T898" i="4"/>
  <c r="U898" i="4" s="1"/>
  <c r="S898" i="5"/>
  <c r="M59" i="4"/>
  <c r="Q58" i="4"/>
  <c r="W58" i="4" s="1"/>
  <c r="X58" i="4" s="1"/>
  <c r="T1018" i="4"/>
  <c r="U1018" i="4" s="1"/>
  <c r="P1018" i="4"/>
  <c r="E446" i="5"/>
  <c r="F446" i="5" s="1"/>
  <c r="O298" i="5"/>
  <c r="U298" i="5" s="1"/>
  <c r="V298" i="5" s="1"/>
  <c r="J299" i="5"/>
  <c r="K299" i="5" s="1"/>
  <c r="M179" i="4"/>
  <c r="Q178" i="4"/>
  <c r="W178" i="4" s="1"/>
  <c r="X178" i="4" s="1"/>
  <c r="G326" i="5"/>
  <c r="P326" i="5"/>
  <c r="R899" i="4"/>
  <c r="I899" i="4"/>
  <c r="J899" i="4" s="1"/>
  <c r="G206" i="5"/>
  <c r="P206" i="5"/>
  <c r="R1019" i="4"/>
  <c r="I1019" i="4"/>
  <c r="J1019" i="4" s="1"/>
  <c r="P86" i="5"/>
  <c r="G86" i="5"/>
  <c r="R418" i="5"/>
  <c r="S418" i="5" s="1"/>
  <c r="N418" i="5"/>
  <c r="S179" i="4"/>
  <c r="K179" i="4"/>
  <c r="M299" i="4"/>
  <c r="Q298" i="4"/>
  <c r="W298" i="4" s="1"/>
  <c r="X298" i="4" s="1"/>
  <c r="E806" i="5"/>
  <c r="F806" i="5" s="1"/>
  <c r="E926" i="5"/>
  <c r="F926" i="5" s="1"/>
  <c r="P686" i="5"/>
  <c r="G686" i="5"/>
  <c r="P418" i="4"/>
  <c r="T418" i="4"/>
  <c r="U418" i="4" s="1"/>
  <c r="O1138" i="5" l="1"/>
  <c r="U1138" i="5" s="1"/>
  <c r="V1138" i="5" s="1"/>
  <c r="J1139" i="5"/>
  <c r="K1139" i="5" s="1"/>
  <c r="M779" i="4"/>
  <c r="Q778" i="4"/>
  <c r="W778" i="4" s="1"/>
  <c r="X778" i="4" s="1"/>
  <c r="G60" i="4"/>
  <c r="H60" i="4" s="1"/>
  <c r="L59" i="4"/>
  <c r="N59" i="4" s="1"/>
  <c r="Q1138" i="4"/>
  <c r="W1138" i="4" s="1"/>
  <c r="X1138" i="4" s="1"/>
  <c r="M1139" i="4"/>
  <c r="M419" i="4"/>
  <c r="Q418" i="4"/>
  <c r="W418" i="4" s="1"/>
  <c r="X418" i="4" s="1"/>
  <c r="G300" i="4"/>
  <c r="H300" i="4" s="1"/>
  <c r="L299" i="4"/>
  <c r="N299" i="4" s="1"/>
  <c r="L59" i="5"/>
  <c r="M59" i="5" s="1"/>
  <c r="Q59" i="5"/>
  <c r="E87" i="5"/>
  <c r="F87" i="5" s="1"/>
  <c r="Q299" i="5"/>
  <c r="L299" i="5"/>
  <c r="M299" i="5" s="1"/>
  <c r="O898" i="5"/>
  <c r="U898" i="5" s="1"/>
  <c r="V898" i="5" s="1"/>
  <c r="J899" i="5"/>
  <c r="K899" i="5" s="1"/>
  <c r="M539" i="4"/>
  <c r="Q538" i="4"/>
  <c r="W538" i="4" s="1"/>
  <c r="X538" i="4" s="1"/>
  <c r="E207" i="5"/>
  <c r="F207" i="5" s="1"/>
  <c r="E687" i="5"/>
  <c r="F687" i="5" s="1"/>
  <c r="S899" i="4"/>
  <c r="K899" i="4"/>
  <c r="G660" i="4"/>
  <c r="H660" i="4" s="1"/>
  <c r="L659" i="4"/>
  <c r="N659" i="4" s="1"/>
  <c r="G446" i="5"/>
  <c r="P446" i="5"/>
  <c r="P1046" i="5"/>
  <c r="G1046" i="5"/>
  <c r="G566" i="5"/>
  <c r="P566" i="5"/>
  <c r="Q898" i="4"/>
  <c r="W898" i="4" s="1"/>
  <c r="X898" i="4" s="1"/>
  <c r="M899" i="4"/>
  <c r="S1139" i="4"/>
  <c r="K1139" i="4"/>
  <c r="S779" i="4"/>
  <c r="K779" i="4"/>
  <c r="O778" i="5"/>
  <c r="U778" i="5" s="1"/>
  <c r="V778" i="5" s="1"/>
  <c r="J779" i="5"/>
  <c r="K779" i="5" s="1"/>
  <c r="K539" i="4"/>
  <c r="S539" i="4"/>
  <c r="P806" i="5"/>
  <c r="G806" i="5"/>
  <c r="G180" i="4"/>
  <c r="H180" i="4" s="1"/>
  <c r="L179" i="4"/>
  <c r="N179" i="4" s="1"/>
  <c r="P926" i="5"/>
  <c r="G926" i="5"/>
  <c r="Q1018" i="4"/>
  <c r="W1018" i="4" s="1"/>
  <c r="X1018" i="4" s="1"/>
  <c r="M1019" i="4"/>
  <c r="J1019" i="5"/>
  <c r="K1019" i="5" s="1"/>
  <c r="O1018" i="5"/>
  <c r="U1018" i="5" s="1"/>
  <c r="V1018" i="5" s="1"/>
  <c r="Q179" i="5"/>
  <c r="L179" i="5"/>
  <c r="M179" i="5" s="1"/>
  <c r="P1166" i="5"/>
  <c r="G1166" i="5"/>
  <c r="S1019" i="4"/>
  <c r="K1019" i="4"/>
  <c r="E327" i="5"/>
  <c r="F327" i="5" s="1"/>
  <c r="O418" i="5"/>
  <c r="U418" i="5" s="1"/>
  <c r="V418" i="5" s="1"/>
  <c r="J419" i="5"/>
  <c r="K419" i="5" s="1"/>
  <c r="Q659" i="5"/>
  <c r="L659" i="5"/>
  <c r="M659" i="5" s="1"/>
  <c r="S419" i="4"/>
  <c r="K419" i="4"/>
  <c r="J539" i="5"/>
  <c r="K539" i="5" s="1"/>
  <c r="O538" i="5"/>
  <c r="U538" i="5" s="1"/>
  <c r="V538" i="5" s="1"/>
  <c r="Q1019" i="5" l="1"/>
  <c r="L1019" i="5"/>
  <c r="M1019" i="5" s="1"/>
  <c r="E807" i="5"/>
  <c r="F807" i="5" s="1"/>
  <c r="L1139" i="4"/>
  <c r="N1139" i="4" s="1"/>
  <c r="G1140" i="4"/>
  <c r="H1140" i="4" s="1"/>
  <c r="T59" i="4"/>
  <c r="U59" i="4" s="1"/>
  <c r="P59" i="4"/>
  <c r="N59" i="5"/>
  <c r="R59" i="5"/>
  <c r="S59" i="5" s="1"/>
  <c r="R60" i="4"/>
  <c r="I60" i="4"/>
  <c r="J60" i="4" s="1"/>
  <c r="Q419" i="5"/>
  <c r="L419" i="5"/>
  <c r="M419" i="5" s="1"/>
  <c r="E1167" i="5"/>
  <c r="F1167" i="5" s="1"/>
  <c r="G540" i="4"/>
  <c r="H540" i="4" s="1"/>
  <c r="L539" i="4"/>
  <c r="N539" i="4" s="1"/>
  <c r="R300" i="4"/>
  <c r="I300" i="4"/>
  <c r="J300" i="4" s="1"/>
  <c r="L899" i="4"/>
  <c r="N899" i="4" s="1"/>
  <c r="G900" i="4"/>
  <c r="H900" i="4" s="1"/>
  <c r="E927" i="5"/>
  <c r="F927" i="5" s="1"/>
  <c r="L779" i="5"/>
  <c r="M779" i="5" s="1"/>
  <c r="Q779" i="5"/>
  <c r="E447" i="5"/>
  <c r="F447" i="5" s="1"/>
  <c r="R299" i="5"/>
  <c r="S299" i="5" s="1"/>
  <c r="N299" i="5"/>
  <c r="L1139" i="5"/>
  <c r="M1139" i="5" s="1"/>
  <c r="Q1139" i="5"/>
  <c r="E1047" i="5"/>
  <c r="F1047" i="5" s="1"/>
  <c r="P327" i="5"/>
  <c r="G327" i="5"/>
  <c r="T659" i="4"/>
  <c r="U659" i="4" s="1"/>
  <c r="P659" i="4"/>
  <c r="P687" i="5"/>
  <c r="G687" i="5"/>
  <c r="R659" i="5"/>
  <c r="S659" i="5" s="1"/>
  <c r="N659" i="5"/>
  <c r="T299" i="4"/>
  <c r="U299" i="4" s="1"/>
  <c r="P299" i="4"/>
  <c r="R179" i="5"/>
  <c r="S179" i="5" s="1"/>
  <c r="N179" i="5"/>
  <c r="G420" i="4"/>
  <c r="H420" i="4" s="1"/>
  <c r="L419" i="4"/>
  <c r="N419" i="4" s="1"/>
  <c r="P179" i="4"/>
  <c r="T179" i="4"/>
  <c r="U179" i="4" s="1"/>
  <c r="G780" i="4"/>
  <c r="H780" i="4" s="1"/>
  <c r="L779" i="4"/>
  <c r="N779" i="4" s="1"/>
  <c r="R660" i="4"/>
  <c r="I660" i="4"/>
  <c r="J660" i="4" s="1"/>
  <c r="G87" i="5"/>
  <c r="P87" i="5"/>
  <c r="L899" i="5"/>
  <c r="M899" i="5" s="1"/>
  <c r="Q899" i="5"/>
  <c r="Q539" i="5"/>
  <c r="L539" i="5"/>
  <c r="M539" i="5" s="1"/>
  <c r="G1020" i="4"/>
  <c r="H1020" i="4" s="1"/>
  <c r="L1019" i="4"/>
  <c r="N1019" i="4" s="1"/>
  <c r="R180" i="4"/>
  <c r="I180" i="4"/>
  <c r="J180" i="4" s="1"/>
  <c r="E567" i="5"/>
  <c r="F567" i="5" s="1"/>
  <c r="P207" i="5"/>
  <c r="G207" i="5"/>
  <c r="O179" i="5" l="1"/>
  <c r="U179" i="5" s="1"/>
  <c r="V179" i="5" s="1"/>
  <c r="J180" i="5"/>
  <c r="K180" i="5" s="1"/>
  <c r="T539" i="4"/>
  <c r="U539" i="4" s="1"/>
  <c r="P539" i="4"/>
  <c r="S60" i="4"/>
  <c r="K60" i="4"/>
  <c r="P1139" i="4"/>
  <c r="T1139" i="4"/>
  <c r="U1139" i="4" s="1"/>
  <c r="P567" i="5"/>
  <c r="G567" i="5"/>
  <c r="M660" i="4"/>
  <c r="Q659" i="4"/>
  <c r="W659" i="4" s="1"/>
  <c r="X659" i="4" s="1"/>
  <c r="N1139" i="5"/>
  <c r="R1139" i="5"/>
  <c r="G927" i="5"/>
  <c r="P927" i="5"/>
  <c r="I540" i="4"/>
  <c r="J540" i="4" s="1"/>
  <c r="R540" i="4"/>
  <c r="G807" i="5"/>
  <c r="P807" i="5"/>
  <c r="P779" i="4"/>
  <c r="T779" i="4"/>
  <c r="U779" i="4" s="1"/>
  <c r="M300" i="4"/>
  <c r="Q299" i="4"/>
  <c r="W299" i="4" s="1"/>
  <c r="X299" i="4" s="1"/>
  <c r="J300" i="5"/>
  <c r="K300" i="5" s="1"/>
  <c r="O299" i="5"/>
  <c r="U299" i="5" s="1"/>
  <c r="V299" i="5" s="1"/>
  <c r="G1167" i="5"/>
  <c r="P1167" i="5"/>
  <c r="S1139" i="5"/>
  <c r="S180" i="4"/>
  <c r="K180" i="4"/>
  <c r="Q179" i="4"/>
  <c r="W179" i="4" s="1"/>
  <c r="X179" i="4" s="1"/>
  <c r="M180" i="4"/>
  <c r="E328" i="5"/>
  <c r="F328" i="5" s="1"/>
  <c r="R900" i="4"/>
  <c r="I900" i="4"/>
  <c r="J900" i="4" s="1"/>
  <c r="O59" i="5"/>
  <c r="U59" i="5" s="1"/>
  <c r="V59" i="5" s="1"/>
  <c r="J60" i="5"/>
  <c r="K60" i="5" s="1"/>
  <c r="N1019" i="5"/>
  <c r="R1019" i="5"/>
  <c r="N419" i="5"/>
  <c r="R419" i="5"/>
  <c r="S419" i="5" s="1"/>
  <c r="M60" i="4"/>
  <c r="Q59" i="4"/>
  <c r="W59" i="4" s="1"/>
  <c r="X59" i="4" s="1"/>
  <c r="S1019" i="5"/>
  <c r="T419" i="4"/>
  <c r="U419" i="4" s="1"/>
  <c r="P419" i="4"/>
  <c r="S300" i="4"/>
  <c r="K300" i="4"/>
  <c r="I780" i="4"/>
  <c r="J780" i="4" s="1"/>
  <c r="R780" i="4"/>
  <c r="O659" i="5"/>
  <c r="U659" i="5" s="1"/>
  <c r="V659" i="5" s="1"/>
  <c r="J660" i="5"/>
  <c r="K660" i="5" s="1"/>
  <c r="T899" i="4"/>
  <c r="U899" i="4" s="1"/>
  <c r="P899" i="4"/>
  <c r="T1019" i="4"/>
  <c r="U1019" i="4" s="1"/>
  <c r="P1019" i="4"/>
  <c r="I1020" i="4"/>
  <c r="J1020" i="4" s="1"/>
  <c r="R1020" i="4"/>
  <c r="R420" i="4"/>
  <c r="I420" i="4"/>
  <c r="J420" i="4" s="1"/>
  <c r="P1047" i="5"/>
  <c r="G1047" i="5"/>
  <c r="N899" i="5"/>
  <c r="R899" i="5"/>
  <c r="S899" i="5" s="1"/>
  <c r="E88" i="5"/>
  <c r="F88" i="5" s="1"/>
  <c r="P447" i="5"/>
  <c r="G447" i="5"/>
  <c r="S660" i="4"/>
  <c r="K660" i="4"/>
  <c r="E208" i="5"/>
  <c r="F208" i="5" s="1"/>
  <c r="R539" i="5"/>
  <c r="S539" i="5" s="1"/>
  <c r="N539" i="5"/>
  <c r="E688" i="5"/>
  <c r="F688" i="5" s="1"/>
  <c r="R779" i="5"/>
  <c r="S779" i="5" s="1"/>
  <c r="N779" i="5"/>
  <c r="R1140" i="4"/>
  <c r="I1140" i="4"/>
  <c r="J1140" i="4" s="1"/>
  <c r="G88" i="5" l="1"/>
  <c r="P88" i="5"/>
  <c r="E1048" i="5"/>
  <c r="F1048" i="5" s="1"/>
  <c r="L180" i="4"/>
  <c r="N180" i="4" s="1"/>
  <c r="G181" i="4"/>
  <c r="H181" i="4" s="1"/>
  <c r="S900" i="4"/>
  <c r="K900" i="4"/>
  <c r="E928" i="5"/>
  <c r="F928" i="5" s="1"/>
  <c r="Q1139" i="4"/>
  <c r="W1139" i="4" s="1"/>
  <c r="X1139" i="4" s="1"/>
  <c r="M1140" i="4"/>
  <c r="S1140" i="4"/>
  <c r="K1140" i="4"/>
  <c r="G61" i="4"/>
  <c r="H61" i="4" s="1"/>
  <c r="L60" i="4"/>
  <c r="N60" i="4" s="1"/>
  <c r="S420" i="4"/>
  <c r="K420" i="4"/>
  <c r="M780" i="4"/>
  <c r="Q779" i="4"/>
  <c r="W779" i="4" s="1"/>
  <c r="X779" i="4" s="1"/>
  <c r="J900" i="5"/>
  <c r="K900" i="5" s="1"/>
  <c r="O899" i="5"/>
  <c r="U899" i="5" s="1"/>
  <c r="V899" i="5" s="1"/>
  <c r="Q660" i="5"/>
  <c r="L660" i="5"/>
  <c r="M660" i="5" s="1"/>
  <c r="M420" i="4"/>
  <c r="Q419" i="4"/>
  <c r="W419" i="4" s="1"/>
  <c r="X419" i="4" s="1"/>
  <c r="O419" i="5"/>
  <c r="U419" i="5" s="1"/>
  <c r="V419" i="5" s="1"/>
  <c r="J420" i="5"/>
  <c r="K420" i="5" s="1"/>
  <c r="G328" i="5"/>
  <c r="P328" i="5"/>
  <c r="J1140" i="5"/>
  <c r="K1140" i="5" s="1"/>
  <c r="O1139" i="5"/>
  <c r="U1139" i="5" s="1"/>
  <c r="V1139" i="5" s="1"/>
  <c r="O539" i="5"/>
  <c r="U539" i="5" s="1"/>
  <c r="V539" i="5" s="1"/>
  <c r="J540" i="5"/>
  <c r="K540" i="5" s="1"/>
  <c r="O779" i="5"/>
  <c r="U779" i="5" s="1"/>
  <c r="V779" i="5" s="1"/>
  <c r="J780" i="5"/>
  <c r="K780" i="5" s="1"/>
  <c r="E1168" i="5"/>
  <c r="F1168" i="5" s="1"/>
  <c r="E808" i="5"/>
  <c r="F808" i="5" s="1"/>
  <c r="Q539" i="4"/>
  <c r="W539" i="4" s="1"/>
  <c r="X539" i="4" s="1"/>
  <c r="M540" i="4"/>
  <c r="G301" i="4"/>
  <c r="H301" i="4" s="1"/>
  <c r="L300" i="4"/>
  <c r="N300" i="4" s="1"/>
  <c r="P208" i="5"/>
  <c r="G208" i="5"/>
  <c r="G661" i="4"/>
  <c r="H661" i="4" s="1"/>
  <c r="L660" i="4"/>
  <c r="N660" i="4" s="1"/>
  <c r="E448" i="5"/>
  <c r="F448" i="5" s="1"/>
  <c r="K1020" i="4"/>
  <c r="S1020" i="4"/>
  <c r="S780" i="4"/>
  <c r="K780" i="4"/>
  <c r="O1019" i="5"/>
  <c r="U1019" i="5" s="1"/>
  <c r="V1019" i="5" s="1"/>
  <c r="J1020" i="5"/>
  <c r="K1020" i="5" s="1"/>
  <c r="L300" i="5"/>
  <c r="M300" i="5" s="1"/>
  <c r="Q300" i="5"/>
  <c r="E568" i="5"/>
  <c r="F568" i="5" s="1"/>
  <c r="L180" i="5"/>
  <c r="M180" i="5" s="1"/>
  <c r="Q180" i="5"/>
  <c r="M900" i="4"/>
  <c r="Q899" i="4"/>
  <c r="W899" i="4" s="1"/>
  <c r="X899" i="4" s="1"/>
  <c r="P688" i="5"/>
  <c r="G688" i="5"/>
  <c r="Q1019" i="4"/>
  <c r="W1019" i="4" s="1"/>
  <c r="X1019" i="4" s="1"/>
  <c r="M1020" i="4"/>
  <c r="Q60" i="5"/>
  <c r="L60" i="5"/>
  <c r="M60" i="5" s="1"/>
  <c r="S540" i="4"/>
  <c r="K540" i="4"/>
  <c r="L1140" i="5" l="1"/>
  <c r="M1140" i="5" s="1"/>
  <c r="Q1140" i="5"/>
  <c r="P1048" i="5"/>
  <c r="G1048" i="5"/>
  <c r="L1020" i="4"/>
  <c r="N1020" i="4" s="1"/>
  <c r="G1021" i="4"/>
  <c r="H1021" i="4" s="1"/>
  <c r="G448" i="5"/>
  <c r="P448" i="5"/>
  <c r="P928" i="5"/>
  <c r="G928" i="5"/>
  <c r="T300" i="4"/>
  <c r="U300" i="4" s="1"/>
  <c r="P300" i="4"/>
  <c r="P1168" i="5"/>
  <c r="G1168" i="5"/>
  <c r="N660" i="5"/>
  <c r="R660" i="5"/>
  <c r="I661" i="4"/>
  <c r="J661" i="4" s="1"/>
  <c r="R661" i="4"/>
  <c r="T180" i="4"/>
  <c r="U180" i="4" s="1"/>
  <c r="P180" i="4"/>
  <c r="E209" i="5"/>
  <c r="F209" i="5" s="1"/>
  <c r="G421" i="4"/>
  <c r="H421" i="4" s="1"/>
  <c r="L420" i="4"/>
  <c r="N420" i="4" s="1"/>
  <c r="N300" i="5"/>
  <c r="R300" i="5"/>
  <c r="S300" i="5" s="1"/>
  <c r="R60" i="5"/>
  <c r="N60" i="5"/>
  <c r="L1020" i="5"/>
  <c r="M1020" i="5" s="1"/>
  <c r="Q1020" i="5"/>
  <c r="I301" i="4"/>
  <c r="J301" i="4" s="1"/>
  <c r="R301" i="4"/>
  <c r="Q780" i="5"/>
  <c r="L780" i="5"/>
  <c r="M780" i="5" s="1"/>
  <c r="S660" i="5"/>
  <c r="P60" i="4"/>
  <c r="T60" i="4"/>
  <c r="U60" i="4" s="1"/>
  <c r="G901" i="4"/>
  <c r="H901" i="4" s="1"/>
  <c r="L900" i="4"/>
  <c r="N900" i="4" s="1"/>
  <c r="E89" i="5"/>
  <c r="F89" i="5" s="1"/>
  <c r="L540" i="4"/>
  <c r="N540" i="4" s="1"/>
  <c r="G541" i="4"/>
  <c r="H541" i="4" s="1"/>
  <c r="S60" i="5"/>
  <c r="R61" i="4"/>
  <c r="I61" i="4"/>
  <c r="J61" i="4" s="1"/>
  <c r="P808" i="5"/>
  <c r="G808" i="5"/>
  <c r="S180" i="5"/>
  <c r="N180" i="5"/>
  <c r="R180" i="5"/>
  <c r="L780" i="4"/>
  <c r="N780" i="4" s="1"/>
  <c r="G781" i="4"/>
  <c r="H781" i="4" s="1"/>
  <c r="E329" i="5"/>
  <c r="F329" i="5" s="1"/>
  <c r="G1141" i="4"/>
  <c r="H1141" i="4" s="1"/>
  <c r="L1140" i="4"/>
  <c r="N1140" i="4" s="1"/>
  <c r="E689" i="5"/>
  <c r="F689" i="5" s="1"/>
  <c r="G568" i="5"/>
  <c r="P568" i="5"/>
  <c r="P660" i="4"/>
  <c r="T660" i="4"/>
  <c r="U660" i="4" s="1"/>
  <c r="L540" i="5"/>
  <c r="M540" i="5" s="1"/>
  <c r="Q540" i="5"/>
  <c r="L420" i="5"/>
  <c r="M420" i="5" s="1"/>
  <c r="Q420" i="5"/>
  <c r="Q900" i="5"/>
  <c r="L900" i="5"/>
  <c r="M900" i="5" s="1"/>
  <c r="R181" i="4"/>
  <c r="I181" i="4"/>
  <c r="J181" i="4" s="1"/>
  <c r="M61" i="4" l="1"/>
  <c r="Q60" i="4"/>
  <c r="W60" i="4" s="1"/>
  <c r="X60" i="4" s="1"/>
  <c r="P209" i="5"/>
  <c r="G209" i="5"/>
  <c r="E1169" i="5"/>
  <c r="F1169" i="5" s="1"/>
  <c r="R1021" i="4"/>
  <c r="I1021" i="4"/>
  <c r="J1021" i="4" s="1"/>
  <c r="N540" i="5"/>
  <c r="R540" i="5"/>
  <c r="S540" i="5" s="1"/>
  <c r="T1140" i="4"/>
  <c r="U1140" i="4" s="1"/>
  <c r="P1140" i="4"/>
  <c r="R541" i="4"/>
  <c r="I541" i="4"/>
  <c r="J541" i="4" s="1"/>
  <c r="M181" i="4"/>
  <c r="Q180" i="4"/>
  <c r="W180" i="4" s="1"/>
  <c r="X180" i="4" s="1"/>
  <c r="P1020" i="4"/>
  <c r="T1020" i="4"/>
  <c r="U1020" i="4" s="1"/>
  <c r="P689" i="5"/>
  <c r="G689" i="5"/>
  <c r="N780" i="5"/>
  <c r="R780" i="5"/>
  <c r="S780" i="5" s="1"/>
  <c r="M301" i="4"/>
  <c r="Q300" i="4"/>
  <c r="W300" i="4" s="1"/>
  <c r="X300" i="4" s="1"/>
  <c r="E1049" i="5"/>
  <c r="F1049" i="5" s="1"/>
  <c r="S181" i="4"/>
  <c r="K181" i="4"/>
  <c r="I1141" i="4"/>
  <c r="J1141" i="4" s="1"/>
  <c r="R1141" i="4"/>
  <c r="P540" i="4"/>
  <c r="T540" i="4"/>
  <c r="U540" i="4" s="1"/>
  <c r="M661" i="4"/>
  <c r="Q660" i="4"/>
  <c r="W660" i="4" s="1"/>
  <c r="X660" i="4" s="1"/>
  <c r="E809" i="5"/>
  <c r="F809" i="5" s="1"/>
  <c r="G89" i="5"/>
  <c r="P89" i="5"/>
  <c r="O300" i="5"/>
  <c r="U300" i="5" s="1"/>
  <c r="V300" i="5" s="1"/>
  <c r="J301" i="5"/>
  <c r="K301" i="5" s="1"/>
  <c r="K661" i="4"/>
  <c r="S661" i="4"/>
  <c r="E929" i="5"/>
  <c r="F929" i="5" s="1"/>
  <c r="S1140" i="5"/>
  <c r="J61" i="5"/>
  <c r="K61" i="5" s="1"/>
  <c r="O60" i="5"/>
  <c r="U60" i="5" s="1"/>
  <c r="V60" i="5" s="1"/>
  <c r="E569" i="5"/>
  <c r="F569" i="5" s="1"/>
  <c r="S61" i="4"/>
  <c r="K61" i="4"/>
  <c r="T900" i="4"/>
  <c r="U900" i="4" s="1"/>
  <c r="P900" i="4"/>
  <c r="I421" i="4"/>
  <c r="J421" i="4" s="1"/>
  <c r="R421" i="4"/>
  <c r="R1140" i="5"/>
  <c r="N1140" i="5"/>
  <c r="J181" i="5"/>
  <c r="K181" i="5" s="1"/>
  <c r="O180" i="5"/>
  <c r="U180" i="5" s="1"/>
  <c r="V180" i="5" s="1"/>
  <c r="P329" i="5"/>
  <c r="G329" i="5"/>
  <c r="T420" i="4"/>
  <c r="U420" i="4" s="1"/>
  <c r="P420" i="4"/>
  <c r="S301" i="4"/>
  <c r="K301" i="4"/>
  <c r="S420" i="5"/>
  <c r="T780" i="4"/>
  <c r="U780" i="4" s="1"/>
  <c r="P780" i="4"/>
  <c r="R901" i="4"/>
  <c r="I901" i="4"/>
  <c r="J901" i="4" s="1"/>
  <c r="R900" i="5"/>
  <c r="N900" i="5"/>
  <c r="S900" i="5"/>
  <c r="I781" i="4"/>
  <c r="J781" i="4" s="1"/>
  <c r="R781" i="4"/>
  <c r="R420" i="5"/>
  <c r="N420" i="5"/>
  <c r="R1020" i="5"/>
  <c r="S1020" i="5" s="1"/>
  <c r="N1020" i="5"/>
  <c r="J661" i="5"/>
  <c r="K661" i="5" s="1"/>
  <c r="O660" i="5"/>
  <c r="U660" i="5" s="1"/>
  <c r="V660" i="5" s="1"/>
  <c r="E449" i="5"/>
  <c r="F449" i="5" s="1"/>
  <c r="K901" i="4" l="1"/>
  <c r="S901" i="4"/>
  <c r="E90" i="5"/>
  <c r="F90" i="5" s="1"/>
  <c r="S781" i="4"/>
  <c r="K781" i="4"/>
  <c r="G662" i="4"/>
  <c r="H662" i="4" s="1"/>
  <c r="L661" i="4"/>
  <c r="N661" i="4" s="1"/>
  <c r="G809" i="5"/>
  <c r="P809" i="5"/>
  <c r="S1141" i="4"/>
  <c r="K1141" i="4"/>
  <c r="O780" i="5"/>
  <c r="U780" i="5" s="1"/>
  <c r="V780" i="5" s="1"/>
  <c r="J781" i="5"/>
  <c r="K781" i="5" s="1"/>
  <c r="K541" i="4"/>
  <c r="S541" i="4"/>
  <c r="G1169" i="5"/>
  <c r="P1169" i="5"/>
  <c r="S421" i="4"/>
  <c r="K421" i="4"/>
  <c r="G182" i="4"/>
  <c r="H182" i="4" s="1"/>
  <c r="L181" i="4"/>
  <c r="N181" i="4" s="1"/>
  <c r="E690" i="5"/>
  <c r="F690" i="5" s="1"/>
  <c r="Q661" i="5"/>
  <c r="L661" i="5"/>
  <c r="M661" i="5" s="1"/>
  <c r="M781" i="4"/>
  <c r="Q780" i="4"/>
  <c r="W780" i="4" s="1"/>
  <c r="X780" i="4" s="1"/>
  <c r="M901" i="4"/>
  <c r="Q900" i="4"/>
  <c r="W900" i="4" s="1"/>
  <c r="X900" i="4" s="1"/>
  <c r="M1141" i="4"/>
  <c r="Q1140" i="4"/>
  <c r="W1140" i="4" s="1"/>
  <c r="X1140" i="4" s="1"/>
  <c r="E210" i="5"/>
  <c r="F210" i="5" s="1"/>
  <c r="J1021" i="5"/>
  <c r="K1021" i="5" s="1"/>
  <c r="O1020" i="5"/>
  <c r="U1020" i="5" s="1"/>
  <c r="V1020" i="5" s="1"/>
  <c r="Q181" i="5"/>
  <c r="L181" i="5"/>
  <c r="M181" i="5" s="1"/>
  <c r="G1049" i="5"/>
  <c r="P1049" i="5"/>
  <c r="Q1020" i="4"/>
  <c r="W1020" i="4" s="1"/>
  <c r="X1020" i="4" s="1"/>
  <c r="M1021" i="4"/>
  <c r="P449" i="5"/>
  <c r="G449" i="5"/>
  <c r="E330" i="5"/>
  <c r="F330" i="5" s="1"/>
  <c r="O900" i="5"/>
  <c r="U900" i="5" s="1"/>
  <c r="V900" i="5" s="1"/>
  <c r="J901" i="5"/>
  <c r="K901" i="5" s="1"/>
  <c r="Q301" i="5"/>
  <c r="L301" i="5"/>
  <c r="M301" i="5" s="1"/>
  <c r="G62" i="4"/>
  <c r="H62" i="4" s="1"/>
  <c r="L61" i="4"/>
  <c r="N61" i="4" s="1"/>
  <c r="O420" i="5"/>
  <c r="U420" i="5" s="1"/>
  <c r="V420" i="5" s="1"/>
  <c r="J421" i="5"/>
  <c r="K421" i="5" s="1"/>
  <c r="G302" i="4"/>
  <c r="H302" i="4" s="1"/>
  <c r="L301" i="4"/>
  <c r="N301" i="4" s="1"/>
  <c r="O1140" i="5"/>
  <c r="U1140" i="5" s="1"/>
  <c r="V1140" i="5" s="1"/>
  <c r="J1141" i="5"/>
  <c r="K1141" i="5" s="1"/>
  <c r="J541" i="5"/>
  <c r="K541" i="5" s="1"/>
  <c r="O540" i="5"/>
  <c r="U540" i="5" s="1"/>
  <c r="V540" i="5" s="1"/>
  <c r="M421" i="4"/>
  <c r="Q420" i="4"/>
  <c r="W420" i="4" s="1"/>
  <c r="X420" i="4" s="1"/>
  <c r="L61" i="5"/>
  <c r="M61" i="5" s="1"/>
  <c r="Q61" i="5"/>
  <c r="P569" i="5"/>
  <c r="G569" i="5"/>
  <c r="P929" i="5"/>
  <c r="G929" i="5"/>
  <c r="M541" i="4"/>
  <c r="Q540" i="4"/>
  <c r="W540" i="4" s="1"/>
  <c r="X540" i="4" s="1"/>
  <c r="S1021" i="4"/>
  <c r="K1021" i="4"/>
  <c r="R182" i="4" l="1"/>
  <c r="I182" i="4"/>
  <c r="J182" i="4" s="1"/>
  <c r="P301" i="4"/>
  <c r="T301" i="4"/>
  <c r="U301" i="4" s="1"/>
  <c r="R302" i="4"/>
  <c r="I302" i="4"/>
  <c r="J302" i="4" s="1"/>
  <c r="E1050" i="5"/>
  <c r="F1050" i="5" s="1"/>
  <c r="P210" i="5"/>
  <c r="G210" i="5"/>
  <c r="G422" i="4"/>
  <c r="H422" i="4" s="1"/>
  <c r="L421" i="4"/>
  <c r="N421" i="4" s="1"/>
  <c r="G1142" i="4"/>
  <c r="H1142" i="4" s="1"/>
  <c r="L1141" i="4"/>
  <c r="N1141" i="4" s="1"/>
  <c r="R661" i="5"/>
  <c r="N661" i="5"/>
  <c r="N181" i="5"/>
  <c r="R181" i="5"/>
  <c r="S181" i="5"/>
  <c r="S661" i="5"/>
  <c r="E570" i="5"/>
  <c r="F570" i="5" s="1"/>
  <c r="P61" i="4"/>
  <c r="T61" i="4"/>
  <c r="U61" i="4" s="1"/>
  <c r="E450" i="5"/>
  <c r="F450" i="5" s="1"/>
  <c r="E1170" i="5"/>
  <c r="F1170" i="5" s="1"/>
  <c r="E810" i="5"/>
  <c r="F810" i="5" s="1"/>
  <c r="P90" i="5"/>
  <c r="G90" i="5"/>
  <c r="L901" i="5"/>
  <c r="M901" i="5" s="1"/>
  <c r="Q901" i="5"/>
  <c r="Q421" i="5"/>
  <c r="L421" i="5"/>
  <c r="M421" i="5" s="1"/>
  <c r="Q541" i="5"/>
  <c r="L541" i="5"/>
  <c r="M541" i="5" s="1"/>
  <c r="R62" i="4"/>
  <c r="I62" i="4"/>
  <c r="J62" i="4" s="1"/>
  <c r="P690" i="5"/>
  <c r="G690" i="5"/>
  <c r="P661" i="4"/>
  <c r="T661" i="4"/>
  <c r="U661" i="4" s="1"/>
  <c r="S61" i="5"/>
  <c r="Q1141" i="5"/>
  <c r="L1141" i="5"/>
  <c r="M1141" i="5" s="1"/>
  <c r="R301" i="5"/>
  <c r="S301" i="5" s="1"/>
  <c r="N301" i="5"/>
  <c r="Q1021" i="5"/>
  <c r="L1021" i="5"/>
  <c r="M1021" i="5" s="1"/>
  <c r="G542" i="4"/>
  <c r="H542" i="4" s="1"/>
  <c r="L541" i="4"/>
  <c r="N541" i="4" s="1"/>
  <c r="R662" i="4"/>
  <c r="I662" i="4"/>
  <c r="J662" i="4" s="1"/>
  <c r="L901" i="4"/>
  <c r="N901" i="4" s="1"/>
  <c r="G902" i="4"/>
  <c r="H902" i="4" s="1"/>
  <c r="E930" i="5"/>
  <c r="F930" i="5" s="1"/>
  <c r="G330" i="5"/>
  <c r="P330" i="5"/>
  <c r="L1021" i="4"/>
  <c r="N1021" i="4" s="1"/>
  <c r="G1022" i="4"/>
  <c r="H1022" i="4" s="1"/>
  <c r="N61" i="5"/>
  <c r="R61" i="5"/>
  <c r="T181" i="4"/>
  <c r="U181" i="4" s="1"/>
  <c r="P181" i="4"/>
  <c r="L781" i="5"/>
  <c r="M781" i="5" s="1"/>
  <c r="Q781" i="5"/>
  <c r="G782" i="4"/>
  <c r="H782" i="4" s="1"/>
  <c r="L781" i="4"/>
  <c r="N781" i="4" s="1"/>
  <c r="T901" i="4" l="1"/>
  <c r="U901" i="4" s="1"/>
  <c r="P901" i="4"/>
  <c r="G450" i="5"/>
  <c r="P450" i="5"/>
  <c r="T1141" i="4"/>
  <c r="U1141" i="4" s="1"/>
  <c r="P1141" i="4"/>
  <c r="S302" i="4"/>
  <c r="K302" i="4"/>
  <c r="I782" i="4"/>
  <c r="J782" i="4" s="1"/>
  <c r="R782" i="4"/>
  <c r="R1142" i="4"/>
  <c r="I1142" i="4"/>
  <c r="J1142" i="4" s="1"/>
  <c r="O61" i="5"/>
  <c r="U61" i="5" s="1"/>
  <c r="V61" i="5" s="1"/>
  <c r="J62" i="5"/>
  <c r="K62" i="5" s="1"/>
  <c r="S62" i="4"/>
  <c r="K62" i="4"/>
  <c r="R781" i="5"/>
  <c r="N781" i="5"/>
  <c r="R541" i="5"/>
  <c r="N541" i="5"/>
  <c r="Q61" i="4"/>
  <c r="W61" i="4" s="1"/>
  <c r="X61" i="4" s="1"/>
  <c r="M62" i="4"/>
  <c r="R422" i="4"/>
  <c r="I422" i="4"/>
  <c r="J422" i="4" s="1"/>
  <c r="Q301" i="4"/>
  <c r="W301" i="4" s="1"/>
  <c r="X301" i="4" s="1"/>
  <c r="M302" i="4"/>
  <c r="T781" i="4"/>
  <c r="U781" i="4" s="1"/>
  <c r="P781" i="4"/>
  <c r="N901" i="5"/>
  <c r="R901" i="5"/>
  <c r="S901" i="5" s="1"/>
  <c r="M182" i="4"/>
  <c r="Q181" i="4"/>
  <c r="W181" i="4" s="1"/>
  <c r="X181" i="4" s="1"/>
  <c r="S541" i="5"/>
  <c r="P810" i="5"/>
  <c r="G810" i="5"/>
  <c r="G570" i="5"/>
  <c r="P570" i="5"/>
  <c r="O181" i="5"/>
  <c r="U181" i="5" s="1"/>
  <c r="V181" i="5" s="1"/>
  <c r="J182" i="5"/>
  <c r="K182" i="5" s="1"/>
  <c r="E211" i="5"/>
  <c r="F211" i="5" s="1"/>
  <c r="S182" i="4"/>
  <c r="K182" i="4"/>
  <c r="R1022" i="4"/>
  <c r="I1022" i="4"/>
  <c r="J1022" i="4" s="1"/>
  <c r="S781" i="5"/>
  <c r="P421" i="4"/>
  <c r="T421" i="4"/>
  <c r="U421" i="4" s="1"/>
  <c r="E331" i="5"/>
  <c r="F331" i="5" s="1"/>
  <c r="N1021" i="5"/>
  <c r="R1021" i="5"/>
  <c r="Q661" i="4"/>
  <c r="W661" i="4" s="1"/>
  <c r="X661" i="4" s="1"/>
  <c r="M662" i="4"/>
  <c r="O661" i="5"/>
  <c r="U661" i="5" s="1"/>
  <c r="V661" i="5" s="1"/>
  <c r="J662" i="5"/>
  <c r="K662" i="5" s="1"/>
  <c r="N1141" i="5"/>
  <c r="R1141" i="5"/>
  <c r="P1021" i="4"/>
  <c r="T1021" i="4"/>
  <c r="U1021" i="4" s="1"/>
  <c r="P541" i="4"/>
  <c r="T541" i="4"/>
  <c r="U541" i="4" s="1"/>
  <c r="S1021" i="5"/>
  <c r="E691" i="5"/>
  <c r="F691" i="5" s="1"/>
  <c r="N421" i="5"/>
  <c r="R421" i="5"/>
  <c r="S662" i="4"/>
  <c r="K662" i="4"/>
  <c r="S1141" i="5"/>
  <c r="E91" i="5"/>
  <c r="F91" i="5" s="1"/>
  <c r="R542" i="4"/>
  <c r="I542" i="4"/>
  <c r="J542" i="4" s="1"/>
  <c r="P930" i="5"/>
  <c r="G930" i="5"/>
  <c r="R902" i="4"/>
  <c r="I902" i="4"/>
  <c r="J902" i="4" s="1"/>
  <c r="J302" i="5"/>
  <c r="K302" i="5" s="1"/>
  <c r="O301" i="5"/>
  <c r="U301" i="5" s="1"/>
  <c r="V301" i="5" s="1"/>
  <c r="S421" i="5"/>
  <c r="P1170" i="5"/>
  <c r="G1170" i="5"/>
  <c r="P1050" i="5"/>
  <c r="G1050" i="5"/>
  <c r="G91" i="5" l="1"/>
  <c r="P91" i="5"/>
  <c r="J1142" i="5"/>
  <c r="K1142" i="5" s="1"/>
  <c r="O1141" i="5"/>
  <c r="U1141" i="5" s="1"/>
  <c r="V1141" i="5" s="1"/>
  <c r="O1021" i="5"/>
  <c r="U1021" i="5" s="1"/>
  <c r="V1021" i="5" s="1"/>
  <c r="J1022" i="5"/>
  <c r="K1022" i="5" s="1"/>
  <c r="G183" i="4"/>
  <c r="H183" i="4" s="1"/>
  <c r="L182" i="4"/>
  <c r="N182" i="4" s="1"/>
  <c r="E811" i="5"/>
  <c r="F811" i="5" s="1"/>
  <c r="Q781" i="4"/>
  <c r="W781" i="4" s="1"/>
  <c r="X781" i="4" s="1"/>
  <c r="M782" i="4"/>
  <c r="Q62" i="5"/>
  <c r="L62" i="5"/>
  <c r="M62" i="5" s="1"/>
  <c r="O541" i="5"/>
  <c r="U541" i="5" s="1"/>
  <c r="V541" i="5" s="1"/>
  <c r="J542" i="5"/>
  <c r="K542" i="5" s="1"/>
  <c r="M1142" i="4"/>
  <c r="Q1141" i="4"/>
  <c r="W1141" i="4" s="1"/>
  <c r="X1141" i="4" s="1"/>
  <c r="P331" i="5"/>
  <c r="G331" i="5"/>
  <c r="O781" i="5"/>
  <c r="U781" i="5" s="1"/>
  <c r="V781" i="5" s="1"/>
  <c r="J782" i="5"/>
  <c r="K782" i="5" s="1"/>
  <c r="S1142" i="4"/>
  <c r="K1142" i="4"/>
  <c r="S902" i="4"/>
  <c r="K902" i="4"/>
  <c r="Q421" i="4"/>
  <c r="W421" i="4" s="1"/>
  <c r="X421" i="4" s="1"/>
  <c r="M422" i="4"/>
  <c r="L182" i="5"/>
  <c r="M182" i="5" s="1"/>
  <c r="Q182" i="5"/>
  <c r="S422" i="4"/>
  <c r="K422" i="4"/>
  <c r="E451" i="5"/>
  <c r="F451" i="5" s="1"/>
  <c r="P691" i="5"/>
  <c r="G691" i="5"/>
  <c r="G663" i="4"/>
  <c r="H663" i="4" s="1"/>
  <c r="L662" i="4"/>
  <c r="N662" i="4" s="1"/>
  <c r="L62" i="4"/>
  <c r="N62" i="4" s="1"/>
  <c r="G63" i="4"/>
  <c r="H63" i="4" s="1"/>
  <c r="E931" i="5"/>
  <c r="F931" i="5" s="1"/>
  <c r="Q541" i="4"/>
  <c r="W541" i="4" s="1"/>
  <c r="X541" i="4" s="1"/>
  <c r="M542" i="4"/>
  <c r="M1022" i="4"/>
  <c r="Q1021" i="4"/>
  <c r="W1021" i="4" s="1"/>
  <c r="X1021" i="4" s="1"/>
  <c r="K1022" i="4"/>
  <c r="S1022" i="4"/>
  <c r="S782" i="4"/>
  <c r="K782" i="4"/>
  <c r="Q901" i="4"/>
  <c r="W901" i="4" s="1"/>
  <c r="X901" i="4" s="1"/>
  <c r="M902" i="4"/>
  <c r="L302" i="5"/>
  <c r="M302" i="5" s="1"/>
  <c r="Q302" i="5"/>
  <c r="E1051" i="5"/>
  <c r="F1051" i="5" s="1"/>
  <c r="P211" i="5"/>
  <c r="G211" i="5"/>
  <c r="Q662" i="5"/>
  <c r="L662" i="5"/>
  <c r="M662" i="5" s="1"/>
  <c r="E1171" i="5"/>
  <c r="F1171" i="5" s="1"/>
  <c r="S542" i="4"/>
  <c r="K542" i="4"/>
  <c r="O421" i="5"/>
  <c r="U421" i="5" s="1"/>
  <c r="V421" i="5" s="1"/>
  <c r="J422" i="5"/>
  <c r="K422" i="5" s="1"/>
  <c r="E571" i="5"/>
  <c r="F571" i="5" s="1"/>
  <c r="J902" i="5"/>
  <c r="K902" i="5" s="1"/>
  <c r="O901" i="5"/>
  <c r="U901" i="5" s="1"/>
  <c r="V901" i="5" s="1"/>
  <c r="G303" i="4"/>
  <c r="H303" i="4" s="1"/>
  <c r="L302" i="4"/>
  <c r="N302" i="4" s="1"/>
  <c r="N662" i="5" l="1"/>
  <c r="R662" i="5"/>
  <c r="S662" i="5" s="1"/>
  <c r="T62" i="4"/>
  <c r="U62" i="4" s="1"/>
  <c r="P62" i="4"/>
  <c r="Q782" i="5"/>
  <c r="L782" i="5"/>
  <c r="M782" i="5" s="1"/>
  <c r="R62" i="5"/>
  <c r="N62" i="5"/>
  <c r="L1022" i="5"/>
  <c r="M1022" i="5" s="1"/>
  <c r="Q1022" i="5"/>
  <c r="S62" i="5"/>
  <c r="G783" i="4"/>
  <c r="H783" i="4" s="1"/>
  <c r="L782" i="4"/>
  <c r="N782" i="4" s="1"/>
  <c r="E332" i="5"/>
  <c r="F332" i="5" s="1"/>
  <c r="P302" i="4"/>
  <c r="T302" i="4"/>
  <c r="U302" i="4" s="1"/>
  <c r="E212" i="5"/>
  <c r="F212" i="5" s="1"/>
  <c r="L1142" i="5"/>
  <c r="M1142" i="5" s="1"/>
  <c r="Q1142" i="5"/>
  <c r="P931" i="5"/>
  <c r="G931" i="5"/>
  <c r="T662" i="4"/>
  <c r="U662" i="4" s="1"/>
  <c r="P662" i="4"/>
  <c r="G423" i="4"/>
  <c r="H423" i="4" s="1"/>
  <c r="L422" i="4"/>
  <c r="N422" i="4" s="1"/>
  <c r="G811" i="5"/>
  <c r="P811" i="5"/>
  <c r="L422" i="5"/>
  <c r="M422" i="5" s="1"/>
  <c r="Q422" i="5"/>
  <c r="R303" i="4"/>
  <c r="I303" i="4"/>
  <c r="J303" i="4" s="1"/>
  <c r="Q902" i="5"/>
  <c r="L902" i="5"/>
  <c r="M902" i="5" s="1"/>
  <c r="G1051" i="5"/>
  <c r="P1051" i="5"/>
  <c r="I663" i="4"/>
  <c r="J663" i="4" s="1"/>
  <c r="R663" i="4"/>
  <c r="E92" i="5"/>
  <c r="F92" i="5" s="1"/>
  <c r="L902" i="4"/>
  <c r="N902" i="4" s="1"/>
  <c r="G903" i="4"/>
  <c r="H903" i="4" s="1"/>
  <c r="L542" i="4"/>
  <c r="N542" i="4" s="1"/>
  <c r="G543" i="4"/>
  <c r="H543" i="4" s="1"/>
  <c r="P571" i="5"/>
  <c r="G571" i="5"/>
  <c r="P1171" i="5"/>
  <c r="G1171" i="5"/>
  <c r="G1023" i="4"/>
  <c r="H1023" i="4" s="1"/>
  <c r="L1022" i="4"/>
  <c r="N1022" i="4" s="1"/>
  <c r="S182" i="5"/>
  <c r="G1143" i="4"/>
  <c r="H1143" i="4" s="1"/>
  <c r="L1142" i="4"/>
  <c r="N1142" i="4" s="1"/>
  <c r="L542" i="5"/>
  <c r="M542" i="5" s="1"/>
  <c r="Q542" i="5"/>
  <c r="P182" i="4"/>
  <c r="T182" i="4"/>
  <c r="U182" i="4" s="1"/>
  <c r="P451" i="5"/>
  <c r="G451" i="5"/>
  <c r="N302" i="5"/>
  <c r="R302" i="5"/>
  <c r="S302" i="5" s="1"/>
  <c r="R63" i="4"/>
  <c r="I63" i="4"/>
  <c r="J63" i="4" s="1"/>
  <c r="E692" i="5"/>
  <c r="F692" i="5" s="1"/>
  <c r="R182" i="5"/>
  <c r="N182" i="5"/>
  <c r="R183" i="4"/>
  <c r="I183" i="4"/>
  <c r="J183" i="4" s="1"/>
  <c r="G92" i="5" l="1"/>
  <c r="P92" i="5"/>
  <c r="S303" i="4"/>
  <c r="K303" i="4"/>
  <c r="I423" i="4"/>
  <c r="J423" i="4" s="1"/>
  <c r="R423" i="4"/>
  <c r="P782" i="4"/>
  <c r="T782" i="4"/>
  <c r="U782" i="4" s="1"/>
  <c r="N542" i="5"/>
  <c r="R542" i="5"/>
  <c r="R783" i="4"/>
  <c r="I783" i="4"/>
  <c r="J783" i="4" s="1"/>
  <c r="M63" i="4"/>
  <c r="Q62" i="4"/>
  <c r="W62" i="4" s="1"/>
  <c r="X62" i="4" s="1"/>
  <c r="S63" i="4"/>
  <c r="K63" i="4"/>
  <c r="K183" i="4"/>
  <c r="S183" i="4"/>
  <c r="S663" i="4"/>
  <c r="K663" i="4"/>
  <c r="R422" i="5"/>
  <c r="S422" i="5" s="1"/>
  <c r="N422" i="5"/>
  <c r="E932" i="5"/>
  <c r="F932" i="5" s="1"/>
  <c r="I1143" i="4"/>
  <c r="J1143" i="4" s="1"/>
  <c r="R1143" i="4"/>
  <c r="R543" i="4"/>
  <c r="I543" i="4"/>
  <c r="J543" i="4" s="1"/>
  <c r="M303" i="4"/>
  <c r="Q302" i="4"/>
  <c r="W302" i="4" s="1"/>
  <c r="X302" i="4" s="1"/>
  <c r="R1022" i="5"/>
  <c r="S1022" i="5" s="1"/>
  <c r="N1022" i="5"/>
  <c r="S542" i="5"/>
  <c r="P212" i="5"/>
  <c r="G212" i="5"/>
  <c r="O302" i="5"/>
  <c r="U302" i="5" s="1"/>
  <c r="V302" i="5" s="1"/>
  <c r="J303" i="5"/>
  <c r="K303" i="5" s="1"/>
  <c r="O182" i="5"/>
  <c r="U182" i="5" s="1"/>
  <c r="V182" i="5" s="1"/>
  <c r="J183" i="5"/>
  <c r="K183" i="5" s="1"/>
  <c r="E452" i="5"/>
  <c r="F452" i="5" s="1"/>
  <c r="T1022" i="4"/>
  <c r="U1022" i="4" s="1"/>
  <c r="P1022" i="4"/>
  <c r="T542" i="4"/>
  <c r="U542" i="4" s="1"/>
  <c r="P542" i="4"/>
  <c r="E1052" i="5"/>
  <c r="F1052" i="5" s="1"/>
  <c r="J63" i="5"/>
  <c r="K63" i="5" s="1"/>
  <c r="O62" i="5"/>
  <c r="U62" i="5" s="1"/>
  <c r="V62" i="5" s="1"/>
  <c r="J663" i="5"/>
  <c r="K663" i="5" s="1"/>
  <c r="O662" i="5"/>
  <c r="U662" i="5" s="1"/>
  <c r="V662" i="5" s="1"/>
  <c r="E1172" i="5"/>
  <c r="F1172" i="5" s="1"/>
  <c r="E572" i="5"/>
  <c r="F572" i="5" s="1"/>
  <c r="P692" i="5"/>
  <c r="G692" i="5"/>
  <c r="R1023" i="4"/>
  <c r="I1023" i="4"/>
  <c r="J1023" i="4" s="1"/>
  <c r="R903" i="4"/>
  <c r="I903" i="4"/>
  <c r="J903" i="4" s="1"/>
  <c r="R902" i="5"/>
  <c r="N902" i="5"/>
  <c r="E812" i="5"/>
  <c r="F812" i="5" s="1"/>
  <c r="G332" i="5"/>
  <c r="P332" i="5"/>
  <c r="M663" i="4"/>
  <c r="Q662" i="4"/>
  <c r="W662" i="4" s="1"/>
  <c r="X662" i="4" s="1"/>
  <c r="T1142" i="4"/>
  <c r="U1142" i="4" s="1"/>
  <c r="P1142" i="4"/>
  <c r="M183" i="4"/>
  <c r="Q182" i="4"/>
  <c r="W182" i="4" s="1"/>
  <c r="X182" i="4" s="1"/>
  <c r="P902" i="4"/>
  <c r="T902" i="4"/>
  <c r="U902" i="4" s="1"/>
  <c r="S902" i="5"/>
  <c r="T422" i="4"/>
  <c r="U422" i="4" s="1"/>
  <c r="P422" i="4"/>
  <c r="R1142" i="5"/>
  <c r="S1142" i="5" s="1"/>
  <c r="N1142" i="5"/>
  <c r="N782" i="5"/>
  <c r="R782" i="5"/>
  <c r="S782" i="5" s="1"/>
  <c r="M903" i="4" l="1"/>
  <c r="Q902" i="4"/>
  <c r="W902" i="4" s="1"/>
  <c r="X902" i="4" s="1"/>
  <c r="G452" i="5"/>
  <c r="P452" i="5"/>
  <c r="O422" i="5"/>
  <c r="U422" i="5" s="1"/>
  <c r="V422" i="5" s="1"/>
  <c r="J423" i="5"/>
  <c r="K423" i="5" s="1"/>
  <c r="P1172" i="5"/>
  <c r="G1172" i="5"/>
  <c r="Q782" i="4"/>
  <c r="W782" i="4" s="1"/>
  <c r="X782" i="4" s="1"/>
  <c r="M783" i="4"/>
  <c r="K1143" i="4"/>
  <c r="S1143" i="4"/>
  <c r="G664" i="4"/>
  <c r="H664" i="4" s="1"/>
  <c r="L663" i="4"/>
  <c r="N663" i="4" s="1"/>
  <c r="S783" i="4"/>
  <c r="K783" i="4"/>
  <c r="S423" i="4"/>
  <c r="K423" i="4"/>
  <c r="O1142" i="5"/>
  <c r="U1142" i="5" s="1"/>
  <c r="V1142" i="5" s="1"/>
  <c r="J1143" i="5"/>
  <c r="K1143" i="5" s="1"/>
  <c r="M423" i="4"/>
  <c r="Q422" i="4"/>
  <c r="W422" i="4" s="1"/>
  <c r="X422" i="4" s="1"/>
  <c r="M1143" i="4"/>
  <c r="Q1142" i="4"/>
  <c r="W1142" i="4" s="1"/>
  <c r="X1142" i="4" s="1"/>
  <c r="P812" i="5"/>
  <c r="G812" i="5"/>
  <c r="E693" i="5"/>
  <c r="F693" i="5" s="1"/>
  <c r="Q663" i="5"/>
  <c r="L663" i="5"/>
  <c r="M663" i="5" s="1"/>
  <c r="Q1022" i="4"/>
  <c r="W1022" i="4" s="1"/>
  <c r="X1022" i="4" s="1"/>
  <c r="M1023" i="4"/>
  <c r="G304" i="4"/>
  <c r="H304" i="4" s="1"/>
  <c r="L303" i="4"/>
  <c r="N303" i="4" s="1"/>
  <c r="K903" i="4"/>
  <c r="S903" i="4"/>
  <c r="E333" i="5"/>
  <c r="F333" i="5" s="1"/>
  <c r="M543" i="4"/>
  <c r="Q542" i="4"/>
  <c r="W542" i="4" s="1"/>
  <c r="X542" i="4" s="1"/>
  <c r="Q303" i="5"/>
  <c r="L303" i="5"/>
  <c r="M303" i="5" s="1"/>
  <c r="G184" i="4"/>
  <c r="H184" i="4" s="1"/>
  <c r="L183" i="4"/>
  <c r="N183" i="4" s="1"/>
  <c r="O782" i="5"/>
  <c r="U782" i="5" s="1"/>
  <c r="V782" i="5" s="1"/>
  <c r="J783" i="5"/>
  <c r="K783" i="5" s="1"/>
  <c r="P1052" i="5"/>
  <c r="G1052" i="5"/>
  <c r="Q183" i="5"/>
  <c r="L183" i="5"/>
  <c r="M183" i="5" s="1"/>
  <c r="O902" i="5"/>
  <c r="U902" i="5" s="1"/>
  <c r="V902" i="5" s="1"/>
  <c r="J903" i="5"/>
  <c r="K903" i="5" s="1"/>
  <c r="G572" i="5"/>
  <c r="P572" i="5"/>
  <c r="L63" i="5"/>
  <c r="M63" i="5" s="1"/>
  <c r="Q63" i="5"/>
  <c r="P932" i="5"/>
  <c r="G932" i="5"/>
  <c r="G64" i="4"/>
  <c r="H64" i="4" s="1"/>
  <c r="L63" i="4"/>
  <c r="N63" i="4" s="1"/>
  <c r="J543" i="5"/>
  <c r="K543" i="5" s="1"/>
  <c r="O542" i="5"/>
  <c r="U542" i="5" s="1"/>
  <c r="V542" i="5" s="1"/>
  <c r="S1023" i="4"/>
  <c r="K1023" i="4"/>
  <c r="O1022" i="5"/>
  <c r="U1022" i="5" s="1"/>
  <c r="V1022" i="5" s="1"/>
  <c r="J1023" i="5"/>
  <c r="K1023" i="5" s="1"/>
  <c r="E213" i="5"/>
  <c r="F213" i="5" s="1"/>
  <c r="K543" i="4"/>
  <c r="S543" i="4"/>
  <c r="E93" i="5"/>
  <c r="F93" i="5" s="1"/>
  <c r="T303" i="4" l="1"/>
  <c r="U303" i="4" s="1"/>
  <c r="P303" i="4"/>
  <c r="P693" i="5"/>
  <c r="G693" i="5"/>
  <c r="I664" i="4"/>
  <c r="J664" i="4" s="1"/>
  <c r="R664" i="4"/>
  <c r="Q423" i="5"/>
  <c r="L423" i="5"/>
  <c r="M423" i="5" s="1"/>
  <c r="R304" i="4"/>
  <c r="I304" i="4"/>
  <c r="J304" i="4" s="1"/>
  <c r="E813" i="5"/>
  <c r="F813" i="5" s="1"/>
  <c r="G424" i="4"/>
  <c r="H424" i="4" s="1"/>
  <c r="L423" i="4"/>
  <c r="N423" i="4" s="1"/>
  <c r="L1143" i="4"/>
  <c r="N1143" i="4" s="1"/>
  <c r="G1144" i="4"/>
  <c r="H1144" i="4" s="1"/>
  <c r="G544" i="4"/>
  <c r="H544" i="4" s="1"/>
  <c r="L543" i="4"/>
  <c r="N543" i="4" s="1"/>
  <c r="E573" i="5"/>
  <c r="F573" i="5" s="1"/>
  <c r="P213" i="5"/>
  <c r="G213" i="5"/>
  <c r="T63" i="4"/>
  <c r="U63" i="4" s="1"/>
  <c r="P63" i="4"/>
  <c r="L903" i="5"/>
  <c r="M903" i="5" s="1"/>
  <c r="Q903" i="5"/>
  <c r="P183" i="4"/>
  <c r="T183" i="4"/>
  <c r="U183" i="4" s="1"/>
  <c r="R64" i="4"/>
  <c r="I64" i="4"/>
  <c r="J64" i="4" s="1"/>
  <c r="G784" i="4"/>
  <c r="H784" i="4" s="1"/>
  <c r="L783" i="4"/>
  <c r="N783" i="4" s="1"/>
  <c r="Q543" i="5"/>
  <c r="L543" i="5"/>
  <c r="M543" i="5" s="1"/>
  <c r="R303" i="5"/>
  <c r="N303" i="5"/>
  <c r="R663" i="5"/>
  <c r="N663" i="5"/>
  <c r="E453" i="5"/>
  <c r="F453" i="5" s="1"/>
  <c r="Q1023" i="5"/>
  <c r="L1023" i="5"/>
  <c r="M1023" i="5" s="1"/>
  <c r="R184" i="4"/>
  <c r="I184" i="4"/>
  <c r="J184" i="4" s="1"/>
  <c r="P333" i="5"/>
  <c r="G333" i="5"/>
  <c r="E933" i="5"/>
  <c r="F933" i="5" s="1"/>
  <c r="G93" i="5"/>
  <c r="P93" i="5"/>
  <c r="S663" i="5"/>
  <c r="E1173" i="5"/>
  <c r="F1173" i="5" s="1"/>
  <c r="N63" i="5"/>
  <c r="R63" i="5"/>
  <c r="L783" i="5"/>
  <c r="M783" i="5" s="1"/>
  <c r="Q783" i="5"/>
  <c r="N183" i="5"/>
  <c r="R183" i="5"/>
  <c r="S183" i="5" s="1"/>
  <c r="G1024" i="4"/>
  <c r="H1024" i="4" s="1"/>
  <c r="L1023" i="4"/>
  <c r="N1023" i="4" s="1"/>
  <c r="S303" i="5"/>
  <c r="S63" i="5"/>
  <c r="E1053" i="5"/>
  <c r="F1053" i="5" s="1"/>
  <c r="G904" i="4"/>
  <c r="H904" i="4" s="1"/>
  <c r="L903" i="4"/>
  <c r="N903" i="4" s="1"/>
  <c r="Q1143" i="5"/>
  <c r="L1143" i="5"/>
  <c r="M1143" i="5" s="1"/>
  <c r="T663" i="4"/>
  <c r="U663" i="4" s="1"/>
  <c r="P663" i="4"/>
  <c r="E94" i="5" l="1"/>
  <c r="F94" i="5" s="1"/>
  <c r="R543" i="5"/>
  <c r="N543" i="5"/>
  <c r="P573" i="5"/>
  <c r="G573" i="5"/>
  <c r="S664" i="4"/>
  <c r="K664" i="4"/>
  <c r="G813" i="5"/>
  <c r="P813" i="5"/>
  <c r="E694" i="5"/>
  <c r="F694" i="5" s="1"/>
  <c r="S543" i="5"/>
  <c r="P933" i="5"/>
  <c r="G933" i="5"/>
  <c r="T1023" i="4"/>
  <c r="U1023" i="4" s="1"/>
  <c r="P1023" i="4"/>
  <c r="T783" i="4"/>
  <c r="U783" i="4" s="1"/>
  <c r="P783" i="4"/>
  <c r="N903" i="5"/>
  <c r="R903" i="5"/>
  <c r="S903" i="5" s="1"/>
  <c r="I544" i="4"/>
  <c r="J544" i="4" s="1"/>
  <c r="R544" i="4"/>
  <c r="S304" i="4"/>
  <c r="K304" i="4"/>
  <c r="M304" i="4"/>
  <c r="Q303" i="4"/>
  <c r="W303" i="4" s="1"/>
  <c r="X303" i="4" s="1"/>
  <c r="N1143" i="5"/>
  <c r="R1143" i="5"/>
  <c r="S1143" i="5" s="1"/>
  <c r="O63" i="5"/>
  <c r="U63" i="5" s="1"/>
  <c r="V63" i="5" s="1"/>
  <c r="J64" i="5"/>
  <c r="K64" i="5" s="1"/>
  <c r="T903" i="4"/>
  <c r="U903" i="4" s="1"/>
  <c r="P903" i="4"/>
  <c r="I1024" i="4"/>
  <c r="J1024" i="4" s="1"/>
  <c r="R1024" i="4"/>
  <c r="P1173" i="5"/>
  <c r="G1173" i="5"/>
  <c r="J664" i="5"/>
  <c r="K664" i="5" s="1"/>
  <c r="O663" i="5"/>
  <c r="U663" i="5" s="1"/>
  <c r="V663" i="5" s="1"/>
  <c r="R784" i="4"/>
  <c r="I784" i="4"/>
  <c r="J784" i="4" s="1"/>
  <c r="M64" i="4"/>
  <c r="Q63" i="4"/>
  <c r="W63" i="4" s="1"/>
  <c r="X63" i="4" s="1"/>
  <c r="R1144" i="4"/>
  <c r="I1144" i="4"/>
  <c r="J1144" i="4" s="1"/>
  <c r="R783" i="5"/>
  <c r="N783" i="5"/>
  <c r="T543" i="4"/>
  <c r="U543" i="4" s="1"/>
  <c r="P543" i="4"/>
  <c r="E334" i="5"/>
  <c r="F334" i="5" s="1"/>
  <c r="S64" i="4"/>
  <c r="K64" i="4"/>
  <c r="P1143" i="4"/>
  <c r="T1143" i="4"/>
  <c r="U1143" i="4" s="1"/>
  <c r="N423" i="5"/>
  <c r="R423" i="5"/>
  <c r="S423" i="5" s="1"/>
  <c r="M664" i="4"/>
  <c r="Q663" i="4"/>
  <c r="W663" i="4" s="1"/>
  <c r="X663" i="4" s="1"/>
  <c r="R904" i="4"/>
  <c r="I904" i="4"/>
  <c r="J904" i="4" s="1"/>
  <c r="J184" i="5"/>
  <c r="K184" i="5" s="1"/>
  <c r="O183" i="5"/>
  <c r="U183" i="5" s="1"/>
  <c r="V183" i="5" s="1"/>
  <c r="J304" i="5"/>
  <c r="K304" i="5" s="1"/>
  <c r="O303" i="5"/>
  <c r="U303" i="5" s="1"/>
  <c r="V303" i="5" s="1"/>
  <c r="E214" i="5"/>
  <c r="F214" i="5" s="1"/>
  <c r="T423" i="4"/>
  <c r="U423" i="4" s="1"/>
  <c r="P423" i="4"/>
  <c r="Q183" i="4"/>
  <c r="W183" i="4" s="1"/>
  <c r="X183" i="4" s="1"/>
  <c r="M184" i="4"/>
  <c r="P453" i="5"/>
  <c r="G453" i="5"/>
  <c r="S184" i="4"/>
  <c r="K184" i="4"/>
  <c r="P1053" i="5"/>
  <c r="G1053" i="5"/>
  <c r="S783" i="5"/>
  <c r="N1023" i="5"/>
  <c r="R1023" i="5"/>
  <c r="S1023" i="5" s="1"/>
  <c r="R424" i="4"/>
  <c r="I424" i="4"/>
  <c r="J424" i="4" s="1"/>
  <c r="E1174" i="5" l="1"/>
  <c r="F1174" i="5" s="1"/>
  <c r="E574" i="5"/>
  <c r="F574" i="5" s="1"/>
  <c r="G334" i="5"/>
  <c r="P334" i="5"/>
  <c r="J904" i="5"/>
  <c r="K904" i="5" s="1"/>
  <c r="O903" i="5"/>
  <c r="U903" i="5" s="1"/>
  <c r="V903" i="5" s="1"/>
  <c r="K1024" i="4"/>
  <c r="S1024" i="4"/>
  <c r="Q783" i="4"/>
  <c r="W783" i="4" s="1"/>
  <c r="X783" i="4" s="1"/>
  <c r="M784" i="4"/>
  <c r="P694" i="5"/>
  <c r="G694" i="5"/>
  <c r="O543" i="5"/>
  <c r="U543" i="5" s="1"/>
  <c r="V543" i="5" s="1"/>
  <c r="J544" i="5"/>
  <c r="K544" i="5" s="1"/>
  <c r="L304" i="5"/>
  <c r="M304" i="5" s="1"/>
  <c r="Q304" i="5"/>
  <c r="S424" i="4"/>
  <c r="K424" i="4"/>
  <c r="M424" i="4"/>
  <c r="Q423" i="4"/>
  <c r="W423" i="4" s="1"/>
  <c r="X423" i="4" s="1"/>
  <c r="O423" i="5"/>
  <c r="U423" i="5" s="1"/>
  <c r="V423" i="5" s="1"/>
  <c r="J424" i="5"/>
  <c r="K424" i="5" s="1"/>
  <c r="L184" i="4"/>
  <c r="N184" i="4" s="1"/>
  <c r="G185" i="4"/>
  <c r="H185" i="4" s="1"/>
  <c r="Q184" i="5"/>
  <c r="L184" i="5"/>
  <c r="M184" i="5" s="1"/>
  <c r="O783" i="5"/>
  <c r="U783" i="5" s="1"/>
  <c r="V783" i="5" s="1"/>
  <c r="J784" i="5"/>
  <c r="K784" i="5" s="1"/>
  <c r="Q903" i="4"/>
  <c r="W903" i="4" s="1"/>
  <c r="X903" i="4" s="1"/>
  <c r="M904" i="4"/>
  <c r="S544" i="4"/>
  <c r="K544" i="4"/>
  <c r="E1054" i="5"/>
  <c r="F1054" i="5" s="1"/>
  <c r="Q543" i="4"/>
  <c r="W543" i="4" s="1"/>
  <c r="X543" i="4" s="1"/>
  <c r="M544" i="4"/>
  <c r="J1144" i="5"/>
  <c r="K1144" i="5" s="1"/>
  <c r="O1143" i="5"/>
  <c r="U1143" i="5" s="1"/>
  <c r="V1143" i="5" s="1"/>
  <c r="S904" i="4"/>
  <c r="K904" i="4"/>
  <c r="Q1143" i="4"/>
  <c r="W1143" i="4" s="1"/>
  <c r="X1143" i="4" s="1"/>
  <c r="M1144" i="4"/>
  <c r="G305" i="4"/>
  <c r="H305" i="4" s="1"/>
  <c r="L304" i="4"/>
  <c r="N304" i="4" s="1"/>
  <c r="M1024" i="4"/>
  <c r="Q1023" i="4"/>
  <c r="W1023" i="4" s="1"/>
  <c r="X1023" i="4" s="1"/>
  <c r="S784" i="4"/>
  <c r="K784" i="4"/>
  <c r="E454" i="5"/>
  <c r="F454" i="5" s="1"/>
  <c r="P214" i="5"/>
  <c r="G214" i="5"/>
  <c r="G65" i="4"/>
  <c r="H65" i="4" s="1"/>
  <c r="L64" i="4"/>
  <c r="N64" i="4" s="1"/>
  <c r="Q664" i="5"/>
  <c r="L664" i="5"/>
  <c r="M664" i="5" s="1"/>
  <c r="E814" i="5"/>
  <c r="F814" i="5" s="1"/>
  <c r="P94" i="5"/>
  <c r="G94" i="5"/>
  <c r="O1023" i="5"/>
  <c r="U1023" i="5" s="1"/>
  <c r="V1023" i="5" s="1"/>
  <c r="J1024" i="5"/>
  <c r="K1024" i="5" s="1"/>
  <c r="S1144" i="4"/>
  <c r="K1144" i="4"/>
  <c r="Q64" i="5"/>
  <c r="L64" i="5"/>
  <c r="M64" i="5" s="1"/>
  <c r="E934" i="5"/>
  <c r="F934" i="5" s="1"/>
  <c r="G665" i="4"/>
  <c r="H665" i="4" s="1"/>
  <c r="L664" i="4"/>
  <c r="N664" i="4" s="1"/>
  <c r="R185" i="4" l="1"/>
  <c r="I185" i="4"/>
  <c r="J185" i="4" s="1"/>
  <c r="E335" i="5"/>
  <c r="F335" i="5" s="1"/>
  <c r="R64" i="5"/>
  <c r="N64" i="5"/>
  <c r="T184" i="4"/>
  <c r="U184" i="4" s="1"/>
  <c r="P184" i="4"/>
  <c r="S304" i="5"/>
  <c r="G574" i="5"/>
  <c r="P574" i="5"/>
  <c r="N304" i="5"/>
  <c r="R304" i="5"/>
  <c r="L1024" i="4"/>
  <c r="N1024" i="4" s="1"/>
  <c r="G1025" i="4"/>
  <c r="H1025" i="4" s="1"/>
  <c r="P814" i="5"/>
  <c r="G814" i="5"/>
  <c r="T304" i="4"/>
  <c r="U304" i="4" s="1"/>
  <c r="P304" i="4"/>
  <c r="L424" i="5"/>
  <c r="M424" i="5" s="1"/>
  <c r="Q424" i="5"/>
  <c r="L544" i="5"/>
  <c r="M544" i="5" s="1"/>
  <c r="Q544" i="5"/>
  <c r="R65" i="4"/>
  <c r="I65" i="4"/>
  <c r="J65" i="4" s="1"/>
  <c r="S64" i="5"/>
  <c r="Q784" i="5"/>
  <c r="L784" i="5"/>
  <c r="M784" i="5" s="1"/>
  <c r="P1174" i="5"/>
  <c r="G1174" i="5"/>
  <c r="E95" i="5"/>
  <c r="F95" i="5" s="1"/>
  <c r="E215" i="5"/>
  <c r="F215" i="5" s="1"/>
  <c r="L1144" i="4"/>
  <c r="N1144" i="4" s="1"/>
  <c r="G1145" i="4"/>
  <c r="H1145" i="4" s="1"/>
  <c r="G454" i="5"/>
  <c r="P454" i="5"/>
  <c r="I665" i="4"/>
  <c r="J665" i="4" s="1"/>
  <c r="R665" i="4"/>
  <c r="P1054" i="5"/>
  <c r="G1054" i="5"/>
  <c r="E695" i="5"/>
  <c r="F695" i="5" s="1"/>
  <c r="Q904" i="5"/>
  <c r="L904" i="5"/>
  <c r="M904" i="5" s="1"/>
  <c r="I305" i="4"/>
  <c r="J305" i="4" s="1"/>
  <c r="R305" i="4"/>
  <c r="R184" i="5"/>
  <c r="S184" i="5" s="1"/>
  <c r="N184" i="5"/>
  <c r="L1144" i="5"/>
  <c r="M1144" i="5" s="1"/>
  <c r="Q1144" i="5"/>
  <c r="T664" i="4"/>
  <c r="U664" i="4" s="1"/>
  <c r="P664" i="4"/>
  <c r="N664" i="5"/>
  <c r="R664" i="5"/>
  <c r="S664" i="5" s="1"/>
  <c r="P934" i="5"/>
  <c r="G934" i="5"/>
  <c r="L1024" i="5"/>
  <c r="M1024" i="5" s="1"/>
  <c r="Q1024" i="5"/>
  <c r="L784" i="4"/>
  <c r="N784" i="4" s="1"/>
  <c r="G785" i="4"/>
  <c r="H785" i="4" s="1"/>
  <c r="P64" i="4"/>
  <c r="T64" i="4"/>
  <c r="U64" i="4" s="1"/>
  <c r="G905" i="4"/>
  <c r="H905" i="4" s="1"/>
  <c r="L904" i="4"/>
  <c r="N904" i="4" s="1"/>
  <c r="L544" i="4"/>
  <c r="N544" i="4" s="1"/>
  <c r="G545" i="4"/>
  <c r="H545" i="4" s="1"/>
  <c r="G425" i="4"/>
  <c r="H425" i="4" s="1"/>
  <c r="L424" i="4"/>
  <c r="N424" i="4" s="1"/>
  <c r="R424" i="5" l="1"/>
  <c r="N424" i="5"/>
  <c r="O304" i="5"/>
  <c r="U304" i="5" s="1"/>
  <c r="V304" i="5" s="1"/>
  <c r="J305" i="5"/>
  <c r="K305" i="5" s="1"/>
  <c r="N784" i="5"/>
  <c r="R784" i="5"/>
  <c r="M65" i="4"/>
  <c r="Q64" i="4"/>
  <c r="W64" i="4" s="1"/>
  <c r="X64" i="4" s="1"/>
  <c r="J665" i="5"/>
  <c r="K665" i="5" s="1"/>
  <c r="O664" i="5"/>
  <c r="U664" i="5" s="1"/>
  <c r="V664" i="5" s="1"/>
  <c r="P695" i="5"/>
  <c r="G695" i="5"/>
  <c r="T1144" i="4"/>
  <c r="U1144" i="4" s="1"/>
  <c r="P1144" i="4"/>
  <c r="S784" i="5"/>
  <c r="M305" i="4"/>
  <c r="Q304" i="4"/>
  <c r="W304" i="4" s="1"/>
  <c r="X304" i="4" s="1"/>
  <c r="P335" i="5"/>
  <c r="G335" i="5"/>
  <c r="P215" i="5"/>
  <c r="G215" i="5"/>
  <c r="E575" i="5"/>
  <c r="F575" i="5" s="1"/>
  <c r="S185" i="4"/>
  <c r="K185" i="4"/>
  <c r="I425" i="4"/>
  <c r="J425" i="4" s="1"/>
  <c r="R425" i="4"/>
  <c r="S305" i="4"/>
  <c r="K305" i="4"/>
  <c r="S65" i="4"/>
  <c r="K65" i="4"/>
  <c r="E815" i="5"/>
  <c r="F815" i="5" s="1"/>
  <c r="R1145" i="4"/>
  <c r="I1145" i="4"/>
  <c r="J1145" i="4" s="1"/>
  <c r="M665" i="4"/>
  <c r="Q664" i="4"/>
  <c r="W664" i="4" s="1"/>
  <c r="X664" i="4" s="1"/>
  <c r="G95" i="5"/>
  <c r="P95" i="5"/>
  <c r="M185" i="4"/>
  <c r="Q184" i="4"/>
  <c r="W184" i="4" s="1"/>
  <c r="X184" i="4" s="1"/>
  <c r="T424" i="4"/>
  <c r="U424" i="4" s="1"/>
  <c r="P424" i="4"/>
  <c r="E1055" i="5"/>
  <c r="F1055" i="5" s="1"/>
  <c r="R1024" i="5"/>
  <c r="S1024" i="5" s="1"/>
  <c r="N1024" i="5"/>
  <c r="S665" i="4"/>
  <c r="K665" i="4"/>
  <c r="R1025" i="4"/>
  <c r="I1025" i="4"/>
  <c r="J1025" i="4" s="1"/>
  <c r="R785" i="4"/>
  <c r="I785" i="4"/>
  <c r="J785" i="4" s="1"/>
  <c r="S1144" i="5"/>
  <c r="T904" i="4"/>
  <c r="U904" i="4" s="1"/>
  <c r="P904" i="4"/>
  <c r="E935" i="5"/>
  <c r="F935" i="5" s="1"/>
  <c r="E1175" i="5"/>
  <c r="F1175" i="5" s="1"/>
  <c r="N544" i="5"/>
  <c r="R544" i="5"/>
  <c r="S544" i="5" s="1"/>
  <c r="P1024" i="4"/>
  <c r="T1024" i="4"/>
  <c r="U1024" i="4" s="1"/>
  <c r="J65" i="5"/>
  <c r="K65" i="5" s="1"/>
  <c r="O64" i="5"/>
  <c r="U64" i="5" s="1"/>
  <c r="V64" i="5" s="1"/>
  <c r="T784" i="4"/>
  <c r="U784" i="4" s="1"/>
  <c r="P784" i="4"/>
  <c r="R545" i="4"/>
  <c r="I545" i="4"/>
  <c r="J545" i="4" s="1"/>
  <c r="P544" i="4"/>
  <c r="T544" i="4"/>
  <c r="U544" i="4" s="1"/>
  <c r="R1144" i="5"/>
  <c r="N1144" i="5"/>
  <c r="R904" i="5"/>
  <c r="N904" i="5"/>
  <c r="I905" i="4"/>
  <c r="J905" i="4" s="1"/>
  <c r="R905" i="4"/>
  <c r="J185" i="5"/>
  <c r="K185" i="5" s="1"/>
  <c r="O184" i="5"/>
  <c r="U184" i="5" s="1"/>
  <c r="V184" i="5" s="1"/>
  <c r="S904" i="5"/>
  <c r="E455" i="5"/>
  <c r="F455" i="5" s="1"/>
  <c r="S424" i="5"/>
  <c r="P575" i="5" l="1"/>
  <c r="G575" i="5"/>
  <c r="K905" i="4"/>
  <c r="S905" i="4"/>
  <c r="Q1024" i="4"/>
  <c r="W1024" i="4" s="1"/>
  <c r="X1024" i="4" s="1"/>
  <c r="M1025" i="4"/>
  <c r="S1145" i="4"/>
  <c r="K1145" i="4"/>
  <c r="G306" i="4"/>
  <c r="H306" i="4" s="1"/>
  <c r="L305" i="4"/>
  <c r="N305" i="4" s="1"/>
  <c r="E216" i="5"/>
  <c r="F216" i="5" s="1"/>
  <c r="M1145" i="4"/>
  <c r="Q1144" i="4"/>
  <c r="W1144" i="4" s="1"/>
  <c r="X1144" i="4" s="1"/>
  <c r="G666" i="4"/>
  <c r="H666" i="4" s="1"/>
  <c r="L665" i="4"/>
  <c r="N665" i="4" s="1"/>
  <c r="M785" i="4"/>
  <c r="Q784" i="4"/>
  <c r="W784" i="4" s="1"/>
  <c r="X784" i="4" s="1"/>
  <c r="P1175" i="5"/>
  <c r="G1175" i="5"/>
  <c r="K785" i="4"/>
  <c r="S785" i="4"/>
  <c r="O784" i="5"/>
  <c r="U784" i="5" s="1"/>
  <c r="V784" i="5" s="1"/>
  <c r="J785" i="5"/>
  <c r="K785" i="5" s="1"/>
  <c r="J545" i="5"/>
  <c r="K545" i="5" s="1"/>
  <c r="O544" i="5"/>
  <c r="U544" i="5" s="1"/>
  <c r="V544" i="5" s="1"/>
  <c r="G1055" i="5"/>
  <c r="P1055" i="5"/>
  <c r="E336" i="5"/>
  <c r="F336" i="5" s="1"/>
  <c r="E696" i="5"/>
  <c r="F696" i="5" s="1"/>
  <c r="Q305" i="5"/>
  <c r="L305" i="5"/>
  <c r="M305" i="5" s="1"/>
  <c r="M905" i="4"/>
  <c r="Q904" i="4"/>
  <c r="W904" i="4" s="1"/>
  <c r="X904" i="4" s="1"/>
  <c r="P455" i="5"/>
  <c r="G455" i="5"/>
  <c r="S1025" i="4"/>
  <c r="K1025" i="4"/>
  <c r="E96" i="5"/>
  <c r="F96" i="5" s="1"/>
  <c r="G815" i="5"/>
  <c r="P815" i="5"/>
  <c r="S425" i="4"/>
  <c r="K425" i="4"/>
  <c r="K545" i="4"/>
  <c r="S545" i="4"/>
  <c r="O1024" i="5"/>
  <c r="U1024" i="5" s="1"/>
  <c r="V1024" i="5" s="1"/>
  <c r="J1025" i="5"/>
  <c r="K1025" i="5" s="1"/>
  <c r="Q185" i="5"/>
  <c r="L185" i="5"/>
  <c r="M185" i="5" s="1"/>
  <c r="M425" i="4"/>
  <c r="Q424" i="4"/>
  <c r="W424" i="4" s="1"/>
  <c r="X424" i="4" s="1"/>
  <c r="G186" i="4"/>
  <c r="H186" i="4" s="1"/>
  <c r="L185" i="4"/>
  <c r="N185" i="4" s="1"/>
  <c r="O424" i="5"/>
  <c r="U424" i="5" s="1"/>
  <c r="V424" i="5" s="1"/>
  <c r="J425" i="5"/>
  <c r="K425" i="5" s="1"/>
  <c r="O904" i="5"/>
  <c r="U904" i="5" s="1"/>
  <c r="V904" i="5" s="1"/>
  <c r="J905" i="5"/>
  <c r="K905" i="5" s="1"/>
  <c r="O1144" i="5"/>
  <c r="U1144" i="5" s="1"/>
  <c r="V1144" i="5" s="1"/>
  <c r="J1145" i="5"/>
  <c r="K1145" i="5" s="1"/>
  <c r="L65" i="5"/>
  <c r="M65" i="5" s="1"/>
  <c r="Q65" i="5"/>
  <c r="M545" i="4"/>
  <c r="Q544" i="4"/>
  <c r="W544" i="4" s="1"/>
  <c r="X544" i="4" s="1"/>
  <c r="P935" i="5"/>
  <c r="G935" i="5"/>
  <c r="G66" i="4"/>
  <c r="H66" i="4" s="1"/>
  <c r="L65" i="4"/>
  <c r="N65" i="4" s="1"/>
  <c r="L665" i="5"/>
  <c r="M665" i="5" s="1"/>
  <c r="Q665" i="5"/>
  <c r="E1176" i="5" l="1"/>
  <c r="F1176" i="5" s="1"/>
  <c r="N185" i="5"/>
  <c r="R185" i="5"/>
  <c r="S185" i="5" s="1"/>
  <c r="G426" i="4"/>
  <c r="H426" i="4" s="1"/>
  <c r="L425" i="4"/>
  <c r="N425" i="4" s="1"/>
  <c r="E456" i="5"/>
  <c r="F456" i="5" s="1"/>
  <c r="G336" i="5"/>
  <c r="P336" i="5"/>
  <c r="Q545" i="5"/>
  <c r="L545" i="5"/>
  <c r="M545" i="5" s="1"/>
  <c r="P216" i="5"/>
  <c r="G216" i="5"/>
  <c r="L785" i="5"/>
  <c r="M785" i="5" s="1"/>
  <c r="Q785" i="5"/>
  <c r="P305" i="4"/>
  <c r="T305" i="4"/>
  <c r="U305" i="4" s="1"/>
  <c r="L905" i="4"/>
  <c r="N905" i="4" s="1"/>
  <c r="G906" i="4"/>
  <c r="H906" i="4" s="1"/>
  <c r="Q1025" i="5"/>
  <c r="L1025" i="5"/>
  <c r="M1025" i="5" s="1"/>
  <c r="R306" i="4"/>
  <c r="I306" i="4"/>
  <c r="J306" i="4" s="1"/>
  <c r="E576" i="5"/>
  <c r="F576" i="5" s="1"/>
  <c r="E936" i="5"/>
  <c r="F936" i="5" s="1"/>
  <c r="E816" i="5"/>
  <c r="F816" i="5" s="1"/>
  <c r="P665" i="4"/>
  <c r="T665" i="4"/>
  <c r="U665" i="4" s="1"/>
  <c r="G1146" i="4"/>
  <c r="H1146" i="4" s="1"/>
  <c r="L1145" i="4"/>
  <c r="N1145" i="4" s="1"/>
  <c r="L905" i="5"/>
  <c r="M905" i="5" s="1"/>
  <c r="Q905" i="5"/>
  <c r="S665" i="5"/>
  <c r="N65" i="5"/>
  <c r="R65" i="5"/>
  <c r="S65" i="5" s="1"/>
  <c r="I186" i="4"/>
  <c r="J186" i="4" s="1"/>
  <c r="R186" i="4"/>
  <c r="G96" i="5"/>
  <c r="P96" i="5"/>
  <c r="R305" i="5"/>
  <c r="N305" i="5"/>
  <c r="R666" i="4"/>
  <c r="I666" i="4"/>
  <c r="J666" i="4" s="1"/>
  <c r="T185" i="4"/>
  <c r="U185" i="4" s="1"/>
  <c r="P185" i="4"/>
  <c r="G546" i="4"/>
  <c r="H546" i="4" s="1"/>
  <c r="L545" i="4"/>
  <c r="N545" i="4" s="1"/>
  <c r="S305" i="5"/>
  <c r="E1056" i="5"/>
  <c r="F1056" i="5" s="1"/>
  <c r="L425" i="5"/>
  <c r="M425" i="5" s="1"/>
  <c r="Q425" i="5"/>
  <c r="R665" i="5"/>
  <c r="N665" i="5"/>
  <c r="P65" i="4"/>
  <c r="T65" i="4"/>
  <c r="U65" i="4" s="1"/>
  <c r="L1145" i="5"/>
  <c r="M1145" i="5" s="1"/>
  <c r="Q1145" i="5"/>
  <c r="R66" i="4"/>
  <c r="I66" i="4"/>
  <c r="J66" i="4" s="1"/>
  <c r="G1026" i="4"/>
  <c r="H1026" i="4" s="1"/>
  <c r="L1025" i="4"/>
  <c r="N1025" i="4" s="1"/>
  <c r="P696" i="5"/>
  <c r="G696" i="5"/>
  <c r="G786" i="4"/>
  <c r="H786" i="4" s="1"/>
  <c r="L785" i="4"/>
  <c r="N785" i="4" s="1"/>
  <c r="P905" i="4" l="1"/>
  <c r="T905" i="4"/>
  <c r="U905" i="4" s="1"/>
  <c r="R426" i="4"/>
  <c r="I426" i="4"/>
  <c r="J426" i="4" s="1"/>
  <c r="T1145" i="4"/>
  <c r="U1145" i="4" s="1"/>
  <c r="P1145" i="4"/>
  <c r="O65" i="5"/>
  <c r="U65" i="5" s="1"/>
  <c r="V65" i="5" s="1"/>
  <c r="J66" i="5"/>
  <c r="K66" i="5" s="1"/>
  <c r="R1146" i="4"/>
  <c r="I1146" i="4"/>
  <c r="J1146" i="4" s="1"/>
  <c r="R545" i="5"/>
  <c r="N545" i="5"/>
  <c r="J306" i="5"/>
  <c r="K306" i="5" s="1"/>
  <c r="O305" i="5"/>
  <c r="U305" i="5" s="1"/>
  <c r="V305" i="5" s="1"/>
  <c r="S306" i="4"/>
  <c r="K306" i="4"/>
  <c r="Q305" i="4"/>
  <c r="W305" i="4" s="1"/>
  <c r="X305" i="4" s="1"/>
  <c r="M306" i="4"/>
  <c r="S545" i="5"/>
  <c r="J186" i="5"/>
  <c r="K186" i="5" s="1"/>
  <c r="O185" i="5"/>
  <c r="U185" i="5" s="1"/>
  <c r="V185" i="5" s="1"/>
  <c r="G576" i="5"/>
  <c r="P576" i="5"/>
  <c r="P545" i="4"/>
  <c r="T545" i="4"/>
  <c r="U545" i="4" s="1"/>
  <c r="P1025" i="4"/>
  <c r="T1025" i="4"/>
  <c r="U1025" i="4" s="1"/>
  <c r="J666" i="5"/>
  <c r="K666" i="5" s="1"/>
  <c r="O665" i="5"/>
  <c r="U665" i="5" s="1"/>
  <c r="V665" i="5" s="1"/>
  <c r="R546" i="4"/>
  <c r="I546" i="4"/>
  <c r="J546" i="4" s="1"/>
  <c r="Q665" i="4"/>
  <c r="W665" i="4" s="1"/>
  <c r="X665" i="4" s="1"/>
  <c r="M666" i="4"/>
  <c r="S785" i="5"/>
  <c r="P1176" i="5"/>
  <c r="G1176" i="5"/>
  <c r="P816" i="5"/>
  <c r="G816" i="5"/>
  <c r="R785" i="5"/>
  <c r="N785" i="5"/>
  <c r="E337" i="5"/>
  <c r="F337" i="5" s="1"/>
  <c r="N1145" i="5"/>
  <c r="R1145" i="5"/>
  <c r="S1145" i="5" s="1"/>
  <c r="E697" i="5"/>
  <c r="F697" i="5" s="1"/>
  <c r="Q65" i="4"/>
  <c r="W65" i="4" s="1"/>
  <c r="X65" i="4" s="1"/>
  <c r="M66" i="4"/>
  <c r="S66" i="4"/>
  <c r="K66" i="4"/>
  <c r="S425" i="5"/>
  <c r="E97" i="5"/>
  <c r="F97" i="5" s="1"/>
  <c r="N1025" i="5"/>
  <c r="R1025" i="5"/>
  <c r="G456" i="5"/>
  <c r="P456" i="5"/>
  <c r="R786" i="4"/>
  <c r="I786" i="4"/>
  <c r="J786" i="4" s="1"/>
  <c r="R1026" i="4"/>
  <c r="I1026" i="4"/>
  <c r="J1026" i="4" s="1"/>
  <c r="N425" i="5"/>
  <c r="R425" i="5"/>
  <c r="N905" i="5"/>
  <c r="R905" i="5"/>
  <c r="S905" i="5" s="1"/>
  <c r="P936" i="5"/>
  <c r="G936" i="5"/>
  <c r="S1025" i="5"/>
  <c r="E217" i="5"/>
  <c r="F217" i="5" s="1"/>
  <c r="M186" i="4"/>
  <c r="Q185" i="4"/>
  <c r="W185" i="4" s="1"/>
  <c r="X185" i="4" s="1"/>
  <c r="P785" i="4"/>
  <c r="T785" i="4"/>
  <c r="U785" i="4" s="1"/>
  <c r="P1056" i="5"/>
  <c r="G1056" i="5"/>
  <c r="S666" i="4"/>
  <c r="K666" i="4"/>
  <c r="S186" i="4"/>
  <c r="K186" i="4"/>
  <c r="R906" i="4"/>
  <c r="I906" i="4"/>
  <c r="J906" i="4" s="1"/>
  <c r="P425" i="4"/>
  <c r="T425" i="4"/>
  <c r="U425" i="4" s="1"/>
  <c r="Q545" i="4" l="1"/>
  <c r="W545" i="4" s="1"/>
  <c r="X545" i="4" s="1"/>
  <c r="M546" i="4"/>
  <c r="G307" i="4"/>
  <c r="H307" i="4" s="1"/>
  <c r="L306" i="4"/>
  <c r="N306" i="4" s="1"/>
  <c r="Q66" i="5"/>
  <c r="L66" i="5"/>
  <c r="M66" i="5" s="1"/>
  <c r="S546" i="4"/>
  <c r="K546" i="4"/>
  <c r="P697" i="5"/>
  <c r="G697" i="5"/>
  <c r="O1145" i="5"/>
  <c r="U1145" i="5" s="1"/>
  <c r="V1145" i="5" s="1"/>
  <c r="J1146" i="5"/>
  <c r="K1146" i="5" s="1"/>
  <c r="E1177" i="5"/>
  <c r="F1177" i="5" s="1"/>
  <c r="E577" i="5"/>
  <c r="F577" i="5" s="1"/>
  <c r="M1146" i="4"/>
  <c r="Q1145" i="4"/>
  <c r="W1145" i="4" s="1"/>
  <c r="X1145" i="4" s="1"/>
  <c r="G97" i="5"/>
  <c r="P97" i="5"/>
  <c r="G667" i="4"/>
  <c r="H667" i="4" s="1"/>
  <c r="L666" i="4"/>
  <c r="N666" i="4" s="1"/>
  <c r="E1057" i="5"/>
  <c r="F1057" i="5" s="1"/>
  <c r="L66" i="4"/>
  <c r="N66" i="4" s="1"/>
  <c r="G67" i="4"/>
  <c r="H67" i="4" s="1"/>
  <c r="P337" i="5"/>
  <c r="G337" i="5"/>
  <c r="L306" i="5"/>
  <c r="M306" i="5" s="1"/>
  <c r="Q306" i="5"/>
  <c r="K786" i="4"/>
  <c r="S786" i="4"/>
  <c r="Q666" i="5"/>
  <c r="L666" i="5"/>
  <c r="M666" i="5" s="1"/>
  <c r="L186" i="5"/>
  <c r="M186" i="5" s="1"/>
  <c r="Q186" i="5"/>
  <c r="O545" i="5"/>
  <c r="U545" i="5" s="1"/>
  <c r="V545" i="5" s="1"/>
  <c r="J546" i="5"/>
  <c r="K546" i="5" s="1"/>
  <c r="S426" i="4"/>
  <c r="K426" i="4"/>
  <c r="E457" i="5"/>
  <c r="F457" i="5" s="1"/>
  <c r="S906" i="4"/>
  <c r="K906" i="4"/>
  <c r="P217" i="5"/>
  <c r="G217" i="5"/>
  <c r="O425" i="5"/>
  <c r="U425" i="5" s="1"/>
  <c r="V425" i="5" s="1"/>
  <c r="J426" i="5"/>
  <c r="K426" i="5" s="1"/>
  <c r="O785" i="5"/>
  <c r="U785" i="5" s="1"/>
  <c r="V785" i="5" s="1"/>
  <c r="J786" i="5"/>
  <c r="K786" i="5" s="1"/>
  <c r="Q425" i="4"/>
  <c r="W425" i="4" s="1"/>
  <c r="X425" i="4" s="1"/>
  <c r="M426" i="4"/>
  <c r="O1025" i="5"/>
  <c r="U1025" i="5" s="1"/>
  <c r="V1025" i="5" s="1"/>
  <c r="J1026" i="5"/>
  <c r="K1026" i="5" s="1"/>
  <c r="M1026" i="4"/>
  <c r="Q1025" i="4"/>
  <c r="W1025" i="4" s="1"/>
  <c r="X1025" i="4" s="1"/>
  <c r="K1146" i="4"/>
  <c r="S1146" i="4"/>
  <c r="J906" i="5"/>
  <c r="K906" i="5" s="1"/>
  <c r="O905" i="5"/>
  <c r="U905" i="5" s="1"/>
  <c r="V905" i="5" s="1"/>
  <c r="G187" i="4"/>
  <c r="H187" i="4" s="1"/>
  <c r="L186" i="4"/>
  <c r="N186" i="4" s="1"/>
  <c r="Q785" i="4"/>
  <c r="W785" i="4" s="1"/>
  <c r="X785" i="4" s="1"/>
  <c r="M786" i="4"/>
  <c r="E937" i="5"/>
  <c r="F937" i="5" s="1"/>
  <c r="S1026" i="4"/>
  <c r="K1026" i="4"/>
  <c r="E817" i="5"/>
  <c r="F817" i="5" s="1"/>
  <c r="Q905" i="4"/>
  <c r="W905" i="4" s="1"/>
  <c r="X905" i="4" s="1"/>
  <c r="M906" i="4"/>
  <c r="G937" i="5" l="1"/>
  <c r="P937" i="5"/>
  <c r="L546" i="5"/>
  <c r="M546" i="5" s="1"/>
  <c r="Q546" i="5"/>
  <c r="I667" i="4"/>
  <c r="J667" i="4" s="1"/>
  <c r="R667" i="4"/>
  <c r="G1177" i="5"/>
  <c r="P1177" i="5"/>
  <c r="L546" i="4"/>
  <c r="N546" i="4" s="1"/>
  <c r="G547" i="4"/>
  <c r="H547" i="4" s="1"/>
  <c r="G907" i="4"/>
  <c r="H907" i="4" s="1"/>
  <c r="L906" i="4"/>
  <c r="N906" i="4" s="1"/>
  <c r="G1147" i="4"/>
  <c r="H1147" i="4" s="1"/>
  <c r="L1146" i="4"/>
  <c r="N1146" i="4" s="1"/>
  <c r="R187" i="4"/>
  <c r="I187" i="4"/>
  <c r="J187" i="4" s="1"/>
  <c r="N666" i="5"/>
  <c r="R666" i="5"/>
  <c r="E98" i="5"/>
  <c r="F98" i="5" s="1"/>
  <c r="L1146" i="5"/>
  <c r="M1146" i="5" s="1"/>
  <c r="Q1146" i="5"/>
  <c r="R66" i="5"/>
  <c r="S66" i="5" s="1"/>
  <c r="N66" i="5"/>
  <c r="T666" i="4"/>
  <c r="U666" i="4" s="1"/>
  <c r="P666" i="4"/>
  <c r="P186" i="4"/>
  <c r="T186" i="4"/>
  <c r="U186" i="4" s="1"/>
  <c r="P457" i="5"/>
  <c r="G457" i="5"/>
  <c r="E338" i="5"/>
  <c r="F338" i="5" s="1"/>
  <c r="L1026" i="5"/>
  <c r="M1026" i="5" s="1"/>
  <c r="Q1026" i="5"/>
  <c r="S666" i="5"/>
  <c r="R67" i="4"/>
  <c r="I67" i="4"/>
  <c r="J67" i="4" s="1"/>
  <c r="R186" i="5"/>
  <c r="S186" i="5" s="1"/>
  <c r="N186" i="5"/>
  <c r="G427" i="4"/>
  <c r="H427" i="4" s="1"/>
  <c r="L426" i="4"/>
  <c r="N426" i="4" s="1"/>
  <c r="T66" i="4"/>
  <c r="U66" i="4" s="1"/>
  <c r="P66" i="4"/>
  <c r="P306" i="4"/>
  <c r="T306" i="4"/>
  <c r="U306" i="4" s="1"/>
  <c r="N306" i="5"/>
  <c r="R306" i="5"/>
  <c r="S306" i="5" s="1"/>
  <c r="G817" i="5"/>
  <c r="P817" i="5"/>
  <c r="L786" i="5"/>
  <c r="M786" i="5" s="1"/>
  <c r="Q786" i="5"/>
  <c r="G1027" i="4"/>
  <c r="H1027" i="4" s="1"/>
  <c r="L1026" i="4"/>
  <c r="N1026" i="4" s="1"/>
  <c r="L426" i="5"/>
  <c r="M426" i="5" s="1"/>
  <c r="Q426" i="5"/>
  <c r="Q906" i="5"/>
  <c r="L906" i="5"/>
  <c r="M906" i="5" s="1"/>
  <c r="E218" i="5"/>
  <c r="F218" i="5" s="1"/>
  <c r="L786" i="4"/>
  <c r="N786" i="4" s="1"/>
  <c r="G787" i="4"/>
  <c r="H787" i="4" s="1"/>
  <c r="G1057" i="5"/>
  <c r="P1057" i="5"/>
  <c r="P577" i="5"/>
  <c r="G577" i="5"/>
  <c r="E698" i="5"/>
  <c r="F698" i="5" s="1"/>
  <c r="R307" i="4"/>
  <c r="I307" i="4"/>
  <c r="J307" i="4" s="1"/>
  <c r="O306" i="5" l="1"/>
  <c r="U306" i="5" s="1"/>
  <c r="V306" i="5" s="1"/>
  <c r="J307" i="5"/>
  <c r="K307" i="5" s="1"/>
  <c r="S187" i="4"/>
  <c r="K187" i="4"/>
  <c r="T546" i="4"/>
  <c r="U546" i="4" s="1"/>
  <c r="P546" i="4"/>
  <c r="S307" i="4"/>
  <c r="K307" i="4"/>
  <c r="N546" i="5"/>
  <c r="R546" i="5"/>
  <c r="S546" i="5" s="1"/>
  <c r="E1058" i="5"/>
  <c r="F1058" i="5" s="1"/>
  <c r="R1146" i="5"/>
  <c r="S1146" i="5" s="1"/>
  <c r="N1146" i="5"/>
  <c r="P1146" i="4"/>
  <c r="T1146" i="4"/>
  <c r="U1146" i="4" s="1"/>
  <c r="E1178" i="5"/>
  <c r="F1178" i="5" s="1"/>
  <c r="R426" i="5"/>
  <c r="N426" i="5"/>
  <c r="M307" i="4"/>
  <c r="Q306" i="4"/>
  <c r="W306" i="4" s="1"/>
  <c r="X306" i="4" s="1"/>
  <c r="P698" i="5"/>
  <c r="G698" i="5"/>
  <c r="S786" i="5"/>
  <c r="M67" i="4"/>
  <c r="Q66" i="4"/>
  <c r="W66" i="4" s="1"/>
  <c r="X66" i="4" s="1"/>
  <c r="I1147" i="4"/>
  <c r="J1147" i="4" s="1"/>
  <c r="R1147" i="4"/>
  <c r="T1026" i="4"/>
  <c r="U1026" i="4" s="1"/>
  <c r="P1026" i="4"/>
  <c r="E458" i="5"/>
  <c r="F458" i="5" s="1"/>
  <c r="S667" i="4"/>
  <c r="K667" i="4"/>
  <c r="E938" i="5"/>
  <c r="F938" i="5" s="1"/>
  <c r="S67" i="4"/>
  <c r="K67" i="4"/>
  <c r="P218" i="5"/>
  <c r="G218" i="5"/>
  <c r="R906" i="5"/>
  <c r="N906" i="5"/>
  <c r="T426" i="4"/>
  <c r="U426" i="4" s="1"/>
  <c r="P426" i="4"/>
  <c r="S1026" i="5"/>
  <c r="M667" i="4"/>
  <c r="Q666" i="4"/>
  <c r="W666" i="4" s="1"/>
  <c r="X666" i="4" s="1"/>
  <c r="R907" i="4"/>
  <c r="I907" i="4"/>
  <c r="J907" i="4" s="1"/>
  <c r="R787" i="4"/>
  <c r="I787" i="4"/>
  <c r="J787" i="4" s="1"/>
  <c r="R1027" i="4"/>
  <c r="I1027" i="4"/>
  <c r="J1027" i="4" s="1"/>
  <c r="N786" i="5"/>
  <c r="R786" i="5"/>
  <c r="P98" i="5"/>
  <c r="G98" i="5"/>
  <c r="R1026" i="5"/>
  <c r="N1026" i="5"/>
  <c r="P786" i="4"/>
  <c r="T786" i="4"/>
  <c r="U786" i="4" s="1"/>
  <c r="M187" i="4"/>
  <c r="Q186" i="4"/>
  <c r="W186" i="4" s="1"/>
  <c r="X186" i="4" s="1"/>
  <c r="P906" i="4"/>
  <c r="T906" i="4"/>
  <c r="U906" i="4" s="1"/>
  <c r="E578" i="5"/>
  <c r="F578" i="5" s="1"/>
  <c r="S906" i="5"/>
  <c r="E818" i="5"/>
  <c r="F818" i="5" s="1"/>
  <c r="R427" i="4"/>
  <c r="I427" i="4"/>
  <c r="J427" i="4" s="1"/>
  <c r="S426" i="5"/>
  <c r="J187" i="5"/>
  <c r="K187" i="5" s="1"/>
  <c r="O186" i="5"/>
  <c r="U186" i="5" s="1"/>
  <c r="V186" i="5" s="1"/>
  <c r="G338" i="5"/>
  <c r="P338" i="5"/>
  <c r="J67" i="5"/>
  <c r="K67" i="5" s="1"/>
  <c r="O66" i="5"/>
  <c r="U66" i="5" s="1"/>
  <c r="V66" i="5" s="1"/>
  <c r="J667" i="5"/>
  <c r="K667" i="5" s="1"/>
  <c r="O666" i="5"/>
  <c r="U666" i="5" s="1"/>
  <c r="V666" i="5" s="1"/>
  <c r="R547" i="4"/>
  <c r="I547" i="4"/>
  <c r="J547" i="4" s="1"/>
  <c r="O786" i="5" l="1"/>
  <c r="U786" i="5" s="1"/>
  <c r="V786" i="5" s="1"/>
  <c r="J787" i="5"/>
  <c r="K787" i="5" s="1"/>
  <c r="O426" i="5"/>
  <c r="U426" i="5" s="1"/>
  <c r="V426" i="5" s="1"/>
  <c r="J427" i="5"/>
  <c r="K427" i="5" s="1"/>
  <c r="P1058" i="5"/>
  <c r="G1058" i="5"/>
  <c r="K1027" i="4"/>
  <c r="S1027" i="4"/>
  <c r="G68" i="4"/>
  <c r="H68" i="4" s="1"/>
  <c r="L67" i="4"/>
  <c r="N67" i="4" s="1"/>
  <c r="Q1026" i="4"/>
  <c r="W1026" i="4" s="1"/>
  <c r="X1026" i="4" s="1"/>
  <c r="M1027" i="4"/>
  <c r="S547" i="4"/>
  <c r="K547" i="4"/>
  <c r="Q786" i="4"/>
  <c r="W786" i="4" s="1"/>
  <c r="X786" i="4" s="1"/>
  <c r="M787" i="4"/>
  <c r="P1178" i="5"/>
  <c r="G1178" i="5"/>
  <c r="M547" i="4"/>
  <c r="Q546" i="4"/>
  <c r="W546" i="4" s="1"/>
  <c r="X546" i="4" s="1"/>
  <c r="Q187" i="5"/>
  <c r="L187" i="5"/>
  <c r="M187" i="5" s="1"/>
  <c r="O1026" i="5"/>
  <c r="U1026" i="5" s="1"/>
  <c r="V1026" i="5" s="1"/>
  <c r="J1027" i="5"/>
  <c r="K1027" i="5" s="1"/>
  <c r="K787" i="4"/>
  <c r="S787" i="4"/>
  <c r="E699" i="5"/>
  <c r="F699" i="5" s="1"/>
  <c r="J547" i="5"/>
  <c r="K547" i="5" s="1"/>
  <c r="O546" i="5"/>
  <c r="U546" i="5" s="1"/>
  <c r="V546" i="5" s="1"/>
  <c r="G578" i="5"/>
  <c r="P578" i="5"/>
  <c r="L667" i="5"/>
  <c r="M667" i="5" s="1"/>
  <c r="Q667" i="5"/>
  <c r="S427" i="4"/>
  <c r="K427" i="4"/>
  <c r="P938" i="5"/>
  <c r="G938" i="5"/>
  <c r="G188" i="4"/>
  <c r="H188" i="4" s="1"/>
  <c r="L187" i="4"/>
  <c r="N187" i="4" s="1"/>
  <c r="L67" i="5"/>
  <c r="M67" i="5" s="1"/>
  <c r="Q67" i="5"/>
  <c r="E99" i="5"/>
  <c r="F99" i="5" s="1"/>
  <c r="S907" i="4"/>
  <c r="K907" i="4"/>
  <c r="O906" i="5"/>
  <c r="U906" i="5" s="1"/>
  <c r="V906" i="5" s="1"/>
  <c r="J907" i="5"/>
  <c r="K907" i="5" s="1"/>
  <c r="G668" i="4"/>
  <c r="H668" i="4" s="1"/>
  <c r="L667" i="4"/>
  <c r="N667" i="4" s="1"/>
  <c r="Q1146" i="4"/>
  <c r="W1146" i="4" s="1"/>
  <c r="X1146" i="4" s="1"/>
  <c r="M1147" i="4"/>
  <c r="P818" i="5"/>
  <c r="G818" i="5"/>
  <c r="S1147" i="4"/>
  <c r="K1147" i="4"/>
  <c r="O1146" i="5"/>
  <c r="U1146" i="5" s="1"/>
  <c r="V1146" i="5" s="1"/>
  <c r="J1147" i="5"/>
  <c r="K1147" i="5" s="1"/>
  <c r="Q307" i="5"/>
  <c r="L307" i="5"/>
  <c r="M307" i="5" s="1"/>
  <c r="M427" i="4"/>
  <c r="Q426" i="4"/>
  <c r="W426" i="4" s="1"/>
  <c r="X426" i="4" s="1"/>
  <c r="M907" i="4"/>
  <c r="Q906" i="4"/>
  <c r="W906" i="4" s="1"/>
  <c r="X906" i="4" s="1"/>
  <c r="E339" i="5"/>
  <c r="F339" i="5" s="1"/>
  <c r="E219" i="5"/>
  <c r="F219" i="5" s="1"/>
  <c r="G458" i="5"/>
  <c r="P458" i="5"/>
  <c r="G308" i="4"/>
  <c r="H308" i="4" s="1"/>
  <c r="L307" i="4"/>
  <c r="N307" i="4" s="1"/>
  <c r="Q427" i="5" l="1"/>
  <c r="L427" i="5"/>
  <c r="M427" i="5" s="1"/>
  <c r="L427" i="4"/>
  <c r="N427" i="4" s="1"/>
  <c r="G428" i="4"/>
  <c r="H428" i="4" s="1"/>
  <c r="L907" i="5"/>
  <c r="M907" i="5" s="1"/>
  <c r="Q907" i="5"/>
  <c r="P699" i="5"/>
  <c r="G699" i="5"/>
  <c r="R668" i="4"/>
  <c r="I668" i="4"/>
  <c r="J668" i="4" s="1"/>
  <c r="S667" i="5"/>
  <c r="T67" i="4"/>
  <c r="U67" i="4" s="1"/>
  <c r="P67" i="4"/>
  <c r="P339" i="5"/>
  <c r="G339" i="5"/>
  <c r="R667" i="5"/>
  <c r="N667" i="5"/>
  <c r="L787" i="4"/>
  <c r="N787" i="4" s="1"/>
  <c r="G788" i="4"/>
  <c r="H788" i="4" s="1"/>
  <c r="R68" i="4"/>
  <c r="I68" i="4"/>
  <c r="J68" i="4" s="1"/>
  <c r="L787" i="5"/>
  <c r="M787" i="5" s="1"/>
  <c r="Q787" i="5"/>
  <c r="P187" i="4"/>
  <c r="T187" i="4"/>
  <c r="U187" i="4" s="1"/>
  <c r="L1147" i="5"/>
  <c r="M1147" i="5" s="1"/>
  <c r="Q1147" i="5"/>
  <c r="R308" i="4"/>
  <c r="I308" i="4"/>
  <c r="J308" i="4" s="1"/>
  <c r="Q1027" i="5"/>
  <c r="L1027" i="5"/>
  <c r="M1027" i="5" s="1"/>
  <c r="N67" i="5"/>
  <c r="R67" i="5"/>
  <c r="S67" i="5" s="1"/>
  <c r="T307" i="4"/>
  <c r="U307" i="4" s="1"/>
  <c r="P307" i="4"/>
  <c r="L1147" i="4"/>
  <c r="N1147" i="4" s="1"/>
  <c r="G1148" i="4"/>
  <c r="H1148" i="4" s="1"/>
  <c r="G99" i="5"/>
  <c r="P99" i="5"/>
  <c r="E939" i="5"/>
  <c r="F939" i="5" s="1"/>
  <c r="E579" i="5"/>
  <c r="F579" i="5" s="1"/>
  <c r="G1028" i="4"/>
  <c r="H1028" i="4" s="1"/>
  <c r="L1027" i="4"/>
  <c r="N1027" i="4" s="1"/>
  <c r="E819" i="5"/>
  <c r="F819" i="5" s="1"/>
  <c r="G908" i="4"/>
  <c r="H908" i="4" s="1"/>
  <c r="L907" i="4"/>
  <c r="N907" i="4" s="1"/>
  <c r="E459" i="5"/>
  <c r="F459" i="5" s="1"/>
  <c r="N187" i="5"/>
  <c r="R187" i="5"/>
  <c r="G548" i="4"/>
  <c r="H548" i="4" s="1"/>
  <c r="L547" i="4"/>
  <c r="N547" i="4" s="1"/>
  <c r="E1059" i="5"/>
  <c r="F1059" i="5" s="1"/>
  <c r="R307" i="5"/>
  <c r="N307" i="5"/>
  <c r="S307" i="5"/>
  <c r="E1179" i="5"/>
  <c r="F1179" i="5" s="1"/>
  <c r="R188" i="4"/>
  <c r="I188" i="4"/>
  <c r="J188" i="4" s="1"/>
  <c r="P219" i="5"/>
  <c r="G219" i="5"/>
  <c r="T667" i="4"/>
  <c r="U667" i="4" s="1"/>
  <c r="P667" i="4"/>
  <c r="Q547" i="5"/>
  <c r="L547" i="5"/>
  <c r="M547" i="5" s="1"/>
  <c r="S187" i="5"/>
  <c r="M68" i="4" l="1"/>
  <c r="Q67" i="4"/>
  <c r="W67" i="4" s="1"/>
  <c r="X67" i="4" s="1"/>
  <c r="N907" i="5"/>
  <c r="R907" i="5"/>
  <c r="T907" i="4"/>
  <c r="U907" i="4" s="1"/>
  <c r="P907" i="4"/>
  <c r="R908" i="4"/>
  <c r="I908" i="4"/>
  <c r="J908" i="4" s="1"/>
  <c r="P939" i="5"/>
  <c r="G939" i="5"/>
  <c r="R428" i="4"/>
  <c r="I428" i="4"/>
  <c r="J428" i="4" s="1"/>
  <c r="N1147" i="5"/>
  <c r="R1147" i="5"/>
  <c r="S1147" i="5" s="1"/>
  <c r="I788" i="4"/>
  <c r="J788" i="4" s="1"/>
  <c r="R788" i="4"/>
  <c r="P427" i="4"/>
  <c r="T427" i="4"/>
  <c r="U427" i="4" s="1"/>
  <c r="S188" i="4"/>
  <c r="K188" i="4"/>
  <c r="O67" i="5"/>
  <c r="U67" i="5" s="1"/>
  <c r="V67" i="5" s="1"/>
  <c r="J68" i="5"/>
  <c r="K68" i="5" s="1"/>
  <c r="P787" i="4"/>
  <c r="T787" i="4"/>
  <c r="U787" i="4" s="1"/>
  <c r="S668" i="4"/>
  <c r="K668" i="4"/>
  <c r="N427" i="5"/>
  <c r="R427" i="5"/>
  <c r="S427" i="5" s="1"/>
  <c r="T547" i="4"/>
  <c r="U547" i="4" s="1"/>
  <c r="P547" i="4"/>
  <c r="N1027" i="5"/>
  <c r="R1027" i="5"/>
  <c r="Q187" i="4"/>
  <c r="W187" i="4" s="1"/>
  <c r="X187" i="4" s="1"/>
  <c r="M188" i="4"/>
  <c r="O667" i="5"/>
  <c r="U667" i="5" s="1"/>
  <c r="V667" i="5" s="1"/>
  <c r="J668" i="5"/>
  <c r="K668" i="5" s="1"/>
  <c r="G1179" i="5"/>
  <c r="P1179" i="5"/>
  <c r="E100" i="5"/>
  <c r="F100" i="5" s="1"/>
  <c r="J308" i="5"/>
  <c r="K308" i="5" s="1"/>
  <c r="O307" i="5"/>
  <c r="U307" i="5" s="1"/>
  <c r="V307" i="5" s="1"/>
  <c r="T1027" i="4"/>
  <c r="U1027" i="4" s="1"/>
  <c r="P1027" i="4"/>
  <c r="R1148" i="4"/>
  <c r="I1148" i="4"/>
  <c r="J1148" i="4" s="1"/>
  <c r="S1027" i="5"/>
  <c r="S787" i="5"/>
  <c r="E700" i="5"/>
  <c r="F700" i="5" s="1"/>
  <c r="M308" i="4"/>
  <c r="Q307" i="4"/>
  <c r="W307" i="4" s="1"/>
  <c r="X307" i="4" s="1"/>
  <c r="I548" i="4"/>
  <c r="J548" i="4" s="1"/>
  <c r="R548" i="4"/>
  <c r="G819" i="5"/>
  <c r="P819" i="5"/>
  <c r="P459" i="5"/>
  <c r="G459" i="5"/>
  <c r="I1028" i="4"/>
  <c r="J1028" i="4" s="1"/>
  <c r="R1028" i="4"/>
  <c r="P1147" i="4"/>
  <c r="T1147" i="4"/>
  <c r="U1147" i="4" s="1"/>
  <c r="R787" i="5"/>
  <c r="N787" i="5"/>
  <c r="E340" i="5"/>
  <c r="F340" i="5" s="1"/>
  <c r="R547" i="5"/>
  <c r="S547" i="5" s="1"/>
  <c r="N547" i="5"/>
  <c r="M668" i="4"/>
  <c r="Q667" i="4"/>
  <c r="W667" i="4" s="1"/>
  <c r="X667" i="4" s="1"/>
  <c r="J188" i="5"/>
  <c r="K188" i="5" s="1"/>
  <c r="O187" i="5"/>
  <c r="U187" i="5" s="1"/>
  <c r="V187" i="5" s="1"/>
  <c r="E220" i="5"/>
  <c r="F220" i="5" s="1"/>
  <c r="G1059" i="5"/>
  <c r="P1059" i="5"/>
  <c r="P579" i="5"/>
  <c r="G579" i="5"/>
  <c r="S308" i="4"/>
  <c r="K308" i="4"/>
  <c r="S68" i="4"/>
  <c r="K68" i="4"/>
  <c r="S907" i="5"/>
  <c r="E580" i="5" l="1"/>
  <c r="F580" i="5" s="1"/>
  <c r="O787" i="5"/>
  <c r="U787" i="5" s="1"/>
  <c r="V787" i="5" s="1"/>
  <c r="J788" i="5"/>
  <c r="K788" i="5" s="1"/>
  <c r="O427" i="5"/>
  <c r="U427" i="5" s="1"/>
  <c r="V427" i="5" s="1"/>
  <c r="J428" i="5"/>
  <c r="K428" i="5" s="1"/>
  <c r="O1147" i="5"/>
  <c r="U1147" i="5" s="1"/>
  <c r="V1147" i="5" s="1"/>
  <c r="J1148" i="5"/>
  <c r="K1148" i="5" s="1"/>
  <c r="Q907" i="4"/>
  <c r="W907" i="4" s="1"/>
  <c r="X907" i="4" s="1"/>
  <c r="M908" i="4"/>
  <c r="S428" i="4"/>
  <c r="K428" i="4"/>
  <c r="S548" i="4"/>
  <c r="K548" i="4"/>
  <c r="E1180" i="5"/>
  <c r="F1180" i="5" s="1"/>
  <c r="L188" i="5"/>
  <c r="M188" i="5" s="1"/>
  <c r="Q188" i="5"/>
  <c r="Q668" i="5"/>
  <c r="L668" i="5"/>
  <c r="M668" i="5" s="1"/>
  <c r="L188" i="4"/>
  <c r="N188" i="4" s="1"/>
  <c r="G189" i="4"/>
  <c r="H189" i="4" s="1"/>
  <c r="E1060" i="5"/>
  <c r="F1060" i="5" s="1"/>
  <c r="O547" i="5"/>
  <c r="U547" i="5" s="1"/>
  <c r="V547" i="5" s="1"/>
  <c r="J548" i="5"/>
  <c r="K548" i="5" s="1"/>
  <c r="Q1147" i="4"/>
  <c r="W1147" i="4" s="1"/>
  <c r="X1147" i="4" s="1"/>
  <c r="M1148" i="4"/>
  <c r="G69" i="4"/>
  <c r="H69" i="4" s="1"/>
  <c r="L68" i="4"/>
  <c r="N68" i="4" s="1"/>
  <c r="M1028" i="4"/>
  <c r="Q1027" i="4"/>
  <c r="W1027" i="4" s="1"/>
  <c r="X1027" i="4" s="1"/>
  <c r="J908" i="5"/>
  <c r="K908" i="5" s="1"/>
  <c r="O907" i="5"/>
  <c r="U907" i="5" s="1"/>
  <c r="V907" i="5" s="1"/>
  <c r="K1028" i="4"/>
  <c r="S1028" i="4"/>
  <c r="O1027" i="5"/>
  <c r="U1027" i="5" s="1"/>
  <c r="V1027" i="5" s="1"/>
  <c r="J1028" i="5"/>
  <c r="K1028" i="5" s="1"/>
  <c r="Q787" i="4"/>
  <c r="W787" i="4" s="1"/>
  <c r="X787" i="4" s="1"/>
  <c r="M788" i="4"/>
  <c r="Q427" i="4"/>
  <c r="W427" i="4" s="1"/>
  <c r="X427" i="4" s="1"/>
  <c r="M428" i="4"/>
  <c r="E940" i="5"/>
  <c r="F940" i="5" s="1"/>
  <c r="G100" i="5"/>
  <c r="P100" i="5"/>
  <c r="S1148" i="4"/>
  <c r="K1148" i="4"/>
  <c r="G669" i="4"/>
  <c r="H669" i="4" s="1"/>
  <c r="L668" i="4"/>
  <c r="N668" i="4" s="1"/>
  <c r="G309" i="4"/>
  <c r="H309" i="4" s="1"/>
  <c r="L308" i="4"/>
  <c r="N308" i="4" s="1"/>
  <c r="P220" i="5"/>
  <c r="G220" i="5"/>
  <c r="G340" i="5"/>
  <c r="P340" i="5"/>
  <c r="E460" i="5"/>
  <c r="F460" i="5" s="1"/>
  <c r="P700" i="5"/>
  <c r="G700" i="5"/>
  <c r="Q547" i="4"/>
  <c r="W547" i="4" s="1"/>
  <c r="X547" i="4" s="1"/>
  <c r="M548" i="4"/>
  <c r="Q68" i="5"/>
  <c r="L68" i="5"/>
  <c r="M68" i="5" s="1"/>
  <c r="E820" i="5"/>
  <c r="F820" i="5" s="1"/>
  <c r="L308" i="5"/>
  <c r="M308" i="5" s="1"/>
  <c r="Q308" i="5"/>
  <c r="S788" i="4"/>
  <c r="K788" i="4"/>
  <c r="K908" i="4"/>
  <c r="S908" i="4"/>
  <c r="R68" i="5" l="1"/>
  <c r="S68" i="5" s="1"/>
  <c r="N68" i="5"/>
  <c r="G1149" i="4"/>
  <c r="H1149" i="4" s="1"/>
  <c r="L1148" i="4"/>
  <c r="N1148" i="4" s="1"/>
  <c r="Q908" i="5"/>
  <c r="L908" i="5"/>
  <c r="M908" i="5" s="1"/>
  <c r="L548" i="5"/>
  <c r="M548" i="5" s="1"/>
  <c r="Q548" i="5"/>
  <c r="L428" i="5"/>
  <c r="M428" i="5" s="1"/>
  <c r="Q428" i="5"/>
  <c r="P820" i="5"/>
  <c r="G820" i="5"/>
  <c r="L1028" i="5"/>
  <c r="M1028" i="5" s="1"/>
  <c r="Q1028" i="5"/>
  <c r="P1060" i="5"/>
  <c r="G1060" i="5"/>
  <c r="R188" i="5"/>
  <c r="S188" i="5" s="1"/>
  <c r="N188" i="5"/>
  <c r="L428" i="4"/>
  <c r="N428" i="4" s="1"/>
  <c r="G429" i="4"/>
  <c r="H429" i="4" s="1"/>
  <c r="Q788" i="5"/>
  <c r="L788" i="5"/>
  <c r="M788" i="5" s="1"/>
  <c r="E101" i="5"/>
  <c r="F101" i="5" s="1"/>
  <c r="E341" i="5"/>
  <c r="F341" i="5" s="1"/>
  <c r="E221" i="5"/>
  <c r="F221" i="5" s="1"/>
  <c r="L788" i="4"/>
  <c r="N788" i="4" s="1"/>
  <c r="G789" i="4"/>
  <c r="H789" i="4" s="1"/>
  <c r="E701" i="5"/>
  <c r="F701" i="5" s="1"/>
  <c r="T308" i="4"/>
  <c r="U308" i="4" s="1"/>
  <c r="P308" i="4"/>
  <c r="P68" i="4"/>
  <c r="T68" i="4"/>
  <c r="U68" i="4" s="1"/>
  <c r="R189" i="4"/>
  <c r="I189" i="4"/>
  <c r="J189" i="4" s="1"/>
  <c r="P1180" i="5"/>
  <c r="G1180" i="5"/>
  <c r="G580" i="5"/>
  <c r="P580" i="5"/>
  <c r="G909" i="4"/>
  <c r="H909" i="4" s="1"/>
  <c r="L908" i="4"/>
  <c r="N908" i="4" s="1"/>
  <c r="G940" i="5"/>
  <c r="P940" i="5"/>
  <c r="R69" i="4"/>
  <c r="I69" i="4"/>
  <c r="J69" i="4" s="1"/>
  <c r="T188" i="4"/>
  <c r="U188" i="4" s="1"/>
  <c r="P188" i="4"/>
  <c r="I309" i="4"/>
  <c r="J309" i="4" s="1"/>
  <c r="R309" i="4"/>
  <c r="L1028" i="4"/>
  <c r="N1028" i="4" s="1"/>
  <c r="G1029" i="4"/>
  <c r="H1029" i="4" s="1"/>
  <c r="G460" i="5"/>
  <c r="P460" i="5"/>
  <c r="P668" i="4"/>
  <c r="T668" i="4"/>
  <c r="U668" i="4" s="1"/>
  <c r="L1148" i="5"/>
  <c r="M1148" i="5" s="1"/>
  <c r="Q1148" i="5"/>
  <c r="N308" i="5"/>
  <c r="R308" i="5"/>
  <c r="S308" i="5" s="1"/>
  <c r="I669" i="4"/>
  <c r="J669" i="4" s="1"/>
  <c r="R669" i="4"/>
  <c r="N668" i="5"/>
  <c r="R668" i="5"/>
  <c r="S668" i="5" s="1"/>
  <c r="L548" i="4"/>
  <c r="N548" i="4" s="1"/>
  <c r="G549" i="4"/>
  <c r="H549" i="4" s="1"/>
  <c r="E1061" i="5" l="1"/>
  <c r="F1061" i="5" s="1"/>
  <c r="O308" i="5"/>
  <c r="U308" i="5" s="1"/>
  <c r="V308" i="5" s="1"/>
  <c r="J309" i="5"/>
  <c r="K309" i="5" s="1"/>
  <c r="R1029" i="4"/>
  <c r="I1029" i="4"/>
  <c r="J1029" i="4" s="1"/>
  <c r="E1181" i="5"/>
  <c r="F1181" i="5" s="1"/>
  <c r="T1148" i="4"/>
  <c r="U1148" i="4" s="1"/>
  <c r="P1148" i="4"/>
  <c r="P701" i="5"/>
  <c r="G701" i="5"/>
  <c r="S428" i="5"/>
  <c r="I1149" i="4"/>
  <c r="J1149" i="4" s="1"/>
  <c r="R1149" i="4"/>
  <c r="R428" i="5"/>
  <c r="N428" i="5"/>
  <c r="R1148" i="5"/>
  <c r="N1148" i="5"/>
  <c r="I789" i="4"/>
  <c r="J789" i="4" s="1"/>
  <c r="R789" i="4"/>
  <c r="T788" i="4"/>
  <c r="U788" i="4" s="1"/>
  <c r="P788" i="4"/>
  <c r="N788" i="5"/>
  <c r="R788" i="5"/>
  <c r="S1028" i="5"/>
  <c r="J69" i="5"/>
  <c r="K69" i="5" s="1"/>
  <c r="O68" i="5"/>
  <c r="U68" i="5" s="1"/>
  <c r="V68" i="5" s="1"/>
  <c r="S1148" i="5"/>
  <c r="P548" i="4"/>
  <c r="T548" i="4"/>
  <c r="U548" i="4" s="1"/>
  <c r="T908" i="4"/>
  <c r="U908" i="4" s="1"/>
  <c r="P908" i="4"/>
  <c r="M669" i="4"/>
  <c r="Q668" i="4"/>
  <c r="W668" i="4" s="1"/>
  <c r="X668" i="4" s="1"/>
  <c r="I909" i="4"/>
  <c r="J909" i="4" s="1"/>
  <c r="R909" i="4"/>
  <c r="S788" i="5"/>
  <c r="R1028" i="5"/>
  <c r="N1028" i="5"/>
  <c r="S309" i="4"/>
  <c r="K309" i="4"/>
  <c r="M189" i="4"/>
  <c r="Q188" i="4"/>
  <c r="W188" i="4" s="1"/>
  <c r="X188" i="4" s="1"/>
  <c r="M69" i="4"/>
  <c r="Q68" i="4"/>
  <c r="W68" i="4" s="1"/>
  <c r="X68" i="4" s="1"/>
  <c r="I429" i="4"/>
  <c r="J429" i="4" s="1"/>
  <c r="R429" i="4"/>
  <c r="E821" i="5"/>
  <c r="F821" i="5" s="1"/>
  <c r="N548" i="5"/>
  <c r="R548" i="5"/>
  <c r="S548" i="5" s="1"/>
  <c r="P1028" i="4"/>
  <c r="T1028" i="4"/>
  <c r="U1028" i="4" s="1"/>
  <c r="S189" i="4"/>
  <c r="K189" i="4"/>
  <c r="K669" i="4"/>
  <c r="S669" i="4"/>
  <c r="M309" i="4"/>
  <c r="Q308" i="4"/>
  <c r="W308" i="4" s="1"/>
  <c r="X308" i="4" s="1"/>
  <c r="P221" i="5"/>
  <c r="G221" i="5"/>
  <c r="T428" i="4"/>
  <c r="U428" i="4" s="1"/>
  <c r="P428" i="4"/>
  <c r="R908" i="5"/>
  <c r="N908" i="5"/>
  <c r="R549" i="4"/>
  <c r="I549" i="4"/>
  <c r="J549" i="4" s="1"/>
  <c r="G101" i="5"/>
  <c r="P101" i="5"/>
  <c r="E941" i="5"/>
  <c r="F941" i="5" s="1"/>
  <c r="J669" i="5"/>
  <c r="K669" i="5" s="1"/>
  <c r="O668" i="5"/>
  <c r="U668" i="5" s="1"/>
  <c r="V668" i="5" s="1"/>
  <c r="E461" i="5"/>
  <c r="F461" i="5" s="1"/>
  <c r="S69" i="4"/>
  <c r="K69" i="4"/>
  <c r="E581" i="5"/>
  <c r="F581" i="5" s="1"/>
  <c r="P341" i="5"/>
  <c r="G341" i="5"/>
  <c r="O188" i="5"/>
  <c r="U188" i="5" s="1"/>
  <c r="V188" i="5" s="1"/>
  <c r="J189" i="5"/>
  <c r="K189" i="5" s="1"/>
  <c r="S908" i="5"/>
  <c r="G821" i="5" l="1"/>
  <c r="P821" i="5"/>
  <c r="M549" i="4"/>
  <c r="Q548" i="4"/>
  <c r="W548" i="4" s="1"/>
  <c r="X548" i="4" s="1"/>
  <c r="S1149" i="4"/>
  <c r="K1149" i="4"/>
  <c r="Q189" i="5"/>
  <c r="L189" i="5"/>
  <c r="M189" i="5" s="1"/>
  <c r="G670" i="4"/>
  <c r="H670" i="4" s="1"/>
  <c r="L669" i="4"/>
  <c r="N669" i="4" s="1"/>
  <c r="G310" i="4"/>
  <c r="H310" i="4" s="1"/>
  <c r="L309" i="4"/>
  <c r="N309" i="4" s="1"/>
  <c r="S1029" i="4"/>
  <c r="K1029" i="4"/>
  <c r="M429" i="4"/>
  <c r="Q428" i="4"/>
  <c r="W428" i="4" s="1"/>
  <c r="X428" i="4" s="1"/>
  <c r="K789" i="4"/>
  <c r="S789" i="4"/>
  <c r="E702" i="5"/>
  <c r="F702" i="5" s="1"/>
  <c r="E222" i="5"/>
  <c r="F222" i="5" s="1"/>
  <c r="K429" i="4"/>
  <c r="S429" i="4"/>
  <c r="L69" i="5"/>
  <c r="M69" i="5" s="1"/>
  <c r="Q69" i="5"/>
  <c r="O1148" i="5"/>
  <c r="U1148" i="5" s="1"/>
  <c r="V1148" i="5" s="1"/>
  <c r="J1149" i="5"/>
  <c r="K1149" i="5" s="1"/>
  <c r="Q309" i="5"/>
  <c r="L309" i="5"/>
  <c r="M309" i="5" s="1"/>
  <c r="P461" i="5"/>
  <c r="G461" i="5"/>
  <c r="K909" i="4"/>
  <c r="S909" i="4"/>
  <c r="M1149" i="4"/>
  <c r="Q1148" i="4"/>
  <c r="W1148" i="4" s="1"/>
  <c r="X1148" i="4" s="1"/>
  <c r="E102" i="5"/>
  <c r="F102" i="5" s="1"/>
  <c r="K549" i="4"/>
  <c r="S549" i="4"/>
  <c r="Q1028" i="4"/>
  <c r="W1028" i="4" s="1"/>
  <c r="X1028" i="4" s="1"/>
  <c r="M1029" i="4"/>
  <c r="M909" i="4"/>
  <c r="Q908" i="4"/>
  <c r="W908" i="4" s="1"/>
  <c r="X908" i="4" s="1"/>
  <c r="O428" i="5"/>
  <c r="U428" i="5" s="1"/>
  <c r="V428" i="5" s="1"/>
  <c r="J429" i="5"/>
  <c r="K429" i="5" s="1"/>
  <c r="G1061" i="5"/>
  <c r="P1061" i="5"/>
  <c r="P941" i="5"/>
  <c r="G941" i="5"/>
  <c r="O1028" i="5"/>
  <c r="U1028" i="5" s="1"/>
  <c r="V1028" i="5" s="1"/>
  <c r="J1029" i="5"/>
  <c r="K1029" i="5" s="1"/>
  <c r="O788" i="5"/>
  <c r="U788" i="5" s="1"/>
  <c r="V788" i="5" s="1"/>
  <c r="J789" i="5"/>
  <c r="K789" i="5" s="1"/>
  <c r="G1181" i="5"/>
  <c r="P1181" i="5"/>
  <c r="G190" i="4"/>
  <c r="H190" i="4" s="1"/>
  <c r="L189" i="4"/>
  <c r="N189" i="4" s="1"/>
  <c r="E342" i="5"/>
  <c r="F342" i="5" s="1"/>
  <c r="P581" i="5"/>
  <c r="G581" i="5"/>
  <c r="Q669" i="5"/>
  <c r="L669" i="5"/>
  <c r="M669" i="5" s="1"/>
  <c r="O908" i="5"/>
  <c r="U908" i="5" s="1"/>
  <c r="V908" i="5" s="1"/>
  <c r="J909" i="5"/>
  <c r="K909" i="5" s="1"/>
  <c r="G70" i="4"/>
  <c r="H70" i="4" s="1"/>
  <c r="L69" i="4"/>
  <c r="N69" i="4" s="1"/>
  <c r="J549" i="5"/>
  <c r="K549" i="5" s="1"/>
  <c r="O548" i="5"/>
  <c r="U548" i="5" s="1"/>
  <c r="V548" i="5" s="1"/>
  <c r="M789" i="4"/>
  <c r="Q788" i="4"/>
  <c r="W788" i="4" s="1"/>
  <c r="X788" i="4" s="1"/>
  <c r="R309" i="5" l="1"/>
  <c r="S309" i="5" s="1"/>
  <c r="N309" i="5"/>
  <c r="G430" i="4"/>
  <c r="H430" i="4" s="1"/>
  <c r="L429" i="4"/>
  <c r="N429" i="4" s="1"/>
  <c r="R310" i="4"/>
  <c r="I310" i="4"/>
  <c r="J310" i="4" s="1"/>
  <c r="P669" i="4"/>
  <c r="T669" i="4"/>
  <c r="U669" i="4" s="1"/>
  <c r="E1062" i="5"/>
  <c r="F1062" i="5" s="1"/>
  <c r="L909" i="5"/>
  <c r="M909" i="5" s="1"/>
  <c r="Q909" i="5"/>
  <c r="P102" i="5"/>
  <c r="G102" i="5"/>
  <c r="P222" i="5"/>
  <c r="G222" i="5"/>
  <c r="R670" i="4"/>
  <c r="I670" i="4"/>
  <c r="J670" i="4" s="1"/>
  <c r="E822" i="5"/>
  <c r="F822" i="5" s="1"/>
  <c r="Q429" i="5"/>
  <c r="L429" i="5"/>
  <c r="M429" i="5" s="1"/>
  <c r="R669" i="5"/>
  <c r="N669" i="5"/>
  <c r="I190" i="4"/>
  <c r="J190" i="4" s="1"/>
  <c r="R190" i="4"/>
  <c r="L1149" i="5"/>
  <c r="M1149" i="5" s="1"/>
  <c r="Q1149" i="5"/>
  <c r="G1030" i="4"/>
  <c r="H1030" i="4" s="1"/>
  <c r="L1029" i="4"/>
  <c r="N1029" i="4" s="1"/>
  <c r="N189" i="5"/>
  <c r="R189" i="5"/>
  <c r="S669" i="5"/>
  <c r="P702" i="5"/>
  <c r="G702" i="5"/>
  <c r="S189" i="5"/>
  <c r="G550" i="4"/>
  <c r="H550" i="4" s="1"/>
  <c r="L549" i="4"/>
  <c r="N549" i="4" s="1"/>
  <c r="P309" i="4"/>
  <c r="T309" i="4"/>
  <c r="U309" i="4" s="1"/>
  <c r="Q1029" i="5"/>
  <c r="L1029" i="5"/>
  <c r="M1029" i="5" s="1"/>
  <c r="T189" i="4"/>
  <c r="U189" i="4" s="1"/>
  <c r="P189" i="4"/>
  <c r="Q549" i="5"/>
  <c r="L549" i="5"/>
  <c r="M549" i="5" s="1"/>
  <c r="E1182" i="5"/>
  <c r="F1182" i="5" s="1"/>
  <c r="L909" i="4"/>
  <c r="N909" i="4" s="1"/>
  <c r="G910" i="4"/>
  <c r="H910" i="4" s="1"/>
  <c r="G1150" i="4"/>
  <c r="H1150" i="4" s="1"/>
  <c r="L1149" i="4"/>
  <c r="N1149" i="4" s="1"/>
  <c r="R70" i="4"/>
  <c r="I70" i="4"/>
  <c r="J70" i="4" s="1"/>
  <c r="G790" i="4"/>
  <c r="H790" i="4" s="1"/>
  <c r="L789" i="4"/>
  <c r="N789" i="4" s="1"/>
  <c r="G342" i="5"/>
  <c r="P342" i="5"/>
  <c r="E942" i="5"/>
  <c r="F942" i="5" s="1"/>
  <c r="E582" i="5"/>
  <c r="F582" i="5" s="1"/>
  <c r="P69" i="4"/>
  <c r="T69" i="4"/>
  <c r="U69" i="4" s="1"/>
  <c r="L789" i="5"/>
  <c r="M789" i="5" s="1"/>
  <c r="Q789" i="5"/>
  <c r="E462" i="5"/>
  <c r="F462" i="5" s="1"/>
  <c r="N69" i="5"/>
  <c r="R69" i="5"/>
  <c r="S69" i="5" s="1"/>
  <c r="S310" i="4" l="1"/>
  <c r="K310" i="4"/>
  <c r="M190" i="4"/>
  <c r="Q189" i="4"/>
  <c r="W189" i="4" s="1"/>
  <c r="X189" i="4" s="1"/>
  <c r="E703" i="5"/>
  <c r="F703" i="5" s="1"/>
  <c r="N1149" i="5"/>
  <c r="R1149" i="5"/>
  <c r="N909" i="5"/>
  <c r="R909" i="5"/>
  <c r="S909" i="5" s="1"/>
  <c r="P429" i="4"/>
  <c r="T429" i="4"/>
  <c r="U429" i="4" s="1"/>
  <c r="O69" i="5"/>
  <c r="U69" i="5" s="1"/>
  <c r="V69" i="5" s="1"/>
  <c r="J70" i="5"/>
  <c r="K70" i="5" s="1"/>
  <c r="P909" i="4"/>
  <c r="T909" i="4"/>
  <c r="U909" i="4" s="1"/>
  <c r="S190" i="4"/>
  <c r="K190" i="4"/>
  <c r="I430" i="4"/>
  <c r="J430" i="4" s="1"/>
  <c r="R430" i="4"/>
  <c r="S1149" i="5"/>
  <c r="S670" i="4"/>
  <c r="K670" i="4"/>
  <c r="P1182" i="5"/>
  <c r="G1182" i="5"/>
  <c r="O669" i="5"/>
  <c r="U669" i="5" s="1"/>
  <c r="V669" i="5" s="1"/>
  <c r="J670" i="5"/>
  <c r="K670" i="5" s="1"/>
  <c r="E223" i="5"/>
  <c r="F223" i="5" s="1"/>
  <c r="J310" i="5"/>
  <c r="K310" i="5" s="1"/>
  <c r="O309" i="5"/>
  <c r="U309" i="5" s="1"/>
  <c r="V309" i="5" s="1"/>
  <c r="Q69" i="4"/>
  <c r="W69" i="4" s="1"/>
  <c r="X69" i="4" s="1"/>
  <c r="M70" i="4"/>
  <c r="G582" i="5"/>
  <c r="P582" i="5"/>
  <c r="P1062" i="5"/>
  <c r="G1062" i="5"/>
  <c r="P942" i="5"/>
  <c r="G942" i="5"/>
  <c r="R549" i="5"/>
  <c r="S549" i="5" s="1"/>
  <c r="N549" i="5"/>
  <c r="Q309" i="4"/>
  <c r="W309" i="4" s="1"/>
  <c r="X309" i="4" s="1"/>
  <c r="M310" i="4"/>
  <c r="J190" i="5"/>
  <c r="K190" i="5" s="1"/>
  <c r="O189" i="5"/>
  <c r="U189" i="5" s="1"/>
  <c r="V189" i="5" s="1"/>
  <c r="P789" i="4"/>
  <c r="T789" i="4"/>
  <c r="U789" i="4" s="1"/>
  <c r="P822" i="5"/>
  <c r="G822" i="5"/>
  <c r="G462" i="5"/>
  <c r="P462" i="5"/>
  <c r="T1149" i="4"/>
  <c r="U1149" i="4" s="1"/>
  <c r="P1149" i="4"/>
  <c r="P549" i="4"/>
  <c r="T549" i="4"/>
  <c r="U549" i="4" s="1"/>
  <c r="N429" i="5"/>
  <c r="R429" i="5"/>
  <c r="E103" i="5"/>
  <c r="F103" i="5" s="1"/>
  <c r="Q669" i="4"/>
  <c r="W669" i="4" s="1"/>
  <c r="X669" i="4" s="1"/>
  <c r="M670" i="4"/>
  <c r="R910" i="4"/>
  <c r="I910" i="4"/>
  <c r="J910" i="4" s="1"/>
  <c r="I790" i="4"/>
  <c r="J790" i="4" s="1"/>
  <c r="R790" i="4"/>
  <c r="N1029" i="5"/>
  <c r="R1029" i="5"/>
  <c r="S1029" i="5" s="1"/>
  <c r="S70" i="4"/>
  <c r="K70" i="4"/>
  <c r="R789" i="5"/>
  <c r="S789" i="5" s="1"/>
  <c r="N789" i="5"/>
  <c r="R1150" i="4"/>
  <c r="I1150" i="4"/>
  <c r="J1150" i="4" s="1"/>
  <c r="P1029" i="4"/>
  <c r="T1029" i="4"/>
  <c r="U1029" i="4" s="1"/>
  <c r="E343" i="5"/>
  <c r="F343" i="5" s="1"/>
  <c r="R550" i="4"/>
  <c r="I550" i="4"/>
  <c r="J550" i="4" s="1"/>
  <c r="I1030" i="4"/>
  <c r="J1030" i="4" s="1"/>
  <c r="R1030" i="4"/>
  <c r="S429" i="5"/>
  <c r="K430" i="4" l="1"/>
  <c r="S430" i="4"/>
  <c r="O549" i="5"/>
  <c r="U549" i="5" s="1"/>
  <c r="V549" i="5" s="1"/>
  <c r="J550" i="5"/>
  <c r="K550" i="5" s="1"/>
  <c r="P343" i="5"/>
  <c r="G343" i="5"/>
  <c r="E823" i="5"/>
  <c r="F823" i="5" s="1"/>
  <c r="O1149" i="5"/>
  <c r="U1149" i="5" s="1"/>
  <c r="V1149" i="5" s="1"/>
  <c r="J1150" i="5"/>
  <c r="K1150" i="5" s="1"/>
  <c r="E1183" i="5"/>
  <c r="F1183" i="5" s="1"/>
  <c r="G191" i="4"/>
  <c r="H191" i="4" s="1"/>
  <c r="L190" i="4"/>
  <c r="N190" i="4" s="1"/>
  <c r="P703" i="5"/>
  <c r="G703" i="5"/>
  <c r="M790" i="4"/>
  <c r="Q789" i="4"/>
  <c r="W789" i="4" s="1"/>
  <c r="X789" i="4" s="1"/>
  <c r="G103" i="5"/>
  <c r="P103" i="5"/>
  <c r="Q429" i="4"/>
  <c r="W429" i="4" s="1"/>
  <c r="X429" i="4" s="1"/>
  <c r="M430" i="4"/>
  <c r="O1029" i="5"/>
  <c r="U1029" i="5" s="1"/>
  <c r="V1029" i="5" s="1"/>
  <c r="J1030" i="5"/>
  <c r="K1030" i="5" s="1"/>
  <c r="L310" i="5"/>
  <c r="M310" i="5" s="1"/>
  <c r="Q310" i="5"/>
  <c r="G671" i="4"/>
  <c r="H671" i="4" s="1"/>
  <c r="L670" i="4"/>
  <c r="N670" i="4" s="1"/>
  <c r="S1030" i="4"/>
  <c r="K1030" i="4"/>
  <c r="E1063" i="5"/>
  <c r="F1063" i="5" s="1"/>
  <c r="P223" i="5"/>
  <c r="G223" i="5"/>
  <c r="G311" i="4"/>
  <c r="H311" i="4" s="1"/>
  <c r="L310" i="4"/>
  <c r="N310" i="4" s="1"/>
  <c r="Q70" i="5"/>
  <c r="L70" i="5"/>
  <c r="M70" i="5" s="1"/>
  <c r="L70" i="4"/>
  <c r="N70" i="4" s="1"/>
  <c r="G71" i="4"/>
  <c r="H71" i="4" s="1"/>
  <c r="M1150" i="4"/>
  <c r="Q1149" i="4"/>
  <c r="W1149" i="4" s="1"/>
  <c r="X1149" i="4" s="1"/>
  <c r="S1150" i="4"/>
  <c r="K1150" i="4"/>
  <c r="K790" i="4"/>
  <c r="S790" i="4"/>
  <c r="O429" i="5"/>
  <c r="U429" i="5" s="1"/>
  <c r="V429" i="5" s="1"/>
  <c r="J430" i="5"/>
  <c r="K430" i="5" s="1"/>
  <c r="Q190" i="5"/>
  <c r="L190" i="5"/>
  <c r="M190" i="5" s="1"/>
  <c r="J910" i="5"/>
  <c r="K910" i="5" s="1"/>
  <c r="O909" i="5"/>
  <c r="U909" i="5" s="1"/>
  <c r="V909" i="5" s="1"/>
  <c r="Q549" i="4"/>
  <c r="W549" i="4" s="1"/>
  <c r="X549" i="4" s="1"/>
  <c r="M550" i="4"/>
  <c r="E583" i="5"/>
  <c r="F583" i="5" s="1"/>
  <c r="M1030" i="4"/>
  <c r="Q1029" i="4"/>
  <c r="W1029" i="4" s="1"/>
  <c r="X1029" i="4" s="1"/>
  <c r="E943" i="5"/>
  <c r="F943" i="5" s="1"/>
  <c r="S550" i="4"/>
  <c r="K550" i="4"/>
  <c r="O789" i="5"/>
  <c r="U789" i="5" s="1"/>
  <c r="V789" i="5" s="1"/>
  <c r="J790" i="5"/>
  <c r="K790" i="5" s="1"/>
  <c r="S910" i="4"/>
  <c r="K910" i="4"/>
  <c r="E463" i="5"/>
  <c r="F463" i="5" s="1"/>
  <c r="Q670" i="5"/>
  <c r="L670" i="5"/>
  <c r="M670" i="5" s="1"/>
  <c r="Q909" i="4"/>
  <c r="W909" i="4" s="1"/>
  <c r="X909" i="4" s="1"/>
  <c r="M910" i="4"/>
  <c r="E224" i="5" l="1"/>
  <c r="F224" i="5" s="1"/>
  <c r="I671" i="4"/>
  <c r="J671" i="4" s="1"/>
  <c r="R671" i="4"/>
  <c r="S310" i="5"/>
  <c r="P190" i="4"/>
  <c r="T190" i="4"/>
  <c r="U190" i="4" s="1"/>
  <c r="E344" i="5"/>
  <c r="F344" i="5" s="1"/>
  <c r="N310" i="5"/>
  <c r="R310" i="5"/>
  <c r="E104" i="5"/>
  <c r="F104" i="5" s="1"/>
  <c r="R191" i="4"/>
  <c r="I191" i="4"/>
  <c r="J191" i="4" s="1"/>
  <c r="T70" i="4"/>
  <c r="U70" i="4" s="1"/>
  <c r="P70" i="4"/>
  <c r="P1183" i="5"/>
  <c r="G1183" i="5"/>
  <c r="Q550" i="5"/>
  <c r="L550" i="5"/>
  <c r="M550" i="5" s="1"/>
  <c r="L550" i="4"/>
  <c r="N550" i="4" s="1"/>
  <c r="G551" i="4"/>
  <c r="H551" i="4" s="1"/>
  <c r="P943" i="5"/>
  <c r="G943" i="5"/>
  <c r="R70" i="5"/>
  <c r="N70" i="5"/>
  <c r="G1031" i="4"/>
  <c r="H1031" i="4" s="1"/>
  <c r="L1030" i="4"/>
  <c r="N1030" i="4" s="1"/>
  <c r="L1030" i="5"/>
  <c r="M1030" i="5" s="1"/>
  <c r="Q1030" i="5"/>
  <c r="P463" i="5"/>
  <c r="G463" i="5"/>
  <c r="L430" i="5"/>
  <c r="M430" i="5" s="1"/>
  <c r="Q430" i="5"/>
  <c r="Q910" i="5"/>
  <c r="L910" i="5"/>
  <c r="M910" i="5" s="1"/>
  <c r="L790" i="4"/>
  <c r="N790" i="4" s="1"/>
  <c r="G791" i="4"/>
  <c r="H791" i="4" s="1"/>
  <c r="S70" i="5"/>
  <c r="L1150" i="5"/>
  <c r="M1150" i="5" s="1"/>
  <c r="Q1150" i="5"/>
  <c r="P583" i="5"/>
  <c r="G583" i="5"/>
  <c r="R71" i="4"/>
  <c r="I71" i="4"/>
  <c r="J71" i="4" s="1"/>
  <c r="G911" i="4"/>
  <c r="H911" i="4" s="1"/>
  <c r="L910" i="4"/>
  <c r="N910" i="4" s="1"/>
  <c r="G1151" i="4"/>
  <c r="H1151" i="4" s="1"/>
  <c r="L1150" i="4"/>
  <c r="N1150" i="4" s="1"/>
  <c r="P310" i="4"/>
  <c r="T310" i="4"/>
  <c r="U310" i="4" s="1"/>
  <c r="G431" i="4"/>
  <c r="H431" i="4" s="1"/>
  <c r="L430" i="4"/>
  <c r="N430" i="4" s="1"/>
  <c r="G1063" i="5"/>
  <c r="P1063" i="5"/>
  <c r="L790" i="5"/>
  <c r="M790" i="5" s="1"/>
  <c r="Q790" i="5"/>
  <c r="N670" i="5"/>
  <c r="R670" i="5"/>
  <c r="S670" i="5"/>
  <c r="R190" i="5"/>
  <c r="S190" i="5" s="1"/>
  <c r="N190" i="5"/>
  <c r="R311" i="4"/>
  <c r="I311" i="4"/>
  <c r="J311" i="4" s="1"/>
  <c r="T670" i="4"/>
  <c r="U670" i="4" s="1"/>
  <c r="P670" i="4"/>
  <c r="E704" i="5"/>
  <c r="F704" i="5" s="1"/>
  <c r="G823" i="5"/>
  <c r="P823" i="5"/>
  <c r="P910" i="4" l="1"/>
  <c r="T910" i="4"/>
  <c r="U910" i="4" s="1"/>
  <c r="G344" i="5"/>
  <c r="P344" i="5"/>
  <c r="E1064" i="5"/>
  <c r="F1064" i="5" s="1"/>
  <c r="S671" i="4"/>
  <c r="K671" i="4"/>
  <c r="S191" i="4"/>
  <c r="K191" i="4"/>
  <c r="R551" i="4"/>
  <c r="I551" i="4"/>
  <c r="J551" i="4" s="1"/>
  <c r="R550" i="5"/>
  <c r="N550" i="5"/>
  <c r="M191" i="4"/>
  <c r="Q190" i="4"/>
  <c r="W190" i="4" s="1"/>
  <c r="X190" i="4" s="1"/>
  <c r="P224" i="5"/>
  <c r="G224" i="5"/>
  <c r="S1030" i="5"/>
  <c r="P430" i="4"/>
  <c r="T430" i="4"/>
  <c r="U430" i="4" s="1"/>
  <c r="P790" i="4"/>
  <c r="T790" i="4"/>
  <c r="U790" i="4" s="1"/>
  <c r="P704" i="5"/>
  <c r="G704" i="5"/>
  <c r="T1030" i="4"/>
  <c r="U1030" i="4" s="1"/>
  <c r="P1030" i="4"/>
  <c r="E584" i="5"/>
  <c r="F584" i="5" s="1"/>
  <c r="R1031" i="4"/>
  <c r="I1031" i="4"/>
  <c r="J1031" i="4" s="1"/>
  <c r="S550" i="5"/>
  <c r="G104" i="5"/>
  <c r="P104" i="5"/>
  <c r="I911" i="4"/>
  <c r="J911" i="4" s="1"/>
  <c r="R911" i="4"/>
  <c r="R910" i="5"/>
  <c r="S910" i="5" s="1"/>
  <c r="N910" i="5"/>
  <c r="M671" i="4"/>
  <c r="Q670" i="4"/>
  <c r="W670" i="4" s="1"/>
  <c r="X670" i="4" s="1"/>
  <c r="J671" i="5"/>
  <c r="K671" i="5" s="1"/>
  <c r="O670" i="5"/>
  <c r="U670" i="5" s="1"/>
  <c r="V670" i="5" s="1"/>
  <c r="M311" i="4"/>
  <c r="Q310" i="4"/>
  <c r="W310" i="4" s="1"/>
  <c r="X310" i="4" s="1"/>
  <c r="S430" i="5"/>
  <c r="J71" i="5"/>
  <c r="K71" i="5" s="1"/>
  <c r="O70" i="5"/>
  <c r="U70" i="5" s="1"/>
  <c r="V70" i="5" s="1"/>
  <c r="E1184" i="5"/>
  <c r="F1184" i="5" s="1"/>
  <c r="O190" i="5"/>
  <c r="U190" i="5" s="1"/>
  <c r="V190" i="5" s="1"/>
  <c r="J191" i="5"/>
  <c r="K191" i="5" s="1"/>
  <c r="S71" i="4"/>
  <c r="K71" i="4"/>
  <c r="T550" i="4"/>
  <c r="U550" i="4" s="1"/>
  <c r="P550" i="4"/>
  <c r="P1150" i="4"/>
  <c r="T1150" i="4"/>
  <c r="U1150" i="4" s="1"/>
  <c r="R430" i="5"/>
  <c r="N430" i="5"/>
  <c r="R791" i="4"/>
  <c r="I791" i="4"/>
  <c r="J791" i="4" s="1"/>
  <c r="E824" i="5"/>
  <c r="F824" i="5" s="1"/>
  <c r="R1030" i="5"/>
  <c r="N1030" i="5"/>
  <c r="R431" i="4"/>
  <c r="I431" i="4"/>
  <c r="J431" i="4" s="1"/>
  <c r="S790" i="5"/>
  <c r="S311" i="4"/>
  <c r="K311" i="4"/>
  <c r="N790" i="5"/>
  <c r="R790" i="5"/>
  <c r="I1151" i="4"/>
  <c r="J1151" i="4" s="1"/>
  <c r="R1151" i="4"/>
  <c r="R1150" i="5"/>
  <c r="S1150" i="5" s="1"/>
  <c r="N1150" i="5"/>
  <c r="E464" i="5"/>
  <c r="F464" i="5" s="1"/>
  <c r="E944" i="5"/>
  <c r="F944" i="5" s="1"/>
  <c r="M71" i="4"/>
  <c r="Q70" i="4"/>
  <c r="W70" i="4" s="1"/>
  <c r="X70" i="4" s="1"/>
  <c r="O310" i="5"/>
  <c r="U310" i="5" s="1"/>
  <c r="V310" i="5" s="1"/>
  <c r="J311" i="5"/>
  <c r="K311" i="5" s="1"/>
  <c r="L71" i="5" l="1"/>
  <c r="M71" i="5" s="1"/>
  <c r="Q71" i="5"/>
  <c r="Q311" i="5"/>
  <c r="L311" i="5"/>
  <c r="M311" i="5" s="1"/>
  <c r="K1031" i="4"/>
  <c r="S1031" i="4"/>
  <c r="E705" i="5"/>
  <c r="F705" i="5" s="1"/>
  <c r="E225" i="5"/>
  <c r="F225" i="5" s="1"/>
  <c r="G192" i="4"/>
  <c r="H192" i="4" s="1"/>
  <c r="L191" i="4"/>
  <c r="N191" i="4" s="1"/>
  <c r="O430" i="5"/>
  <c r="U430" i="5" s="1"/>
  <c r="V430" i="5" s="1"/>
  <c r="J431" i="5"/>
  <c r="K431" i="5" s="1"/>
  <c r="K1151" i="4"/>
  <c r="S1151" i="4"/>
  <c r="O1030" i="5"/>
  <c r="U1030" i="5" s="1"/>
  <c r="V1030" i="5" s="1"/>
  <c r="J1031" i="5"/>
  <c r="K1031" i="5" s="1"/>
  <c r="Q191" i="5"/>
  <c r="L191" i="5"/>
  <c r="M191" i="5" s="1"/>
  <c r="O910" i="5"/>
  <c r="U910" i="5" s="1"/>
  <c r="V910" i="5" s="1"/>
  <c r="J911" i="5"/>
  <c r="K911" i="5" s="1"/>
  <c r="E345" i="5"/>
  <c r="F345" i="5" s="1"/>
  <c r="G944" i="5"/>
  <c r="P944" i="5"/>
  <c r="G584" i="5"/>
  <c r="P584" i="5"/>
  <c r="M791" i="4"/>
  <c r="Q790" i="4"/>
  <c r="W790" i="4" s="1"/>
  <c r="X790" i="4" s="1"/>
  <c r="G672" i="4"/>
  <c r="H672" i="4" s="1"/>
  <c r="L671" i="4"/>
  <c r="N671" i="4" s="1"/>
  <c r="E105" i="5"/>
  <c r="F105" i="5" s="1"/>
  <c r="S431" i="4"/>
  <c r="K431" i="4"/>
  <c r="G72" i="4"/>
  <c r="H72" i="4" s="1"/>
  <c r="L71" i="4"/>
  <c r="N71" i="4" s="1"/>
  <c r="O790" i="5"/>
  <c r="U790" i="5" s="1"/>
  <c r="V790" i="5" s="1"/>
  <c r="J791" i="5"/>
  <c r="K791" i="5" s="1"/>
  <c r="G312" i="4"/>
  <c r="H312" i="4" s="1"/>
  <c r="L311" i="4"/>
  <c r="N311" i="4" s="1"/>
  <c r="P1184" i="5"/>
  <c r="G1184" i="5"/>
  <c r="S911" i="4"/>
  <c r="K911" i="4"/>
  <c r="O550" i="5"/>
  <c r="U550" i="5" s="1"/>
  <c r="V550" i="5" s="1"/>
  <c r="J551" i="5"/>
  <c r="K551" i="5" s="1"/>
  <c r="O1150" i="5"/>
  <c r="U1150" i="5" s="1"/>
  <c r="V1150" i="5" s="1"/>
  <c r="J1151" i="5"/>
  <c r="K1151" i="5" s="1"/>
  <c r="S551" i="4"/>
  <c r="K551" i="4"/>
  <c r="P824" i="5"/>
  <c r="G824" i="5"/>
  <c r="G464" i="5"/>
  <c r="P464" i="5"/>
  <c r="M1151" i="4"/>
  <c r="Q1150" i="4"/>
  <c r="W1150" i="4" s="1"/>
  <c r="X1150" i="4" s="1"/>
  <c r="K791" i="4"/>
  <c r="S791" i="4"/>
  <c r="M551" i="4"/>
  <c r="Q550" i="4"/>
  <c r="W550" i="4" s="1"/>
  <c r="X550" i="4" s="1"/>
  <c r="Q671" i="5"/>
  <c r="L671" i="5"/>
  <c r="M671" i="5" s="1"/>
  <c r="M1031" i="4"/>
  <c r="Q1030" i="4"/>
  <c r="W1030" i="4" s="1"/>
  <c r="X1030" i="4" s="1"/>
  <c r="Q430" i="4"/>
  <c r="W430" i="4" s="1"/>
  <c r="X430" i="4" s="1"/>
  <c r="M431" i="4"/>
  <c r="P1064" i="5"/>
  <c r="G1064" i="5"/>
  <c r="M911" i="4"/>
  <c r="Q910" i="4"/>
  <c r="W910" i="4" s="1"/>
  <c r="X910" i="4" s="1"/>
  <c r="T671" i="4" l="1"/>
  <c r="U671" i="4" s="1"/>
  <c r="P671" i="4"/>
  <c r="E945" i="5"/>
  <c r="F945" i="5" s="1"/>
  <c r="T71" i="4"/>
  <c r="U71" i="4" s="1"/>
  <c r="P71" i="4"/>
  <c r="I672" i="4"/>
  <c r="J672" i="4" s="1"/>
  <c r="R672" i="4"/>
  <c r="N191" i="5"/>
  <c r="R191" i="5"/>
  <c r="S191" i="5" s="1"/>
  <c r="G1032" i="4"/>
  <c r="H1032" i="4" s="1"/>
  <c r="L1031" i="4"/>
  <c r="N1031" i="4" s="1"/>
  <c r="P191" i="4"/>
  <c r="T191" i="4"/>
  <c r="U191" i="4" s="1"/>
  <c r="R311" i="5"/>
  <c r="N311" i="5"/>
  <c r="L791" i="4"/>
  <c r="N791" i="4" s="1"/>
  <c r="G792" i="4"/>
  <c r="H792" i="4" s="1"/>
  <c r="G552" i="4"/>
  <c r="H552" i="4" s="1"/>
  <c r="L551" i="4"/>
  <c r="N551" i="4" s="1"/>
  <c r="E1185" i="5"/>
  <c r="F1185" i="5" s="1"/>
  <c r="G432" i="4"/>
  <c r="H432" i="4" s="1"/>
  <c r="L431" i="4"/>
  <c r="N431" i="4" s="1"/>
  <c r="P345" i="5"/>
  <c r="G345" i="5"/>
  <c r="Q1031" i="5"/>
  <c r="L1031" i="5"/>
  <c r="M1031" i="5" s="1"/>
  <c r="R192" i="4"/>
  <c r="I192" i="4"/>
  <c r="J192" i="4" s="1"/>
  <c r="S311" i="5"/>
  <c r="E825" i="5"/>
  <c r="F825" i="5" s="1"/>
  <c r="G912" i="4"/>
  <c r="H912" i="4" s="1"/>
  <c r="L911" i="4"/>
  <c r="N911" i="4" s="1"/>
  <c r="R72" i="4"/>
  <c r="I72" i="4"/>
  <c r="J72" i="4" s="1"/>
  <c r="L1151" i="5"/>
  <c r="M1151" i="5" s="1"/>
  <c r="Q1151" i="5"/>
  <c r="T311" i="4"/>
  <c r="U311" i="4" s="1"/>
  <c r="P311" i="4"/>
  <c r="G105" i="5"/>
  <c r="P105" i="5"/>
  <c r="E585" i="5"/>
  <c r="F585" i="5" s="1"/>
  <c r="P225" i="5"/>
  <c r="G225" i="5"/>
  <c r="L1151" i="4"/>
  <c r="N1151" i="4" s="1"/>
  <c r="G1152" i="4"/>
  <c r="H1152" i="4" s="1"/>
  <c r="N71" i="5"/>
  <c r="R71" i="5"/>
  <c r="S71" i="5" s="1"/>
  <c r="R671" i="5"/>
  <c r="S671" i="5" s="1"/>
  <c r="N671" i="5"/>
  <c r="R312" i="4"/>
  <c r="I312" i="4"/>
  <c r="J312" i="4" s="1"/>
  <c r="E1065" i="5"/>
  <c r="F1065" i="5" s="1"/>
  <c r="E465" i="5"/>
  <c r="F465" i="5" s="1"/>
  <c r="L551" i="5"/>
  <c r="M551" i="5" s="1"/>
  <c r="Q551" i="5"/>
  <c r="L791" i="5"/>
  <c r="M791" i="5" s="1"/>
  <c r="Q791" i="5"/>
  <c r="L911" i="5"/>
  <c r="M911" i="5" s="1"/>
  <c r="Q911" i="5"/>
  <c r="L431" i="5"/>
  <c r="M431" i="5" s="1"/>
  <c r="Q431" i="5"/>
  <c r="P705" i="5"/>
  <c r="G705" i="5"/>
  <c r="G825" i="5" l="1"/>
  <c r="P825" i="5"/>
  <c r="J672" i="5"/>
  <c r="K672" i="5" s="1"/>
  <c r="O671" i="5"/>
  <c r="U671" i="5" s="1"/>
  <c r="V671" i="5" s="1"/>
  <c r="T431" i="4"/>
  <c r="U431" i="4" s="1"/>
  <c r="P431" i="4"/>
  <c r="I432" i="4"/>
  <c r="J432" i="4" s="1"/>
  <c r="R432" i="4"/>
  <c r="J312" i="5"/>
  <c r="K312" i="5" s="1"/>
  <c r="O311" i="5"/>
  <c r="U311" i="5" s="1"/>
  <c r="V311" i="5" s="1"/>
  <c r="J192" i="5"/>
  <c r="K192" i="5" s="1"/>
  <c r="O191" i="5"/>
  <c r="U191" i="5" s="1"/>
  <c r="V191" i="5" s="1"/>
  <c r="M672" i="4"/>
  <c r="Q671" i="4"/>
  <c r="W671" i="4" s="1"/>
  <c r="X671" i="4" s="1"/>
  <c r="N1151" i="5"/>
  <c r="R1151" i="5"/>
  <c r="S1151" i="5" s="1"/>
  <c r="P585" i="5"/>
  <c r="G585" i="5"/>
  <c r="S192" i="4"/>
  <c r="K192" i="4"/>
  <c r="G1185" i="5"/>
  <c r="P1185" i="5"/>
  <c r="N551" i="5"/>
  <c r="R551" i="5"/>
  <c r="T791" i="4"/>
  <c r="U791" i="4" s="1"/>
  <c r="P791" i="4"/>
  <c r="P465" i="5"/>
  <c r="G465" i="5"/>
  <c r="N911" i="5"/>
  <c r="R911" i="5"/>
  <c r="G1065" i="5"/>
  <c r="P1065" i="5"/>
  <c r="O71" i="5"/>
  <c r="U71" i="5" s="1"/>
  <c r="V71" i="5" s="1"/>
  <c r="J72" i="5"/>
  <c r="K72" i="5" s="1"/>
  <c r="S672" i="4"/>
  <c r="K672" i="4"/>
  <c r="N431" i="5"/>
  <c r="R431" i="5"/>
  <c r="S431" i="5" s="1"/>
  <c r="S911" i="5"/>
  <c r="E106" i="5"/>
  <c r="F106" i="5" s="1"/>
  <c r="N1031" i="5"/>
  <c r="R1031" i="5"/>
  <c r="T551" i="4"/>
  <c r="U551" i="4" s="1"/>
  <c r="P551" i="4"/>
  <c r="Q191" i="4"/>
  <c r="W191" i="4" s="1"/>
  <c r="X191" i="4" s="1"/>
  <c r="M192" i="4"/>
  <c r="M72" i="4"/>
  <c r="Q71" i="4"/>
  <c r="W71" i="4" s="1"/>
  <c r="X71" i="4" s="1"/>
  <c r="E226" i="5"/>
  <c r="F226" i="5" s="1"/>
  <c r="I1032" i="4"/>
  <c r="J1032" i="4" s="1"/>
  <c r="R1032" i="4"/>
  <c r="S72" i="4"/>
  <c r="K72" i="4"/>
  <c r="R791" i="5"/>
  <c r="S791" i="5" s="1"/>
  <c r="N791" i="5"/>
  <c r="S312" i="4"/>
  <c r="K312" i="4"/>
  <c r="P1151" i="4"/>
  <c r="T1151" i="4"/>
  <c r="U1151" i="4" s="1"/>
  <c r="M312" i="4"/>
  <c r="Q311" i="4"/>
  <c r="W311" i="4" s="1"/>
  <c r="X311" i="4" s="1"/>
  <c r="T911" i="4"/>
  <c r="U911" i="4" s="1"/>
  <c r="P911" i="4"/>
  <c r="S1031" i="5"/>
  <c r="R552" i="4"/>
  <c r="I552" i="4"/>
  <c r="J552" i="4" s="1"/>
  <c r="P945" i="5"/>
  <c r="G945" i="5"/>
  <c r="R1152" i="4"/>
  <c r="I1152" i="4"/>
  <c r="J1152" i="4" s="1"/>
  <c r="E706" i="5"/>
  <c r="F706" i="5" s="1"/>
  <c r="S551" i="5"/>
  <c r="R912" i="4"/>
  <c r="I912" i="4"/>
  <c r="J912" i="4" s="1"/>
  <c r="E346" i="5"/>
  <c r="F346" i="5" s="1"/>
  <c r="I792" i="4"/>
  <c r="J792" i="4" s="1"/>
  <c r="R792" i="4"/>
  <c r="P1031" i="4"/>
  <c r="T1031" i="4"/>
  <c r="U1031" i="4" s="1"/>
  <c r="L192" i="4" l="1"/>
  <c r="N192" i="4" s="1"/>
  <c r="G193" i="4"/>
  <c r="H193" i="4" s="1"/>
  <c r="K432" i="4"/>
  <c r="S432" i="4"/>
  <c r="P106" i="5"/>
  <c r="G106" i="5"/>
  <c r="Q72" i="5"/>
  <c r="L72" i="5"/>
  <c r="M72" i="5" s="1"/>
  <c r="Q791" i="4"/>
  <c r="W791" i="4" s="1"/>
  <c r="X791" i="4" s="1"/>
  <c r="M792" i="4"/>
  <c r="K912" i="4"/>
  <c r="S912" i="4"/>
  <c r="M432" i="4"/>
  <c r="Q431" i="4"/>
  <c r="W431" i="4" s="1"/>
  <c r="X431" i="4" s="1"/>
  <c r="Q1031" i="4"/>
  <c r="W1031" i="4" s="1"/>
  <c r="X1031" i="4" s="1"/>
  <c r="M1032" i="4"/>
  <c r="S552" i="4"/>
  <c r="K552" i="4"/>
  <c r="Q1151" i="4"/>
  <c r="W1151" i="4" s="1"/>
  <c r="X1151" i="4" s="1"/>
  <c r="M1152" i="4"/>
  <c r="Q551" i="4"/>
  <c r="W551" i="4" s="1"/>
  <c r="X551" i="4" s="1"/>
  <c r="M552" i="4"/>
  <c r="O431" i="5"/>
  <c r="U431" i="5" s="1"/>
  <c r="V431" i="5" s="1"/>
  <c r="J432" i="5"/>
  <c r="K432" i="5" s="1"/>
  <c r="E1066" i="5"/>
  <c r="F1066" i="5" s="1"/>
  <c r="O551" i="5"/>
  <c r="U551" i="5" s="1"/>
  <c r="V551" i="5" s="1"/>
  <c r="J552" i="5"/>
  <c r="K552" i="5" s="1"/>
  <c r="Q192" i="5"/>
  <c r="L192" i="5"/>
  <c r="M192" i="5" s="1"/>
  <c r="G73" i="4"/>
  <c r="H73" i="4" s="1"/>
  <c r="L72" i="4"/>
  <c r="N72" i="4" s="1"/>
  <c r="G313" i="4"/>
  <c r="H313" i="4" s="1"/>
  <c r="L312" i="4"/>
  <c r="N312" i="4" s="1"/>
  <c r="G673" i="4"/>
  <c r="H673" i="4" s="1"/>
  <c r="L672" i="4"/>
  <c r="N672" i="4" s="1"/>
  <c r="Q672" i="5"/>
  <c r="L672" i="5"/>
  <c r="M672" i="5" s="1"/>
  <c r="E946" i="5"/>
  <c r="F946" i="5" s="1"/>
  <c r="E586" i="5"/>
  <c r="F586" i="5" s="1"/>
  <c r="P706" i="5"/>
  <c r="G706" i="5"/>
  <c r="G346" i="5"/>
  <c r="P346" i="5"/>
  <c r="J912" i="5"/>
  <c r="K912" i="5" s="1"/>
  <c r="O911" i="5"/>
  <c r="U911" i="5" s="1"/>
  <c r="V911" i="5" s="1"/>
  <c r="O1151" i="5"/>
  <c r="U1151" i="5" s="1"/>
  <c r="V1151" i="5" s="1"/>
  <c r="J1152" i="5"/>
  <c r="K1152" i="5" s="1"/>
  <c r="L312" i="5"/>
  <c r="M312" i="5" s="1"/>
  <c r="Q312" i="5"/>
  <c r="S792" i="4"/>
  <c r="K792" i="4"/>
  <c r="S1032" i="4"/>
  <c r="K1032" i="4"/>
  <c r="S1152" i="4"/>
  <c r="K1152" i="4"/>
  <c r="Q911" i="4"/>
  <c r="W911" i="4" s="1"/>
  <c r="X911" i="4" s="1"/>
  <c r="M912" i="4"/>
  <c r="O791" i="5"/>
  <c r="U791" i="5" s="1"/>
  <c r="V791" i="5" s="1"/>
  <c r="J792" i="5"/>
  <c r="K792" i="5" s="1"/>
  <c r="P226" i="5"/>
  <c r="G226" i="5"/>
  <c r="O1031" i="5"/>
  <c r="U1031" i="5" s="1"/>
  <c r="V1031" i="5" s="1"/>
  <c r="J1032" i="5"/>
  <c r="K1032" i="5" s="1"/>
  <c r="E466" i="5"/>
  <c r="F466" i="5" s="1"/>
  <c r="E1186" i="5"/>
  <c r="F1186" i="5" s="1"/>
  <c r="E826" i="5"/>
  <c r="F826" i="5" s="1"/>
  <c r="N672" i="5" l="1"/>
  <c r="R672" i="5"/>
  <c r="S672" i="5" s="1"/>
  <c r="L1152" i="4"/>
  <c r="N1152" i="4" s="1"/>
  <c r="G1153" i="4"/>
  <c r="H1153" i="4" s="1"/>
  <c r="P1066" i="5"/>
  <c r="G1066" i="5"/>
  <c r="N312" i="5"/>
  <c r="R312" i="5"/>
  <c r="T672" i="4"/>
  <c r="U672" i="4" s="1"/>
  <c r="P672" i="4"/>
  <c r="P72" i="4"/>
  <c r="T72" i="4"/>
  <c r="U72" i="4" s="1"/>
  <c r="L552" i="4"/>
  <c r="N552" i="4" s="1"/>
  <c r="G553" i="4"/>
  <c r="H553" i="4" s="1"/>
  <c r="L912" i="4"/>
  <c r="N912" i="4" s="1"/>
  <c r="G913" i="4"/>
  <c r="H913" i="4" s="1"/>
  <c r="G433" i="4"/>
  <c r="H433" i="4" s="1"/>
  <c r="L432" i="4"/>
  <c r="N432" i="4" s="1"/>
  <c r="L1032" i="5"/>
  <c r="M1032" i="5" s="1"/>
  <c r="Q1032" i="5"/>
  <c r="E347" i="5"/>
  <c r="F347" i="5" s="1"/>
  <c r="E707" i="5"/>
  <c r="F707" i="5" s="1"/>
  <c r="E227" i="5"/>
  <c r="F227" i="5" s="1"/>
  <c r="L1032" i="4"/>
  <c r="N1032" i="4" s="1"/>
  <c r="G1033" i="4"/>
  <c r="H1033" i="4" s="1"/>
  <c r="L1152" i="5"/>
  <c r="M1152" i="5" s="1"/>
  <c r="Q1152" i="5"/>
  <c r="I673" i="4"/>
  <c r="J673" i="4" s="1"/>
  <c r="R673" i="4"/>
  <c r="R73" i="4"/>
  <c r="I73" i="4"/>
  <c r="J73" i="4" s="1"/>
  <c r="L432" i="5"/>
  <c r="M432" i="5" s="1"/>
  <c r="Q432" i="5"/>
  <c r="R193" i="4"/>
  <c r="I193" i="4"/>
  <c r="J193" i="4" s="1"/>
  <c r="R192" i="5"/>
  <c r="S192" i="5" s="1"/>
  <c r="N192" i="5"/>
  <c r="T192" i="4"/>
  <c r="U192" i="4" s="1"/>
  <c r="P192" i="4"/>
  <c r="P826" i="5"/>
  <c r="G826" i="5"/>
  <c r="T312" i="4"/>
  <c r="U312" i="4" s="1"/>
  <c r="P312" i="4"/>
  <c r="L792" i="5"/>
  <c r="M792" i="5" s="1"/>
  <c r="Q792" i="5"/>
  <c r="I313" i="4"/>
  <c r="J313" i="4" s="1"/>
  <c r="R313" i="4"/>
  <c r="R72" i="5"/>
  <c r="N72" i="5"/>
  <c r="S312" i="5"/>
  <c r="L792" i="4"/>
  <c r="N792" i="4" s="1"/>
  <c r="G793" i="4"/>
  <c r="H793" i="4" s="1"/>
  <c r="S72" i="5"/>
  <c r="G586" i="5"/>
  <c r="P586" i="5"/>
  <c r="P1186" i="5"/>
  <c r="G1186" i="5"/>
  <c r="G466" i="5"/>
  <c r="P466" i="5"/>
  <c r="Q912" i="5"/>
  <c r="L912" i="5"/>
  <c r="M912" i="5" s="1"/>
  <c r="P946" i="5"/>
  <c r="G946" i="5"/>
  <c r="L552" i="5"/>
  <c r="M552" i="5" s="1"/>
  <c r="Q552" i="5"/>
  <c r="E107" i="5"/>
  <c r="F107" i="5" s="1"/>
  <c r="I433" i="4" l="1"/>
  <c r="J433" i="4" s="1"/>
  <c r="R433" i="4"/>
  <c r="N792" i="5"/>
  <c r="R792" i="5"/>
  <c r="S792" i="5" s="1"/>
  <c r="S673" i="4"/>
  <c r="K673" i="4"/>
  <c r="I913" i="4"/>
  <c r="J913" i="4" s="1"/>
  <c r="R913" i="4"/>
  <c r="M313" i="4"/>
  <c r="Q312" i="4"/>
  <c r="W312" i="4" s="1"/>
  <c r="X312" i="4" s="1"/>
  <c r="T912" i="4"/>
  <c r="U912" i="4" s="1"/>
  <c r="P912" i="4"/>
  <c r="O312" i="5"/>
  <c r="U312" i="5" s="1"/>
  <c r="V312" i="5" s="1"/>
  <c r="J313" i="5"/>
  <c r="K313" i="5" s="1"/>
  <c r="J673" i="5"/>
  <c r="K673" i="5" s="1"/>
  <c r="O672" i="5"/>
  <c r="U672" i="5" s="1"/>
  <c r="V672" i="5" s="1"/>
  <c r="N552" i="5"/>
  <c r="R552" i="5"/>
  <c r="J73" i="5"/>
  <c r="K73" i="5" s="1"/>
  <c r="O72" i="5"/>
  <c r="U72" i="5" s="1"/>
  <c r="V72" i="5" s="1"/>
  <c r="R553" i="4"/>
  <c r="I553" i="4"/>
  <c r="J553" i="4" s="1"/>
  <c r="E1067" i="5"/>
  <c r="F1067" i="5" s="1"/>
  <c r="S552" i="5"/>
  <c r="P707" i="5"/>
  <c r="G707" i="5"/>
  <c r="E947" i="5"/>
  <c r="F947" i="5" s="1"/>
  <c r="E827" i="5"/>
  <c r="F827" i="5" s="1"/>
  <c r="R1152" i="5"/>
  <c r="S1152" i="5" s="1"/>
  <c r="N1152" i="5"/>
  <c r="P347" i="5"/>
  <c r="G347" i="5"/>
  <c r="P552" i="4"/>
  <c r="T552" i="4"/>
  <c r="U552" i="4" s="1"/>
  <c r="G107" i="5"/>
  <c r="P107" i="5"/>
  <c r="S193" i="4"/>
  <c r="K193" i="4"/>
  <c r="E587" i="5"/>
  <c r="F587" i="5" s="1"/>
  <c r="R432" i="5"/>
  <c r="S432" i="5" s="1"/>
  <c r="N432" i="5"/>
  <c r="R1033" i="4"/>
  <c r="I1033" i="4"/>
  <c r="J1033" i="4" s="1"/>
  <c r="T792" i="4"/>
  <c r="U792" i="4" s="1"/>
  <c r="P792" i="4"/>
  <c r="K73" i="4"/>
  <c r="S73" i="4"/>
  <c r="P1032" i="4"/>
  <c r="T1032" i="4"/>
  <c r="U1032" i="4" s="1"/>
  <c r="R1032" i="5"/>
  <c r="S1032" i="5" s="1"/>
  <c r="N1032" i="5"/>
  <c r="M73" i="4"/>
  <c r="Q72" i="4"/>
  <c r="W72" i="4" s="1"/>
  <c r="X72" i="4" s="1"/>
  <c r="I1153" i="4"/>
  <c r="J1153" i="4" s="1"/>
  <c r="R1153" i="4"/>
  <c r="J193" i="5"/>
  <c r="K193" i="5" s="1"/>
  <c r="O192" i="5"/>
  <c r="U192" i="5" s="1"/>
  <c r="V192" i="5" s="1"/>
  <c r="E467" i="5"/>
  <c r="F467" i="5" s="1"/>
  <c r="E1187" i="5"/>
  <c r="F1187" i="5" s="1"/>
  <c r="R912" i="5"/>
  <c r="S912" i="5" s="1"/>
  <c r="N912" i="5"/>
  <c r="M193" i="4"/>
  <c r="Q192" i="4"/>
  <c r="W192" i="4" s="1"/>
  <c r="X192" i="4" s="1"/>
  <c r="I793" i="4"/>
  <c r="J793" i="4" s="1"/>
  <c r="R793" i="4"/>
  <c r="S313" i="4"/>
  <c r="K313" i="4"/>
  <c r="P227" i="5"/>
  <c r="G227" i="5"/>
  <c r="T432" i="4"/>
  <c r="U432" i="4" s="1"/>
  <c r="P432" i="4"/>
  <c r="M673" i="4"/>
  <c r="Q672" i="4"/>
  <c r="W672" i="4" s="1"/>
  <c r="X672" i="4" s="1"/>
  <c r="T1152" i="4"/>
  <c r="U1152" i="4" s="1"/>
  <c r="P1152" i="4"/>
  <c r="E708" i="5" l="1"/>
  <c r="F708" i="5" s="1"/>
  <c r="Q313" i="5"/>
  <c r="L313" i="5"/>
  <c r="M313" i="5" s="1"/>
  <c r="K913" i="4"/>
  <c r="S913" i="4"/>
  <c r="S1153" i="4"/>
  <c r="K1153" i="4"/>
  <c r="G74" i="4"/>
  <c r="H74" i="4" s="1"/>
  <c r="L73" i="4"/>
  <c r="N73" i="4" s="1"/>
  <c r="E108" i="5"/>
  <c r="F108" i="5" s="1"/>
  <c r="G674" i="4"/>
  <c r="H674" i="4" s="1"/>
  <c r="L673" i="4"/>
  <c r="N673" i="4" s="1"/>
  <c r="G827" i="5"/>
  <c r="P827" i="5"/>
  <c r="M913" i="4"/>
  <c r="Q912" i="4"/>
  <c r="W912" i="4" s="1"/>
  <c r="X912" i="4" s="1"/>
  <c r="M1153" i="4"/>
  <c r="Q1152" i="4"/>
  <c r="W1152" i="4" s="1"/>
  <c r="X1152" i="4" s="1"/>
  <c r="O432" i="5"/>
  <c r="U432" i="5" s="1"/>
  <c r="V432" i="5" s="1"/>
  <c r="J433" i="5"/>
  <c r="K433" i="5" s="1"/>
  <c r="G1187" i="5"/>
  <c r="P1187" i="5"/>
  <c r="M793" i="4"/>
  <c r="Q792" i="4"/>
  <c r="W792" i="4" s="1"/>
  <c r="X792" i="4" s="1"/>
  <c r="P587" i="5"/>
  <c r="G587" i="5"/>
  <c r="L73" i="5"/>
  <c r="M73" i="5" s="1"/>
  <c r="Q73" i="5"/>
  <c r="S793" i="4"/>
  <c r="K793" i="4"/>
  <c r="J1033" i="5"/>
  <c r="K1033" i="5" s="1"/>
  <c r="O1032" i="5"/>
  <c r="U1032" i="5" s="1"/>
  <c r="V1032" i="5" s="1"/>
  <c r="M553" i="4"/>
  <c r="Q552" i="4"/>
  <c r="W552" i="4" s="1"/>
  <c r="X552" i="4" s="1"/>
  <c r="G1067" i="5"/>
  <c r="P1067" i="5"/>
  <c r="O792" i="5"/>
  <c r="U792" i="5" s="1"/>
  <c r="V792" i="5" s="1"/>
  <c r="J793" i="5"/>
  <c r="K793" i="5" s="1"/>
  <c r="O912" i="5"/>
  <c r="U912" i="5" s="1"/>
  <c r="V912" i="5" s="1"/>
  <c r="J913" i="5"/>
  <c r="K913" i="5" s="1"/>
  <c r="G314" i="4"/>
  <c r="H314" i="4" s="1"/>
  <c r="L313" i="4"/>
  <c r="N313" i="4" s="1"/>
  <c r="M433" i="4"/>
  <c r="Q432" i="4"/>
  <c r="W432" i="4" s="1"/>
  <c r="X432" i="4" s="1"/>
  <c r="P467" i="5"/>
  <c r="G467" i="5"/>
  <c r="E348" i="5"/>
  <c r="F348" i="5" s="1"/>
  <c r="P947" i="5"/>
  <c r="G947" i="5"/>
  <c r="O552" i="5"/>
  <c r="U552" i="5" s="1"/>
  <c r="V552" i="5" s="1"/>
  <c r="J553" i="5"/>
  <c r="K553" i="5" s="1"/>
  <c r="E228" i="5"/>
  <c r="F228" i="5" s="1"/>
  <c r="S553" i="4"/>
  <c r="K553" i="4"/>
  <c r="K433" i="4"/>
  <c r="S433" i="4"/>
  <c r="S1033" i="4"/>
  <c r="K1033" i="4"/>
  <c r="G194" i="4"/>
  <c r="H194" i="4" s="1"/>
  <c r="L193" i="4"/>
  <c r="N193" i="4" s="1"/>
  <c r="Q193" i="5"/>
  <c r="L193" i="5"/>
  <c r="M193" i="5" s="1"/>
  <c r="Q1032" i="4"/>
  <c r="W1032" i="4" s="1"/>
  <c r="X1032" i="4" s="1"/>
  <c r="M1033" i="4"/>
  <c r="J1153" i="5"/>
  <c r="K1153" i="5" s="1"/>
  <c r="O1152" i="5"/>
  <c r="U1152" i="5" s="1"/>
  <c r="V1152" i="5" s="1"/>
  <c r="L673" i="5"/>
  <c r="M673" i="5" s="1"/>
  <c r="Q673" i="5"/>
  <c r="L1153" i="5" l="1"/>
  <c r="M1153" i="5" s="1"/>
  <c r="Q1153" i="5"/>
  <c r="S313" i="5"/>
  <c r="P73" i="4"/>
  <c r="T73" i="4"/>
  <c r="U73" i="4" s="1"/>
  <c r="P708" i="5"/>
  <c r="G708" i="5"/>
  <c r="L793" i="5"/>
  <c r="M793" i="5" s="1"/>
  <c r="Q793" i="5"/>
  <c r="E1188" i="5"/>
  <c r="F1188" i="5" s="1"/>
  <c r="R74" i="4"/>
  <c r="I74" i="4"/>
  <c r="J74" i="4" s="1"/>
  <c r="R313" i="5"/>
  <c r="N313" i="5"/>
  <c r="E468" i="5"/>
  <c r="F468" i="5" s="1"/>
  <c r="G1034" i="4"/>
  <c r="H1034" i="4" s="1"/>
  <c r="L1033" i="4"/>
  <c r="N1033" i="4" s="1"/>
  <c r="Q553" i="5"/>
  <c r="L553" i="5"/>
  <c r="M553" i="5" s="1"/>
  <c r="N193" i="5"/>
  <c r="R193" i="5"/>
  <c r="E1068" i="5"/>
  <c r="F1068" i="5" s="1"/>
  <c r="E828" i="5"/>
  <c r="F828" i="5" s="1"/>
  <c r="G1154" i="4"/>
  <c r="H1154" i="4" s="1"/>
  <c r="L1153" i="4"/>
  <c r="N1153" i="4" s="1"/>
  <c r="T193" i="4"/>
  <c r="U193" i="4" s="1"/>
  <c r="P193" i="4"/>
  <c r="Q1033" i="5"/>
  <c r="L1033" i="5"/>
  <c r="M1033" i="5" s="1"/>
  <c r="R673" i="5"/>
  <c r="S673" i="5" s="1"/>
  <c r="N673" i="5"/>
  <c r="P313" i="4"/>
  <c r="T313" i="4"/>
  <c r="U313" i="4" s="1"/>
  <c r="N73" i="5"/>
  <c r="R73" i="5"/>
  <c r="S73" i="5" s="1"/>
  <c r="Q433" i="5"/>
  <c r="L433" i="5"/>
  <c r="M433" i="5" s="1"/>
  <c r="P673" i="4"/>
  <c r="T673" i="4"/>
  <c r="U673" i="4" s="1"/>
  <c r="G108" i="5"/>
  <c r="P108" i="5"/>
  <c r="P228" i="5"/>
  <c r="G228" i="5"/>
  <c r="S193" i="5"/>
  <c r="L433" i="4"/>
  <c r="N433" i="4" s="1"/>
  <c r="G434" i="4"/>
  <c r="H434" i="4" s="1"/>
  <c r="E948" i="5"/>
  <c r="F948" i="5" s="1"/>
  <c r="G554" i="4"/>
  <c r="H554" i="4" s="1"/>
  <c r="L553" i="4"/>
  <c r="N553" i="4" s="1"/>
  <c r="R314" i="4"/>
  <c r="I314" i="4"/>
  <c r="J314" i="4" s="1"/>
  <c r="E588" i="5"/>
  <c r="F588" i="5" s="1"/>
  <c r="R674" i="4"/>
  <c r="I674" i="4"/>
  <c r="J674" i="4" s="1"/>
  <c r="R194" i="4"/>
  <c r="I194" i="4"/>
  <c r="J194" i="4" s="1"/>
  <c r="G794" i="4"/>
  <c r="H794" i="4" s="1"/>
  <c r="L793" i="4"/>
  <c r="N793" i="4" s="1"/>
  <c r="G348" i="5"/>
  <c r="P348" i="5"/>
  <c r="L913" i="5"/>
  <c r="M913" i="5" s="1"/>
  <c r="Q913" i="5"/>
  <c r="L913" i="4"/>
  <c r="N913" i="4" s="1"/>
  <c r="G914" i="4"/>
  <c r="H914" i="4" s="1"/>
  <c r="I794" i="4" l="1"/>
  <c r="J794" i="4" s="1"/>
  <c r="R794" i="4"/>
  <c r="N433" i="5"/>
  <c r="R433" i="5"/>
  <c r="S433" i="5" s="1"/>
  <c r="N1033" i="5"/>
  <c r="R1033" i="5"/>
  <c r="S1033" i="5" s="1"/>
  <c r="P1068" i="5"/>
  <c r="G1068" i="5"/>
  <c r="T1033" i="4"/>
  <c r="U1033" i="4" s="1"/>
  <c r="P1033" i="4"/>
  <c r="M194" i="4"/>
  <c r="Q193" i="4"/>
  <c r="W193" i="4" s="1"/>
  <c r="X193" i="4" s="1"/>
  <c r="I1034" i="4"/>
  <c r="J1034" i="4" s="1"/>
  <c r="R1034" i="4"/>
  <c r="Q73" i="4"/>
  <c r="W73" i="4" s="1"/>
  <c r="X73" i="4" s="1"/>
  <c r="M74" i="4"/>
  <c r="R914" i="4"/>
  <c r="I914" i="4"/>
  <c r="J914" i="4" s="1"/>
  <c r="E229" i="5"/>
  <c r="F229" i="5" s="1"/>
  <c r="O73" i="5"/>
  <c r="U73" i="5" s="1"/>
  <c r="V73" i="5" s="1"/>
  <c r="J74" i="5"/>
  <c r="K74" i="5" s="1"/>
  <c r="G468" i="5"/>
  <c r="P468" i="5"/>
  <c r="P1188" i="5"/>
  <c r="G1188" i="5"/>
  <c r="P913" i="4"/>
  <c r="T913" i="4"/>
  <c r="U913" i="4" s="1"/>
  <c r="N913" i="5"/>
  <c r="R913" i="5"/>
  <c r="T1153" i="4"/>
  <c r="U1153" i="4" s="1"/>
  <c r="P1153" i="4"/>
  <c r="J194" i="5"/>
  <c r="K194" i="5" s="1"/>
  <c r="O193" i="5"/>
  <c r="U193" i="5" s="1"/>
  <c r="V193" i="5" s="1"/>
  <c r="S674" i="4"/>
  <c r="K674" i="4"/>
  <c r="G588" i="5"/>
  <c r="P588" i="5"/>
  <c r="G948" i="5"/>
  <c r="P948" i="5"/>
  <c r="E109" i="5"/>
  <c r="F109" i="5" s="1"/>
  <c r="Q313" i="4"/>
  <c r="W313" i="4" s="1"/>
  <c r="X313" i="4" s="1"/>
  <c r="M314" i="4"/>
  <c r="R1154" i="4"/>
  <c r="I1154" i="4"/>
  <c r="J1154" i="4" s="1"/>
  <c r="J314" i="5"/>
  <c r="K314" i="5" s="1"/>
  <c r="O313" i="5"/>
  <c r="U313" i="5" s="1"/>
  <c r="V313" i="5" s="1"/>
  <c r="R1153" i="5"/>
  <c r="S1153" i="5" s="1"/>
  <c r="N1153" i="5"/>
  <c r="S194" i="4"/>
  <c r="K194" i="4"/>
  <c r="R554" i="4"/>
  <c r="I554" i="4"/>
  <c r="J554" i="4" s="1"/>
  <c r="E349" i="5"/>
  <c r="F349" i="5" s="1"/>
  <c r="R434" i="4"/>
  <c r="I434" i="4"/>
  <c r="J434" i="4" s="1"/>
  <c r="J674" i="5"/>
  <c r="K674" i="5" s="1"/>
  <c r="O673" i="5"/>
  <c r="U673" i="5" s="1"/>
  <c r="V673" i="5" s="1"/>
  <c r="P828" i="5"/>
  <c r="G828" i="5"/>
  <c r="R553" i="5"/>
  <c r="N553" i="5"/>
  <c r="R793" i="5"/>
  <c r="S793" i="5" s="1"/>
  <c r="N793" i="5"/>
  <c r="P553" i="4"/>
  <c r="T553" i="4"/>
  <c r="U553" i="4" s="1"/>
  <c r="S913" i="5"/>
  <c r="T793" i="4"/>
  <c r="U793" i="4" s="1"/>
  <c r="P793" i="4"/>
  <c r="S314" i="4"/>
  <c r="K314" i="4"/>
  <c r="P433" i="4"/>
  <c r="T433" i="4"/>
  <c r="U433" i="4" s="1"/>
  <c r="Q673" i="4"/>
  <c r="W673" i="4" s="1"/>
  <c r="X673" i="4" s="1"/>
  <c r="M674" i="4"/>
  <c r="S553" i="5"/>
  <c r="S74" i="4"/>
  <c r="K74" i="4"/>
  <c r="E709" i="5"/>
  <c r="F709" i="5" s="1"/>
  <c r="E589" i="5" l="1"/>
  <c r="F589" i="5" s="1"/>
  <c r="M1154" i="4"/>
  <c r="Q1153" i="4"/>
  <c r="W1153" i="4" s="1"/>
  <c r="X1153" i="4" s="1"/>
  <c r="E1189" i="5"/>
  <c r="F1189" i="5" s="1"/>
  <c r="Q674" i="5"/>
  <c r="L674" i="5"/>
  <c r="M674" i="5" s="1"/>
  <c r="S914" i="4"/>
  <c r="K914" i="4"/>
  <c r="S434" i="4"/>
  <c r="K434" i="4"/>
  <c r="G675" i="4"/>
  <c r="H675" i="4" s="1"/>
  <c r="L674" i="4"/>
  <c r="N674" i="4" s="1"/>
  <c r="M1034" i="4"/>
  <c r="Q1033" i="4"/>
  <c r="W1033" i="4" s="1"/>
  <c r="X1033" i="4" s="1"/>
  <c r="P709" i="5"/>
  <c r="G709" i="5"/>
  <c r="G315" i="4"/>
  <c r="H315" i="4" s="1"/>
  <c r="L314" i="4"/>
  <c r="N314" i="4" s="1"/>
  <c r="G109" i="5"/>
  <c r="P109" i="5"/>
  <c r="E469" i="5"/>
  <c r="F469" i="5" s="1"/>
  <c r="O1033" i="5"/>
  <c r="U1033" i="5" s="1"/>
  <c r="V1033" i="5" s="1"/>
  <c r="J1034" i="5"/>
  <c r="K1034" i="5" s="1"/>
  <c r="M434" i="4"/>
  <c r="Q433" i="4"/>
  <c r="W433" i="4" s="1"/>
  <c r="X433" i="4" s="1"/>
  <c r="O793" i="5"/>
  <c r="U793" i="5" s="1"/>
  <c r="V793" i="5" s="1"/>
  <c r="J794" i="5"/>
  <c r="K794" i="5" s="1"/>
  <c r="O1153" i="5"/>
  <c r="U1153" i="5" s="1"/>
  <c r="V1153" i="5" s="1"/>
  <c r="J1154" i="5"/>
  <c r="K1154" i="5" s="1"/>
  <c r="L74" i="4"/>
  <c r="N74" i="4" s="1"/>
  <c r="G75" i="4"/>
  <c r="H75" i="4" s="1"/>
  <c r="O553" i="5"/>
  <c r="U553" i="5" s="1"/>
  <c r="V553" i="5" s="1"/>
  <c r="J554" i="5"/>
  <c r="K554" i="5" s="1"/>
  <c r="Q74" i="5"/>
  <c r="L74" i="5"/>
  <c r="M74" i="5" s="1"/>
  <c r="E1069" i="5"/>
  <c r="F1069" i="5" s="1"/>
  <c r="M794" i="4"/>
  <c r="Q793" i="4"/>
  <c r="W793" i="4" s="1"/>
  <c r="X793" i="4" s="1"/>
  <c r="G349" i="5"/>
  <c r="P349" i="5"/>
  <c r="J914" i="5"/>
  <c r="K914" i="5" s="1"/>
  <c r="O913" i="5"/>
  <c r="U913" i="5" s="1"/>
  <c r="V913" i="5" s="1"/>
  <c r="O433" i="5"/>
  <c r="U433" i="5" s="1"/>
  <c r="V433" i="5" s="1"/>
  <c r="J434" i="5"/>
  <c r="K434" i="5" s="1"/>
  <c r="G195" i="4"/>
  <c r="H195" i="4" s="1"/>
  <c r="L194" i="4"/>
  <c r="N194" i="4" s="1"/>
  <c r="Q553" i="4"/>
  <c r="W553" i="4" s="1"/>
  <c r="X553" i="4" s="1"/>
  <c r="M554" i="4"/>
  <c r="E829" i="5"/>
  <c r="F829" i="5" s="1"/>
  <c r="S554" i="4"/>
  <c r="K554" i="4"/>
  <c r="L314" i="5"/>
  <c r="M314" i="5" s="1"/>
  <c r="Q314" i="5"/>
  <c r="E949" i="5"/>
  <c r="F949" i="5" s="1"/>
  <c r="S1034" i="4"/>
  <c r="K1034" i="4"/>
  <c r="K1154" i="4"/>
  <c r="S1154" i="4"/>
  <c r="L194" i="5"/>
  <c r="M194" i="5" s="1"/>
  <c r="Q194" i="5"/>
  <c r="Q913" i="4"/>
  <c r="W913" i="4" s="1"/>
  <c r="X913" i="4" s="1"/>
  <c r="M914" i="4"/>
  <c r="P229" i="5"/>
  <c r="G229" i="5"/>
  <c r="K794" i="4"/>
  <c r="S794" i="4"/>
  <c r="Q794" i="5" l="1"/>
  <c r="L794" i="5"/>
  <c r="M794" i="5" s="1"/>
  <c r="G915" i="4"/>
  <c r="H915" i="4" s="1"/>
  <c r="L914" i="4"/>
  <c r="N914" i="4" s="1"/>
  <c r="G1069" i="5"/>
  <c r="P1069" i="5"/>
  <c r="P589" i="5"/>
  <c r="G589" i="5"/>
  <c r="P194" i="4"/>
  <c r="T194" i="4"/>
  <c r="U194" i="4" s="1"/>
  <c r="S74" i="5"/>
  <c r="N314" i="5"/>
  <c r="R314" i="5"/>
  <c r="R195" i="4"/>
  <c r="I195" i="4"/>
  <c r="J195" i="4" s="1"/>
  <c r="L554" i="5"/>
  <c r="M554" i="5" s="1"/>
  <c r="Q554" i="5"/>
  <c r="E110" i="5"/>
  <c r="F110" i="5" s="1"/>
  <c r="S314" i="5"/>
  <c r="L554" i="4"/>
  <c r="N554" i="4" s="1"/>
  <c r="G555" i="4"/>
  <c r="H555" i="4" s="1"/>
  <c r="L434" i="5"/>
  <c r="M434" i="5" s="1"/>
  <c r="Q434" i="5"/>
  <c r="E350" i="5"/>
  <c r="F350" i="5" s="1"/>
  <c r="N674" i="5"/>
  <c r="R674" i="5"/>
  <c r="S674" i="5" s="1"/>
  <c r="R75" i="4"/>
  <c r="I75" i="4"/>
  <c r="J75" i="4" s="1"/>
  <c r="P314" i="4"/>
  <c r="T314" i="4"/>
  <c r="U314" i="4" s="1"/>
  <c r="T674" i="4"/>
  <c r="U674" i="4" s="1"/>
  <c r="P674" i="4"/>
  <c r="G795" i="4"/>
  <c r="H795" i="4" s="1"/>
  <c r="L794" i="4"/>
  <c r="N794" i="4" s="1"/>
  <c r="Q914" i="5"/>
  <c r="L914" i="5"/>
  <c r="M914" i="5" s="1"/>
  <c r="E230" i="5"/>
  <c r="F230" i="5" s="1"/>
  <c r="G1035" i="4"/>
  <c r="H1035" i="4" s="1"/>
  <c r="L1034" i="4"/>
  <c r="N1034" i="4" s="1"/>
  <c r="G829" i="5"/>
  <c r="P829" i="5"/>
  <c r="T74" i="4"/>
  <c r="U74" i="4" s="1"/>
  <c r="P74" i="4"/>
  <c r="L1034" i="5"/>
  <c r="M1034" i="5" s="1"/>
  <c r="Q1034" i="5"/>
  <c r="R315" i="4"/>
  <c r="I315" i="4"/>
  <c r="J315" i="4" s="1"/>
  <c r="I675" i="4"/>
  <c r="J675" i="4" s="1"/>
  <c r="R675" i="4"/>
  <c r="P949" i="5"/>
  <c r="G949" i="5"/>
  <c r="P469" i="5"/>
  <c r="G469" i="5"/>
  <c r="R74" i="5"/>
  <c r="N74" i="5"/>
  <c r="G1155" i="4"/>
  <c r="H1155" i="4" s="1"/>
  <c r="L1154" i="4"/>
  <c r="N1154" i="4" s="1"/>
  <c r="R194" i="5"/>
  <c r="S194" i="5" s="1"/>
  <c r="N194" i="5"/>
  <c r="L1154" i="5"/>
  <c r="M1154" i="5" s="1"/>
  <c r="Q1154" i="5"/>
  <c r="E710" i="5"/>
  <c r="F710" i="5" s="1"/>
  <c r="G435" i="4"/>
  <c r="H435" i="4" s="1"/>
  <c r="L434" i="4"/>
  <c r="N434" i="4" s="1"/>
  <c r="G1189" i="5"/>
  <c r="P1189" i="5"/>
  <c r="R914" i="5" l="1"/>
  <c r="N914" i="5"/>
  <c r="S434" i="5"/>
  <c r="I915" i="4"/>
  <c r="J915" i="4" s="1"/>
  <c r="R915" i="4"/>
  <c r="S554" i="5"/>
  <c r="N794" i="5"/>
  <c r="R794" i="5"/>
  <c r="S794" i="5" s="1"/>
  <c r="E1190" i="5"/>
  <c r="F1190" i="5" s="1"/>
  <c r="S675" i="4"/>
  <c r="K675" i="4"/>
  <c r="R554" i="5"/>
  <c r="N554" i="5"/>
  <c r="M195" i="4"/>
  <c r="Q194" i="4"/>
  <c r="W194" i="4" s="1"/>
  <c r="X194" i="4" s="1"/>
  <c r="R434" i="5"/>
  <c r="N434" i="5"/>
  <c r="P794" i="4"/>
  <c r="T794" i="4"/>
  <c r="U794" i="4" s="1"/>
  <c r="T1034" i="4"/>
  <c r="U1034" i="4" s="1"/>
  <c r="P1034" i="4"/>
  <c r="T554" i="4"/>
  <c r="U554" i="4" s="1"/>
  <c r="P554" i="4"/>
  <c r="E590" i="5"/>
  <c r="F590" i="5" s="1"/>
  <c r="P434" i="4"/>
  <c r="T434" i="4"/>
  <c r="U434" i="4" s="1"/>
  <c r="S914" i="5"/>
  <c r="R435" i="4"/>
  <c r="I435" i="4"/>
  <c r="J435" i="4" s="1"/>
  <c r="E830" i="5"/>
  <c r="F830" i="5" s="1"/>
  <c r="R555" i="4"/>
  <c r="I555" i="4"/>
  <c r="J555" i="4" s="1"/>
  <c r="J75" i="5"/>
  <c r="K75" i="5" s="1"/>
  <c r="O74" i="5"/>
  <c r="U74" i="5" s="1"/>
  <c r="V74" i="5" s="1"/>
  <c r="R1035" i="4"/>
  <c r="I1035" i="4"/>
  <c r="J1035" i="4" s="1"/>
  <c r="S195" i="4"/>
  <c r="K195" i="4"/>
  <c r="P1154" i="4"/>
  <c r="T1154" i="4"/>
  <c r="U1154" i="4" s="1"/>
  <c r="M315" i="4"/>
  <c r="Q314" i="4"/>
  <c r="W314" i="4" s="1"/>
  <c r="X314" i="4" s="1"/>
  <c r="S315" i="4"/>
  <c r="K315" i="4"/>
  <c r="E470" i="5"/>
  <c r="F470" i="5" s="1"/>
  <c r="J675" i="5"/>
  <c r="K675" i="5" s="1"/>
  <c r="O674" i="5"/>
  <c r="U674" i="5" s="1"/>
  <c r="V674" i="5" s="1"/>
  <c r="I1155" i="4"/>
  <c r="J1155" i="4" s="1"/>
  <c r="R1155" i="4"/>
  <c r="N1154" i="5"/>
  <c r="R1154" i="5"/>
  <c r="S1154" i="5" s="1"/>
  <c r="M675" i="4"/>
  <c r="Q674" i="4"/>
  <c r="W674" i="4" s="1"/>
  <c r="X674" i="4" s="1"/>
  <c r="G350" i="5"/>
  <c r="P350" i="5"/>
  <c r="E1070" i="5"/>
  <c r="F1070" i="5" s="1"/>
  <c r="S75" i="4"/>
  <c r="K75" i="4"/>
  <c r="P710" i="5"/>
  <c r="G710" i="5"/>
  <c r="R795" i="4"/>
  <c r="I795" i="4"/>
  <c r="J795" i="4" s="1"/>
  <c r="R1034" i="5"/>
  <c r="S1034" i="5" s="1"/>
  <c r="N1034" i="5"/>
  <c r="J195" i="5"/>
  <c r="K195" i="5" s="1"/>
  <c r="O194" i="5"/>
  <c r="U194" i="5" s="1"/>
  <c r="V194" i="5" s="1"/>
  <c r="E950" i="5"/>
  <c r="F950" i="5" s="1"/>
  <c r="M75" i="4"/>
  <c r="Q74" i="4"/>
  <c r="W74" i="4" s="1"/>
  <c r="X74" i="4" s="1"/>
  <c r="P230" i="5"/>
  <c r="G230" i="5"/>
  <c r="P110" i="5"/>
  <c r="G110" i="5"/>
  <c r="O314" i="5"/>
  <c r="U314" i="5" s="1"/>
  <c r="V314" i="5" s="1"/>
  <c r="J315" i="5"/>
  <c r="K315" i="5" s="1"/>
  <c r="T914" i="4"/>
  <c r="U914" i="4" s="1"/>
  <c r="P914" i="4"/>
  <c r="L675" i="5" l="1"/>
  <c r="M675" i="5" s="1"/>
  <c r="Q675" i="5"/>
  <c r="K795" i="4"/>
  <c r="S795" i="4"/>
  <c r="M1035" i="4"/>
  <c r="Q1034" i="4"/>
  <c r="W1034" i="4" s="1"/>
  <c r="X1034" i="4" s="1"/>
  <c r="O794" i="5"/>
  <c r="U794" i="5" s="1"/>
  <c r="V794" i="5" s="1"/>
  <c r="J795" i="5"/>
  <c r="K795" i="5" s="1"/>
  <c r="M915" i="4"/>
  <c r="Q914" i="4"/>
  <c r="W914" i="4" s="1"/>
  <c r="X914" i="4" s="1"/>
  <c r="J555" i="5"/>
  <c r="K555" i="5" s="1"/>
  <c r="O554" i="5"/>
  <c r="U554" i="5" s="1"/>
  <c r="V554" i="5" s="1"/>
  <c r="S1155" i="4"/>
  <c r="K1155" i="4"/>
  <c r="L75" i="5"/>
  <c r="M75" i="5" s="1"/>
  <c r="Q75" i="5"/>
  <c r="J1155" i="5"/>
  <c r="K1155" i="5" s="1"/>
  <c r="O1154" i="5"/>
  <c r="U1154" i="5" s="1"/>
  <c r="V1154" i="5" s="1"/>
  <c r="G1070" i="5"/>
  <c r="P1070" i="5"/>
  <c r="E351" i="5"/>
  <c r="F351" i="5" s="1"/>
  <c r="M1155" i="4"/>
  <c r="Q1154" i="4"/>
  <c r="W1154" i="4" s="1"/>
  <c r="X1154" i="4" s="1"/>
  <c r="S555" i="4"/>
  <c r="K555" i="4"/>
  <c r="Q434" i="4"/>
  <c r="W434" i="4" s="1"/>
  <c r="X434" i="4" s="1"/>
  <c r="M435" i="4"/>
  <c r="M795" i="4"/>
  <c r="Q794" i="4"/>
  <c r="W794" i="4" s="1"/>
  <c r="X794" i="4" s="1"/>
  <c r="G676" i="4"/>
  <c r="H676" i="4" s="1"/>
  <c r="L675" i="4"/>
  <c r="N675" i="4" s="1"/>
  <c r="S915" i="4"/>
  <c r="K915" i="4"/>
  <c r="E711" i="5"/>
  <c r="F711" i="5" s="1"/>
  <c r="G590" i="5"/>
  <c r="P590" i="5"/>
  <c r="O434" i="5"/>
  <c r="U434" i="5" s="1"/>
  <c r="V434" i="5" s="1"/>
  <c r="J435" i="5"/>
  <c r="K435" i="5" s="1"/>
  <c r="S435" i="4"/>
  <c r="K435" i="4"/>
  <c r="Q315" i="5"/>
  <c r="L315" i="5"/>
  <c r="M315" i="5" s="1"/>
  <c r="E111" i="5"/>
  <c r="F111" i="5" s="1"/>
  <c r="Q195" i="5"/>
  <c r="L195" i="5"/>
  <c r="M195" i="5" s="1"/>
  <c r="G76" i="4"/>
  <c r="H76" i="4" s="1"/>
  <c r="L75" i="4"/>
  <c r="N75" i="4" s="1"/>
  <c r="E231" i="5"/>
  <c r="F231" i="5" s="1"/>
  <c r="G196" i="4"/>
  <c r="H196" i="4" s="1"/>
  <c r="L195" i="4"/>
  <c r="N195" i="4" s="1"/>
  <c r="P830" i="5"/>
  <c r="G830" i="5"/>
  <c r="O914" i="5"/>
  <c r="U914" i="5" s="1"/>
  <c r="V914" i="5" s="1"/>
  <c r="J915" i="5"/>
  <c r="K915" i="5" s="1"/>
  <c r="S1035" i="4"/>
  <c r="K1035" i="4"/>
  <c r="G470" i="5"/>
  <c r="P470" i="5"/>
  <c r="P950" i="5"/>
  <c r="G950" i="5"/>
  <c r="J1035" i="5"/>
  <c r="K1035" i="5" s="1"/>
  <c r="O1034" i="5"/>
  <c r="U1034" i="5" s="1"/>
  <c r="V1034" i="5" s="1"/>
  <c r="G316" i="4"/>
  <c r="H316" i="4" s="1"/>
  <c r="L315" i="4"/>
  <c r="N315" i="4" s="1"/>
  <c r="M555" i="4"/>
  <c r="Q554" i="4"/>
  <c r="W554" i="4" s="1"/>
  <c r="X554" i="4" s="1"/>
  <c r="P1190" i="5"/>
  <c r="G1190" i="5"/>
  <c r="T315" i="4" l="1"/>
  <c r="U315" i="4" s="1"/>
  <c r="P315" i="4"/>
  <c r="S195" i="5"/>
  <c r="Q435" i="5"/>
  <c r="L435" i="5"/>
  <c r="M435" i="5" s="1"/>
  <c r="Q555" i="5"/>
  <c r="L555" i="5"/>
  <c r="M555" i="5" s="1"/>
  <c r="G111" i="5"/>
  <c r="P111" i="5"/>
  <c r="L1155" i="5"/>
  <c r="M1155" i="5" s="1"/>
  <c r="Q1155" i="5"/>
  <c r="P195" i="4"/>
  <c r="T195" i="4"/>
  <c r="U195" i="4" s="1"/>
  <c r="R676" i="4"/>
  <c r="I676" i="4"/>
  <c r="J676" i="4" s="1"/>
  <c r="S75" i="5"/>
  <c r="G796" i="4"/>
  <c r="H796" i="4" s="1"/>
  <c r="L795" i="4"/>
  <c r="N795" i="4" s="1"/>
  <c r="G1036" i="4"/>
  <c r="H1036" i="4" s="1"/>
  <c r="L1035" i="4"/>
  <c r="N1035" i="4" s="1"/>
  <c r="E1191" i="5"/>
  <c r="F1191" i="5" s="1"/>
  <c r="R315" i="5"/>
  <c r="N315" i="5"/>
  <c r="G351" i="5"/>
  <c r="P351" i="5"/>
  <c r="N75" i="5"/>
  <c r="R75" i="5"/>
  <c r="L795" i="5"/>
  <c r="M795" i="5" s="1"/>
  <c r="Q795" i="5"/>
  <c r="P231" i="5"/>
  <c r="G231" i="5"/>
  <c r="L915" i="5"/>
  <c r="M915" i="5" s="1"/>
  <c r="Q915" i="5"/>
  <c r="T75" i="4"/>
  <c r="U75" i="4" s="1"/>
  <c r="P75" i="4"/>
  <c r="S315" i="5"/>
  <c r="L1155" i="4"/>
  <c r="N1155" i="4" s="1"/>
  <c r="G1156" i="4"/>
  <c r="H1156" i="4" s="1"/>
  <c r="R675" i="5"/>
  <c r="S675" i="5" s="1"/>
  <c r="N675" i="5"/>
  <c r="R316" i="4"/>
  <c r="I316" i="4"/>
  <c r="J316" i="4" s="1"/>
  <c r="T675" i="4"/>
  <c r="U675" i="4" s="1"/>
  <c r="P675" i="4"/>
  <c r="L1035" i="5"/>
  <c r="M1035" i="5" s="1"/>
  <c r="Q1035" i="5"/>
  <c r="E591" i="5"/>
  <c r="F591" i="5" s="1"/>
  <c r="E951" i="5"/>
  <c r="F951" i="5" s="1"/>
  <c r="R76" i="4"/>
  <c r="I76" i="4"/>
  <c r="J76" i="4" s="1"/>
  <c r="L435" i="4"/>
  <c r="N435" i="4" s="1"/>
  <c r="G436" i="4"/>
  <c r="H436" i="4" s="1"/>
  <c r="P711" i="5"/>
  <c r="G711" i="5"/>
  <c r="E471" i="5"/>
  <c r="F471" i="5" s="1"/>
  <c r="R196" i="4"/>
  <c r="I196" i="4"/>
  <c r="J196" i="4" s="1"/>
  <c r="E831" i="5"/>
  <c r="F831" i="5" s="1"/>
  <c r="N195" i="5"/>
  <c r="R195" i="5"/>
  <c r="G916" i="4"/>
  <c r="H916" i="4" s="1"/>
  <c r="L915" i="4"/>
  <c r="N915" i="4" s="1"/>
  <c r="G556" i="4"/>
  <c r="H556" i="4" s="1"/>
  <c r="L555" i="4"/>
  <c r="N555" i="4" s="1"/>
  <c r="E1071" i="5"/>
  <c r="F1071" i="5" s="1"/>
  <c r="E712" i="5" l="1"/>
  <c r="F712" i="5" s="1"/>
  <c r="I796" i="4"/>
  <c r="J796" i="4" s="1"/>
  <c r="R796" i="4"/>
  <c r="N1155" i="5"/>
  <c r="R1155" i="5"/>
  <c r="J676" i="5"/>
  <c r="K676" i="5" s="1"/>
  <c r="O675" i="5"/>
  <c r="U675" i="5" s="1"/>
  <c r="V675" i="5" s="1"/>
  <c r="R1156" i="4"/>
  <c r="I1156" i="4"/>
  <c r="J1156" i="4" s="1"/>
  <c r="J316" i="5"/>
  <c r="K316" i="5" s="1"/>
  <c r="O315" i="5"/>
  <c r="U315" i="5" s="1"/>
  <c r="V315" i="5" s="1"/>
  <c r="N915" i="5"/>
  <c r="R915" i="5"/>
  <c r="R556" i="4"/>
  <c r="I556" i="4"/>
  <c r="J556" i="4" s="1"/>
  <c r="T915" i="4"/>
  <c r="U915" i="4" s="1"/>
  <c r="P915" i="4"/>
  <c r="R1035" i="5"/>
  <c r="S1035" i="5" s="1"/>
  <c r="N1035" i="5"/>
  <c r="P1155" i="4"/>
  <c r="T1155" i="4"/>
  <c r="U1155" i="4" s="1"/>
  <c r="S676" i="4"/>
  <c r="K676" i="4"/>
  <c r="E112" i="5"/>
  <c r="F112" i="5" s="1"/>
  <c r="M316" i="4"/>
  <c r="Q315" i="4"/>
  <c r="W315" i="4" s="1"/>
  <c r="X315" i="4" s="1"/>
  <c r="P591" i="5"/>
  <c r="G591" i="5"/>
  <c r="R916" i="4"/>
  <c r="I916" i="4"/>
  <c r="J916" i="4" s="1"/>
  <c r="S76" i="4"/>
  <c r="K76" i="4"/>
  <c r="M676" i="4"/>
  <c r="Q675" i="4"/>
  <c r="W675" i="4" s="1"/>
  <c r="X675" i="4" s="1"/>
  <c r="R555" i="5"/>
  <c r="N555" i="5"/>
  <c r="S1155" i="5"/>
  <c r="E232" i="5"/>
  <c r="F232" i="5" s="1"/>
  <c r="I436" i="4"/>
  <c r="J436" i="4" s="1"/>
  <c r="R436" i="4"/>
  <c r="R795" i="5"/>
  <c r="S795" i="5" s="1"/>
  <c r="N795" i="5"/>
  <c r="G1191" i="5"/>
  <c r="P1191" i="5"/>
  <c r="S555" i="5"/>
  <c r="P795" i="4"/>
  <c r="T795" i="4"/>
  <c r="U795" i="4" s="1"/>
  <c r="E352" i="5"/>
  <c r="F352" i="5" s="1"/>
  <c r="T435" i="4"/>
  <c r="U435" i="4" s="1"/>
  <c r="P435" i="4"/>
  <c r="S316" i="4"/>
  <c r="K316" i="4"/>
  <c r="T1035" i="4"/>
  <c r="U1035" i="4" s="1"/>
  <c r="P1035" i="4"/>
  <c r="N435" i="5"/>
  <c r="R435" i="5"/>
  <c r="T555" i="4"/>
  <c r="U555" i="4" s="1"/>
  <c r="P555" i="4"/>
  <c r="S196" i="4"/>
  <c r="K196" i="4"/>
  <c r="P471" i="5"/>
  <c r="G471" i="5"/>
  <c r="M76" i="4"/>
  <c r="Q75" i="4"/>
  <c r="W75" i="4" s="1"/>
  <c r="X75" i="4" s="1"/>
  <c r="J196" i="5"/>
  <c r="K196" i="5" s="1"/>
  <c r="O195" i="5"/>
  <c r="U195" i="5" s="1"/>
  <c r="V195" i="5" s="1"/>
  <c r="P951" i="5"/>
  <c r="G951" i="5"/>
  <c r="G1071" i="5"/>
  <c r="P1071" i="5"/>
  <c r="G831" i="5"/>
  <c r="P831" i="5"/>
  <c r="S915" i="5"/>
  <c r="O75" i="5"/>
  <c r="U75" i="5" s="1"/>
  <c r="V75" i="5" s="1"/>
  <c r="J76" i="5"/>
  <c r="K76" i="5" s="1"/>
  <c r="I1036" i="4"/>
  <c r="J1036" i="4" s="1"/>
  <c r="R1036" i="4"/>
  <c r="Q195" i="4"/>
  <c r="W195" i="4" s="1"/>
  <c r="X195" i="4" s="1"/>
  <c r="M196" i="4"/>
  <c r="S435" i="5"/>
  <c r="K436" i="4" l="1"/>
  <c r="S436" i="4"/>
  <c r="E592" i="5"/>
  <c r="F592" i="5" s="1"/>
  <c r="G317" i="4"/>
  <c r="H317" i="4" s="1"/>
  <c r="L316" i="4"/>
  <c r="N316" i="4" s="1"/>
  <c r="Q795" i="4"/>
  <c r="W795" i="4" s="1"/>
  <c r="X795" i="4" s="1"/>
  <c r="M796" i="4"/>
  <c r="Q1155" i="4"/>
  <c r="W1155" i="4" s="1"/>
  <c r="X1155" i="4" s="1"/>
  <c r="M1156" i="4"/>
  <c r="J916" i="5"/>
  <c r="K916" i="5" s="1"/>
  <c r="O915" i="5"/>
  <c r="U915" i="5" s="1"/>
  <c r="V915" i="5" s="1"/>
  <c r="Q676" i="5"/>
  <c r="L676" i="5"/>
  <c r="M676" i="5" s="1"/>
  <c r="J1036" i="5"/>
  <c r="K1036" i="5" s="1"/>
  <c r="O1035" i="5"/>
  <c r="U1035" i="5" s="1"/>
  <c r="V1035" i="5" s="1"/>
  <c r="Q555" i="4"/>
  <c r="W555" i="4" s="1"/>
  <c r="X555" i="4" s="1"/>
  <c r="M556" i="4"/>
  <c r="M436" i="4"/>
  <c r="Q435" i="4"/>
  <c r="W435" i="4" s="1"/>
  <c r="X435" i="4" s="1"/>
  <c r="O1155" i="5"/>
  <c r="U1155" i="5" s="1"/>
  <c r="V1155" i="5" s="1"/>
  <c r="J1156" i="5"/>
  <c r="K1156" i="5" s="1"/>
  <c r="P232" i="5"/>
  <c r="G232" i="5"/>
  <c r="E832" i="5"/>
  <c r="F832" i="5" s="1"/>
  <c r="E1192" i="5"/>
  <c r="F1192" i="5" s="1"/>
  <c r="J556" i="5"/>
  <c r="K556" i="5" s="1"/>
  <c r="O555" i="5"/>
  <c r="U555" i="5" s="1"/>
  <c r="V555" i="5" s="1"/>
  <c r="G112" i="5"/>
  <c r="P112" i="5"/>
  <c r="M916" i="4"/>
  <c r="Q915" i="4"/>
  <c r="W915" i="4" s="1"/>
  <c r="X915" i="4" s="1"/>
  <c r="L316" i="5"/>
  <c r="M316" i="5" s="1"/>
  <c r="Q316" i="5"/>
  <c r="O795" i="5"/>
  <c r="U795" i="5" s="1"/>
  <c r="V795" i="5" s="1"/>
  <c r="J796" i="5"/>
  <c r="K796" i="5" s="1"/>
  <c r="K916" i="4"/>
  <c r="S916" i="4"/>
  <c r="S796" i="4"/>
  <c r="K796" i="4"/>
  <c r="L196" i="4"/>
  <c r="N196" i="4" s="1"/>
  <c r="G197" i="4"/>
  <c r="H197" i="4" s="1"/>
  <c r="G77" i="4"/>
  <c r="H77" i="4" s="1"/>
  <c r="L76" i="4"/>
  <c r="N76" i="4" s="1"/>
  <c r="G352" i="5"/>
  <c r="P352" i="5"/>
  <c r="E1072" i="5"/>
  <c r="F1072" i="5" s="1"/>
  <c r="O435" i="5"/>
  <c r="U435" i="5" s="1"/>
  <c r="V435" i="5" s="1"/>
  <c r="J436" i="5"/>
  <c r="K436" i="5" s="1"/>
  <c r="S556" i="4"/>
  <c r="K556" i="4"/>
  <c r="S1156" i="4"/>
  <c r="K1156" i="4"/>
  <c r="P712" i="5"/>
  <c r="G712" i="5"/>
  <c r="L196" i="5"/>
  <c r="M196" i="5" s="1"/>
  <c r="Q196" i="5"/>
  <c r="K1036" i="4"/>
  <c r="S1036" i="4"/>
  <c r="E472" i="5"/>
  <c r="F472" i="5" s="1"/>
  <c r="G677" i="4"/>
  <c r="H677" i="4" s="1"/>
  <c r="L676" i="4"/>
  <c r="N676" i="4" s="1"/>
  <c r="Q76" i="5"/>
  <c r="L76" i="5"/>
  <c r="M76" i="5" s="1"/>
  <c r="E952" i="5"/>
  <c r="F952" i="5" s="1"/>
  <c r="M1036" i="4"/>
  <c r="Q1035" i="4"/>
  <c r="W1035" i="4" s="1"/>
  <c r="X1035" i="4" s="1"/>
  <c r="T196" i="4" l="1"/>
  <c r="U196" i="4" s="1"/>
  <c r="P196" i="4"/>
  <c r="L556" i="5"/>
  <c r="M556" i="5" s="1"/>
  <c r="Q556" i="5"/>
  <c r="N676" i="5"/>
  <c r="R676" i="5"/>
  <c r="G1072" i="5"/>
  <c r="P1072" i="5"/>
  <c r="L796" i="4"/>
  <c r="N796" i="4" s="1"/>
  <c r="G797" i="4"/>
  <c r="H797" i="4" s="1"/>
  <c r="S676" i="5"/>
  <c r="T316" i="4"/>
  <c r="U316" i="4" s="1"/>
  <c r="P316" i="4"/>
  <c r="I317" i="4"/>
  <c r="J317" i="4" s="1"/>
  <c r="R317" i="4"/>
  <c r="R76" i="5"/>
  <c r="N76" i="5"/>
  <c r="L556" i="4"/>
  <c r="N556" i="4" s="1"/>
  <c r="G557" i="4"/>
  <c r="H557" i="4" s="1"/>
  <c r="E353" i="5"/>
  <c r="F353" i="5" s="1"/>
  <c r="P832" i="5"/>
  <c r="G832" i="5"/>
  <c r="Q916" i="5"/>
  <c r="L916" i="5"/>
  <c r="M916" i="5" s="1"/>
  <c r="G592" i="5"/>
  <c r="P592" i="5"/>
  <c r="N316" i="5"/>
  <c r="R316" i="5"/>
  <c r="S316" i="5" s="1"/>
  <c r="S76" i="5"/>
  <c r="S196" i="5"/>
  <c r="L916" i="4"/>
  <c r="N916" i="4" s="1"/>
  <c r="G917" i="4"/>
  <c r="H917" i="4" s="1"/>
  <c r="G952" i="5"/>
  <c r="P952" i="5"/>
  <c r="R196" i="5"/>
  <c r="N196" i="5"/>
  <c r="Q796" i="5"/>
  <c r="L796" i="5"/>
  <c r="M796" i="5" s="1"/>
  <c r="E233" i="5"/>
  <c r="F233" i="5" s="1"/>
  <c r="P1192" i="5"/>
  <c r="G1192" i="5"/>
  <c r="I677" i="4"/>
  <c r="J677" i="4" s="1"/>
  <c r="R677" i="4"/>
  <c r="L436" i="5"/>
  <c r="M436" i="5" s="1"/>
  <c r="Q436" i="5"/>
  <c r="R77" i="4"/>
  <c r="I77" i="4"/>
  <c r="J77" i="4" s="1"/>
  <c r="E113" i="5"/>
  <c r="F113" i="5" s="1"/>
  <c r="G437" i="4"/>
  <c r="H437" i="4" s="1"/>
  <c r="L436" i="4"/>
  <c r="N436" i="4" s="1"/>
  <c r="G1157" i="4"/>
  <c r="H1157" i="4" s="1"/>
  <c r="L1156" i="4"/>
  <c r="N1156" i="4" s="1"/>
  <c r="L1036" i="4"/>
  <c r="N1036" i="4" s="1"/>
  <c r="G1037" i="4"/>
  <c r="H1037" i="4" s="1"/>
  <c r="P676" i="4"/>
  <c r="T676" i="4"/>
  <c r="U676" i="4" s="1"/>
  <c r="P76" i="4"/>
  <c r="T76" i="4"/>
  <c r="U76" i="4" s="1"/>
  <c r="G472" i="5"/>
  <c r="P472" i="5"/>
  <c r="E713" i="5"/>
  <c r="F713" i="5" s="1"/>
  <c r="R197" i="4"/>
  <c r="I197" i="4"/>
  <c r="J197" i="4" s="1"/>
  <c r="Q1156" i="5"/>
  <c r="L1156" i="5"/>
  <c r="M1156" i="5" s="1"/>
  <c r="Q1036" i="5"/>
  <c r="L1036" i="5"/>
  <c r="M1036" i="5" s="1"/>
  <c r="R1037" i="4" l="1"/>
  <c r="I1037" i="4"/>
  <c r="J1037" i="4" s="1"/>
  <c r="P353" i="5"/>
  <c r="G353" i="5"/>
  <c r="M317" i="4"/>
  <c r="Q316" i="4"/>
  <c r="W316" i="4" s="1"/>
  <c r="X316" i="4" s="1"/>
  <c r="P713" i="5"/>
  <c r="G713" i="5"/>
  <c r="J677" i="5"/>
  <c r="K677" i="5" s="1"/>
  <c r="O676" i="5"/>
  <c r="U676" i="5" s="1"/>
  <c r="V676" i="5" s="1"/>
  <c r="T1156" i="4"/>
  <c r="U1156" i="4" s="1"/>
  <c r="P1156" i="4"/>
  <c r="E593" i="5"/>
  <c r="F593" i="5" s="1"/>
  <c r="P1036" i="4"/>
  <c r="T1036" i="4"/>
  <c r="U1036" i="4" s="1"/>
  <c r="E953" i="5"/>
  <c r="F953" i="5" s="1"/>
  <c r="I917" i="4"/>
  <c r="J917" i="4" s="1"/>
  <c r="R917" i="4"/>
  <c r="E473" i="5"/>
  <c r="F473" i="5" s="1"/>
  <c r="T916" i="4"/>
  <c r="U916" i="4" s="1"/>
  <c r="P916" i="4"/>
  <c r="R916" i="5"/>
  <c r="S916" i="5" s="1"/>
  <c r="N916" i="5"/>
  <c r="J77" i="5"/>
  <c r="K77" i="5" s="1"/>
  <c r="O76" i="5"/>
  <c r="U76" i="5" s="1"/>
  <c r="V76" i="5" s="1"/>
  <c r="R556" i="5"/>
  <c r="S556" i="5" s="1"/>
  <c r="N556" i="5"/>
  <c r="P556" i="4"/>
  <c r="T556" i="4"/>
  <c r="U556" i="4" s="1"/>
  <c r="T436" i="4"/>
  <c r="U436" i="4" s="1"/>
  <c r="P436" i="4"/>
  <c r="R436" i="5"/>
  <c r="S436" i="5" s="1"/>
  <c r="N436" i="5"/>
  <c r="N796" i="5"/>
  <c r="R796" i="5"/>
  <c r="I797" i="4"/>
  <c r="J797" i="4" s="1"/>
  <c r="R797" i="4"/>
  <c r="M197" i="4"/>
  <c r="Q196" i="4"/>
  <c r="W196" i="4" s="1"/>
  <c r="X196" i="4" s="1"/>
  <c r="P233" i="5"/>
  <c r="G233" i="5"/>
  <c r="I1157" i="4"/>
  <c r="J1157" i="4" s="1"/>
  <c r="R1157" i="4"/>
  <c r="S1156" i="5"/>
  <c r="M77" i="4"/>
  <c r="Q76" i="4"/>
  <c r="W76" i="4" s="1"/>
  <c r="X76" i="4" s="1"/>
  <c r="I437" i="4"/>
  <c r="J437" i="4" s="1"/>
  <c r="R437" i="4"/>
  <c r="S796" i="5"/>
  <c r="E833" i="5"/>
  <c r="F833" i="5" s="1"/>
  <c r="T796" i="4"/>
  <c r="U796" i="4" s="1"/>
  <c r="P796" i="4"/>
  <c r="R557" i="4"/>
  <c r="I557" i="4"/>
  <c r="J557" i="4" s="1"/>
  <c r="K677" i="4"/>
  <c r="S677" i="4"/>
  <c r="O196" i="5"/>
  <c r="U196" i="5" s="1"/>
  <c r="V196" i="5" s="1"/>
  <c r="J197" i="5"/>
  <c r="K197" i="5" s="1"/>
  <c r="S317" i="4"/>
  <c r="K317" i="4"/>
  <c r="S77" i="4"/>
  <c r="K77" i="4"/>
  <c r="R1036" i="5"/>
  <c r="S1036" i="5" s="1"/>
  <c r="N1036" i="5"/>
  <c r="N1156" i="5"/>
  <c r="R1156" i="5"/>
  <c r="S197" i="4"/>
  <c r="K197" i="4"/>
  <c r="M677" i="4"/>
  <c r="Q676" i="4"/>
  <c r="W676" i="4" s="1"/>
  <c r="X676" i="4" s="1"/>
  <c r="G113" i="5"/>
  <c r="P113" i="5"/>
  <c r="E1193" i="5"/>
  <c r="F1193" i="5" s="1"/>
  <c r="O316" i="5"/>
  <c r="U316" i="5" s="1"/>
  <c r="V316" i="5" s="1"/>
  <c r="J317" i="5"/>
  <c r="K317" i="5" s="1"/>
  <c r="E1073" i="5"/>
  <c r="F1073" i="5" s="1"/>
  <c r="L77" i="5" l="1"/>
  <c r="M77" i="5" s="1"/>
  <c r="Q77" i="5"/>
  <c r="G833" i="5"/>
  <c r="P833" i="5"/>
  <c r="O916" i="5"/>
  <c r="U916" i="5" s="1"/>
  <c r="V916" i="5" s="1"/>
  <c r="J917" i="5"/>
  <c r="K917" i="5" s="1"/>
  <c r="K917" i="4"/>
  <c r="S917" i="4"/>
  <c r="M1157" i="4"/>
  <c r="Q1156" i="4"/>
  <c r="W1156" i="4" s="1"/>
  <c r="X1156" i="4" s="1"/>
  <c r="G1073" i="5"/>
  <c r="P1073" i="5"/>
  <c r="M437" i="4"/>
  <c r="Q436" i="4"/>
  <c r="W436" i="4" s="1"/>
  <c r="X436" i="4" s="1"/>
  <c r="S797" i="4"/>
  <c r="K797" i="4"/>
  <c r="P953" i="5"/>
  <c r="G953" i="5"/>
  <c r="E354" i="5"/>
  <c r="F354" i="5" s="1"/>
  <c r="S1157" i="4"/>
  <c r="K1157" i="4"/>
  <c r="M557" i="4"/>
  <c r="Q556" i="4"/>
  <c r="W556" i="4" s="1"/>
  <c r="X556" i="4" s="1"/>
  <c r="M917" i="4"/>
  <c r="Q916" i="4"/>
  <c r="W916" i="4" s="1"/>
  <c r="X916" i="4" s="1"/>
  <c r="G78" i="4"/>
  <c r="H78" i="4" s="1"/>
  <c r="L77" i="4"/>
  <c r="N77" i="4" s="1"/>
  <c r="G678" i="4"/>
  <c r="H678" i="4" s="1"/>
  <c r="L677" i="4"/>
  <c r="N677" i="4" s="1"/>
  <c r="G318" i="4"/>
  <c r="H318" i="4" s="1"/>
  <c r="L317" i="4"/>
  <c r="N317" i="4" s="1"/>
  <c r="L677" i="5"/>
  <c r="M677" i="5" s="1"/>
  <c r="Q677" i="5"/>
  <c r="Q317" i="5"/>
  <c r="L317" i="5"/>
  <c r="M317" i="5" s="1"/>
  <c r="G1193" i="5"/>
  <c r="P1193" i="5"/>
  <c r="K557" i="4"/>
  <c r="S557" i="4"/>
  <c r="E234" i="5"/>
  <c r="F234" i="5" s="1"/>
  <c r="O796" i="5"/>
  <c r="U796" i="5" s="1"/>
  <c r="V796" i="5" s="1"/>
  <c r="J797" i="5"/>
  <c r="K797" i="5" s="1"/>
  <c r="O556" i="5"/>
  <c r="U556" i="5" s="1"/>
  <c r="V556" i="5" s="1"/>
  <c r="J557" i="5"/>
  <c r="K557" i="5" s="1"/>
  <c r="Q1036" i="4"/>
  <c r="W1036" i="4" s="1"/>
  <c r="X1036" i="4" s="1"/>
  <c r="M1037" i="4"/>
  <c r="O1156" i="5"/>
  <c r="U1156" i="5" s="1"/>
  <c r="V1156" i="5" s="1"/>
  <c r="J1157" i="5"/>
  <c r="K1157" i="5" s="1"/>
  <c r="M797" i="4"/>
  <c r="Q796" i="4"/>
  <c r="W796" i="4" s="1"/>
  <c r="X796" i="4" s="1"/>
  <c r="S437" i="4"/>
  <c r="K437" i="4"/>
  <c r="O436" i="5"/>
  <c r="U436" i="5" s="1"/>
  <c r="V436" i="5" s="1"/>
  <c r="J437" i="5"/>
  <c r="K437" i="5" s="1"/>
  <c r="P473" i="5"/>
  <c r="G473" i="5"/>
  <c r="E714" i="5"/>
  <c r="F714" i="5" s="1"/>
  <c r="S1037" i="4"/>
  <c r="K1037" i="4"/>
  <c r="G198" i="4"/>
  <c r="H198" i="4" s="1"/>
  <c r="L197" i="4"/>
  <c r="N197" i="4" s="1"/>
  <c r="E114" i="5"/>
  <c r="F114" i="5" s="1"/>
  <c r="J1037" i="5"/>
  <c r="K1037" i="5" s="1"/>
  <c r="O1036" i="5"/>
  <c r="U1036" i="5" s="1"/>
  <c r="V1036" i="5" s="1"/>
  <c r="Q197" i="5"/>
  <c r="L197" i="5"/>
  <c r="M197" i="5" s="1"/>
  <c r="P593" i="5"/>
  <c r="G593" i="5"/>
  <c r="N197" i="5" l="1"/>
  <c r="R197" i="5"/>
  <c r="S677" i="5"/>
  <c r="R677" i="5"/>
  <c r="N677" i="5"/>
  <c r="E1074" i="5"/>
  <c r="F1074" i="5" s="1"/>
  <c r="P714" i="5"/>
  <c r="G714" i="5"/>
  <c r="Q557" i="5"/>
  <c r="L557" i="5"/>
  <c r="M557" i="5" s="1"/>
  <c r="P317" i="4"/>
  <c r="T317" i="4"/>
  <c r="U317" i="4" s="1"/>
  <c r="E954" i="5"/>
  <c r="F954" i="5" s="1"/>
  <c r="E834" i="5"/>
  <c r="F834" i="5" s="1"/>
  <c r="G798" i="4"/>
  <c r="H798" i="4" s="1"/>
  <c r="L797" i="4"/>
  <c r="N797" i="4" s="1"/>
  <c r="L1157" i="5"/>
  <c r="M1157" i="5" s="1"/>
  <c r="Q1157" i="5"/>
  <c r="E1194" i="5"/>
  <c r="F1194" i="5" s="1"/>
  <c r="R678" i="4"/>
  <c r="I678" i="4"/>
  <c r="J678" i="4" s="1"/>
  <c r="G1158" i="4"/>
  <c r="H1158" i="4" s="1"/>
  <c r="L1157" i="4"/>
  <c r="N1157" i="4" s="1"/>
  <c r="L917" i="4"/>
  <c r="N917" i="4" s="1"/>
  <c r="G918" i="4"/>
  <c r="H918" i="4" s="1"/>
  <c r="N77" i="5"/>
  <c r="R77" i="5"/>
  <c r="G354" i="5"/>
  <c r="P354" i="5"/>
  <c r="S197" i="5"/>
  <c r="L437" i="4"/>
  <c r="N437" i="4" s="1"/>
  <c r="G438" i="4"/>
  <c r="H438" i="4" s="1"/>
  <c r="G558" i="4"/>
  <c r="H558" i="4" s="1"/>
  <c r="L557" i="4"/>
  <c r="N557" i="4" s="1"/>
  <c r="P677" i="4"/>
  <c r="T677" i="4"/>
  <c r="U677" i="4" s="1"/>
  <c r="S77" i="5"/>
  <c r="R317" i="5"/>
  <c r="N317" i="5"/>
  <c r="P77" i="4"/>
  <c r="T77" i="4"/>
  <c r="U77" i="4" s="1"/>
  <c r="L917" i="5"/>
  <c r="M917" i="5" s="1"/>
  <c r="Q917" i="5"/>
  <c r="L1037" i="4"/>
  <c r="N1037" i="4" s="1"/>
  <c r="G1038" i="4"/>
  <c r="H1038" i="4" s="1"/>
  <c r="L1037" i="5"/>
  <c r="M1037" i="5" s="1"/>
  <c r="Q1037" i="5"/>
  <c r="R318" i="4"/>
  <c r="I318" i="4"/>
  <c r="J318" i="4" s="1"/>
  <c r="E474" i="5"/>
  <c r="F474" i="5" s="1"/>
  <c r="L797" i="5"/>
  <c r="M797" i="5" s="1"/>
  <c r="Q797" i="5"/>
  <c r="P114" i="5"/>
  <c r="G114" i="5"/>
  <c r="E594" i="5"/>
  <c r="F594" i="5" s="1"/>
  <c r="T197" i="4"/>
  <c r="U197" i="4" s="1"/>
  <c r="P197" i="4"/>
  <c r="Q437" i="5"/>
  <c r="L437" i="5"/>
  <c r="M437" i="5" s="1"/>
  <c r="R198" i="4"/>
  <c r="I198" i="4"/>
  <c r="J198" i="4" s="1"/>
  <c r="P234" i="5"/>
  <c r="G234" i="5"/>
  <c r="S317" i="5"/>
  <c r="R78" i="4"/>
  <c r="I78" i="4"/>
  <c r="J78" i="4" s="1"/>
  <c r="N437" i="5" l="1"/>
  <c r="R437" i="5"/>
  <c r="S437" i="5" s="1"/>
  <c r="R1038" i="4"/>
  <c r="I1038" i="4"/>
  <c r="J1038" i="4" s="1"/>
  <c r="T797" i="4"/>
  <c r="U797" i="4" s="1"/>
  <c r="P797" i="4"/>
  <c r="G1074" i="5"/>
  <c r="P1074" i="5"/>
  <c r="R797" i="5"/>
  <c r="N797" i="5"/>
  <c r="T1037" i="4"/>
  <c r="U1037" i="4" s="1"/>
  <c r="P1037" i="4"/>
  <c r="S678" i="4"/>
  <c r="K678" i="4"/>
  <c r="I798" i="4"/>
  <c r="J798" i="4" s="1"/>
  <c r="R798" i="4"/>
  <c r="Q317" i="4"/>
  <c r="W317" i="4" s="1"/>
  <c r="X317" i="4" s="1"/>
  <c r="M318" i="4"/>
  <c r="O677" i="5"/>
  <c r="U677" i="5" s="1"/>
  <c r="V677" i="5" s="1"/>
  <c r="J678" i="5"/>
  <c r="K678" i="5" s="1"/>
  <c r="S78" i="4"/>
  <c r="K78" i="4"/>
  <c r="S797" i="5"/>
  <c r="R1158" i="4"/>
  <c r="I1158" i="4"/>
  <c r="J1158" i="4" s="1"/>
  <c r="M198" i="4"/>
  <c r="Q197" i="4"/>
  <c r="W197" i="4" s="1"/>
  <c r="X197" i="4" s="1"/>
  <c r="G474" i="5"/>
  <c r="P474" i="5"/>
  <c r="Q677" i="4"/>
  <c r="W677" i="4" s="1"/>
  <c r="X677" i="4" s="1"/>
  <c r="M678" i="4"/>
  <c r="E355" i="5"/>
  <c r="F355" i="5" s="1"/>
  <c r="R557" i="5"/>
  <c r="N557" i="5"/>
  <c r="S318" i="4"/>
  <c r="K318" i="4"/>
  <c r="P834" i="5"/>
  <c r="G834" i="5"/>
  <c r="R918" i="4"/>
  <c r="I918" i="4"/>
  <c r="J918" i="4" s="1"/>
  <c r="S1157" i="5"/>
  <c r="J198" i="5"/>
  <c r="K198" i="5" s="1"/>
  <c r="O197" i="5"/>
  <c r="U197" i="5" s="1"/>
  <c r="V197" i="5" s="1"/>
  <c r="N917" i="5"/>
  <c r="R917" i="5"/>
  <c r="S917" i="5" s="1"/>
  <c r="G594" i="5"/>
  <c r="P594" i="5"/>
  <c r="P557" i="4"/>
  <c r="T557" i="4"/>
  <c r="U557" i="4" s="1"/>
  <c r="O77" i="5"/>
  <c r="U77" i="5" s="1"/>
  <c r="V77" i="5" s="1"/>
  <c r="J78" i="5"/>
  <c r="K78" i="5" s="1"/>
  <c r="E715" i="5"/>
  <c r="F715" i="5" s="1"/>
  <c r="Q77" i="4"/>
  <c r="W77" i="4" s="1"/>
  <c r="X77" i="4" s="1"/>
  <c r="M78" i="4"/>
  <c r="E115" i="5"/>
  <c r="F115" i="5" s="1"/>
  <c r="J318" i="5"/>
  <c r="K318" i="5" s="1"/>
  <c r="O317" i="5"/>
  <c r="U317" i="5" s="1"/>
  <c r="V317" i="5" s="1"/>
  <c r="R438" i="4"/>
  <c r="I438" i="4"/>
  <c r="J438" i="4" s="1"/>
  <c r="P917" i="4"/>
  <c r="T917" i="4"/>
  <c r="U917" i="4" s="1"/>
  <c r="R1157" i="5"/>
  <c r="N1157" i="5"/>
  <c r="E235" i="5"/>
  <c r="F235" i="5" s="1"/>
  <c r="P1194" i="5"/>
  <c r="G1194" i="5"/>
  <c r="S557" i="5"/>
  <c r="S198" i="4"/>
  <c r="K198" i="4"/>
  <c r="R558" i="4"/>
  <c r="I558" i="4"/>
  <c r="J558" i="4" s="1"/>
  <c r="R1037" i="5"/>
  <c r="S1037" i="5" s="1"/>
  <c r="N1037" i="5"/>
  <c r="P437" i="4"/>
  <c r="T437" i="4"/>
  <c r="U437" i="4" s="1"/>
  <c r="T1157" i="4"/>
  <c r="U1157" i="4" s="1"/>
  <c r="P1157" i="4"/>
  <c r="P954" i="5"/>
  <c r="G954" i="5"/>
  <c r="Q917" i="4" l="1"/>
  <c r="W917" i="4" s="1"/>
  <c r="X917" i="4" s="1"/>
  <c r="M918" i="4"/>
  <c r="Q557" i="4"/>
  <c r="W557" i="4" s="1"/>
  <c r="X557" i="4" s="1"/>
  <c r="M558" i="4"/>
  <c r="O557" i="5"/>
  <c r="U557" i="5" s="1"/>
  <c r="V557" i="5" s="1"/>
  <c r="J558" i="5"/>
  <c r="K558" i="5" s="1"/>
  <c r="L78" i="4"/>
  <c r="N78" i="4" s="1"/>
  <c r="G79" i="4"/>
  <c r="H79" i="4" s="1"/>
  <c r="G679" i="4"/>
  <c r="H679" i="4" s="1"/>
  <c r="L678" i="4"/>
  <c r="N678" i="4" s="1"/>
  <c r="E1195" i="5"/>
  <c r="F1195" i="5" s="1"/>
  <c r="S438" i="4"/>
  <c r="K438" i="4"/>
  <c r="S918" i="4"/>
  <c r="K918" i="4"/>
  <c r="E475" i="5"/>
  <c r="F475" i="5" s="1"/>
  <c r="E1075" i="5"/>
  <c r="F1075" i="5" s="1"/>
  <c r="E595" i="5"/>
  <c r="F595" i="5" s="1"/>
  <c r="Q678" i="5"/>
  <c r="L678" i="5"/>
  <c r="M678" i="5" s="1"/>
  <c r="M798" i="4"/>
  <c r="Q797" i="4"/>
  <c r="W797" i="4" s="1"/>
  <c r="X797" i="4" s="1"/>
  <c r="J1038" i="5"/>
  <c r="K1038" i="5" s="1"/>
  <c r="O1037" i="5"/>
  <c r="U1037" i="5" s="1"/>
  <c r="V1037" i="5" s="1"/>
  <c r="M1038" i="4"/>
  <c r="Q1037" i="4"/>
  <c r="W1037" i="4" s="1"/>
  <c r="X1037" i="4" s="1"/>
  <c r="E955" i="5"/>
  <c r="F955" i="5" s="1"/>
  <c r="P715" i="5"/>
  <c r="G715" i="5"/>
  <c r="S1038" i="4"/>
  <c r="K1038" i="4"/>
  <c r="J918" i="5"/>
  <c r="K918" i="5" s="1"/>
  <c r="O917" i="5"/>
  <c r="U917" i="5" s="1"/>
  <c r="V917" i="5" s="1"/>
  <c r="S1158" i="4"/>
  <c r="K1158" i="4"/>
  <c r="O797" i="5"/>
  <c r="U797" i="5" s="1"/>
  <c r="V797" i="5" s="1"/>
  <c r="J798" i="5"/>
  <c r="K798" i="5" s="1"/>
  <c r="S558" i="4"/>
  <c r="K558" i="4"/>
  <c r="M1158" i="4"/>
  <c r="Q1157" i="4"/>
  <c r="W1157" i="4" s="1"/>
  <c r="X1157" i="4" s="1"/>
  <c r="L318" i="5"/>
  <c r="M318" i="5" s="1"/>
  <c r="Q318" i="5"/>
  <c r="E835" i="5"/>
  <c r="F835" i="5" s="1"/>
  <c r="O1157" i="5"/>
  <c r="U1157" i="5" s="1"/>
  <c r="V1157" i="5" s="1"/>
  <c r="J1158" i="5"/>
  <c r="K1158" i="5" s="1"/>
  <c r="G115" i="5"/>
  <c r="P115" i="5"/>
  <c r="Q198" i="5"/>
  <c r="L198" i="5"/>
  <c r="M198" i="5" s="1"/>
  <c r="G319" i="4"/>
  <c r="H319" i="4" s="1"/>
  <c r="L318" i="4"/>
  <c r="N318" i="4" s="1"/>
  <c r="P235" i="5"/>
  <c r="G235" i="5"/>
  <c r="G355" i="5"/>
  <c r="P355" i="5"/>
  <c r="G199" i="4"/>
  <c r="H199" i="4" s="1"/>
  <c r="L198" i="4"/>
  <c r="N198" i="4" s="1"/>
  <c r="Q78" i="5"/>
  <c r="L78" i="5"/>
  <c r="M78" i="5" s="1"/>
  <c r="Q437" i="4"/>
  <c r="W437" i="4" s="1"/>
  <c r="X437" i="4" s="1"/>
  <c r="M438" i="4"/>
  <c r="K798" i="4"/>
  <c r="S798" i="4"/>
  <c r="O437" i="5"/>
  <c r="U437" i="5" s="1"/>
  <c r="V437" i="5" s="1"/>
  <c r="J438" i="5"/>
  <c r="K438" i="5" s="1"/>
  <c r="E236" i="5" l="1"/>
  <c r="F236" i="5" s="1"/>
  <c r="N318" i="5"/>
  <c r="R318" i="5"/>
  <c r="G1159" i="4"/>
  <c r="H1159" i="4" s="1"/>
  <c r="L1158" i="4"/>
  <c r="N1158" i="4" s="1"/>
  <c r="E716" i="5"/>
  <c r="F716" i="5" s="1"/>
  <c r="G439" i="4"/>
  <c r="H439" i="4" s="1"/>
  <c r="L438" i="4"/>
  <c r="N438" i="4" s="1"/>
  <c r="T78" i="4"/>
  <c r="U78" i="4" s="1"/>
  <c r="P78" i="4"/>
  <c r="R78" i="5"/>
  <c r="N78" i="5"/>
  <c r="E116" i="5"/>
  <c r="F116" i="5" s="1"/>
  <c r="P955" i="5"/>
  <c r="G955" i="5"/>
  <c r="N678" i="5"/>
  <c r="R678" i="5"/>
  <c r="G1195" i="5"/>
  <c r="P1195" i="5"/>
  <c r="L558" i="5"/>
  <c r="M558" i="5" s="1"/>
  <c r="Q558" i="5"/>
  <c r="S78" i="5"/>
  <c r="L558" i="4"/>
  <c r="N558" i="4" s="1"/>
  <c r="G559" i="4"/>
  <c r="H559" i="4" s="1"/>
  <c r="S678" i="5"/>
  <c r="P475" i="5"/>
  <c r="G475" i="5"/>
  <c r="Q918" i="5"/>
  <c r="L918" i="5"/>
  <c r="M918" i="5" s="1"/>
  <c r="G1075" i="5"/>
  <c r="P1075" i="5"/>
  <c r="R199" i="4"/>
  <c r="I199" i="4"/>
  <c r="J199" i="4" s="1"/>
  <c r="G835" i="5"/>
  <c r="P835" i="5"/>
  <c r="P595" i="5"/>
  <c r="G595" i="5"/>
  <c r="G919" i="4"/>
  <c r="H919" i="4" s="1"/>
  <c r="L918" i="4"/>
  <c r="N918" i="4" s="1"/>
  <c r="T678" i="4"/>
  <c r="U678" i="4" s="1"/>
  <c r="P678" i="4"/>
  <c r="L438" i="5"/>
  <c r="M438" i="5" s="1"/>
  <c r="Q438" i="5"/>
  <c r="P318" i="4"/>
  <c r="T318" i="4"/>
  <c r="U318" i="4" s="1"/>
  <c r="R319" i="4"/>
  <c r="I319" i="4"/>
  <c r="J319" i="4" s="1"/>
  <c r="Q798" i="5"/>
  <c r="L798" i="5"/>
  <c r="M798" i="5" s="1"/>
  <c r="G1039" i="4"/>
  <c r="H1039" i="4" s="1"/>
  <c r="L1038" i="4"/>
  <c r="N1038" i="4" s="1"/>
  <c r="I679" i="4"/>
  <c r="J679" i="4" s="1"/>
  <c r="R679" i="4"/>
  <c r="Q1158" i="5"/>
  <c r="L1158" i="5"/>
  <c r="M1158" i="5" s="1"/>
  <c r="P198" i="4"/>
  <c r="T198" i="4"/>
  <c r="U198" i="4" s="1"/>
  <c r="G799" i="4"/>
  <c r="H799" i="4" s="1"/>
  <c r="L798" i="4"/>
  <c r="N798" i="4" s="1"/>
  <c r="E356" i="5"/>
  <c r="F356" i="5" s="1"/>
  <c r="R198" i="5"/>
  <c r="S198" i="5" s="1"/>
  <c r="N198" i="5"/>
  <c r="S318" i="5"/>
  <c r="L1038" i="5"/>
  <c r="M1038" i="5" s="1"/>
  <c r="Q1038" i="5"/>
  <c r="R79" i="4"/>
  <c r="I79" i="4"/>
  <c r="J79" i="4" s="1"/>
  <c r="G356" i="5" l="1"/>
  <c r="P356" i="5"/>
  <c r="T918" i="4"/>
  <c r="U918" i="4" s="1"/>
  <c r="P918" i="4"/>
  <c r="T558" i="4"/>
  <c r="U558" i="4" s="1"/>
  <c r="P558" i="4"/>
  <c r="J679" i="5"/>
  <c r="K679" i="5" s="1"/>
  <c r="O678" i="5"/>
  <c r="U678" i="5" s="1"/>
  <c r="V678" i="5" s="1"/>
  <c r="M79" i="4"/>
  <c r="Q78" i="4"/>
  <c r="W78" i="4" s="1"/>
  <c r="X78" i="4" s="1"/>
  <c r="E1076" i="5"/>
  <c r="F1076" i="5" s="1"/>
  <c r="S679" i="4"/>
  <c r="K679" i="4"/>
  <c r="E596" i="5"/>
  <c r="F596" i="5" s="1"/>
  <c r="R918" i="5"/>
  <c r="N918" i="5"/>
  <c r="P438" i="4"/>
  <c r="T438" i="4"/>
  <c r="U438" i="4" s="1"/>
  <c r="R799" i="4"/>
  <c r="I799" i="4"/>
  <c r="J799" i="4" s="1"/>
  <c r="M319" i="4"/>
  <c r="Q318" i="4"/>
  <c r="W318" i="4" s="1"/>
  <c r="X318" i="4" s="1"/>
  <c r="S918" i="5"/>
  <c r="S558" i="5"/>
  <c r="G116" i="5"/>
  <c r="P116" i="5"/>
  <c r="R439" i="4"/>
  <c r="I439" i="4"/>
  <c r="J439" i="4" s="1"/>
  <c r="I919" i="4"/>
  <c r="J919" i="4" s="1"/>
  <c r="R919" i="4"/>
  <c r="R1039" i="4"/>
  <c r="I1039" i="4"/>
  <c r="J1039" i="4" s="1"/>
  <c r="N558" i="5"/>
  <c r="R558" i="5"/>
  <c r="P716" i="5"/>
  <c r="G716" i="5"/>
  <c r="P236" i="5"/>
  <c r="G236" i="5"/>
  <c r="S79" i="4"/>
  <c r="K79" i="4"/>
  <c r="E956" i="5"/>
  <c r="F956" i="5" s="1"/>
  <c r="N1038" i="5"/>
  <c r="R1038" i="5"/>
  <c r="R438" i="5"/>
  <c r="S438" i="5" s="1"/>
  <c r="N438" i="5"/>
  <c r="E836" i="5"/>
  <c r="F836" i="5" s="1"/>
  <c r="J79" i="5"/>
  <c r="K79" i="5" s="1"/>
  <c r="O78" i="5"/>
  <c r="U78" i="5" s="1"/>
  <c r="V78" i="5" s="1"/>
  <c r="O318" i="5"/>
  <c r="U318" i="5" s="1"/>
  <c r="V318" i="5" s="1"/>
  <c r="J319" i="5"/>
  <c r="K319" i="5" s="1"/>
  <c r="S1038" i="5"/>
  <c r="E476" i="5"/>
  <c r="F476" i="5" s="1"/>
  <c r="M199" i="4"/>
  <c r="Q198" i="4"/>
  <c r="W198" i="4" s="1"/>
  <c r="X198" i="4" s="1"/>
  <c r="R1158" i="5"/>
  <c r="S1158" i="5" s="1"/>
  <c r="N1158" i="5"/>
  <c r="K199" i="4"/>
  <c r="S199" i="4"/>
  <c r="E1196" i="5"/>
  <c r="F1196" i="5" s="1"/>
  <c r="P1158" i="4"/>
  <c r="T1158" i="4"/>
  <c r="U1158" i="4" s="1"/>
  <c r="P798" i="4"/>
  <c r="T798" i="4"/>
  <c r="U798" i="4" s="1"/>
  <c r="T1038" i="4"/>
  <c r="U1038" i="4" s="1"/>
  <c r="P1038" i="4"/>
  <c r="N798" i="5"/>
  <c r="R798" i="5"/>
  <c r="O198" i="5"/>
  <c r="U198" i="5" s="1"/>
  <c r="V198" i="5" s="1"/>
  <c r="J199" i="5"/>
  <c r="K199" i="5" s="1"/>
  <c r="S798" i="5"/>
  <c r="M679" i="4"/>
  <c r="Q678" i="4"/>
  <c r="W678" i="4" s="1"/>
  <c r="X678" i="4" s="1"/>
  <c r="S319" i="4"/>
  <c r="K319" i="4"/>
  <c r="R559" i="4"/>
  <c r="I559" i="4"/>
  <c r="J559" i="4" s="1"/>
  <c r="I1159" i="4"/>
  <c r="J1159" i="4" s="1"/>
  <c r="R1159" i="4"/>
  <c r="M1039" i="4" l="1"/>
  <c r="Q1038" i="4"/>
  <c r="W1038" i="4" s="1"/>
  <c r="X1038" i="4" s="1"/>
  <c r="K1159" i="4"/>
  <c r="S1159" i="4"/>
  <c r="G200" i="4"/>
  <c r="H200" i="4" s="1"/>
  <c r="L199" i="4"/>
  <c r="N199" i="4" s="1"/>
  <c r="Q319" i="5"/>
  <c r="L319" i="5"/>
  <c r="M319" i="5" s="1"/>
  <c r="G80" i="4"/>
  <c r="H80" i="4" s="1"/>
  <c r="L79" i="4"/>
  <c r="N79" i="4" s="1"/>
  <c r="K1039" i="4"/>
  <c r="S1039" i="4"/>
  <c r="E117" i="5"/>
  <c r="F117" i="5" s="1"/>
  <c r="O438" i="5"/>
  <c r="U438" i="5" s="1"/>
  <c r="V438" i="5" s="1"/>
  <c r="J439" i="5"/>
  <c r="K439" i="5" s="1"/>
  <c r="Q438" i="4"/>
  <c r="W438" i="4" s="1"/>
  <c r="X438" i="4" s="1"/>
  <c r="M439" i="4"/>
  <c r="P836" i="5"/>
  <c r="G836" i="5"/>
  <c r="O558" i="5"/>
  <c r="U558" i="5" s="1"/>
  <c r="V558" i="5" s="1"/>
  <c r="J559" i="5"/>
  <c r="K559" i="5" s="1"/>
  <c r="M559" i="4"/>
  <c r="Q558" i="4"/>
  <c r="W558" i="4" s="1"/>
  <c r="X558" i="4" s="1"/>
  <c r="M799" i="4"/>
  <c r="Q798" i="4"/>
  <c r="W798" i="4" s="1"/>
  <c r="X798" i="4" s="1"/>
  <c r="E237" i="5"/>
  <c r="F237" i="5" s="1"/>
  <c r="P1076" i="5"/>
  <c r="G1076" i="5"/>
  <c r="M919" i="4"/>
  <c r="Q918" i="4"/>
  <c r="W918" i="4" s="1"/>
  <c r="X918" i="4" s="1"/>
  <c r="O918" i="5"/>
  <c r="U918" i="5" s="1"/>
  <c r="V918" i="5" s="1"/>
  <c r="J919" i="5"/>
  <c r="K919" i="5" s="1"/>
  <c r="G680" i="4"/>
  <c r="H680" i="4" s="1"/>
  <c r="L679" i="4"/>
  <c r="N679" i="4" s="1"/>
  <c r="E717" i="5"/>
  <c r="F717" i="5" s="1"/>
  <c r="K919" i="4"/>
  <c r="S919" i="4"/>
  <c r="P956" i="5"/>
  <c r="G956" i="5"/>
  <c r="Q199" i="5"/>
  <c r="L199" i="5"/>
  <c r="M199" i="5" s="1"/>
  <c r="L79" i="5"/>
  <c r="M79" i="5" s="1"/>
  <c r="Q79" i="5"/>
  <c r="G476" i="5"/>
  <c r="P476" i="5"/>
  <c r="J1039" i="5"/>
  <c r="K1039" i="5" s="1"/>
  <c r="O1038" i="5"/>
  <c r="U1038" i="5" s="1"/>
  <c r="V1038" i="5" s="1"/>
  <c r="S439" i="4"/>
  <c r="K439" i="4"/>
  <c r="G596" i="5"/>
  <c r="P596" i="5"/>
  <c r="S559" i="4"/>
  <c r="K559" i="4"/>
  <c r="J1159" i="5"/>
  <c r="K1159" i="5" s="1"/>
  <c r="O1158" i="5"/>
  <c r="U1158" i="5" s="1"/>
  <c r="V1158" i="5" s="1"/>
  <c r="G320" i="4"/>
  <c r="H320" i="4" s="1"/>
  <c r="L319" i="4"/>
  <c r="N319" i="4" s="1"/>
  <c r="M1159" i="4"/>
  <c r="Q1158" i="4"/>
  <c r="W1158" i="4" s="1"/>
  <c r="X1158" i="4" s="1"/>
  <c r="O798" i="5"/>
  <c r="U798" i="5" s="1"/>
  <c r="V798" i="5" s="1"/>
  <c r="J799" i="5"/>
  <c r="K799" i="5" s="1"/>
  <c r="P1196" i="5"/>
  <c r="G1196" i="5"/>
  <c r="S799" i="4"/>
  <c r="K799" i="4"/>
  <c r="L679" i="5"/>
  <c r="M679" i="5" s="1"/>
  <c r="Q679" i="5"/>
  <c r="E357" i="5"/>
  <c r="F357" i="5" s="1"/>
  <c r="E1197" i="5" l="1"/>
  <c r="F1197" i="5" s="1"/>
  <c r="L799" i="5"/>
  <c r="M799" i="5" s="1"/>
  <c r="Q799" i="5"/>
  <c r="G560" i="4"/>
  <c r="H560" i="4" s="1"/>
  <c r="L559" i="4"/>
  <c r="N559" i="4" s="1"/>
  <c r="T319" i="4"/>
  <c r="U319" i="4" s="1"/>
  <c r="P319" i="4"/>
  <c r="E597" i="5"/>
  <c r="F597" i="5" s="1"/>
  <c r="S79" i="5"/>
  <c r="G920" i="4"/>
  <c r="H920" i="4" s="1"/>
  <c r="L919" i="4"/>
  <c r="N919" i="4" s="1"/>
  <c r="N79" i="5"/>
  <c r="R79" i="5"/>
  <c r="N199" i="5"/>
  <c r="R199" i="5"/>
  <c r="P717" i="5"/>
  <c r="G717" i="5"/>
  <c r="T79" i="4"/>
  <c r="U79" i="4" s="1"/>
  <c r="P79" i="4"/>
  <c r="G1040" i="4"/>
  <c r="H1040" i="4" s="1"/>
  <c r="L1039" i="4"/>
  <c r="N1039" i="4" s="1"/>
  <c r="R80" i="4"/>
  <c r="I80" i="4"/>
  <c r="J80" i="4" s="1"/>
  <c r="E957" i="5"/>
  <c r="F957" i="5" s="1"/>
  <c r="T679" i="4"/>
  <c r="U679" i="4" s="1"/>
  <c r="P679" i="4"/>
  <c r="Q439" i="5"/>
  <c r="L439" i="5"/>
  <c r="M439" i="5" s="1"/>
  <c r="R319" i="5"/>
  <c r="N319" i="5"/>
  <c r="L439" i="4"/>
  <c r="N439" i="4" s="1"/>
  <c r="G440" i="4"/>
  <c r="H440" i="4" s="1"/>
  <c r="I680" i="4"/>
  <c r="J680" i="4" s="1"/>
  <c r="R680" i="4"/>
  <c r="E1077" i="5"/>
  <c r="F1077" i="5" s="1"/>
  <c r="Q559" i="5"/>
  <c r="L559" i="5"/>
  <c r="M559" i="5" s="1"/>
  <c r="S319" i="5"/>
  <c r="S199" i="5"/>
  <c r="P357" i="5"/>
  <c r="G357" i="5"/>
  <c r="L1039" i="5"/>
  <c r="M1039" i="5" s="1"/>
  <c r="Q1039" i="5"/>
  <c r="L919" i="5"/>
  <c r="M919" i="5" s="1"/>
  <c r="Q919" i="5"/>
  <c r="G117" i="5"/>
  <c r="P117" i="5"/>
  <c r="P199" i="4"/>
  <c r="T199" i="4"/>
  <c r="U199" i="4" s="1"/>
  <c r="R320" i="4"/>
  <c r="I320" i="4"/>
  <c r="J320" i="4" s="1"/>
  <c r="L1159" i="4"/>
  <c r="N1159" i="4" s="1"/>
  <c r="G1160" i="4"/>
  <c r="H1160" i="4" s="1"/>
  <c r="L1159" i="5"/>
  <c r="M1159" i="5" s="1"/>
  <c r="Q1159" i="5"/>
  <c r="R679" i="5"/>
  <c r="S679" i="5" s="1"/>
  <c r="N679" i="5"/>
  <c r="G800" i="4"/>
  <c r="H800" i="4" s="1"/>
  <c r="L799" i="4"/>
  <c r="N799" i="4" s="1"/>
  <c r="E477" i="5"/>
  <c r="F477" i="5" s="1"/>
  <c r="P237" i="5"/>
  <c r="G237" i="5"/>
  <c r="E837" i="5"/>
  <c r="F837" i="5" s="1"/>
  <c r="R200" i="4"/>
  <c r="I200" i="4"/>
  <c r="J200" i="4" s="1"/>
  <c r="S200" i="4" l="1"/>
  <c r="K200" i="4"/>
  <c r="P1159" i="4"/>
  <c r="T1159" i="4"/>
  <c r="U1159" i="4" s="1"/>
  <c r="S919" i="5"/>
  <c r="M680" i="4"/>
  <c r="Q679" i="4"/>
  <c r="W679" i="4" s="1"/>
  <c r="X679" i="4" s="1"/>
  <c r="M80" i="4"/>
  <c r="Q79" i="4"/>
  <c r="W79" i="4" s="1"/>
  <c r="X79" i="4" s="1"/>
  <c r="T559" i="4"/>
  <c r="U559" i="4" s="1"/>
  <c r="P559" i="4"/>
  <c r="S680" i="4"/>
  <c r="K680" i="4"/>
  <c r="T919" i="4"/>
  <c r="U919" i="4" s="1"/>
  <c r="P919" i="4"/>
  <c r="R560" i="4"/>
  <c r="I560" i="4"/>
  <c r="J560" i="4" s="1"/>
  <c r="G837" i="5"/>
  <c r="P837" i="5"/>
  <c r="R440" i="4"/>
  <c r="I440" i="4"/>
  <c r="J440" i="4" s="1"/>
  <c r="E718" i="5"/>
  <c r="F718" i="5" s="1"/>
  <c r="R920" i="4"/>
  <c r="I920" i="4"/>
  <c r="J920" i="4" s="1"/>
  <c r="O79" i="5"/>
  <c r="U79" i="5" s="1"/>
  <c r="V79" i="5" s="1"/>
  <c r="J80" i="5"/>
  <c r="K80" i="5" s="1"/>
  <c r="N919" i="5"/>
  <c r="R919" i="5"/>
  <c r="R559" i="5"/>
  <c r="N559" i="5"/>
  <c r="J680" i="5"/>
  <c r="K680" i="5" s="1"/>
  <c r="O679" i="5"/>
  <c r="U679" i="5" s="1"/>
  <c r="V679" i="5" s="1"/>
  <c r="S559" i="5"/>
  <c r="T439" i="4"/>
  <c r="U439" i="4" s="1"/>
  <c r="P439" i="4"/>
  <c r="R799" i="5"/>
  <c r="S799" i="5" s="1"/>
  <c r="N799" i="5"/>
  <c r="S320" i="4"/>
  <c r="K320" i="4"/>
  <c r="G1077" i="5"/>
  <c r="P1077" i="5"/>
  <c r="S80" i="4"/>
  <c r="K80" i="4"/>
  <c r="P597" i="5"/>
  <c r="G597" i="5"/>
  <c r="G1197" i="5"/>
  <c r="P1197" i="5"/>
  <c r="I1040" i="4"/>
  <c r="J1040" i="4" s="1"/>
  <c r="R1040" i="4"/>
  <c r="I800" i="4"/>
  <c r="J800" i="4" s="1"/>
  <c r="R800" i="4"/>
  <c r="N1039" i="5"/>
  <c r="R1039" i="5"/>
  <c r="S1039" i="5" s="1"/>
  <c r="J320" i="5"/>
  <c r="K320" i="5" s="1"/>
  <c r="O319" i="5"/>
  <c r="U319" i="5" s="1"/>
  <c r="V319" i="5" s="1"/>
  <c r="S1159" i="5"/>
  <c r="J200" i="5"/>
  <c r="K200" i="5" s="1"/>
  <c r="O199" i="5"/>
  <c r="U199" i="5" s="1"/>
  <c r="V199" i="5" s="1"/>
  <c r="R1160" i="4"/>
  <c r="I1160" i="4"/>
  <c r="J1160" i="4" s="1"/>
  <c r="P799" i="4"/>
  <c r="T799" i="4"/>
  <c r="U799" i="4" s="1"/>
  <c r="P957" i="5"/>
  <c r="G957" i="5"/>
  <c r="E238" i="5"/>
  <c r="F238" i="5" s="1"/>
  <c r="Q199" i="4"/>
  <c r="W199" i="4" s="1"/>
  <c r="X199" i="4" s="1"/>
  <c r="M200" i="4"/>
  <c r="P477" i="5"/>
  <c r="G477" i="5"/>
  <c r="R1159" i="5"/>
  <c r="N1159" i="5"/>
  <c r="E118" i="5"/>
  <c r="F118" i="5" s="1"/>
  <c r="E358" i="5"/>
  <c r="F358" i="5" s="1"/>
  <c r="N439" i="5"/>
  <c r="R439" i="5"/>
  <c r="S439" i="5" s="1"/>
  <c r="P1039" i="4"/>
  <c r="T1039" i="4"/>
  <c r="U1039" i="4" s="1"/>
  <c r="M320" i="4"/>
  <c r="Q319" i="4"/>
  <c r="W319" i="4" s="1"/>
  <c r="X319" i="4" s="1"/>
  <c r="K440" i="4" l="1"/>
  <c r="S440" i="4"/>
  <c r="J920" i="5"/>
  <c r="K920" i="5" s="1"/>
  <c r="O919" i="5"/>
  <c r="U919" i="5" s="1"/>
  <c r="V919" i="5" s="1"/>
  <c r="M920" i="4"/>
  <c r="Q919" i="4"/>
  <c r="W919" i="4" s="1"/>
  <c r="X919" i="4" s="1"/>
  <c r="Q80" i="5"/>
  <c r="L80" i="5"/>
  <c r="M80" i="5" s="1"/>
  <c r="G321" i="4"/>
  <c r="H321" i="4" s="1"/>
  <c r="L320" i="4"/>
  <c r="N320" i="4" s="1"/>
  <c r="Q799" i="4"/>
  <c r="W799" i="4" s="1"/>
  <c r="X799" i="4" s="1"/>
  <c r="M800" i="4"/>
  <c r="L320" i="5"/>
  <c r="M320" i="5" s="1"/>
  <c r="Q320" i="5"/>
  <c r="E1198" i="5"/>
  <c r="F1198" i="5" s="1"/>
  <c r="G681" i="4"/>
  <c r="H681" i="4" s="1"/>
  <c r="L680" i="4"/>
  <c r="N680" i="4" s="1"/>
  <c r="E598" i="5"/>
  <c r="F598" i="5" s="1"/>
  <c r="O799" i="5"/>
  <c r="U799" i="5" s="1"/>
  <c r="V799" i="5" s="1"/>
  <c r="J800" i="5"/>
  <c r="K800" i="5" s="1"/>
  <c r="Q680" i="5"/>
  <c r="L680" i="5"/>
  <c r="M680" i="5" s="1"/>
  <c r="E838" i="5"/>
  <c r="F838" i="5" s="1"/>
  <c r="E1078" i="5"/>
  <c r="F1078" i="5" s="1"/>
  <c r="P118" i="5"/>
  <c r="G118" i="5"/>
  <c r="P238" i="5"/>
  <c r="G238" i="5"/>
  <c r="E958" i="5"/>
  <c r="F958" i="5" s="1"/>
  <c r="O1039" i="5"/>
  <c r="U1039" i="5" s="1"/>
  <c r="V1039" i="5" s="1"/>
  <c r="J1040" i="5"/>
  <c r="K1040" i="5" s="1"/>
  <c r="O559" i="5"/>
  <c r="U559" i="5" s="1"/>
  <c r="V559" i="5" s="1"/>
  <c r="J560" i="5"/>
  <c r="K560" i="5" s="1"/>
  <c r="K920" i="4"/>
  <c r="S920" i="4"/>
  <c r="Q559" i="4"/>
  <c r="W559" i="4" s="1"/>
  <c r="X559" i="4" s="1"/>
  <c r="M560" i="4"/>
  <c r="Q1159" i="4"/>
  <c r="W1159" i="4" s="1"/>
  <c r="X1159" i="4" s="1"/>
  <c r="M1160" i="4"/>
  <c r="S1040" i="4"/>
  <c r="K1040" i="4"/>
  <c r="M1040" i="4"/>
  <c r="Q1039" i="4"/>
  <c r="W1039" i="4" s="1"/>
  <c r="X1039" i="4" s="1"/>
  <c r="O1159" i="5"/>
  <c r="U1159" i="5" s="1"/>
  <c r="V1159" i="5" s="1"/>
  <c r="J1160" i="5"/>
  <c r="K1160" i="5" s="1"/>
  <c r="G81" i="4"/>
  <c r="H81" i="4" s="1"/>
  <c r="L80" i="4"/>
  <c r="N80" i="4" s="1"/>
  <c r="S560" i="4"/>
  <c r="K560" i="4"/>
  <c r="L200" i="4"/>
  <c r="N200" i="4" s="1"/>
  <c r="G201" i="4"/>
  <c r="H201" i="4" s="1"/>
  <c r="G358" i="5"/>
  <c r="P358" i="5"/>
  <c r="S1160" i="4"/>
  <c r="K1160" i="4"/>
  <c r="Q200" i="5"/>
  <c r="L200" i="5"/>
  <c r="M200" i="5" s="1"/>
  <c r="O439" i="5"/>
  <c r="U439" i="5" s="1"/>
  <c r="V439" i="5" s="1"/>
  <c r="J440" i="5"/>
  <c r="K440" i="5" s="1"/>
  <c r="E478" i="5"/>
  <c r="F478" i="5" s="1"/>
  <c r="S800" i="4"/>
  <c r="K800" i="4"/>
  <c r="M440" i="4"/>
  <c r="Q439" i="4"/>
  <c r="W439" i="4" s="1"/>
  <c r="X439" i="4" s="1"/>
  <c r="P718" i="5"/>
  <c r="G718" i="5"/>
  <c r="E239" i="5" l="1"/>
  <c r="F239" i="5" s="1"/>
  <c r="G478" i="5"/>
  <c r="P478" i="5"/>
  <c r="P80" i="4"/>
  <c r="T80" i="4"/>
  <c r="U80" i="4" s="1"/>
  <c r="L920" i="4"/>
  <c r="N920" i="4" s="1"/>
  <c r="G921" i="4"/>
  <c r="H921" i="4" s="1"/>
  <c r="S680" i="5"/>
  <c r="P1198" i="5"/>
  <c r="G1198" i="5"/>
  <c r="I321" i="4"/>
  <c r="J321" i="4" s="1"/>
  <c r="R321" i="4"/>
  <c r="Q920" i="5"/>
  <c r="L920" i="5"/>
  <c r="M920" i="5" s="1"/>
  <c r="R81" i="4"/>
  <c r="I81" i="4"/>
  <c r="J81" i="4" s="1"/>
  <c r="L1040" i="4"/>
  <c r="N1040" i="4" s="1"/>
  <c r="G1041" i="4"/>
  <c r="H1041" i="4" s="1"/>
  <c r="L560" i="5"/>
  <c r="M560" i="5" s="1"/>
  <c r="Q560" i="5"/>
  <c r="E119" i="5"/>
  <c r="F119" i="5" s="1"/>
  <c r="Q800" i="5"/>
  <c r="L800" i="5"/>
  <c r="M800" i="5" s="1"/>
  <c r="I681" i="4"/>
  <c r="J681" i="4" s="1"/>
  <c r="R681" i="4"/>
  <c r="L440" i="5"/>
  <c r="M440" i="5" s="1"/>
  <c r="Q440" i="5"/>
  <c r="E359" i="5"/>
  <c r="F359" i="5" s="1"/>
  <c r="R80" i="5"/>
  <c r="S80" i="5" s="1"/>
  <c r="N80" i="5"/>
  <c r="L800" i="4"/>
  <c r="N800" i="4" s="1"/>
  <c r="G801" i="4"/>
  <c r="H801" i="4" s="1"/>
  <c r="P958" i="5"/>
  <c r="G958" i="5"/>
  <c r="E719" i="5"/>
  <c r="F719" i="5" s="1"/>
  <c r="R201" i="4"/>
  <c r="I201" i="4"/>
  <c r="J201" i="4" s="1"/>
  <c r="Q1040" i="5"/>
  <c r="L1040" i="5"/>
  <c r="M1040" i="5" s="1"/>
  <c r="P1078" i="5"/>
  <c r="G1078" i="5"/>
  <c r="G598" i="5"/>
  <c r="P598" i="5"/>
  <c r="N320" i="5"/>
  <c r="R320" i="5"/>
  <c r="S320" i="5" s="1"/>
  <c r="L1160" i="4"/>
  <c r="N1160" i="4" s="1"/>
  <c r="G1161" i="4"/>
  <c r="H1161" i="4" s="1"/>
  <c r="T320" i="4"/>
  <c r="U320" i="4" s="1"/>
  <c r="P320" i="4"/>
  <c r="T200" i="4"/>
  <c r="U200" i="4" s="1"/>
  <c r="P200" i="4"/>
  <c r="G441" i="4"/>
  <c r="H441" i="4" s="1"/>
  <c r="L440" i="4"/>
  <c r="N440" i="4" s="1"/>
  <c r="N680" i="5"/>
  <c r="R680" i="5"/>
  <c r="R200" i="5"/>
  <c r="N200" i="5"/>
  <c r="S200" i="5"/>
  <c r="L560" i="4"/>
  <c r="N560" i="4" s="1"/>
  <c r="G561" i="4"/>
  <c r="H561" i="4" s="1"/>
  <c r="L1160" i="5"/>
  <c r="M1160" i="5" s="1"/>
  <c r="Q1160" i="5"/>
  <c r="P838" i="5"/>
  <c r="G838" i="5"/>
  <c r="T680" i="4"/>
  <c r="U680" i="4" s="1"/>
  <c r="P680" i="4"/>
  <c r="P560" i="4" l="1"/>
  <c r="T560" i="4"/>
  <c r="U560" i="4" s="1"/>
  <c r="M201" i="4"/>
  <c r="Q200" i="4"/>
  <c r="W200" i="4" s="1"/>
  <c r="X200" i="4" s="1"/>
  <c r="S201" i="4"/>
  <c r="K201" i="4"/>
  <c r="J81" i="5"/>
  <c r="K81" i="5" s="1"/>
  <c r="O80" i="5"/>
  <c r="U80" i="5" s="1"/>
  <c r="V80" i="5" s="1"/>
  <c r="R1041" i="4"/>
  <c r="I1041" i="4"/>
  <c r="J1041" i="4" s="1"/>
  <c r="S321" i="4"/>
  <c r="K321" i="4"/>
  <c r="M81" i="4"/>
  <c r="Q80" i="4"/>
  <c r="W80" i="4" s="1"/>
  <c r="X80" i="4" s="1"/>
  <c r="S81" i="4"/>
  <c r="K81" i="4"/>
  <c r="E479" i="5"/>
  <c r="F479" i="5" s="1"/>
  <c r="M681" i="4"/>
  <c r="Q680" i="4"/>
  <c r="W680" i="4" s="1"/>
  <c r="X680" i="4" s="1"/>
  <c r="O320" i="5"/>
  <c r="U320" i="5" s="1"/>
  <c r="V320" i="5" s="1"/>
  <c r="J321" i="5"/>
  <c r="K321" i="5" s="1"/>
  <c r="J201" i="5"/>
  <c r="K201" i="5" s="1"/>
  <c r="O200" i="5"/>
  <c r="U200" i="5" s="1"/>
  <c r="V200" i="5" s="1"/>
  <c r="E599" i="5"/>
  <c r="F599" i="5" s="1"/>
  <c r="P239" i="5"/>
  <c r="G239" i="5"/>
  <c r="S681" i="4"/>
  <c r="K681" i="4"/>
  <c r="M321" i="4"/>
  <c r="Q320" i="4"/>
  <c r="W320" i="4" s="1"/>
  <c r="X320" i="4" s="1"/>
  <c r="P719" i="5"/>
  <c r="G719" i="5"/>
  <c r="E1079" i="5"/>
  <c r="F1079" i="5" s="1"/>
  <c r="E959" i="5"/>
  <c r="F959" i="5" s="1"/>
  <c r="G119" i="5"/>
  <c r="P119" i="5"/>
  <c r="E1199" i="5"/>
  <c r="F1199" i="5" s="1"/>
  <c r="E839" i="5"/>
  <c r="F839" i="5" s="1"/>
  <c r="J681" i="5"/>
  <c r="K681" i="5" s="1"/>
  <c r="O680" i="5"/>
  <c r="U680" i="5" s="1"/>
  <c r="V680" i="5" s="1"/>
  <c r="G359" i="5"/>
  <c r="P359" i="5"/>
  <c r="R920" i="5"/>
  <c r="S920" i="5" s="1"/>
  <c r="N920" i="5"/>
  <c r="I921" i="4"/>
  <c r="J921" i="4" s="1"/>
  <c r="R921" i="4"/>
  <c r="P1040" i="4"/>
  <c r="T1040" i="4"/>
  <c r="U1040" i="4" s="1"/>
  <c r="R1160" i="5"/>
  <c r="N1160" i="5"/>
  <c r="T1160" i="4"/>
  <c r="U1160" i="4" s="1"/>
  <c r="P1160" i="4"/>
  <c r="N1040" i="5"/>
  <c r="R1040" i="5"/>
  <c r="S1040" i="5" s="1"/>
  <c r="I801" i="4"/>
  <c r="J801" i="4" s="1"/>
  <c r="R801" i="4"/>
  <c r="P920" i="4"/>
  <c r="T920" i="4"/>
  <c r="U920" i="4" s="1"/>
  <c r="N800" i="5"/>
  <c r="R800" i="5"/>
  <c r="S800" i="5" s="1"/>
  <c r="S1160" i="5"/>
  <c r="I1161" i="4"/>
  <c r="J1161" i="4" s="1"/>
  <c r="R1161" i="4"/>
  <c r="T440" i="4"/>
  <c r="U440" i="4" s="1"/>
  <c r="P440" i="4"/>
  <c r="R561" i="4"/>
  <c r="I561" i="4"/>
  <c r="J561" i="4" s="1"/>
  <c r="R441" i="4"/>
  <c r="I441" i="4"/>
  <c r="J441" i="4" s="1"/>
  <c r="T800" i="4"/>
  <c r="U800" i="4" s="1"/>
  <c r="P800" i="4"/>
  <c r="R440" i="5"/>
  <c r="S440" i="5" s="1"/>
  <c r="N440" i="5"/>
  <c r="R560" i="5"/>
  <c r="S560" i="5" s="1"/>
  <c r="N560" i="5"/>
  <c r="Q321" i="5" l="1"/>
  <c r="L321" i="5"/>
  <c r="M321" i="5" s="1"/>
  <c r="Q1040" i="4"/>
  <c r="W1040" i="4" s="1"/>
  <c r="X1040" i="4" s="1"/>
  <c r="M1041" i="4"/>
  <c r="L81" i="5"/>
  <c r="M81" i="5" s="1"/>
  <c r="Q81" i="5"/>
  <c r="O800" i="5"/>
  <c r="U800" i="5" s="1"/>
  <c r="V800" i="5" s="1"/>
  <c r="J801" i="5"/>
  <c r="K801" i="5" s="1"/>
  <c r="E720" i="5"/>
  <c r="F720" i="5" s="1"/>
  <c r="G202" i="4"/>
  <c r="H202" i="4" s="1"/>
  <c r="L201" i="4"/>
  <c r="N201" i="4" s="1"/>
  <c r="K441" i="4"/>
  <c r="S441" i="4"/>
  <c r="S921" i="4"/>
  <c r="K921" i="4"/>
  <c r="L681" i="5"/>
  <c r="M681" i="5" s="1"/>
  <c r="Q681" i="5"/>
  <c r="E120" i="5"/>
  <c r="F120" i="5" s="1"/>
  <c r="P599" i="5"/>
  <c r="G599" i="5"/>
  <c r="G322" i="4"/>
  <c r="H322" i="4" s="1"/>
  <c r="L321" i="4"/>
  <c r="N321" i="4" s="1"/>
  <c r="O560" i="5"/>
  <c r="U560" i="5" s="1"/>
  <c r="V560" i="5" s="1"/>
  <c r="J561" i="5"/>
  <c r="K561" i="5" s="1"/>
  <c r="M441" i="4"/>
  <c r="Q440" i="4"/>
  <c r="W440" i="4" s="1"/>
  <c r="X440" i="4" s="1"/>
  <c r="P959" i="5"/>
  <c r="G959" i="5"/>
  <c r="P479" i="5"/>
  <c r="G479" i="5"/>
  <c r="S561" i="4"/>
  <c r="K561" i="4"/>
  <c r="M921" i="4"/>
  <c r="Q920" i="4"/>
  <c r="W920" i="4" s="1"/>
  <c r="X920" i="4" s="1"/>
  <c r="M801" i="4"/>
  <c r="Q800" i="4"/>
  <c r="W800" i="4" s="1"/>
  <c r="X800" i="4" s="1"/>
  <c r="S1041" i="4"/>
  <c r="K1041" i="4"/>
  <c r="E240" i="5"/>
  <c r="F240" i="5" s="1"/>
  <c r="O440" i="5"/>
  <c r="U440" i="5" s="1"/>
  <c r="V440" i="5" s="1"/>
  <c r="J441" i="5"/>
  <c r="K441" i="5" s="1"/>
  <c r="O1040" i="5"/>
  <c r="U1040" i="5" s="1"/>
  <c r="V1040" i="5" s="1"/>
  <c r="J1041" i="5"/>
  <c r="K1041" i="5" s="1"/>
  <c r="G839" i="5"/>
  <c r="P839" i="5"/>
  <c r="J1161" i="5"/>
  <c r="K1161" i="5" s="1"/>
  <c r="O1160" i="5"/>
  <c r="U1160" i="5" s="1"/>
  <c r="V1160" i="5" s="1"/>
  <c r="G1079" i="5"/>
  <c r="P1079" i="5"/>
  <c r="G682" i="4"/>
  <c r="H682" i="4" s="1"/>
  <c r="L681" i="4"/>
  <c r="N681" i="4" s="1"/>
  <c r="Q201" i="5"/>
  <c r="L201" i="5"/>
  <c r="M201" i="5" s="1"/>
  <c r="S801" i="4"/>
  <c r="K801" i="4"/>
  <c r="M1161" i="4"/>
  <c r="Q1160" i="4"/>
  <c r="W1160" i="4" s="1"/>
  <c r="X1160" i="4" s="1"/>
  <c r="O920" i="5"/>
  <c r="U920" i="5" s="1"/>
  <c r="V920" i="5" s="1"/>
  <c r="J921" i="5"/>
  <c r="K921" i="5" s="1"/>
  <c r="S1161" i="4"/>
  <c r="K1161" i="4"/>
  <c r="E360" i="5"/>
  <c r="F360" i="5" s="1"/>
  <c r="G1199" i="5"/>
  <c r="P1199" i="5"/>
  <c r="G82" i="4"/>
  <c r="H82" i="4" s="1"/>
  <c r="L81" i="4"/>
  <c r="N81" i="4" s="1"/>
  <c r="M561" i="4"/>
  <c r="Q560" i="4"/>
  <c r="W560" i="4" s="1"/>
  <c r="X560" i="4" s="1"/>
  <c r="P681" i="4" l="1"/>
  <c r="T681" i="4"/>
  <c r="U681" i="4" s="1"/>
  <c r="P240" i="5"/>
  <c r="G240" i="5"/>
  <c r="P720" i="5"/>
  <c r="G720" i="5"/>
  <c r="R681" i="5"/>
  <c r="S681" i="5" s="1"/>
  <c r="N681" i="5"/>
  <c r="L1041" i="5"/>
  <c r="M1041" i="5" s="1"/>
  <c r="Q1041" i="5"/>
  <c r="R322" i="4"/>
  <c r="I322" i="4"/>
  <c r="J322" i="4" s="1"/>
  <c r="L921" i="4"/>
  <c r="N921" i="4" s="1"/>
  <c r="G922" i="4"/>
  <c r="H922" i="4" s="1"/>
  <c r="P321" i="4"/>
  <c r="T321" i="4"/>
  <c r="U321" i="4" s="1"/>
  <c r="E960" i="5"/>
  <c r="F960" i="5" s="1"/>
  <c r="E600" i="5"/>
  <c r="F600" i="5" s="1"/>
  <c r="R321" i="5"/>
  <c r="S321" i="5" s="1"/>
  <c r="N321" i="5"/>
  <c r="G1162" i="4"/>
  <c r="H1162" i="4" s="1"/>
  <c r="L1161" i="4"/>
  <c r="N1161" i="4" s="1"/>
  <c r="L441" i="5"/>
  <c r="M441" i="5" s="1"/>
  <c r="Q441" i="5"/>
  <c r="L801" i="5"/>
  <c r="M801" i="5" s="1"/>
  <c r="Q801" i="5"/>
  <c r="E1200" i="5"/>
  <c r="F1200" i="5" s="1"/>
  <c r="E840" i="5"/>
  <c r="F840" i="5" s="1"/>
  <c r="G442" i="4"/>
  <c r="H442" i="4" s="1"/>
  <c r="L441" i="4"/>
  <c r="N441" i="4" s="1"/>
  <c r="R682" i="4"/>
  <c r="I682" i="4"/>
  <c r="J682" i="4" s="1"/>
  <c r="E480" i="5"/>
  <c r="F480" i="5" s="1"/>
  <c r="G360" i="5"/>
  <c r="P360" i="5"/>
  <c r="E1080" i="5"/>
  <c r="F1080" i="5" s="1"/>
  <c r="P81" i="4"/>
  <c r="T81" i="4"/>
  <c r="U81" i="4" s="1"/>
  <c r="L921" i="5"/>
  <c r="M921" i="5" s="1"/>
  <c r="Q921" i="5"/>
  <c r="N201" i="5"/>
  <c r="R201" i="5"/>
  <c r="S201" i="5" s="1"/>
  <c r="L1161" i="5"/>
  <c r="M1161" i="5" s="1"/>
  <c r="Q1161" i="5"/>
  <c r="G120" i="5"/>
  <c r="P120" i="5"/>
  <c r="T201" i="4"/>
  <c r="U201" i="4" s="1"/>
  <c r="P201" i="4"/>
  <c r="G1042" i="4"/>
  <c r="H1042" i="4" s="1"/>
  <c r="L1041" i="4"/>
  <c r="N1041" i="4" s="1"/>
  <c r="G802" i="4"/>
  <c r="H802" i="4" s="1"/>
  <c r="L801" i="4"/>
  <c r="N801" i="4" s="1"/>
  <c r="R82" i="4"/>
  <c r="I82" i="4"/>
  <c r="J82" i="4" s="1"/>
  <c r="G562" i="4"/>
  <c r="H562" i="4" s="1"/>
  <c r="L561" i="4"/>
  <c r="N561" i="4" s="1"/>
  <c r="Q561" i="5"/>
  <c r="L561" i="5"/>
  <c r="M561" i="5" s="1"/>
  <c r="I202" i="4"/>
  <c r="J202" i="4" s="1"/>
  <c r="R202" i="4"/>
  <c r="N81" i="5"/>
  <c r="R81" i="5"/>
  <c r="S81" i="5" s="1"/>
  <c r="O681" i="5" l="1"/>
  <c r="U681" i="5" s="1"/>
  <c r="V681" i="5" s="1"/>
  <c r="J682" i="5"/>
  <c r="K682" i="5" s="1"/>
  <c r="G1080" i="5"/>
  <c r="P1080" i="5"/>
  <c r="P441" i="4"/>
  <c r="T441" i="4"/>
  <c r="U441" i="4" s="1"/>
  <c r="R801" i="5"/>
  <c r="N801" i="5"/>
  <c r="J322" i="5"/>
  <c r="K322" i="5" s="1"/>
  <c r="O321" i="5"/>
  <c r="U321" i="5" s="1"/>
  <c r="V321" i="5" s="1"/>
  <c r="R922" i="4"/>
  <c r="I922" i="4"/>
  <c r="J922" i="4" s="1"/>
  <c r="Q681" i="4"/>
  <c r="W681" i="4" s="1"/>
  <c r="X681" i="4" s="1"/>
  <c r="M682" i="4"/>
  <c r="R561" i="5"/>
  <c r="N561" i="5"/>
  <c r="R442" i="4"/>
  <c r="I442" i="4"/>
  <c r="J442" i="4" s="1"/>
  <c r="P921" i="4"/>
  <c r="T921" i="4"/>
  <c r="U921" i="4" s="1"/>
  <c r="E721" i="5"/>
  <c r="F721" i="5" s="1"/>
  <c r="Q81" i="4"/>
  <c r="W81" i="4" s="1"/>
  <c r="X81" i="4" s="1"/>
  <c r="M82" i="4"/>
  <c r="P561" i="4"/>
  <c r="T561" i="4"/>
  <c r="U561" i="4" s="1"/>
  <c r="G600" i="5"/>
  <c r="P600" i="5"/>
  <c r="S202" i="4"/>
  <c r="K202" i="4"/>
  <c r="S801" i="5"/>
  <c r="R1161" i="5"/>
  <c r="S1161" i="5" s="1"/>
  <c r="N1161" i="5"/>
  <c r="P840" i="5"/>
  <c r="G840" i="5"/>
  <c r="S322" i="4"/>
  <c r="K322" i="4"/>
  <c r="R562" i="4"/>
  <c r="I562" i="4"/>
  <c r="J562" i="4" s="1"/>
  <c r="J202" i="5"/>
  <c r="K202" i="5" s="1"/>
  <c r="O201" i="5"/>
  <c r="U201" i="5" s="1"/>
  <c r="V201" i="5" s="1"/>
  <c r="E361" i="5"/>
  <c r="F361" i="5" s="1"/>
  <c r="T1041" i="4"/>
  <c r="U1041" i="4" s="1"/>
  <c r="P1041" i="4"/>
  <c r="S921" i="5"/>
  <c r="G480" i="5"/>
  <c r="P480" i="5"/>
  <c r="N441" i="5"/>
  <c r="R441" i="5"/>
  <c r="S441" i="5" s="1"/>
  <c r="E241" i="5"/>
  <c r="F241" i="5" s="1"/>
  <c r="E121" i="5"/>
  <c r="F121" i="5" s="1"/>
  <c r="I802" i="4"/>
  <c r="J802" i="4" s="1"/>
  <c r="R802" i="4"/>
  <c r="S82" i="4"/>
  <c r="K82" i="4"/>
  <c r="N921" i="5"/>
  <c r="R921" i="5"/>
  <c r="P1200" i="5"/>
  <c r="G1200" i="5"/>
  <c r="T1161" i="4"/>
  <c r="U1161" i="4" s="1"/>
  <c r="P1161" i="4"/>
  <c r="P960" i="5"/>
  <c r="G960" i="5"/>
  <c r="T801" i="4"/>
  <c r="U801" i="4" s="1"/>
  <c r="P801" i="4"/>
  <c r="Q321" i="4"/>
  <c r="W321" i="4" s="1"/>
  <c r="X321" i="4" s="1"/>
  <c r="M322" i="4"/>
  <c r="S561" i="5"/>
  <c r="I1042" i="4"/>
  <c r="J1042" i="4" s="1"/>
  <c r="R1042" i="4"/>
  <c r="M202" i="4"/>
  <c r="Q201" i="4"/>
  <c r="W201" i="4" s="1"/>
  <c r="X201" i="4" s="1"/>
  <c r="O81" i="5"/>
  <c r="U81" i="5" s="1"/>
  <c r="V81" i="5" s="1"/>
  <c r="J82" i="5"/>
  <c r="K82" i="5" s="1"/>
  <c r="S682" i="4"/>
  <c r="K682" i="4"/>
  <c r="R1162" i="4"/>
  <c r="I1162" i="4"/>
  <c r="J1162" i="4" s="1"/>
  <c r="R1041" i="5"/>
  <c r="S1041" i="5" s="1"/>
  <c r="N1041" i="5"/>
  <c r="S1042" i="4" l="1"/>
  <c r="K1042" i="4"/>
  <c r="E961" i="5"/>
  <c r="F961" i="5" s="1"/>
  <c r="L82" i="4"/>
  <c r="N82" i="4" s="1"/>
  <c r="G83" i="4"/>
  <c r="H83" i="4" s="1"/>
  <c r="P721" i="5"/>
  <c r="G721" i="5"/>
  <c r="M1162" i="4"/>
  <c r="Q1161" i="4"/>
  <c r="W1161" i="4" s="1"/>
  <c r="X1161" i="4" s="1"/>
  <c r="P361" i="5"/>
  <c r="G361" i="5"/>
  <c r="E601" i="5"/>
  <c r="F601" i="5" s="1"/>
  <c r="S922" i="4"/>
  <c r="K922" i="4"/>
  <c r="O441" i="5"/>
  <c r="U441" i="5" s="1"/>
  <c r="V441" i="5" s="1"/>
  <c r="J442" i="5"/>
  <c r="K442" i="5" s="1"/>
  <c r="E841" i="5"/>
  <c r="F841" i="5" s="1"/>
  <c r="S802" i="4"/>
  <c r="K802" i="4"/>
  <c r="E481" i="5"/>
  <c r="F481" i="5" s="1"/>
  <c r="O1161" i="5"/>
  <c r="U1161" i="5" s="1"/>
  <c r="V1161" i="5" s="1"/>
  <c r="J1162" i="5"/>
  <c r="K1162" i="5" s="1"/>
  <c r="Q921" i="4"/>
  <c r="W921" i="4" s="1"/>
  <c r="X921" i="4" s="1"/>
  <c r="M922" i="4"/>
  <c r="E1081" i="5"/>
  <c r="F1081" i="5" s="1"/>
  <c r="L202" i="5"/>
  <c r="M202" i="5" s="1"/>
  <c r="Q202" i="5"/>
  <c r="S442" i="4"/>
  <c r="K442" i="4"/>
  <c r="M802" i="4"/>
  <c r="Q801" i="4"/>
  <c r="W801" i="4" s="1"/>
  <c r="X801" i="4" s="1"/>
  <c r="S562" i="4"/>
  <c r="K562" i="4"/>
  <c r="Q561" i="4"/>
  <c r="W561" i="4" s="1"/>
  <c r="X561" i="4" s="1"/>
  <c r="M562" i="4"/>
  <c r="L322" i="5"/>
  <c r="M322" i="5" s="1"/>
  <c r="Q322" i="5"/>
  <c r="Q682" i="5"/>
  <c r="L682" i="5"/>
  <c r="M682" i="5" s="1"/>
  <c r="O1041" i="5"/>
  <c r="U1041" i="5" s="1"/>
  <c r="V1041" i="5" s="1"/>
  <c r="J1042" i="5"/>
  <c r="K1042" i="5" s="1"/>
  <c r="Q82" i="5"/>
  <c r="L82" i="5"/>
  <c r="M82" i="5" s="1"/>
  <c r="G121" i="5"/>
  <c r="P121" i="5"/>
  <c r="P241" i="5"/>
  <c r="G241" i="5"/>
  <c r="G203" i="4"/>
  <c r="H203" i="4" s="1"/>
  <c r="L202" i="4"/>
  <c r="N202" i="4" s="1"/>
  <c r="O561" i="5"/>
  <c r="U561" i="5" s="1"/>
  <c r="V561" i="5" s="1"/>
  <c r="J562" i="5"/>
  <c r="K562" i="5" s="1"/>
  <c r="O801" i="5"/>
  <c r="U801" i="5" s="1"/>
  <c r="V801" i="5" s="1"/>
  <c r="J802" i="5"/>
  <c r="K802" i="5" s="1"/>
  <c r="Q441" i="4"/>
  <c r="W441" i="4" s="1"/>
  <c r="X441" i="4" s="1"/>
  <c r="M442" i="4"/>
  <c r="K1162" i="4"/>
  <c r="S1162" i="4"/>
  <c r="E1201" i="5"/>
  <c r="F1201" i="5" s="1"/>
  <c r="M1042" i="4"/>
  <c r="Q1041" i="4"/>
  <c r="W1041" i="4" s="1"/>
  <c r="X1041" i="4" s="1"/>
  <c r="G683" i="4"/>
  <c r="H683" i="4" s="1"/>
  <c r="L682" i="4"/>
  <c r="N682" i="4" s="1"/>
  <c r="J922" i="5"/>
  <c r="K922" i="5" s="1"/>
  <c r="O921" i="5"/>
  <c r="U921" i="5" s="1"/>
  <c r="V921" i="5" s="1"/>
  <c r="G323" i="4"/>
  <c r="H323" i="4" s="1"/>
  <c r="L322" i="4"/>
  <c r="N322" i="4" s="1"/>
  <c r="I683" i="4" l="1"/>
  <c r="J683" i="4" s="1"/>
  <c r="R683" i="4"/>
  <c r="L562" i="4"/>
  <c r="N562" i="4" s="1"/>
  <c r="G563" i="4"/>
  <c r="H563" i="4" s="1"/>
  <c r="R202" i="5"/>
  <c r="N202" i="5"/>
  <c r="E362" i="5"/>
  <c r="F362" i="5" s="1"/>
  <c r="R83" i="4"/>
  <c r="I83" i="4"/>
  <c r="J83" i="4" s="1"/>
  <c r="P322" i="4"/>
  <c r="T322" i="4"/>
  <c r="U322" i="4" s="1"/>
  <c r="L802" i="5"/>
  <c r="M802" i="5" s="1"/>
  <c r="Q802" i="5"/>
  <c r="G1081" i="5"/>
  <c r="P1081" i="5"/>
  <c r="P961" i="5"/>
  <c r="G961" i="5"/>
  <c r="G803" i="4"/>
  <c r="H803" i="4" s="1"/>
  <c r="L802" i="4"/>
  <c r="N802" i="4" s="1"/>
  <c r="G923" i="4"/>
  <c r="H923" i="4" s="1"/>
  <c r="L922" i="4"/>
  <c r="N922" i="4" s="1"/>
  <c r="E242" i="5"/>
  <c r="F242" i="5" s="1"/>
  <c r="N322" i="5"/>
  <c r="R322" i="5"/>
  <c r="S322" i="5" s="1"/>
  <c r="G1043" i="4"/>
  <c r="H1043" i="4" s="1"/>
  <c r="L1042" i="4"/>
  <c r="N1042" i="4" s="1"/>
  <c r="T82" i="4"/>
  <c r="U82" i="4" s="1"/>
  <c r="P82" i="4"/>
  <c r="G1201" i="5"/>
  <c r="P1201" i="5"/>
  <c r="R82" i="5"/>
  <c r="N82" i="5"/>
  <c r="L442" i="4"/>
  <c r="N442" i="4" s="1"/>
  <c r="G443" i="4"/>
  <c r="H443" i="4" s="1"/>
  <c r="G841" i="5"/>
  <c r="P841" i="5"/>
  <c r="P601" i="5"/>
  <c r="G601" i="5"/>
  <c r="P481" i="5"/>
  <c r="G481" i="5"/>
  <c r="R323" i="4"/>
  <c r="I323" i="4"/>
  <c r="J323" i="4" s="1"/>
  <c r="L562" i="5"/>
  <c r="M562" i="5" s="1"/>
  <c r="Q562" i="5"/>
  <c r="Q922" i="5"/>
  <c r="L922" i="5"/>
  <c r="M922" i="5" s="1"/>
  <c r="P202" i="4"/>
  <c r="T202" i="4"/>
  <c r="U202" i="4" s="1"/>
  <c r="S82" i="5"/>
  <c r="E722" i="5"/>
  <c r="F722" i="5" s="1"/>
  <c r="N682" i="5"/>
  <c r="R682" i="5"/>
  <c r="S682" i="5" s="1"/>
  <c r="E122" i="5"/>
  <c r="F122" i="5" s="1"/>
  <c r="T682" i="4"/>
  <c r="U682" i="4" s="1"/>
  <c r="P682" i="4"/>
  <c r="G1163" i="4"/>
  <c r="H1163" i="4" s="1"/>
  <c r="L1162" i="4"/>
  <c r="N1162" i="4" s="1"/>
  <c r="R203" i="4"/>
  <c r="I203" i="4"/>
  <c r="J203" i="4" s="1"/>
  <c r="Q1042" i="5"/>
  <c r="L1042" i="5"/>
  <c r="M1042" i="5" s="1"/>
  <c r="S202" i="5"/>
  <c r="Q1162" i="5"/>
  <c r="L1162" i="5"/>
  <c r="M1162" i="5" s="1"/>
  <c r="L442" i="5"/>
  <c r="M442" i="5" s="1"/>
  <c r="Q442" i="5"/>
  <c r="P442" i="4" l="1"/>
  <c r="T442" i="4"/>
  <c r="U442" i="4" s="1"/>
  <c r="R1042" i="5"/>
  <c r="N1042" i="5"/>
  <c r="E482" i="5"/>
  <c r="F482" i="5" s="1"/>
  <c r="J83" i="5"/>
  <c r="K83" i="5" s="1"/>
  <c r="O82" i="5"/>
  <c r="U82" i="5" s="1"/>
  <c r="V82" i="5" s="1"/>
  <c r="N802" i="5"/>
  <c r="R802" i="5"/>
  <c r="S802" i="5" s="1"/>
  <c r="J203" i="5"/>
  <c r="K203" i="5" s="1"/>
  <c r="O202" i="5"/>
  <c r="U202" i="5" s="1"/>
  <c r="V202" i="5" s="1"/>
  <c r="P122" i="5"/>
  <c r="G122" i="5"/>
  <c r="M203" i="4"/>
  <c r="Q202" i="4"/>
  <c r="W202" i="4" s="1"/>
  <c r="X202" i="4" s="1"/>
  <c r="O322" i="5"/>
  <c r="U322" i="5" s="1"/>
  <c r="V322" i="5" s="1"/>
  <c r="J323" i="5"/>
  <c r="K323" i="5" s="1"/>
  <c r="E962" i="5"/>
  <c r="F962" i="5" s="1"/>
  <c r="R922" i="5"/>
  <c r="S922" i="5" s="1"/>
  <c r="N922" i="5"/>
  <c r="R563" i="4"/>
  <c r="I563" i="4"/>
  <c r="J563" i="4" s="1"/>
  <c r="R1043" i="4"/>
  <c r="I1043" i="4"/>
  <c r="J1043" i="4" s="1"/>
  <c r="S1042" i="5"/>
  <c r="E602" i="5"/>
  <c r="F602" i="5" s="1"/>
  <c r="M323" i="4"/>
  <c r="Q322" i="4"/>
  <c r="W322" i="4" s="1"/>
  <c r="X322" i="4" s="1"/>
  <c r="E1202" i="5"/>
  <c r="F1202" i="5" s="1"/>
  <c r="P242" i="5"/>
  <c r="G242" i="5"/>
  <c r="T562" i="4"/>
  <c r="U562" i="4" s="1"/>
  <c r="P562" i="4"/>
  <c r="S203" i="4"/>
  <c r="K203" i="4"/>
  <c r="J683" i="5"/>
  <c r="K683" i="5" s="1"/>
  <c r="O682" i="5"/>
  <c r="U682" i="5" s="1"/>
  <c r="V682" i="5" s="1"/>
  <c r="M83" i="4"/>
  <c r="Q82" i="4"/>
  <c r="W82" i="4" s="1"/>
  <c r="X82" i="4" s="1"/>
  <c r="T922" i="4"/>
  <c r="U922" i="4" s="1"/>
  <c r="P922" i="4"/>
  <c r="E1082" i="5"/>
  <c r="F1082" i="5" s="1"/>
  <c r="S83" i="4"/>
  <c r="K83" i="4"/>
  <c r="P1162" i="4"/>
  <c r="T1162" i="4"/>
  <c r="U1162" i="4" s="1"/>
  <c r="S562" i="5"/>
  <c r="I1163" i="4"/>
  <c r="J1163" i="4" s="1"/>
  <c r="R1163" i="4"/>
  <c r="P722" i="5"/>
  <c r="G722" i="5"/>
  <c r="N562" i="5"/>
  <c r="R562" i="5"/>
  <c r="E842" i="5"/>
  <c r="F842" i="5" s="1"/>
  <c r="I923" i="4"/>
  <c r="J923" i="4" s="1"/>
  <c r="R923" i="4"/>
  <c r="S683" i="4"/>
  <c r="K683" i="4"/>
  <c r="R803" i="4"/>
  <c r="I803" i="4"/>
  <c r="J803" i="4" s="1"/>
  <c r="R442" i="5"/>
  <c r="S442" i="5" s="1"/>
  <c r="N442" i="5"/>
  <c r="N1162" i="5"/>
  <c r="R1162" i="5"/>
  <c r="S1162" i="5" s="1"/>
  <c r="M683" i="4"/>
  <c r="Q682" i="4"/>
  <c r="W682" i="4" s="1"/>
  <c r="X682" i="4" s="1"/>
  <c r="S323" i="4"/>
  <c r="K323" i="4"/>
  <c r="R443" i="4"/>
  <c r="I443" i="4"/>
  <c r="J443" i="4" s="1"/>
  <c r="T1042" i="4"/>
  <c r="U1042" i="4" s="1"/>
  <c r="P1042" i="4"/>
  <c r="P802" i="4"/>
  <c r="T802" i="4"/>
  <c r="U802" i="4" s="1"/>
  <c r="G362" i="5"/>
  <c r="P362" i="5"/>
  <c r="G324" i="4" l="1"/>
  <c r="H324" i="4" s="1"/>
  <c r="L323" i="4"/>
  <c r="N323" i="4" s="1"/>
  <c r="K923" i="4"/>
  <c r="S923" i="4"/>
  <c r="S1163" i="4"/>
  <c r="K1163" i="4"/>
  <c r="P1082" i="5"/>
  <c r="G1082" i="5"/>
  <c r="G204" i="4"/>
  <c r="H204" i="4" s="1"/>
  <c r="L203" i="4"/>
  <c r="N203" i="4" s="1"/>
  <c r="O922" i="5"/>
  <c r="U922" i="5" s="1"/>
  <c r="V922" i="5" s="1"/>
  <c r="J923" i="5"/>
  <c r="K923" i="5" s="1"/>
  <c r="L83" i="5"/>
  <c r="M83" i="5" s="1"/>
  <c r="Q83" i="5"/>
  <c r="S1043" i="4"/>
  <c r="K1043" i="4"/>
  <c r="M923" i="4"/>
  <c r="Q922" i="4"/>
  <c r="W922" i="4" s="1"/>
  <c r="X922" i="4" s="1"/>
  <c r="G962" i="5"/>
  <c r="P962" i="5"/>
  <c r="J1043" i="5"/>
  <c r="K1043" i="5" s="1"/>
  <c r="O1042" i="5"/>
  <c r="U1042" i="5" s="1"/>
  <c r="V1042" i="5" s="1"/>
  <c r="S803" i="4"/>
  <c r="K803" i="4"/>
  <c r="M563" i="4"/>
  <c r="Q562" i="4"/>
  <c r="W562" i="4" s="1"/>
  <c r="X562" i="4" s="1"/>
  <c r="Q1162" i="4"/>
  <c r="W1162" i="4" s="1"/>
  <c r="X1162" i="4" s="1"/>
  <c r="M1163" i="4"/>
  <c r="M1043" i="4"/>
  <c r="Q1042" i="4"/>
  <c r="W1042" i="4" s="1"/>
  <c r="X1042" i="4" s="1"/>
  <c r="G684" i="4"/>
  <c r="H684" i="4" s="1"/>
  <c r="L683" i="4"/>
  <c r="N683" i="4" s="1"/>
  <c r="O562" i="5"/>
  <c r="U562" i="5" s="1"/>
  <c r="V562" i="5" s="1"/>
  <c r="J563" i="5"/>
  <c r="K563" i="5" s="1"/>
  <c r="K563" i="4"/>
  <c r="S563" i="4"/>
  <c r="Q323" i="5"/>
  <c r="L323" i="5"/>
  <c r="M323" i="5" s="1"/>
  <c r="Q203" i="5"/>
  <c r="L203" i="5"/>
  <c r="M203" i="5" s="1"/>
  <c r="M803" i="4"/>
  <c r="Q802" i="4"/>
  <c r="W802" i="4" s="1"/>
  <c r="X802" i="4" s="1"/>
  <c r="G84" i="4"/>
  <c r="H84" i="4" s="1"/>
  <c r="L83" i="4"/>
  <c r="N83" i="4" s="1"/>
  <c r="E243" i="5"/>
  <c r="F243" i="5" s="1"/>
  <c r="E363" i="5"/>
  <c r="F363" i="5" s="1"/>
  <c r="G482" i="5"/>
  <c r="P482" i="5"/>
  <c r="E723" i="5"/>
  <c r="F723" i="5" s="1"/>
  <c r="S443" i="4"/>
  <c r="K443" i="4"/>
  <c r="J1163" i="5"/>
  <c r="K1163" i="5" s="1"/>
  <c r="O1162" i="5"/>
  <c r="U1162" i="5" s="1"/>
  <c r="V1162" i="5" s="1"/>
  <c r="O802" i="5"/>
  <c r="U802" i="5" s="1"/>
  <c r="V802" i="5" s="1"/>
  <c r="J803" i="5"/>
  <c r="K803" i="5" s="1"/>
  <c r="P842" i="5"/>
  <c r="G842" i="5"/>
  <c r="E123" i="5"/>
  <c r="F123" i="5" s="1"/>
  <c r="O442" i="5"/>
  <c r="U442" i="5" s="1"/>
  <c r="V442" i="5" s="1"/>
  <c r="J443" i="5"/>
  <c r="K443" i="5" s="1"/>
  <c r="L683" i="5"/>
  <c r="M683" i="5" s="1"/>
  <c r="Q683" i="5"/>
  <c r="P1202" i="5"/>
  <c r="G1202" i="5"/>
  <c r="G602" i="5"/>
  <c r="P602" i="5"/>
  <c r="Q442" i="4"/>
  <c r="W442" i="4" s="1"/>
  <c r="X442" i="4" s="1"/>
  <c r="M443" i="4"/>
  <c r="G363" i="5" l="1"/>
  <c r="P363" i="5"/>
  <c r="N203" i="5"/>
  <c r="R203" i="5"/>
  <c r="S203" i="5" s="1"/>
  <c r="T683" i="4"/>
  <c r="U683" i="4" s="1"/>
  <c r="P683" i="4"/>
  <c r="G924" i="4"/>
  <c r="H924" i="4" s="1"/>
  <c r="L923" i="4"/>
  <c r="N923" i="4" s="1"/>
  <c r="E843" i="5"/>
  <c r="F843" i="5" s="1"/>
  <c r="L443" i="4"/>
  <c r="N443" i="4" s="1"/>
  <c r="G444" i="4"/>
  <c r="H444" i="4" s="1"/>
  <c r="R684" i="4"/>
  <c r="I684" i="4"/>
  <c r="J684" i="4" s="1"/>
  <c r="G804" i="4"/>
  <c r="H804" i="4" s="1"/>
  <c r="L803" i="4"/>
  <c r="N803" i="4" s="1"/>
  <c r="P203" i="4"/>
  <c r="T203" i="4"/>
  <c r="U203" i="4" s="1"/>
  <c r="T323" i="4"/>
  <c r="U323" i="4" s="1"/>
  <c r="P323" i="4"/>
  <c r="L923" i="5"/>
  <c r="M923" i="5" s="1"/>
  <c r="Q923" i="5"/>
  <c r="P243" i="5"/>
  <c r="G243" i="5"/>
  <c r="R204" i="4"/>
  <c r="I204" i="4"/>
  <c r="J204" i="4" s="1"/>
  <c r="R324" i="4"/>
  <c r="I324" i="4"/>
  <c r="J324" i="4" s="1"/>
  <c r="L803" i="5"/>
  <c r="M803" i="5" s="1"/>
  <c r="Q803" i="5"/>
  <c r="G1044" i="4"/>
  <c r="H1044" i="4" s="1"/>
  <c r="L1043" i="4"/>
  <c r="N1043" i="4" s="1"/>
  <c r="E1083" i="5"/>
  <c r="F1083" i="5" s="1"/>
  <c r="R683" i="5"/>
  <c r="S683" i="5" s="1"/>
  <c r="N683" i="5"/>
  <c r="P723" i="5"/>
  <c r="G723" i="5"/>
  <c r="T83" i="4"/>
  <c r="U83" i="4" s="1"/>
  <c r="P83" i="4"/>
  <c r="L1043" i="5"/>
  <c r="M1043" i="5" s="1"/>
  <c r="Q1043" i="5"/>
  <c r="Q443" i="5"/>
  <c r="L443" i="5"/>
  <c r="M443" i="5" s="1"/>
  <c r="E603" i="5"/>
  <c r="F603" i="5" s="1"/>
  <c r="R84" i="4"/>
  <c r="I84" i="4"/>
  <c r="J84" i="4" s="1"/>
  <c r="G564" i="4"/>
  <c r="H564" i="4" s="1"/>
  <c r="L563" i="4"/>
  <c r="N563" i="4" s="1"/>
  <c r="S83" i="5"/>
  <c r="L1163" i="4"/>
  <c r="N1163" i="4" s="1"/>
  <c r="G1164" i="4"/>
  <c r="H1164" i="4" s="1"/>
  <c r="G123" i="5"/>
  <c r="P123" i="5"/>
  <c r="L1163" i="5"/>
  <c r="M1163" i="5" s="1"/>
  <c r="Q1163" i="5"/>
  <c r="R323" i="5"/>
  <c r="S323" i="5" s="1"/>
  <c r="N323" i="5"/>
  <c r="E1203" i="5"/>
  <c r="F1203" i="5" s="1"/>
  <c r="E483" i="5"/>
  <c r="F483" i="5" s="1"/>
  <c r="Q563" i="5"/>
  <c r="L563" i="5"/>
  <c r="M563" i="5" s="1"/>
  <c r="E963" i="5"/>
  <c r="F963" i="5" s="1"/>
  <c r="N83" i="5"/>
  <c r="R83" i="5"/>
  <c r="O83" i="5" l="1"/>
  <c r="U83" i="5" s="1"/>
  <c r="V83" i="5" s="1"/>
  <c r="J84" i="5"/>
  <c r="K84" i="5" s="1"/>
  <c r="R1164" i="4"/>
  <c r="I1164" i="4"/>
  <c r="J1164" i="4" s="1"/>
  <c r="M84" i="4"/>
  <c r="Q83" i="4"/>
  <c r="W83" i="4" s="1"/>
  <c r="X83" i="4" s="1"/>
  <c r="T1043" i="4"/>
  <c r="U1043" i="4" s="1"/>
  <c r="P1043" i="4"/>
  <c r="M324" i="4"/>
  <c r="Q323" i="4"/>
  <c r="W323" i="4" s="1"/>
  <c r="X323" i="4" s="1"/>
  <c r="S204" i="4"/>
  <c r="K204" i="4"/>
  <c r="J324" i="5"/>
  <c r="K324" i="5" s="1"/>
  <c r="O323" i="5"/>
  <c r="U323" i="5" s="1"/>
  <c r="V323" i="5" s="1"/>
  <c r="E724" i="5"/>
  <c r="F724" i="5" s="1"/>
  <c r="T443" i="4"/>
  <c r="U443" i="4" s="1"/>
  <c r="P443" i="4"/>
  <c r="J204" i="5"/>
  <c r="K204" i="5" s="1"/>
  <c r="O203" i="5"/>
  <c r="U203" i="5" s="1"/>
  <c r="V203" i="5" s="1"/>
  <c r="I1044" i="4"/>
  <c r="J1044" i="4" s="1"/>
  <c r="R1044" i="4"/>
  <c r="N443" i="5"/>
  <c r="R443" i="5"/>
  <c r="E244" i="5"/>
  <c r="F244" i="5" s="1"/>
  <c r="Q203" i="4"/>
  <c r="W203" i="4" s="1"/>
  <c r="X203" i="4" s="1"/>
  <c r="M204" i="4"/>
  <c r="G843" i="5"/>
  <c r="P843" i="5"/>
  <c r="R803" i="5"/>
  <c r="S803" i="5" s="1"/>
  <c r="N803" i="5"/>
  <c r="P803" i="4"/>
  <c r="T803" i="4"/>
  <c r="U803" i="4" s="1"/>
  <c r="E364" i="5"/>
  <c r="F364" i="5" s="1"/>
  <c r="P963" i="5"/>
  <c r="G963" i="5"/>
  <c r="N563" i="5"/>
  <c r="R563" i="5"/>
  <c r="S563" i="5" s="1"/>
  <c r="S1163" i="5"/>
  <c r="R1163" i="5"/>
  <c r="N1163" i="5"/>
  <c r="R564" i="4"/>
  <c r="I564" i="4"/>
  <c r="J564" i="4" s="1"/>
  <c r="R804" i="4"/>
  <c r="I804" i="4"/>
  <c r="J804" i="4" s="1"/>
  <c r="T923" i="4"/>
  <c r="U923" i="4" s="1"/>
  <c r="P923" i="4"/>
  <c r="P603" i="5"/>
  <c r="G603" i="5"/>
  <c r="I444" i="4"/>
  <c r="J444" i="4" s="1"/>
  <c r="R444" i="4"/>
  <c r="T563" i="4"/>
  <c r="U563" i="4" s="1"/>
  <c r="P563" i="4"/>
  <c r="S84" i="4"/>
  <c r="K84" i="4"/>
  <c r="G1083" i="5"/>
  <c r="P1083" i="5"/>
  <c r="N923" i="5"/>
  <c r="R923" i="5"/>
  <c r="S923" i="5" s="1"/>
  <c r="S684" i="4"/>
  <c r="K684" i="4"/>
  <c r="R924" i="4"/>
  <c r="I924" i="4"/>
  <c r="J924" i="4" s="1"/>
  <c r="P1163" i="4"/>
  <c r="T1163" i="4"/>
  <c r="U1163" i="4" s="1"/>
  <c r="S443" i="5"/>
  <c r="J684" i="5"/>
  <c r="K684" i="5" s="1"/>
  <c r="O683" i="5"/>
  <c r="U683" i="5" s="1"/>
  <c r="V683" i="5" s="1"/>
  <c r="P483" i="5"/>
  <c r="G483" i="5"/>
  <c r="G1203" i="5"/>
  <c r="P1203" i="5"/>
  <c r="E124" i="5"/>
  <c r="F124" i="5" s="1"/>
  <c r="R1043" i="5"/>
  <c r="S1043" i="5" s="1"/>
  <c r="N1043" i="5"/>
  <c r="S324" i="4"/>
  <c r="K324" i="4"/>
  <c r="M684" i="4"/>
  <c r="Q683" i="4"/>
  <c r="W683" i="4" s="1"/>
  <c r="X683" i="4" s="1"/>
  <c r="Q803" i="4" l="1"/>
  <c r="W803" i="4" s="1"/>
  <c r="X803" i="4" s="1"/>
  <c r="M804" i="4"/>
  <c r="S804" i="4"/>
  <c r="K804" i="4"/>
  <c r="K1044" i="4"/>
  <c r="S1044" i="4"/>
  <c r="L324" i="5"/>
  <c r="M324" i="5" s="1"/>
  <c r="Q324" i="5"/>
  <c r="G124" i="5"/>
  <c r="P124" i="5"/>
  <c r="J924" i="5"/>
  <c r="K924" i="5" s="1"/>
  <c r="O923" i="5"/>
  <c r="U923" i="5" s="1"/>
  <c r="V923" i="5" s="1"/>
  <c r="E964" i="5"/>
  <c r="F964" i="5" s="1"/>
  <c r="P244" i="5"/>
  <c r="G244" i="5"/>
  <c r="L204" i="5"/>
  <c r="M204" i="5" s="1"/>
  <c r="Q204" i="5"/>
  <c r="L204" i="4"/>
  <c r="N204" i="4" s="1"/>
  <c r="G205" i="4"/>
  <c r="H205" i="4" s="1"/>
  <c r="G685" i="4"/>
  <c r="H685" i="4" s="1"/>
  <c r="L684" i="4"/>
  <c r="N684" i="4" s="1"/>
  <c r="Q563" i="4"/>
  <c r="W563" i="4" s="1"/>
  <c r="X563" i="4" s="1"/>
  <c r="M564" i="4"/>
  <c r="O563" i="5"/>
  <c r="U563" i="5" s="1"/>
  <c r="V563" i="5" s="1"/>
  <c r="J564" i="5"/>
  <c r="K564" i="5" s="1"/>
  <c r="K444" i="4"/>
  <c r="S444" i="4"/>
  <c r="S564" i="4"/>
  <c r="K564" i="4"/>
  <c r="M444" i="4"/>
  <c r="Q443" i="4"/>
  <c r="W443" i="4" s="1"/>
  <c r="X443" i="4" s="1"/>
  <c r="S1164" i="4"/>
  <c r="K1164" i="4"/>
  <c r="Q684" i="5"/>
  <c r="L684" i="5"/>
  <c r="M684" i="5" s="1"/>
  <c r="E1204" i="5"/>
  <c r="F1204" i="5" s="1"/>
  <c r="E604" i="5"/>
  <c r="F604" i="5" s="1"/>
  <c r="G364" i="5"/>
  <c r="P364" i="5"/>
  <c r="M1044" i="4"/>
  <c r="Q1043" i="4"/>
  <c r="W1043" i="4" s="1"/>
  <c r="X1043" i="4" s="1"/>
  <c r="G325" i="4"/>
  <c r="H325" i="4" s="1"/>
  <c r="L324" i="4"/>
  <c r="N324" i="4" s="1"/>
  <c r="E1084" i="5"/>
  <c r="F1084" i="5" s="1"/>
  <c r="K924" i="4"/>
  <c r="S924" i="4"/>
  <c r="O1163" i="5"/>
  <c r="U1163" i="5" s="1"/>
  <c r="V1163" i="5" s="1"/>
  <c r="J1164" i="5"/>
  <c r="K1164" i="5" s="1"/>
  <c r="Q84" i="5"/>
  <c r="L84" i="5"/>
  <c r="M84" i="5" s="1"/>
  <c r="O803" i="5"/>
  <c r="U803" i="5" s="1"/>
  <c r="V803" i="5" s="1"/>
  <c r="J804" i="5"/>
  <c r="K804" i="5" s="1"/>
  <c r="Q1163" i="4"/>
  <c r="W1163" i="4" s="1"/>
  <c r="X1163" i="4" s="1"/>
  <c r="M1164" i="4"/>
  <c r="J1044" i="5"/>
  <c r="K1044" i="5" s="1"/>
  <c r="O1043" i="5"/>
  <c r="U1043" i="5" s="1"/>
  <c r="V1043" i="5" s="1"/>
  <c r="E484" i="5"/>
  <c r="F484" i="5" s="1"/>
  <c r="G85" i="4"/>
  <c r="H85" i="4" s="1"/>
  <c r="L84" i="4"/>
  <c r="N84" i="4" s="1"/>
  <c r="M924" i="4"/>
  <c r="Q923" i="4"/>
  <c r="W923" i="4" s="1"/>
  <c r="X923" i="4" s="1"/>
  <c r="E844" i="5"/>
  <c r="F844" i="5" s="1"/>
  <c r="O443" i="5"/>
  <c r="U443" i="5" s="1"/>
  <c r="V443" i="5" s="1"/>
  <c r="J444" i="5"/>
  <c r="K444" i="5" s="1"/>
  <c r="P724" i="5"/>
  <c r="G724" i="5"/>
  <c r="R85" i="4" l="1"/>
  <c r="I85" i="4"/>
  <c r="J85" i="4" s="1"/>
  <c r="I325" i="4"/>
  <c r="J325" i="4" s="1"/>
  <c r="R325" i="4"/>
  <c r="L564" i="5"/>
  <c r="M564" i="5" s="1"/>
  <c r="Q564" i="5"/>
  <c r="T204" i="4"/>
  <c r="U204" i="4" s="1"/>
  <c r="P204" i="4"/>
  <c r="Q924" i="5"/>
  <c r="L924" i="5"/>
  <c r="M924" i="5" s="1"/>
  <c r="Q804" i="5"/>
  <c r="L804" i="5"/>
  <c r="M804" i="5" s="1"/>
  <c r="S204" i="5"/>
  <c r="R204" i="5"/>
  <c r="N204" i="5"/>
  <c r="E125" i="5"/>
  <c r="F125" i="5" s="1"/>
  <c r="P84" i="4"/>
  <c r="T84" i="4"/>
  <c r="U84" i="4" s="1"/>
  <c r="R205" i="4"/>
  <c r="I205" i="4"/>
  <c r="J205" i="4" s="1"/>
  <c r="N684" i="5"/>
  <c r="R684" i="5"/>
  <c r="E245" i="5"/>
  <c r="F245" i="5" s="1"/>
  <c r="T324" i="4"/>
  <c r="U324" i="4" s="1"/>
  <c r="P324" i="4"/>
  <c r="L444" i="5"/>
  <c r="M444" i="5" s="1"/>
  <c r="Q444" i="5"/>
  <c r="L564" i="4"/>
  <c r="N564" i="4" s="1"/>
  <c r="G565" i="4"/>
  <c r="H565" i="4" s="1"/>
  <c r="S684" i="5"/>
  <c r="N324" i="5"/>
  <c r="R324" i="5"/>
  <c r="S324" i="5" s="1"/>
  <c r="E725" i="5"/>
  <c r="F725" i="5" s="1"/>
  <c r="G604" i="5"/>
  <c r="P604" i="5"/>
  <c r="P1204" i="5"/>
  <c r="G1204" i="5"/>
  <c r="R84" i="5"/>
  <c r="S84" i="5" s="1"/>
  <c r="N84" i="5"/>
  <c r="L1044" i="5"/>
  <c r="M1044" i="5" s="1"/>
  <c r="Q1044" i="5"/>
  <c r="G1084" i="5"/>
  <c r="P1084" i="5"/>
  <c r="G1165" i="4"/>
  <c r="H1165" i="4" s="1"/>
  <c r="L1164" i="4"/>
  <c r="N1164" i="4" s="1"/>
  <c r="G445" i="4"/>
  <c r="H445" i="4" s="1"/>
  <c r="L444" i="4"/>
  <c r="N444" i="4" s="1"/>
  <c r="P684" i="4"/>
  <c r="T684" i="4"/>
  <c r="U684" i="4" s="1"/>
  <c r="Q1164" i="5"/>
  <c r="L1164" i="5"/>
  <c r="M1164" i="5" s="1"/>
  <c r="L804" i="4"/>
  <c r="N804" i="4" s="1"/>
  <c r="G805" i="4"/>
  <c r="H805" i="4" s="1"/>
  <c r="G484" i="5"/>
  <c r="P484" i="5"/>
  <c r="P844" i="5"/>
  <c r="G844" i="5"/>
  <c r="G925" i="4"/>
  <c r="H925" i="4" s="1"/>
  <c r="L924" i="4"/>
  <c r="N924" i="4" s="1"/>
  <c r="E365" i="5"/>
  <c r="F365" i="5" s="1"/>
  <c r="I685" i="4"/>
  <c r="J685" i="4" s="1"/>
  <c r="R685" i="4"/>
  <c r="G964" i="5"/>
  <c r="P964" i="5"/>
  <c r="L1044" i="4"/>
  <c r="N1044" i="4" s="1"/>
  <c r="G1045" i="4"/>
  <c r="H1045" i="4" s="1"/>
  <c r="M685" i="4" l="1"/>
  <c r="Q684" i="4"/>
  <c r="W684" i="4" s="1"/>
  <c r="X684" i="4" s="1"/>
  <c r="R1044" i="5"/>
  <c r="N1044" i="5"/>
  <c r="P725" i="5"/>
  <c r="G725" i="5"/>
  <c r="R444" i="5"/>
  <c r="N444" i="5"/>
  <c r="S205" i="4"/>
  <c r="K205" i="4"/>
  <c r="P365" i="5"/>
  <c r="G365" i="5"/>
  <c r="O324" i="5"/>
  <c r="U324" i="5" s="1"/>
  <c r="V324" i="5" s="1"/>
  <c r="J325" i="5"/>
  <c r="K325" i="5" s="1"/>
  <c r="N804" i="5"/>
  <c r="R804" i="5"/>
  <c r="T1164" i="4"/>
  <c r="U1164" i="4" s="1"/>
  <c r="P1164" i="4"/>
  <c r="M85" i="4"/>
  <c r="Q84" i="4"/>
  <c r="W84" i="4" s="1"/>
  <c r="X84" i="4" s="1"/>
  <c r="S804" i="5"/>
  <c r="S325" i="4"/>
  <c r="K325" i="4"/>
  <c r="T444" i="4"/>
  <c r="U444" i="4" s="1"/>
  <c r="P444" i="4"/>
  <c r="M325" i="4"/>
  <c r="Q324" i="4"/>
  <c r="W324" i="4" s="1"/>
  <c r="X324" i="4" s="1"/>
  <c r="E485" i="5"/>
  <c r="F485" i="5" s="1"/>
  <c r="T804" i="4"/>
  <c r="U804" i="4" s="1"/>
  <c r="P804" i="4"/>
  <c r="P245" i="5"/>
  <c r="G245" i="5"/>
  <c r="R924" i="5"/>
  <c r="S924" i="5" s="1"/>
  <c r="N924" i="5"/>
  <c r="S85" i="4"/>
  <c r="K85" i="4"/>
  <c r="R445" i="4"/>
  <c r="I445" i="4"/>
  <c r="J445" i="4" s="1"/>
  <c r="R805" i="4"/>
  <c r="I805" i="4"/>
  <c r="J805" i="4" s="1"/>
  <c r="I1165" i="4"/>
  <c r="J1165" i="4" s="1"/>
  <c r="R1165" i="4"/>
  <c r="R565" i="4"/>
  <c r="I565" i="4"/>
  <c r="J565" i="4" s="1"/>
  <c r="K685" i="4"/>
  <c r="S685" i="4"/>
  <c r="J85" i="5"/>
  <c r="K85" i="5" s="1"/>
  <c r="O84" i="5"/>
  <c r="U84" i="5" s="1"/>
  <c r="V84" i="5" s="1"/>
  <c r="P1044" i="4"/>
  <c r="T1044" i="4"/>
  <c r="U1044" i="4" s="1"/>
  <c r="G125" i="5"/>
  <c r="P125" i="5"/>
  <c r="P924" i="4"/>
  <c r="T924" i="4"/>
  <c r="U924" i="4" s="1"/>
  <c r="E965" i="5"/>
  <c r="F965" i="5" s="1"/>
  <c r="I925" i="4"/>
  <c r="J925" i="4" s="1"/>
  <c r="R925" i="4"/>
  <c r="E1085" i="5"/>
  <c r="F1085" i="5" s="1"/>
  <c r="E605" i="5"/>
  <c r="F605" i="5" s="1"/>
  <c r="P564" i="4"/>
  <c r="T564" i="4"/>
  <c r="U564" i="4" s="1"/>
  <c r="O204" i="5"/>
  <c r="U204" i="5" s="1"/>
  <c r="V204" i="5" s="1"/>
  <c r="J205" i="5"/>
  <c r="K205" i="5" s="1"/>
  <c r="M205" i="4"/>
  <c r="Q204" i="4"/>
  <c r="W204" i="4" s="1"/>
  <c r="X204" i="4" s="1"/>
  <c r="R564" i="5"/>
  <c r="S564" i="5" s="1"/>
  <c r="N564" i="5"/>
  <c r="R1045" i="4"/>
  <c r="I1045" i="4"/>
  <c r="J1045" i="4" s="1"/>
  <c r="E1205" i="5"/>
  <c r="F1205" i="5" s="1"/>
  <c r="N1164" i="5"/>
  <c r="R1164" i="5"/>
  <c r="S1164" i="5" s="1"/>
  <c r="E845" i="5"/>
  <c r="F845" i="5" s="1"/>
  <c r="S1044" i="5"/>
  <c r="S444" i="5"/>
  <c r="J685" i="5"/>
  <c r="K685" i="5" s="1"/>
  <c r="O684" i="5"/>
  <c r="U684" i="5" s="1"/>
  <c r="V684" i="5" s="1"/>
  <c r="G1085" i="5" l="1"/>
  <c r="P1085" i="5"/>
  <c r="L85" i="5"/>
  <c r="M85" i="5" s="1"/>
  <c r="Q85" i="5"/>
  <c r="O924" i="5"/>
  <c r="U924" i="5" s="1"/>
  <c r="V924" i="5" s="1"/>
  <c r="J925" i="5"/>
  <c r="K925" i="5" s="1"/>
  <c r="Q325" i="5"/>
  <c r="L325" i="5"/>
  <c r="M325" i="5" s="1"/>
  <c r="S1165" i="4"/>
  <c r="K1165" i="4"/>
  <c r="Q205" i="5"/>
  <c r="L205" i="5"/>
  <c r="M205" i="5" s="1"/>
  <c r="G686" i="4"/>
  <c r="H686" i="4" s="1"/>
  <c r="L685" i="4"/>
  <c r="N685" i="4" s="1"/>
  <c r="S805" i="4"/>
  <c r="K805" i="4"/>
  <c r="M445" i="4"/>
  <c r="Q444" i="4"/>
  <c r="W444" i="4" s="1"/>
  <c r="X444" i="4" s="1"/>
  <c r="G1205" i="5"/>
  <c r="P1205" i="5"/>
  <c r="J1045" i="5"/>
  <c r="K1045" i="5" s="1"/>
  <c r="O1044" i="5"/>
  <c r="U1044" i="5" s="1"/>
  <c r="V1044" i="5" s="1"/>
  <c r="S925" i="4"/>
  <c r="K925" i="4"/>
  <c r="S445" i="4"/>
  <c r="K445" i="4"/>
  <c r="M805" i="4"/>
  <c r="Q804" i="4"/>
  <c r="W804" i="4" s="1"/>
  <c r="X804" i="4" s="1"/>
  <c r="G326" i="4"/>
  <c r="H326" i="4" s="1"/>
  <c r="L325" i="4"/>
  <c r="N325" i="4" s="1"/>
  <c r="J1165" i="5"/>
  <c r="K1165" i="5" s="1"/>
  <c r="O1164" i="5"/>
  <c r="U1164" i="5" s="1"/>
  <c r="V1164" i="5" s="1"/>
  <c r="G845" i="5"/>
  <c r="P845" i="5"/>
  <c r="P965" i="5"/>
  <c r="G965" i="5"/>
  <c r="G206" i="4"/>
  <c r="H206" i="4" s="1"/>
  <c r="L205" i="4"/>
  <c r="N205" i="4" s="1"/>
  <c r="K565" i="4"/>
  <c r="S565" i="4"/>
  <c r="O564" i="5"/>
  <c r="U564" i="5" s="1"/>
  <c r="V564" i="5" s="1"/>
  <c r="J565" i="5"/>
  <c r="K565" i="5" s="1"/>
  <c r="P605" i="5"/>
  <c r="G605" i="5"/>
  <c r="Q1044" i="4"/>
  <c r="W1044" i="4" s="1"/>
  <c r="X1044" i="4" s="1"/>
  <c r="M1045" i="4"/>
  <c r="G86" i="4"/>
  <c r="H86" i="4" s="1"/>
  <c r="L85" i="4"/>
  <c r="N85" i="4" s="1"/>
  <c r="P485" i="5"/>
  <c r="G485" i="5"/>
  <c r="L685" i="5"/>
  <c r="M685" i="5" s="1"/>
  <c r="Q685" i="5"/>
  <c r="Q924" i="4"/>
  <c r="W924" i="4" s="1"/>
  <c r="X924" i="4" s="1"/>
  <c r="M925" i="4"/>
  <c r="M1165" i="4"/>
  <c r="Q1164" i="4"/>
  <c r="W1164" i="4" s="1"/>
  <c r="X1164" i="4" s="1"/>
  <c r="S1045" i="4"/>
  <c r="K1045" i="4"/>
  <c r="M565" i="4"/>
  <c r="Q564" i="4"/>
  <c r="W564" i="4" s="1"/>
  <c r="X564" i="4" s="1"/>
  <c r="O804" i="5"/>
  <c r="U804" i="5" s="1"/>
  <c r="V804" i="5" s="1"/>
  <c r="J805" i="5"/>
  <c r="K805" i="5" s="1"/>
  <c r="O444" i="5"/>
  <c r="U444" i="5" s="1"/>
  <c r="V444" i="5" s="1"/>
  <c r="J445" i="5"/>
  <c r="K445" i="5" s="1"/>
  <c r="P325" i="4" l="1"/>
  <c r="T325" i="4"/>
  <c r="U325" i="4" s="1"/>
  <c r="R686" i="4"/>
  <c r="I686" i="4"/>
  <c r="J686" i="4" s="1"/>
  <c r="N205" i="5"/>
  <c r="R205" i="5"/>
  <c r="S205" i="5" s="1"/>
  <c r="Q565" i="5"/>
  <c r="L565" i="5"/>
  <c r="M565" i="5" s="1"/>
  <c r="R86" i="4"/>
  <c r="I86" i="4"/>
  <c r="J86" i="4" s="1"/>
  <c r="G1166" i="4"/>
  <c r="H1166" i="4" s="1"/>
  <c r="L1165" i="4"/>
  <c r="N1165" i="4" s="1"/>
  <c r="N85" i="5"/>
  <c r="R85" i="5"/>
  <c r="S85" i="5" s="1"/>
  <c r="R326" i="4"/>
  <c r="I326" i="4"/>
  <c r="J326" i="4" s="1"/>
  <c r="G806" i="4"/>
  <c r="H806" i="4" s="1"/>
  <c r="L805" i="4"/>
  <c r="N805" i="4" s="1"/>
  <c r="R325" i="5"/>
  <c r="N325" i="5"/>
  <c r="L445" i="5"/>
  <c r="M445" i="5" s="1"/>
  <c r="Q445" i="5"/>
  <c r="L805" i="5"/>
  <c r="M805" i="5" s="1"/>
  <c r="Q805" i="5"/>
  <c r="P85" i="4"/>
  <c r="T85" i="4"/>
  <c r="U85" i="4" s="1"/>
  <c r="T205" i="4"/>
  <c r="U205" i="4" s="1"/>
  <c r="P205" i="4"/>
  <c r="L925" i="4"/>
  <c r="N925" i="4" s="1"/>
  <c r="G926" i="4"/>
  <c r="H926" i="4" s="1"/>
  <c r="S325" i="5"/>
  <c r="L1045" i="5"/>
  <c r="M1045" i="5" s="1"/>
  <c r="Q1045" i="5"/>
  <c r="G566" i="4"/>
  <c r="H566" i="4" s="1"/>
  <c r="L565" i="4"/>
  <c r="N565" i="4" s="1"/>
  <c r="G446" i="4"/>
  <c r="H446" i="4" s="1"/>
  <c r="L445" i="4"/>
  <c r="N445" i="4" s="1"/>
  <c r="L1045" i="4"/>
  <c r="N1045" i="4" s="1"/>
  <c r="G1046" i="4"/>
  <c r="H1046" i="4" s="1"/>
  <c r="R685" i="5"/>
  <c r="S685" i="5" s="1"/>
  <c r="N685" i="5"/>
  <c r="I206" i="4"/>
  <c r="J206" i="4" s="1"/>
  <c r="R206" i="4"/>
  <c r="L1165" i="5"/>
  <c r="M1165" i="5" s="1"/>
  <c r="Q1165" i="5"/>
  <c r="P685" i="4"/>
  <c r="T685" i="4"/>
  <c r="U685" i="4" s="1"/>
  <c r="L925" i="5"/>
  <c r="M925" i="5" s="1"/>
  <c r="Q925" i="5"/>
  <c r="Q685" i="4" l="1"/>
  <c r="W685" i="4" s="1"/>
  <c r="X685" i="4" s="1"/>
  <c r="M686" i="4"/>
  <c r="J686" i="5"/>
  <c r="K686" i="5" s="1"/>
  <c r="O685" i="5"/>
  <c r="U685" i="5" s="1"/>
  <c r="V685" i="5" s="1"/>
  <c r="S1045" i="5"/>
  <c r="S86" i="4"/>
  <c r="K86" i="4"/>
  <c r="S686" i="4"/>
  <c r="K686" i="4"/>
  <c r="N1045" i="5"/>
  <c r="R1045" i="5"/>
  <c r="S1165" i="5"/>
  <c r="S805" i="5"/>
  <c r="T805" i="4"/>
  <c r="U805" i="4" s="1"/>
  <c r="P805" i="4"/>
  <c r="P445" i="4"/>
  <c r="T445" i="4"/>
  <c r="U445" i="4" s="1"/>
  <c r="R926" i="4"/>
  <c r="I926" i="4"/>
  <c r="J926" i="4" s="1"/>
  <c r="R805" i="5"/>
  <c r="N805" i="5"/>
  <c r="R806" i="4"/>
  <c r="I806" i="4"/>
  <c r="J806" i="4" s="1"/>
  <c r="O85" i="5"/>
  <c r="U85" i="5" s="1"/>
  <c r="V85" i="5" s="1"/>
  <c r="J86" i="5"/>
  <c r="K86" i="5" s="1"/>
  <c r="J206" i="5"/>
  <c r="K206" i="5" s="1"/>
  <c r="O205" i="5"/>
  <c r="U205" i="5" s="1"/>
  <c r="V205" i="5" s="1"/>
  <c r="R446" i="4"/>
  <c r="I446" i="4"/>
  <c r="J446" i="4" s="1"/>
  <c r="P925" i="4"/>
  <c r="T925" i="4"/>
  <c r="U925" i="4" s="1"/>
  <c r="T1165" i="4"/>
  <c r="U1165" i="4" s="1"/>
  <c r="P1165" i="4"/>
  <c r="Q325" i="4"/>
  <c r="W325" i="4" s="1"/>
  <c r="X325" i="4" s="1"/>
  <c r="M326" i="4"/>
  <c r="S326" i="4"/>
  <c r="K326" i="4"/>
  <c r="R565" i="5"/>
  <c r="N565" i="5"/>
  <c r="R1165" i="5"/>
  <c r="N1165" i="5"/>
  <c r="S925" i="5"/>
  <c r="S206" i="4"/>
  <c r="K206" i="4"/>
  <c r="P565" i="4"/>
  <c r="T565" i="4"/>
  <c r="U565" i="4" s="1"/>
  <c r="M206" i="4"/>
  <c r="Q205" i="4"/>
  <c r="W205" i="4" s="1"/>
  <c r="X205" i="4" s="1"/>
  <c r="R1166" i="4"/>
  <c r="I1166" i="4"/>
  <c r="J1166" i="4" s="1"/>
  <c r="J326" i="5"/>
  <c r="K326" i="5" s="1"/>
  <c r="O325" i="5"/>
  <c r="U325" i="5" s="1"/>
  <c r="V325" i="5" s="1"/>
  <c r="R1046" i="4"/>
  <c r="I1046" i="4"/>
  <c r="J1046" i="4" s="1"/>
  <c r="Q85" i="4"/>
  <c r="W85" i="4" s="1"/>
  <c r="X85" i="4" s="1"/>
  <c r="M86" i="4"/>
  <c r="T1045" i="4"/>
  <c r="U1045" i="4" s="1"/>
  <c r="P1045" i="4"/>
  <c r="S565" i="5"/>
  <c r="N925" i="5"/>
  <c r="R925" i="5"/>
  <c r="R566" i="4"/>
  <c r="I566" i="4"/>
  <c r="J566" i="4" s="1"/>
  <c r="N445" i="5"/>
  <c r="R445" i="5"/>
  <c r="S445" i="5" s="1"/>
  <c r="K446" i="4" l="1"/>
  <c r="S446" i="4"/>
  <c r="G327" i="4"/>
  <c r="H327" i="4" s="1"/>
  <c r="L326" i="4"/>
  <c r="N326" i="4" s="1"/>
  <c r="M1046" i="4"/>
  <c r="Q1045" i="4"/>
  <c r="W1045" i="4" s="1"/>
  <c r="X1045" i="4" s="1"/>
  <c r="S1166" i="4"/>
  <c r="K1166" i="4"/>
  <c r="S926" i="4"/>
  <c r="K926" i="4"/>
  <c r="L326" i="5"/>
  <c r="M326" i="5" s="1"/>
  <c r="Q326" i="5"/>
  <c r="S566" i="4"/>
  <c r="K566" i="4"/>
  <c r="O1165" i="5"/>
  <c r="U1165" i="5" s="1"/>
  <c r="V1165" i="5" s="1"/>
  <c r="J1166" i="5"/>
  <c r="K1166" i="5" s="1"/>
  <c r="M1166" i="4"/>
  <c r="Q1165" i="4"/>
  <c r="W1165" i="4" s="1"/>
  <c r="X1165" i="4" s="1"/>
  <c r="Q206" i="5"/>
  <c r="L206" i="5"/>
  <c r="M206" i="5" s="1"/>
  <c r="Q565" i="4"/>
  <c r="W565" i="4" s="1"/>
  <c r="X565" i="4" s="1"/>
  <c r="M566" i="4"/>
  <c r="L86" i="4"/>
  <c r="N86" i="4" s="1"/>
  <c r="G87" i="4"/>
  <c r="H87" i="4" s="1"/>
  <c r="Q86" i="5"/>
  <c r="L86" i="5"/>
  <c r="M86" i="5" s="1"/>
  <c r="Q686" i="5"/>
  <c r="L686" i="5"/>
  <c r="M686" i="5" s="1"/>
  <c r="G207" i="4"/>
  <c r="H207" i="4" s="1"/>
  <c r="L206" i="4"/>
  <c r="N206" i="4" s="1"/>
  <c r="O805" i="5"/>
  <c r="U805" i="5" s="1"/>
  <c r="V805" i="5" s="1"/>
  <c r="J806" i="5"/>
  <c r="K806" i="5" s="1"/>
  <c r="O445" i="5"/>
  <c r="U445" i="5" s="1"/>
  <c r="V445" i="5" s="1"/>
  <c r="J446" i="5"/>
  <c r="K446" i="5" s="1"/>
  <c r="S1046" i="4"/>
  <c r="K1046" i="4"/>
  <c r="O565" i="5"/>
  <c r="U565" i="5" s="1"/>
  <c r="V565" i="5" s="1"/>
  <c r="J566" i="5"/>
  <c r="K566" i="5" s="1"/>
  <c r="Q445" i="4"/>
  <c r="W445" i="4" s="1"/>
  <c r="X445" i="4" s="1"/>
  <c r="M446" i="4"/>
  <c r="J1046" i="5"/>
  <c r="K1046" i="5" s="1"/>
  <c r="O1045" i="5"/>
  <c r="U1045" i="5" s="1"/>
  <c r="V1045" i="5" s="1"/>
  <c r="J926" i="5"/>
  <c r="K926" i="5" s="1"/>
  <c r="O925" i="5"/>
  <c r="U925" i="5" s="1"/>
  <c r="V925" i="5" s="1"/>
  <c r="Q925" i="4"/>
  <c r="W925" i="4" s="1"/>
  <c r="X925" i="4" s="1"/>
  <c r="M926" i="4"/>
  <c r="K806" i="4"/>
  <c r="S806" i="4"/>
  <c r="M806" i="4"/>
  <c r="Q805" i="4"/>
  <c r="W805" i="4" s="1"/>
  <c r="X805" i="4" s="1"/>
  <c r="G687" i="4"/>
  <c r="H687" i="4" s="1"/>
  <c r="L686" i="4"/>
  <c r="N686" i="4" s="1"/>
  <c r="N326" i="5" l="1"/>
  <c r="R326" i="5"/>
  <c r="S326" i="5" s="1"/>
  <c r="P326" i="4"/>
  <c r="T326" i="4"/>
  <c r="U326" i="4" s="1"/>
  <c r="L806" i="5"/>
  <c r="M806" i="5" s="1"/>
  <c r="Q806" i="5"/>
  <c r="L926" i="4"/>
  <c r="N926" i="4" s="1"/>
  <c r="G927" i="4"/>
  <c r="H927" i="4" s="1"/>
  <c r="R327" i="4"/>
  <c r="I327" i="4"/>
  <c r="J327" i="4" s="1"/>
  <c r="R87" i="4"/>
  <c r="I87" i="4"/>
  <c r="J87" i="4" s="1"/>
  <c r="L566" i="5"/>
  <c r="M566" i="5" s="1"/>
  <c r="Q566" i="5"/>
  <c r="P206" i="4"/>
  <c r="T206" i="4"/>
  <c r="U206" i="4" s="1"/>
  <c r="T86" i="4"/>
  <c r="U86" i="4" s="1"/>
  <c r="P86" i="4"/>
  <c r="Q1166" i="5"/>
  <c r="L1166" i="5"/>
  <c r="M1166" i="5" s="1"/>
  <c r="G1167" i="4"/>
  <c r="H1167" i="4" s="1"/>
  <c r="L1166" i="4"/>
  <c r="N1166" i="4" s="1"/>
  <c r="L446" i="5"/>
  <c r="M446" i="5" s="1"/>
  <c r="Q446" i="5"/>
  <c r="L1046" i="5"/>
  <c r="M1046" i="5" s="1"/>
  <c r="Q1046" i="5"/>
  <c r="R207" i="4"/>
  <c r="I207" i="4"/>
  <c r="J207" i="4" s="1"/>
  <c r="G447" i="4"/>
  <c r="H447" i="4" s="1"/>
  <c r="L446" i="4"/>
  <c r="N446" i="4" s="1"/>
  <c r="R86" i="5"/>
  <c r="S86" i="5" s="1"/>
  <c r="N86" i="5"/>
  <c r="I687" i="4"/>
  <c r="J687" i="4" s="1"/>
  <c r="R687" i="4"/>
  <c r="G1047" i="4"/>
  <c r="H1047" i="4" s="1"/>
  <c r="L1046" i="4"/>
  <c r="N1046" i="4" s="1"/>
  <c r="N686" i="5"/>
  <c r="R686" i="5"/>
  <c r="R206" i="5"/>
  <c r="S206" i="5" s="1"/>
  <c r="N206" i="5"/>
  <c r="G807" i="4"/>
  <c r="H807" i="4" s="1"/>
  <c r="L806" i="4"/>
  <c r="N806" i="4" s="1"/>
  <c r="T686" i="4"/>
  <c r="U686" i="4" s="1"/>
  <c r="P686" i="4"/>
  <c r="Q926" i="5"/>
  <c r="L926" i="5"/>
  <c r="M926" i="5" s="1"/>
  <c r="L566" i="4"/>
  <c r="N566" i="4" s="1"/>
  <c r="G567" i="4"/>
  <c r="H567" i="4" s="1"/>
  <c r="S686" i="5"/>
  <c r="P806" i="4" l="1"/>
  <c r="T806" i="4"/>
  <c r="U806" i="4" s="1"/>
  <c r="S1046" i="5"/>
  <c r="M87" i="4"/>
  <c r="Q86" i="4"/>
  <c r="W86" i="4" s="1"/>
  <c r="X86" i="4" s="1"/>
  <c r="S327" i="4"/>
  <c r="K327" i="4"/>
  <c r="M327" i="4"/>
  <c r="Q326" i="4"/>
  <c r="W326" i="4" s="1"/>
  <c r="X326" i="4" s="1"/>
  <c r="R567" i="4"/>
  <c r="I567" i="4"/>
  <c r="J567" i="4" s="1"/>
  <c r="I927" i="4"/>
  <c r="J927" i="4" s="1"/>
  <c r="R927" i="4"/>
  <c r="O326" i="5"/>
  <c r="U326" i="5" s="1"/>
  <c r="V326" i="5" s="1"/>
  <c r="J327" i="5"/>
  <c r="K327" i="5" s="1"/>
  <c r="S687" i="4"/>
  <c r="K687" i="4"/>
  <c r="R446" i="5"/>
  <c r="S446" i="5" s="1"/>
  <c r="N446" i="5"/>
  <c r="M207" i="4"/>
  <c r="Q206" i="4"/>
  <c r="W206" i="4" s="1"/>
  <c r="X206" i="4" s="1"/>
  <c r="T926" i="4"/>
  <c r="U926" i="4" s="1"/>
  <c r="P926" i="4"/>
  <c r="J87" i="5"/>
  <c r="K87" i="5" s="1"/>
  <c r="O86" i="5"/>
  <c r="U86" i="5" s="1"/>
  <c r="V86" i="5" s="1"/>
  <c r="P1166" i="4"/>
  <c r="T1166" i="4"/>
  <c r="U1166" i="4" s="1"/>
  <c r="S806" i="5"/>
  <c r="N1046" i="5"/>
  <c r="R1046" i="5"/>
  <c r="T566" i="4"/>
  <c r="U566" i="4" s="1"/>
  <c r="P566" i="4"/>
  <c r="R447" i="4"/>
  <c r="I447" i="4"/>
  <c r="J447" i="4" s="1"/>
  <c r="N566" i="5"/>
  <c r="R566" i="5"/>
  <c r="S566" i="5" s="1"/>
  <c r="N806" i="5"/>
  <c r="R806" i="5"/>
  <c r="R807" i="4"/>
  <c r="I807" i="4"/>
  <c r="J807" i="4" s="1"/>
  <c r="R926" i="5"/>
  <c r="N926" i="5"/>
  <c r="S926" i="5"/>
  <c r="I1167" i="4"/>
  <c r="J1167" i="4" s="1"/>
  <c r="R1167" i="4"/>
  <c r="M687" i="4"/>
  <c r="Q686" i="4"/>
  <c r="W686" i="4" s="1"/>
  <c r="X686" i="4" s="1"/>
  <c r="T1046" i="4"/>
  <c r="U1046" i="4" s="1"/>
  <c r="P1046" i="4"/>
  <c r="N1166" i="5"/>
  <c r="R1166" i="5"/>
  <c r="S1166" i="5" s="1"/>
  <c r="S87" i="4"/>
  <c r="K87" i="4"/>
  <c r="O206" i="5"/>
  <c r="U206" i="5" s="1"/>
  <c r="V206" i="5" s="1"/>
  <c r="J207" i="5"/>
  <c r="K207" i="5" s="1"/>
  <c r="P446" i="4"/>
  <c r="T446" i="4"/>
  <c r="U446" i="4" s="1"/>
  <c r="O686" i="5"/>
  <c r="U686" i="5" s="1"/>
  <c r="V686" i="5" s="1"/>
  <c r="J687" i="5"/>
  <c r="K687" i="5" s="1"/>
  <c r="S207" i="4"/>
  <c r="K207" i="4"/>
  <c r="R1047" i="4"/>
  <c r="I1047" i="4"/>
  <c r="J1047" i="4" s="1"/>
  <c r="O806" i="5" l="1"/>
  <c r="U806" i="5" s="1"/>
  <c r="V806" i="5" s="1"/>
  <c r="J807" i="5"/>
  <c r="K807" i="5" s="1"/>
  <c r="O1046" i="5"/>
  <c r="U1046" i="5" s="1"/>
  <c r="V1046" i="5" s="1"/>
  <c r="J1047" i="5"/>
  <c r="K1047" i="5" s="1"/>
  <c r="G328" i="4"/>
  <c r="H328" i="4" s="1"/>
  <c r="L327" i="4"/>
  <c r="N327" i="4" s="1"/>
  <c r="L687" i="5"/>
  <c r="M687" i="5" s="1"/>
  <c r="Q687" i="5"/>
  <c r="O566" i="5"/>
  <c r="U566" i="5" s="1"/>
  <c r="V566" i="5" s="1"/>
  <c r="J567" i="5"/>
  <c r="K567" i="5" s="1"/>
  <c r="K927" i="4"/>
  <c r="S927" i="4"/>
  <c r="K1167" i="4"/>
  <c r="S1167" i="4"/>
  <c r="O926" i="5"/>
  <c r="U926" i="5" s="1"/>
  <c r="V926" i="5" s="1"/>
  <c r="J927" i="5"/>
  <c r="K927" i="5" s="1"/>
  <c r="S447" i="4"/>
  <c r="K447" i="4"/>
  <c r="O446" i="5"/>
  <c r="U446" i="5" s="1"/>
  <c r="V446" i="5" s="1"/>
  <c r="J447" i="5"/>
  <c r="K447" i="5" s="1"/>
  <c r="M1167" i="4"/>
  <c r="Q1166" i="4"/>
  <c r="W1166" i="4" s="1"/>
  <c r="X1166" i="4" s="1"/>
  <c r="S567" i="4"/>
  <c r="K567" i="4"/>
  <c r="K807" i="4"/>
  <c r="S807" i="4"/>
  <c r="M567" i="4"/>
  <c r="Q566" i="4"/>
  <c r="W566" i="4" s="1"/>
  <c r="X566" i="4" s="1"/>
  <c r="G688" i="4"/>
  <c r="H688" i="4" s="1"/>
  <c r="L687" i="4"/>
  <c r="N687" i="4" s="1"/>
  <c r="G88" i="4"/>
  <c r="H88" i="4" s="1"/>
  <c r="L87" i="4"/>
  <c r="N87" i="4" s="1"/>
  <c r="M1047" i="4"/>
  <c r="Q1046" i="4"/>
  <c r="W1046" i="4" s="1"/>
  <c r="X1046" i="4" s="1"/>
  <c r="Q207" i="5"/>
  <c r="L207" i="5"/>
  <c r="M207" i="5" s="1"/>
  <c r="O1166" i="5"/>
  <c r="U1166" i="5" s="1"/>
  <c r="V1166" i="5" s="1"/>
  <c r="J1167" i="5"/>
  <c r="K1167" i="5" s="1"/>
  <c r="Q446" i="4"/>
  <c r="W446" i="4" s="1"/>
  <c r="X446" i="4" s="1"/>
  <c r="M447" i="4"/>
  <c r="K1047" i="4"/>
  <c r="S1047" i="4"/>
  <c r="L87" i="5"/>
  <c r="M87" i="5" s="1"/>
  <c r="Q87" i="5"/>
  <c r="G208" i="4"/>
  <c r="H208" i="4" s="1"/>
  <c r="L207" i="4"/>
  <c r="N207" i="4" s="1"/>
  <c r="M927" i="4"/>
  <c r="Q926" i="4"/>
  <c r="W926" i="4" s="1"/>
  <c r="X926" i="4" s="1"/>
  <c r="Q327" i="5"/>
  <c r="L327" i="5"/>
  <c r="M327" i="5" s="1"/>
  <c r="Q806" i="4"/>
  <c r="W806" i="4" s="1"/>
  <c r="X806" i="4" s="1"/>
  <c r="M807" i="4"/>
  <c r="P207" i="4" l="1"/>
  <c r="T207" i="4"/>
  <c r="U207" i="4" s="1"/>
  <c r="L1167" i="5"/>
  <c r="M1167" i="5" s="1"/>
  <c r="Q1167" i="5"/>
  <c r="L447" i="5"/>
  <c r="M447" i="5" s="1"/>
  <c r="Q447" i="5"/>
  <c r="L1047" i="5"/>
  <c r="M1047" i="5" s="1"/>
  <c r="Q1047" i="5"/>
  <c r="R208" i="4"/>
  <c r="I208" i="4"/>
  <c r="J208" i="4" s="1"/>
  <c r="S87" i="5"/>
  <c r="T87" i="4"/>
  <c r="U87" i="4" s="1"/>
  <c r="P87" i="4"/>
  <c r="L807" i="4"/>
  <c r="N807" i="4" s="1"/>
  <c r="G808" i="4"/>
  <c r="H808" i="4" s="1"/>
  <c r="L447" i="4"/>
  <c r="N447" i="4" s="1"/>
  <c r="G448" i="4"/>
  <c r="H448" i="4" s="1"/>
  <c r="Q567" i="5"/>
  <c r="L567" i="5"/>
  <c r="M567" i="5" s="1"/>
  <c r="L807" i="5"/>
  <c r="M807" i="5" s="1"/>
  <c r="Q807" i="5"/>
  <c r="N87" i="5"/>
  <c r="R87" i="5"/>
  <c r="R327" i="5"/>
  <c r="N327" i="5"/>
  <c r="L927" i="5"/>
  <c r="M927" i="5" s="1"/>
  <c r="Q927" i="5"/>
  <c r="S687" i="5"/>
  <c r="S327" i="5"/>
  <c r="R687" i="5"/>
  <c r="N687" i="5"/>
  <c r="N207" i="5"/>
  <c r="R207" i="5"/>
  <c r="T687" i="4"/>
  <c r="U687" i="4" s="1"/>
  <c r="P687" i="4"/>
  <c r="S207" i="5"/>
  <c r="I688" i="4"/>
  <c r="J688" i="4" s="1"/>
  <c r="R688" i="4"/>
  <c r="T327" i="4"/>
  <c r="U327" i="4" s="1"/>
  <c r="P327" i="4"/>
  <c r="G928" i="4"/>
  <c r="H928" i="4" s="1"/>
  <c r="L927" i="4"/>
  <c r="N927" i="4" s="1"/>
  <c r="R88" i="4"/>
  <c r="I88" i="4"/>
  <c r="J88" i="4" s="1"/>
  <c r="G568" i="4"/>
  <c r="H568" i="4" s="1"/>
  <c r="L567" i="4"/>
  <c r="N567" i="4" s="1"/>
  <c r="G1048" i="4"/>
  <c r="H1048" i="4" s="1"/>
  <c r="L1047" i="4"/>
  <c r="N1047" i="4" s="1"/>
  <c r="L1167" i="4"/>
  <c r="N1167" i="4" s="1"/>
  <c r="G1168" i="4"/>
  <c r="H1168" i="4" s="1"/>
  <c r="R328" i="4"/>
  <c r="I328" i="4"/>
  <c r="J328" i="4" s="1"/>
  <c r="M88" i="4" l="1"/>
  <c r="Q87" i="4"/>
  <c r="W87" i="4" s="1"/>
  <c r="X87" i="4" s="1"/>
  <c r="N447" i="5"/>
  <c r="R447" i="5"/>
  <c r="R807" i="5"/>
  <c r="S807" i="5" s="1"/>
  <c r="N807" i="5"/>
  <c r="M688" i="4"/>
  <c r="Q687" i="4"/>
  <c r="W687" i="4" s="1"/>
  <c r="X687" i="4" s="1"/>
  <c r="N567" i="5"/>
  <c r="R567" i="5"/>
  <c r="R1167" i="5"/>
  <c r="N1167" i="5"/>
  <c r="S688" i="4"/>
  <c r="K688" i="4"/>
  <c r="S1167" i="5"/>
  <c r="S208" i="4"/>
  <c r="K208" i="4"/>
  <c r="I568" i="4"/>
  <c r="J568" i="4" s="1"/>
  <c r="R568" i="4"/>
  <c r="R1168" i="4"/>
  <c r="I1168" i="4"/>
  <c r="J1168" i="4" s="1"/>
  <c r="P1167" i="4"/>
  <c r="T1167" i="4"/>
  <c r="U1167" i="4" s="1"/>
  <c r="I448" i="4"/>
  <c r="J448" i="4" s="1"/>
  <c r="R448" i="4"/>
  <c r="Q207" i="4"/>
  <c r="W207" i="4" s="1"/>
  <c r="X207" i="4" s="1"/>
  <c r="M208" i="4"/>
  <c r="S927" i="5"/>
  <c r="R928" i="4"/>
  <c r="I928" i="4"/>
  <c r="J928" i="4" s="1"/>
  <c r="M328" i="4"/>
  <c r="Q327" i="4"/>
  <c r="W327" i="4" s="1"/>
  <c r="X327" i="4" s="1"/>
  <c r="T447" i="4"/>
  <c r="U447" i="4" s="1"/>
  <c r="P447" i="4"/>
  <c r="S88" i="4"/>
  <c r="K88" i="4"/>
  <c r="N927" i="5"/>
  <c r="R927" i="5"/>
  <c r="P1047" i="4"/>
  <c r="T1047" i="4"/>
  <c r="U1047" i="4" s="1"/>
  <c r="J208" i="5"/>
  <c r="K208" i="5" s="1"/>
  <c r="O207" i="5"/>
  <c r="U207" i="5" s="1"/>
  <c r="V207" i="5" s="1"/>
  <c r="I1048" i="4"/>
  <c r="J1048" i="4" s="1"/>
  <c r="R1048" i="4"/>
  <c r="J688" i="5"/>
  <c r="K688" i="5" s="1"/>
  <c r="O687" i="5"/>
  <c r="U687" i="5" s="1"/>
  <c r="V687" i="5" s="1"/>
  <c r="R808" i="4"/>
  <c r="I808" i="4"/>
  <c r="J808" i="4" s="1"/>
  <c r="N1047" i="5"/>
  <c r="R1047" i="5"/>
  <c r="S1047" i="5" s="1"/>
  <c r="S328" i="4"/>
  <c r="K328" i="4"/>
  <c r="T927" i="4"/>
  <c r="U927" i="4" s="1"/>
  <c r="P927" i="4"/>
  <c r="S567" i="5"/>
  <c r="J328" i="5"/>
  <c r="K328" i="5" s="1"/>
  <c r="O327" i="5"/>
  <c r="U327" i="5" s="1"/>
  <c r="V327" i="5" s="1"/>
  <c r="T567" i="4"/>
  <c r="U567" i="4" s="1"/>
  <c r="P567" i="4"/>
  <c r="O87" i="5"/>
  <c r="U87" i="5" s="1"/>
  <c r="V87" i="5" s="1"/>
  <c r="J88" i="5"/>
  <c r="K88" i="5" s="1"/>
  <c r="P807" i="4"/>
  <c r="T807" i="4"/>
  <c r="U807" i="4" s="1"/>
  <c r="S447" i="5"/>
  <c r="O807" i="5" l="1"/>
  <c r="U807" i="5" s="1"/>
  <c r="V807" i="5" s="1"/>
  <c r="J808" i="5"/>
  <c r="K808" i="5" s="1"/>
  <c r="Q567" i="4"/>
  <c r="W567" i="4" s="1"/>
  <c r="X567" i="4" s="1"/>
  <c r="M568" i="4"/>
  <c r="S1048" i="4"/>
  <c r="K1048" i="4"/>
  <c r="G89" i="4"/>
  <c r="H89" i="4" s="1"/>
  <c r="L88" i="4"/>
  <c r="N88" i="4" s="1"/>
  <c r="Q1167" i="4"/>
  <c r="W1167" i="4" s="1"/>
  <c r="X1167" i="4" s="1"/>
  <c r="M1168" i="4"/>
  <c r="O1047" i="5"/>
  <c r="U1047" i="5" s="1"/>
  <c r="V1047" i="5" s="1"/>
  <c r="J1048" i="5"/>
  <c r="K1048" i="5" s="1"/>
  <c r="G689" i="4"/>
  <c r="H689" i="4" s="1"/>
  <c r="L688" i="4"/>
  <c r="N688" i="4" s="1"/>
  <c r="S808" i="4"/>
  <c r="K808" i="4"/>
  <c r="M448" i="4"/>
  <c r="Q447" i="4"/>
  <c r="W447" i="4" s="1"/>
  <c r="X447" i="4" s="1"/>
  <c r="O1167" i="5"/>
  <c r="U1167" i="5" s="1"/>
  <c r="V1167" i="5" s="1"/>
  <c r="J1168" i="5"/>
  <c r="K1168" i="5" s="1"/>
  <c r="S1168" i="4"/>
  <c r="K1168" i="4"/>
  <c r="L328" i="5"/>
  <c r="M328" i="5" s="1"/>
  <c r="Q328" i="5"/>
  <c r="Q807" i="4"/>
  <c r="W807" i="4" s="1"/>
  <c r="X807" i="4" s="1"/>
  <c r="M808" i="4"/>
  <c r="Q1047" i="4"/>
  <c r="W1047" i="4" s="1"/>
  <c r="X1047" i="4" s="1"/>
  <c r="M1048" i="4"/>
  <c r="O447" i="5"/>
  <c r="U447" i="5" s="1"/>
  <c r="V447" i="5" s="1"/>
  <c r="J448" i="5"/>
  <c r="K448" i="5" s="1"/>
  <c r="M928" i="4"/>
  <c r="Q927" i="4"/>
  <c r="W927" i="4" s="1"/>
  <c r="X927" i="4" s="1"/>
  <c r="Q88" i="5"/>
  <c r="L88" i="5"/>
  <c r="M88" i="5" s="1"/>
  <c r="Q688" i="5"/>
  <c r="L688" i="5"/>
  <c r="M688" i="5" s="1"/>
  <c r="J928" i="5"/>
  <c r="K928" i="5" s="1"/>
  <c r="O927" i="5"/>
  <c r="U927" i="5" s="1"/>
  <c r="V927" i="5" s="1"/>
  <c r="S448" i="4"/>
  <c r="K448" i="4"/>
  <c r="L208" i="4"/>
  <c r="N208" i="4" s="1"/>
  <c r="G209" i="4"/>
  <c r="H209" i="4" s="1"/>
  <c r="O567" i="5"/>
  <c r="U567" i="5" s="1"/>
  <c r="V567" i="5" s="1"/>
  <c r="J568" i="5"/>
  <c r="K568" i="5" s="1"/>
  <c r="L208" i="5"/>
  <c r="M208" i="5" s="1"/>
  <c r="Q208" i="5"/>
  <c r="S568" i="4"/>
  <c r="K568" i="4"/>
  <c r="G329" i="4"/>
  <c r="H329" i="4" s="1"/>
  <c r="L328" i="4"/>
  <c r="N328" i="4" s="1"/>
  <c r="S928" i="4"/>
  <c r="K928" i="4"/>
  <c r="L568" i="4" l="1"/>
  <c r="N568" i="4" s="1"/>
  <c r="G569" i="4"/>
  <c r="H569" i="4" s="1"/>
  <c r="G449" i="4"/>
  <c r="H449" i="4" s="1"/>
  <c r="L448" i="4"/>
  <c r="N448" i="4" s="1"/>
  <c r="Q1168" i="5"/>
  <c r="L1168" i="5"/>
  <c r="M1168" i="5" s="1"/>
  <c r="Q1048" i="5"/>
  <c r="L1048" i="5"/>
  <c r="M1048" i="5" s="1"/>
  <c r="R208" i="5"/>
  <c r="S208" i="5" s="1"/>
  <c r="N208" i="5"/>
  <c r="L808" i="5"/>
  <c r="M808" i="5" s="1"/>
  <c r="Q808" i="5"/>
  <c r="S328" i="5"/>
  <c r="L808" i="4"/>
  <c r="N808" i="4" s="1"/>
  <c r="G809" i="4"/>
  <c r="H809" i="4" s="1"/>
  <c r="G929" i="4"/>
  <c r="H929" i="4" s="1"/>
  <c r="L928" i="4"/>
  <c r="N928" i="4" s="1"/>
  <c r="L568" i="5"/>
  <c r="M568" i="5" s="1"/>
  <c r="Q568" i="5"/>
  <c r="P88" i="4"/>
  <c r="T88" i="4"/>
  <c r="U88" i="4" s="1"/>
  <c r="Q928" i="5"/>
  <c r="L928" i="5"/>
  <c r="M928" i="5" s="1"/>
  <c r="N688" i="5"/>
  <c r="R688" i="5"/>
  <c r="S688" i="5"/>
  <c r="R88" i="5"/>
  <c r="S88" i="5" s="1"/>
  <c r="N88" i="5"/>
  <c r="L1168" i="4"/>
  <c r="N1168" i="4" s="1"/>
  <c r="G1169" i="4"/>
  <c r="H1169" i="4" s="1"/>
  <c r="T688" i="4"/>
  <c r="U688" i="4" s="1"/>
  <c r="P688" i="4"/>
  <c r="R89" i="4"/>
  <c r="I89" i="4"/>
  <c r="J89" i="4" s="1"/>
  <c r="L448" i="5"/>
  <c r="M448" i="5" s="1"/>
  <c r="Q448" i="5"/>
  <c r="N328" i="5"/>
  <c r="R328" i="5"/>
  <c r="T328" i="4"/>
  <c r="U328" i="4" s="1"/>
  <c r="P328" i="4"/>
  <c r="R209" i="4"/>
  <c r="I209" i="4"/>
  <c r="J209" i="4" s="1"/>
  <c r="I329" i="4"/>
  <c r="J329" i="4" s="1"/>
  <c r="R329" i="4"/>
  <c r="T208" i="4"/>
  <c r="U208" i="4" s="1"/>
  <c r="P208" i="4"/>
  <c r="I689" i="4"/>
  <c r="J689" i="4" s="1"/>
  <c r="R689" i="4"/>
  <c r="L1048" i="4"/>
  <c r="N1048" i="4" s="1"/>
  <c r="G1049" i="4"/>
  <c r="H1049" i="4" s="1"/>
  <c r="J89" i="5" l="1"/>
  <c r="K89" i="5" s="1"/>
  <c r="O88" i="5"/>
  <c r="U88" i="5" s="1"/>
  <c r="V88" i="5" s="1"/>
  <c r="M89" i="4"/>
  <c r="Q88" i="4"/>
  <c r="W88" i="4" s="1"/>
  <c r="X88" i="4" s="1"/>
  <c r="S1168" i="5"/>
  <c r="R1049" i="4"/>
  <c r="I1049" i="4"/>
  <c r="J1049" i="4" s="1"/>
  <c r="R568" i="5"/>
  <c r="S568" i="5" s="1"/>
  <c r="N568" i="5"/>
  <c r="N808" i="5"/>
  <c r="R808" i="5"/>
  <c r="S808" i="5" s="1"/>
  <c r="I449" i="4"/>
  <c r="J449" i="4" s="1"/>
  <c r="R449" i="4"/>
  <c r="S209" i="4"/>
  <c r="K209" i="4"/>
  <c r="P928" i="4"/>
  <c r="T928" i="4"/>
  <c r="U928" i="4" s="1"/>
  <c r="O208" i="5"/>
  <c r="U208" i="5" s="1"/>
  <c r="V208" i="5" s="1"/>
  <c r="J209" i="5"/>
  <c r="K209" i="5" s="1"/>
  <c r="R569" i="4"/>
  <c r="I569" i="4"/>
  <c r="J569" i="4" s="1"/>
  <c r="S329" i="4"/>
  <c r="K329" i="4"/>
  <c r="P1048" i="4"/>
  <c r="T1048" i="4"/>
  <c r="U1048" i="4" s="1"/>
  <c r="M329" i="4"/>
  <c r="Q328" i="4"/>
  <c r="W328" i="4" s="1"/>
  <c r="X328" i="4" s="1"/>
  <c r="O688" i="5"/>
  <c r="U688" i="5" s="1"/>
  <c r="V688" i="5" s="1"/>
  <c r="J689" i="5"/>
  <c r="K689" i="5" s="1"/>
  <c r="I929" i="4"/>
  <c r="J929" i="4" s="1"/>
  <c r="R929" i="4"/>
  <c r="P568" i="4"/>
  <c r="T568" i="4"/>
  <c r="U568" i="4" s="1"/>
  <c r="S689" i="4"/>
  <c r="K689" i="4"/>
  <c r="M689" i="4"/>
  <c r="Q688" i="4"/>
  <c r="W688" i="4" s="1"/>
  <c r="X688" i="4" s="1"/>
  <c r="N1048" i="5"/>
  <c r="R1048" i="5"/>
  <c r="R448" i="5"/>
  <c r="S448" i="5" s="1"/>
  <c r="N448" i="5"/>
  <c r="S89" i="4"/>
  <c r="K89" i="4"/>
  <c r="R928" i="5"/>
  <c r="N928" i="5"/>
  <c r="M209" i="4"/>
  <c r="Q208" i="4"/>
  <c r="W208" i="4" s="1"/>
  <c r="X208" i="4" s="1"/>
  <c r="R1169" i="4"/>
  <c r="I1169" i="4"/>
  <c r="J1169" i="4" s="1"/>
  <c r="S928" i="5"/>
  <c r="I809" i="4"/>
  <c r="J809" i="4" s="1"/>
  <c r="R809" i="4"/>
  <c r="S1048" i="5"/>
  <c r="T448" i="4"/>
  <c r="U448" i="4" s="1"/>
  <c r="P448" i="4"/>
  <c r="O328" i="5"/>
  <c r="U328" i="5" s="1"/>
  <c r="V328" i="5" s="1"/>
  <c r="J329" i="5"/>
  <c r="K329" i="5" s="1"/>
  <c r="T1168" i="4"/>
  <c r="U1168" i="4" s="1"/>
  <c r="P1168" i="4"/>
  <c r="T808" i="4"/>
  <c r="U808" i="4" s="1"/>
  <c r="P808" i="4"/>
  <c r="R1168" i="5"/>
  <c r="N1168" i="5"/>
  <c r="G90" i="4" l="1"/>
  <c r="H90" i="4" s="1"/>
  <c r="L89" i="4"/>
  <c r="N89" i="4" s="1"/>
  <c r="G690" i="4"/>
  <c r="H690" i="4" s="1"/>
  <c r="L689" i="4"/>
  <c r="N689" i="4" s="1"/>
  <c r="O448" i="5"/>
  <c r="U448" i="5" s="1"/>
  <c r="V448" i="5" s="1"/>
  <c r="J449" i="5"/>
  <c r="K449" i="5" s="1"/>
  <c r="O808" i="5"/>
  <c r="U808" i="5" s="1"/>
  <c r="V808" i="5" s="1"/>
  <c r="J809" i="5"/>
  <c r="K809" i="5" s="1"/>
  <c r="J1169" i="5"/>
  <c r="K1169" i="5" s="1"/>
  <c r="O1168" i="5"/>
  <c r="U1168" i="5" s="1"/>
  <c r="V1168" i="5" s="1"/>
  <c r="Q448" i="4"/>
  <c r="W448" i="4" s="1"/>
  <c r="X448" i="4" s="1"/>
  <c r="M449" i="4"/>
  <c r="Q928" i="4"/>
  <c r="W928" i="4" s="1"/>
  <c r="X928" i="4" s="1"/>
  <c r="M929" i="4"/>
  <c r="M809" i="4"/>
  <c r="Q808" i="4"/>
  <c r="W808" i="4" s="1"/>
  <c r="X808" i="4" s="1"/>
  <c r="G330" i="4"/>
  <c r="H330" i="4" s="1"/>
  <c r="L329" i="4"/>
  <c r="N329" i="4" s="1"/>
  <c r="L89" i="5"/>
  <c r="M89" i="5" s="1"/>
  <c r="Q89" i="5"/>
  <c r="Q329" i="5"/>
  <c r="L329" i="5"/>
  <c r="M329" i="5" s="1"/>
  <c r="Q209" i="5"/>
  <c r="L209" i="5"/>
  <c r="M209" i="5" s="1"/>
  <c r="S1169" i="4"/>
  <c r="K1169" i="4"/>
  <c r="O928" i="5"/>
  <c r="U928" i="5" s="1"/>
  <c r="V928" i="5" s="1"/>
  <c r="J929" i="5"/>
  <c r="K929" i="5" s="1"/>
  <c r="O1048" i="5"/>
  <c r="U1048" i="5" s="1"/>
  <c r="V1048" i="5" s="1"/>
  <c r="J1049" i="5"/>
  <c r="K1049" i="5" s="1"/>
  <c r="K929" i="4"/>
  <c r="S929" i="4"/>
  <c r="G210" i="4"/>
  <c r="H210" i="4" s="1"/>
  <c r="L209" i="4"/>
  <c r="N209" i="4" s="1"/>
  <c r="S449" i="4"/>
  <c r="K449" i="4"/>
  <c r="M569" i="4"/>
  <c r="Q568" i="4"/>
  <c r="W568" i="4" s="1"/>
  <c r="X568" i="4" s="1"/>
  <c r="Q1048" i="4"/>
  <c r="W1048" i="4" s="1"/>
  <c r="X1048" i="4" s="1"/>
  <c r="M1049" i="4"/>
  <c r="O568" i="5"/>
  <c r="U568" i="5" s="1"/>
  <c r="V568" i="5" s="1"/>
  <c r="J569" i="5"/>
  <c r="K569" i="5" s="1"/>
  <c r="M1169" i="4"/>
  <c r="Q1168" i="4"/>
  <c r="W1168" i="4" s="1"/>
  <c r="X1168" i="4" s="1"/>
  <c r="L689" i="5"/>
  <c r="M689" i="5" s="1"/>
  <c r="Q689" i="5"/>
  <c r="S569" i="4"/>
  <c r="K569" i="4"/>
  <c r="S1049" i="4"/>
  <c r="K1049" i="4"/>
  <c r="S809" i="4"/>
  <c r="K809" i="4"/>
  <c r="G1050" i="4" l="1"/>
  <c r="H1050" i="4" s="1"/>
  <c r="L1049" i="4"/>
  <c r="N1049" i="4" s="1"/>
  <c r="Q569" i="5"/>
  <c r="L569" i="5"/>
  <c r="M569" i="5" s="1"/>
  <c r="T209" i="4"/>
  <c r="U209" i="4" s="1"/>
  <c r="P209" i="4"/>
  <c r="N89" i="5"/>
  <c r="R89" i="5"/>
  <c r="S89" i="5" s="1"/>
  <c r="P689" i="4"/>
  <c r="T689" i="4"/>
  <c r="U689" i="4" s="1"/>
  <c r="R210" i="4"/>
  <c r="I210" i="4"/>
  <c r="J210" i="4" s="1"/>
  <c r="G1170" i="4"/>
  <c r="H1170" i="4" s="1"/>
  <c r="L1169" i="4"/>
  <c r="N1169" i="4" s="1"/>
  <c r="P329" i="4"/>
  <c r="T329" i="4"/>
  <c r="U329" i="4" s="1"/>
  <c r="R690" i="4"/>
  <c r="I690" i="4"/>
  <c r="J690" i="4" s="1"/>
  <c r="N209" i="5"/>
  <c r="R209" i="5"/>
  <c r="L1169" i="5"/>
  <c r="M1169" i="5" s="1"/>
  <c r="Q1169" i="5"/>
  <c r="R90" i="4"/>
  <c r="I90" i="4"/>
  <c r="J90" i="4" s="1"/>
  <c r="R330" i="4"/>
  <c r="I330" i="4"/>
  <c r="J330" i="4" s="1"/>
  <c r="R689" i="5"/>
  <c r="S689" i="5" s="1"/>
  <c r="N689" i="5"/>
  <c r="L1049" i="5"/>
  <c r="M1049" i="5" s="1"/>
  <c r="Q1049" i="5"/>
  <c r="S209" i="5"/>
  <c r="L809" i="5"/>
  <c r="M809" i="5" s="1"/>
  <c r="Q809" i="5"/>
  <c r="G570" i="4"/>
  <c r="H570" i="4" s="1"/>
  <c r="L569" i="4"/>
  <c r="N569" i="4" s="1"/>
  <c r="P89" i="4"/>
  <c r="T89" i="4"/>
  <c r="U89" i="4" s="1"/>
  <c r="L929" i="4"/>
  <c r="N929" i="4" s="1"/>
  <c r="G930" i="4"/>
  <c r="H930" i="4" s="1"/>
  <c r="G810" i="4"/>
  <c r="H810" i="4" s="1"/>
  <c r="L809" i="4"/>
  <c r="N809" i="4" s="1"/>
  <c r="R329" i="5"/>
  <c r="N329" i="5"/>
  <c r="G450" i="4"/>
  <c r="H450" i="4" s="1"/>
  <c r="L449" i="4"/>
  <c r="N449" i="4" s="1"/>
  <c r="L929" i="5"/>
  <c r="M929" i="5" s="1"/>
  <c r="Q929" i="5"/>
  <c r="S329" i="5"/>
  <c r="Q449" i="5"/>
  <c r="L449" i="5"/>
  <c r="M449" i="5" s="1"/>
  <c r="S90" i="4" l="1"/>
  <c r="K90" i="4"/>
  <c r="R930" i="4"/>
  <c r="I930" i="4"/>
  <c r="J930" i="4" s="1"/>
  <c r="Q689" i="4"/>
  <c r="W689" i="4" s="1"/>
  <c r="X689" i="4" s="1"/>
  <c r="M690" i="4"/>
  <c r="S1169" i="5"/>
  <c r="Q329" i="4"/>
  <c r="W329" i="4" s="1"/>
  <c r="X329" i="4" s="1"/>
  <c r="M330" i="4"/>
  <c r="O89" i="5"/>
  <c r="U89" i="5" s="1"/>
  <c r="V89" i="5" s="1"/>
  <c r="J90" i="5"/>
  <c r="K90" i="5" s="1"/>
  <c r="S690" i="4"/>
  <c r="K690" i="4"/>
  <c r="N929" i="5"/>
  <c r="R929" i="5"/>
  <c r="S929" i="5" s="1"/>
  <c r="P449" i="4"/>
  <c r="T449" i="4"/>
  <c r="U449" i="4" s="1"/>
  <c r="R1049" i="5"/>
  <c r="S1049" i="5" s="1"/>
  <c r="N1049" i="5"/>
  <c r="R450" i="4"/>
  <c r="I450" i="4"/>
  <c r="J450" i="4" s="1"/>
  <c r="Q89" i="4"/>
  <c r="W89" i="4" s="1"/>
  <c r="X89" i="4" s="1"/>
  <c r="M90" i="4"/>
  <c r="J690" i="5"/>
  <c r="K690" i="5" s="1"/>
  <c r="O689" i="5"/>
  <c r="U689" i="5" s="1"/>
  <c r="V689" i="5" s="1"/>
  <c r="R1169" i="5"/>
  <c r="N1169" i="5"/>
  <c r="T1169" i="4"/>
  <c r="U1169" i="4" s="1"/>
  <c r="P1169" i="4"/>
  <c r="M210" i="4"/>
  <c r="Q209" i="4"/>
  <c r="W209" i="4" s="1"/>
  <c r="X209" i="4" s="1"/>
  <c r="I810" i="4"/>
  <c r="J810" i="4" s="1"/>
  <c r="R810" i="4"/>
  <c r="T1049" i="4"/>
  <c r="U1049" i="4" s="1"/>
  <c r="P1049" i="4"/>
  <c r="I1050" i="4"/>
  <c r="J1050" i="4" s="1"/>
  <c r="R1050" i="4"/>
  <c r="P569" i="4"/>
  <c r="T569" i="4"/>
  <c r="U569" i="4" s="1"/>
  <c r="R1170" i="4"/>
  <c r="I1170" i="4"/>
  <c r="J1170" i="4" s="1"/>
  <c r="R809" i="5"/>
  <c r="N809" i="5"/>
  <c r="P929" i="4"/>
  <c r="T929" i="4"/>
  <c r="U929" i="4" s="1"/>
  <c r="J330" i="5"/>
  <c r="K330" i="5" s="1"/>
  <c r="O329" i="5"/>
  <c r="U329" i="5" s="1"/>
  <c r="V329" i="5" s="1"/>
  <c r="R570" i="4"/>
  <c r="I570" i="4"/>
  <c r="J570" i="4" s="1"/>
  <c r="J210" i="5"/>
  <c r="K210" i="5" s="1"/>
  <c r="O209" i="5"/>
  <c r="U209" i="5" s="1"/>
  <c r="V209" i="5" s="1"/>
  <c r="S210" i="4"/>
  <c r="K210" i="4"/>
  <c r="R569" i="5"/>
  <c r="S569" i="5" s="1"/>
  <c r="N569" i="5"/>
  <c r="N449" i="5"/>
  <c r="R449" i="5"/>
  <c r="S449" i="5"/>
  <c r="T809" i="4"/>
  <c r="U809" i="4" s="1"/>
  <c r="P809" i="4"/>
  <c r="S809" i="5"/>
  <c r="S330" i="4"/>
  <c r="K330" i="4"/>
  <c r="J930" i="5" l="1"/>
  <c r="K930" i="5" s="1"/>
  <c r="O929" i="5"/>
  <c r="U929" i="5" s="1"/>
  <c r="V929" i="5" s="1"/>
  <c r="Q929" i="4"/>
  <c r="W929" i="4" s="1"/>
  <c r="X929" i="4" s="1"/>
  <c r="M930" i="4"/>
  <c r="M1170" i="4"/>
  <c r="Q1169" i="4"/>
  <c r="W1169" i="4" s="1"/>
  <c r="X1169" i="4" s="1"/>
  <c r="K450" i="4"/>
  <c r="S450" i="4"/>
  <c r="G691" i="4"/>
  <c r="H691" i="4" s="1"/>
  <c r="L690" i="4"/>
  <c r="N690" i="4" s="1"/>
  <c r="O449" i="5"/>
  <c r="U449" i="5" s="1"/>
  <c r="V449" i="5" s="1"/>
  <c r="J450" i="5"/>
  <c r="K450" i="5" s="1"/>
  <c r="O809" i="5"/>
  <c r="U809" i="5" s="1"/>
  <c r="V809" i="5" s="1"/>
  <c r="J810" i="5"/>
  <c r="K810" i="5" s="1"/>
  <c r="M1050" i="4"/>
  <c r="Q1049" i="4"/>
  <c r="W1049" i="4" s="1"/>
  <c r="X1049" i="4" s="1"/>
  <c r="J1170" i="5"/>
  <c r="K1170" i="5" s="1"/>
  <c r="O1169" i="5"/>
  <c r="U1169" i="5" s="1"/>
  <c r="V1169" i="5" s="1"/>
  <c r="O1049" i="5"/>
  <c r="U1049" i="5" s="1"/>
  <c r="V1049" i="5" s="1"/>
  <c r="J1050" i="5"/>
  <c r="K1050" i="5" s="1"/>
  <c r="Q90" i="5"/>
  <c r="L90" i="5"/>
  <c r="M90" i="5" s="1"/>
  <c r="S1050" i="4"/>
  <c r="K1050" i="4"/>
  <c r="L210" i="5"/>
  <c r="M210" i="5" s="1"/>
  <c r="Q210" i="5"/>
  <c r="S570" i="4"/>
  <c r="K570" i="4"/>
  <c r="K1170" i="4"/>
  <c r="S1170" i="4"/>
  <c r="L90" i="4"/>
  <c r="N90" i="4" s="1"/>
  <c r="G91" i="4"/>
  <c r="H91" i="4" s="1"/>
  <c r="L330" i="5"/>
  <c r="M330" i="5" s="1"/>
  <c r="Q330" i="5"/>
  <c r="G211" i="4"/>
  <c r="H211" i="4" s="1"/>
  <c r="L210" i="4"/>
  <c r="N210" i="4" s="1"/>
  <c r="Q569" i="4"/>
  <c r="W569" i="4" s="1"/>
  <c r="X569" i="4" s="1"/>
  <c r="M570" i="4"/>
  <c r="S930" i="4"/>
  <c r="K930" i="4"/>
  <c r="G331" i="4"/>
  <c r="H331" i="4" s="1"/>
  <c r="L330" i="4"/>
  <c r="N330" i="4" s="1"/>
  <c r="M810" i="4"/>
  <c r="Q809" i="4"/>
  <c r="W809" i="4" s="1"/>
  <c r="X809" i="4" s="1"/>
  <c r="O569" i="5"/>
  <c r="U569" i="5" s="1"/>
  <c r="V569" i="5" s="1"/>
  <c r="J570" i="5"/>
  <c r="K570" i="5" s="1"/>
  <c r="S810" i="4"/>
  <c r="K810" i="4"/>
  <c r="Q690" i="5"/>
  <c r="L690" i="5"/>
  <c r="M690" i="5" s="1"/>
  <c r="M450" i="4"/>
  <c r="Q449" i="4"/>
  <c r="W449" i="4" s="1"/>
  <c r="X449" i="4" s="1"/>
  <c r="Q810" i="5" l="1"/>
  <c r="L810" i="5"/>
  <c r="M810" i="5" s="1"/>
  <c r="P330" i="4"/>
  <c r="T330" i="4"/>
  <c r="U330" i="4" s="1"/>
  <c r="L570" i="4"/>
  <c r="N570" i="4" s="1"/>
  <c r="G571" i="4"/>
  <c r="H571" i="4" s="1"/>
  <c r="L450" i="5"/>
  <c r="M450" i="5" s="1"/>
  <c r="Q450" i="5"/>
  <c r="G931" i="4"/>
  <c r="H931" i="4" s="1"/>
  <c r="L930" i="4"/>
  <c r="N930" i="4" s="1"/>
  <c r="R91" i="4"/>
  <c r="I91" i="4"/>
  <c r="J91" i="4" s="1"/>
  <c r="R90" i="5"/>
  <c r="S90" i="5" s="1"/>
  <c r="N90" i="5"/>
  <c r="R331" i="4"/>
  <c r="I331" i="4"/>
  <c r="J331" i="4" s="1"/>
  <c r="T90" i="4"/>
  <c r="U90" i="4" s="1"/>
  <c r="P90" i="4"/>
  <c r="R210" i="5"/>
  <c r="S210" i="5" s="1"/>
  <c r="N210" i="5"/>
  <c r="P690" i="4"/>
  <c r="T690" i="4"/>
  <c r="U690" i="4" s="1"/>
  <c r="R211" i="4"/>
  <c r="I211" i="4"/>
  <c r="J211" i="4" s="1"/>
  <c r="G811" i="4"/>
  <c r="H811" i="4" s="1"/>
  <c r="L810" i="4"/>
  <c r="N810" i="4" s="1"/>
  <c r="I691" i="4"/>
  <c r="J691" i="4" s="1"/>
  <c r="R691" i="4"/>
  <c r="N330" i="5"/>
  <c r="R330" i="5"/>
  <c r="S330" i="5" s="1"/>
  <c r="G1051" i="4"/>
  <c r="H1051" i="4" s="1"/>
  <c r="L1050" i="4"/>
  <c r="N1050" i="4" s="1"/>
  <c r="Q930" i="5"/>
  <c r="L930" i="5"/>
  <c r="M930" i="5" s="1"/>
  <c r="Q1050" i="5"/>
  <c r="L1050" i="5"/>
  <c r="M1050" i="5" s="1"/>
  <c r="L570" i="5"/>
  <c r="M570" i="5" s="1"/>
  <c r="Q570" i="5"/>
  <c r="Q1170" i="5"/>
  <c r="L1170" i="5"/>
  <c r="M1170" i="5" s="1"/>
  <c r="N690" i="5"/>
  <c r="R690" i="5"/>
  <c r="S690" i="5" s="1"/>
  <c r="P210" i="4"/>
  <c r="T210" i="4"/>
  <c r="U210" i="4" s="1"/>
  <c r="G1171" i="4"/>
  <c r="H1171" i="4" s="1"/>
  <c r="L1170" i="4"/>
  <c r="N1170" i="4" s="1"/>
  <c r="L450" i="4"/>
  <c r="N450" i="4" s="1"/>
  <c r="G451" i="4"/>
  <c r="H451" i="4" s="1"/>
  <c r="R571" i="4" l="1"/>
  <c r="I571" i="4"/>
  <c r="J571" i="4" s="1"/>
  <c r="O690" i="5"/>
  <c r="U690" i="5" s="1"/>
  <c r="V690" i="5" s="1"/>
  <c r="J691" i="5"/>
  <c r="K691" i="5" s="1"/>
  <c r="R930" i="5"/>
  <c r="S930" i="5" s="1"/>
  <c r="N930" i="5"/>
  <c r="T570" i="4"/>
  <c r="U570" i="4" s="1"/>
  <c r="P570" i="4"/>
  <c r="N1170" i="5"/>
  <c r="R1170" i="5"/>
  <c r="P810" i="4"/>
  <c r="T810" i="4"/>
  <c r="U810" i="4" s="1"/>
  <c r="M91" i="4"/>
  <c r="Q90" i="4"/>
  <c r="W90" i="4" s="1"/>
  <c r="X90" i="4" s="1"/>
  <c r="S91" i="4"/>
  <c r="K91" i="4"/>
  <c r="S691" i="4"/>
  <c r="K691" i="4"/>
  <c r="S570" i="5"/>
  <c r="S331" i="4"/>
  <c r="K331" i="4"/>
  <c r="T930" i="4"/>
  <c r="U930" i="4" s="1"/>
  <c r="P930" i="4"/>
  <c r="N810" i="5"/>
  <c r="R810" i="5"/>
  <c r="P450" i="4"/>
  <c r="T450" i="4"/>
  <c r="U450" i="4" s="1"/>
  <c r="T1050" i="4"/>
  <c r="U1050" i="4" s="1"/>
  <c r="P1050" i="4"/>
  <c r="R1051" i="4"/>
  <c r="I1051" i="4"/>
  <c r="J1051" i="4" s="1"/>
  <c r="N570" i="5"/>
  <c r="R570" i="5"/>
  <c r="I931" i="4"/>
  <c r="J931" i="4" s="1"/>
  <c r="R931" i="4"/>
  <c r="S810" i="5"/>
  <c r="O210" i="5"/>
  <c r="U210" i="5" s="1"/>
  <c r="V210" i="5" s="1"/>
  <c r="J211" i="5"/>
  <c r="K211" i="5" s="1"/>
  <c r="S1170" i="5"/>
  <c r="P1170" i="4"/>
  <c r="T1170" i="4"/>
  <c r="U1170" i="4" s="1"/>
  <c r="I1171" i="4"/>
  <c r="J1171" i="4" s="1"/>
  <c r="R1171" i="4"/>
  <c r="R1050" i="5"/>
  <c r="S1050" i="5" s="1"/>
  <c r="N1050" i="5"/>
  <c r="O330" i="5"/>
  <c r="U330" i="5" s="1"/>
  <c r="V330" i="5" s="1"/>
  <c r="J331" i="5"/>
  <c r="K331" i="5" s="1"/>
  <c r="R451" i="4"/>
  <c r="I451" i="4"/>
  <c r="J451" i="4" s="1"/>
  <c r="R811" i="4"/>
  <c r="I811" i="4"/>
  <c r="J811" i="4" s="1"/>
  <c r="M331" i="4"/>
  <c r="Q330" i="4"/>
  <c r="W330" i="4" s="1"/>
  <c r="X330" i="4" s="1"/>
  <c r="S211" i="4"/>
  <c r="K211" i="4"/>
  <c r="M211" i="4"/>
  <c r="Q210" i="4"/>
  <c r="W210" i="4" s="1"/>
  <c r="X210" i="4" s="1"/>
  <c r="M691" i="4"/>
  <c r="Q690" i="4"/>
  <c r="W690" i="4" s="1"/>
  <c r="X690" i="4" s="1"/>
  <c r="J91" i="5"/>
  <c r="K91" i="5" s="1"/>
  <c r="O90" i="5"/>
  <c r="U90" i="5" s="1"/>
  <c r="V90" i="5" s="1"/>
  <c r="R450" i="5"/>
  <c r="S450" i="5" s="1"/>
  <c r="N450" i="5"/>
  <c r="S811" i="4" l="1"/>
  <c r="K811" i="4"/>
  <c r="S1051" i="4"/>
  <c r="K1051" i="4"/>
  <c r="M931" i="4"/>
  <c r="Q930" i="4"/>
  <c r="W930" i="4" s="1"/>
  <c r="X930" i="4" s="1"/>
  <c r="G92" i="4"/>
  <c r="H92" i="4" s="1"/>
  <c r="L91" i="4"/>
  <c r="N91" i="4" s="1"/>
  <c r="M571" i="4"/>
  <c r="Q570" i="4"/>
  <c r="W570" i="4" s="1"/>
  <c r="X570" i="4" s="1"/>
  <c r="O930" i="5"/>
  <c r="U930" i="5" s="1"/>
  <c r="V930" i="5" s="1"/>
  <c r="J931" i="5"/>
  <c r="K931" i="5" s="1"/>
  <c r="G332" i="4"/>
  <c r="H332" i="4" s="1"/>
  <c r="L331" i="4"/>
  <c r="N331" i="4" s="1"/>
  <c r="G212" i="4"/>
  <c r="H212" i="4" s="1"/>
  <c r="L211" i="4"/>
  <c r="N211" i="4" s="1"/>
  <c r="M1171" i="4"/>
  <c r="Q1170" i="4"/>
  <c r="W1170" i="4" s="1"/>
  <c r="X1170" i="4" s="1"/>
  <c r="L691" i="5"/>
  <c r="M691" i="5" s="1"/>
  <c r="Q691" i="5"/>
  <c r="S451" i="4"/>
  <c r="K451" i="4"/>
  <c r="M1051" i="4"/>
  <c r="Q1050" i="4"/>
  <c r="W1050" i="4" s="1"/>
  <c r="X1050" i="4" s="1"/>
  <c r="Q331" i="5"/>
  <c r="L331" i="5"/>
  <c r="M331" i="5" s="1"/>
  <c r="M811" i="4"/>
  <c r="Q810" i="4"/>
  <c r="W810" i="4" s="1"/>
  <c r="X810" i="4" s="1"/>
  <c r="O450" i="5"/>
  <c r="U450" i="5" s="1"/>
  <c r="V450" i="5" s="1"/>
  <c r="J451" i="5"/>
  <c r="K451" i="5" s="1"/>
  <c r="K931" i="4"/>
  <c r="S931" i="4"/>
  <c r="G692" i="4"/>
  <c r="H692" i="4" s="1"/>
  <c r="L691" i="4"/>
  <c r="N691" i="4" s="1"/>
  <c r="K571" i="4"/>
  <c r="S571" i="4"/>
  <c r="S1171" i="4"/>
  <c r="K1171" i="4"/>
  <c r="L91" i="5"/>
  <c r="M91" i="5" s="1"/>
  <c r="Q91" i="5"/>
  <c r="Q450" i="4"/>
  <c r="W450" i="4" s="1"/>
  <c r="X450" i="4" s="1"/>
  <c r="M451" i="4"/>
  <c r="J1051" i="5"/>
  <c r="K1051" i="5" s="1"/>
  <c r="O1050" i="5"/>
  <c r="U1050" i="5" s="1"/>
  <c r="V1050" i="5" s="1"/>
  <c r="Q211" i="5"/>
  <c r="L211" i="5"/>
  <c r="M211" i="5" s="1"/>
  <c r="O570" i="5"/>
  <c r="U570" i="5" s="1"/>
  <c r="V570" i="5" s="1"/>
  <c r="J571" i="5"/>
  <c r="K571" i="5" s="1"/>
  <c r="O810" i="5"/>
  <c r="U810" i="5" s="1"/>
  <c r="V810" i="5" s="1"/>
  <c r="J811" i="5"/>
  <c r="K811" i="5" s="1"/>
  <c r="J1171" i="5"/>
  <c r="K1171" i="5" s="1"/>
  <c r="O1170" i="5"/>
  <c r="U1170" i="5" s="1"/>
  <c r="V1170" i="5" s="1"/>
  <c r="Q571" i="5" l="1"/>
  <c r="L571" i="5"/>
  <c r="M571" i="5" s="1"/>
  <c r="S91" i="5"/>
  <c r="R692" i="4"/>
  <c r="I692" i="4"/>
  <c r="J692" i="4" s="1"/>
  <c r="N91" i="5"/>
  <c r="R91" i="5"/>
  <c r="P211" i="4"/>
  <c r="T211" i="4"/>
  <c r="U211" i="4" s="1"/>
  <c r="G1052" i="4"/>
  <c r="H1052" i="4" s="1"/>
  <c r="L1051" i="4"/>
  <c r="N1051" i="4" s="1"/>
  <c r="N211" i="5"/>
  <c r="R211" i="5"/>
  <c r="G932" i="4"/>
  <c r="H932" i="4" s="1"/>
  <c r="L931" i="4"/>
  <c r="N931" i="4" s="1"/>
  <c r="R212" i="4"/>
  <c r="I212" i="4"/>
  <c r="J212" i="4" s="1"/>
  <c r="R331" i="5"/>
  <c r="S331" i="5" s="1"/>
  <c r="N331" i="5"/>
  <c r="L1171" i="4"/>
  <c r="N1171" i="4" s="1"/>
  <c r="G1172" i="4"/>
  <c r="H1172" i="4" s="1"/>
  <c r="L451" i="4"/>
  <c r="N451" i="4" s="1"/>
  <c r="G452" i="4"/>
  <c r="H452" i="4" s="1"/>
  <c r="G812" i="4"/>
  <c r="H812" i="4" s="1"/>
  <c r="L811" i="4"/>
  <c r="N811" i="4" s="1"/>
  <c r="R332" i="4"/>
  <c r="I332" i="4"/>
  <c r="J332" i="4" s="1"/>
  <c r="T331" i="4"/>
  <c r="U331" i="4" s="1"/>
  <c r="P331" i="4"/>
  <c r="L1051" i="5"/>
  <c r="M1051" i="5" s="1"/>
  <c r="Q1051" i="5"/>
  <c r="S691" i="5"/>
  <c r="T91" i="4"/>
  <c r="U91" i="4" s="1"/>
  <c r="P91" i="4"/>
  <c r="T691" i="4"/>
  <c r="U691" i="4" s="1"/>
  <c r="P691" i="4"/>
  <c r="S211" i="5"/>
  <c r="Q451" i="5"/>
  <c r="L451" i="5"/>
  <c r="M451" i="5" s="1"/>
  <c r="L1171" i="5"/>
  <c r="M1171" i="5" s="1"/>
  <c r="Q1171" i="5"/>
  <c r="L811" i="5"/>
  <c r="M811" i="5" s="1"/>
  <c r="Q811" i="5"/>
  <c r="G572" i="4"/>
  <c r="H572" i="4" s="1"/>
  <c r="L571" i="4"/>
  <c r="N571" i="4" s="1"/>
  <c r="R691" i="5"/>
  <c r="N691" i="5"/>
  <c r="L931" i="5"/>
  <c r="M931" i="5" s="1"/>
  <c r="Q931" i="5"/>
  <c r="R92" i="4"/>
  <c r="I92" i="4"/>
  <c r="J92" i="4" s="1"/>
  <c r="S332" i="4" l="1"/>
  <c r="K332" i="4"/>
  <c r="J332" i="5"/>
  <c r="K332" i="5" s="1"/>
  <c r="O331" i="5"/>
  <c r="U331" i="5" s="1"/>
  <c r="V331" i="5" s="1"/>
  <c r="T1051" i="4"/>
  <c r="U1051" i="4" s="1"/>
  <c r="P1051" i="4"/>
  <c r="S92" i="4"/>
  <c r="K92" i="4"/>
  <c r="I1052" i="4"/>
  <c r="J1052" i="4" s="1"/>
  <c r="R1052" i="4"/>
  <c r="P1171" i="4"/>
  <c r="T1171" i="4"/>
  <c r="U1171" i="4" s="1"/>
  <c r="S212" i="4"/>
  <c r="K212" i="4"/>
  <c r="R571" i="5"/>
  <c r="N571" i="5"/>
  <c r="R572" i="4"/>
  <c r="I572" i="4"/>
  <c r="J572" i="4" s="1"/>
  <c r="J212" i="5"/>
  <c r="K212" i="5" s="1"/>
  <c r="O211" i="5"/>
  <c r="U211" i="5" s="1"/>
  <c r="V211" i="5" s="1"/>
  <c r="R812" i="4"/>
  <c r="I812" i="4"/>
  <c r="J812" i="4" s="1"/>
  <c r="Q211" i="4"/>
  <c r="W211" i="4" s="1"/>
  <c r="X211" i="4" s="1"/>
  <c r="M212" i="4"/>
  <c r="S571" i="5"/>
  <c r="N931" i="5"/>
  <c r="R931" i="5"/>
  <c r="S931" i="5" s="1"/>
  <c r="J692" i="5"/>
  <c r="K692" i="5" s="1"/>
  <c r="O691" i="5"/>
  <c r="U691" i="5" s="1"/>
  <c r="V691" i="5" s="1"/>
  <c r="T931" i="4"/>
  <c r="U931" i="4" s="1"/>
  <c r="P931" i="4"/>
  <c r="S692" i="4"/>
  <c r="K692" i="4"/>
  <c r="M92" i="4"/>
  <c r="Q91" i="4"/>
  <c r="W91" i="4" s="1"/>
  <c r="X91" i="4" s="1"/>
  <c r="P811" i="4"/>
  <c r="T811" i="4"/>
  <c r="U811" i="4" s="1"/>
  <c r="S451" i="5"/>
  <c r="T451" i="4"/>
  <c r="U451" i="4" s="1"/>
  <c r="P451" i="4"/>
  <c r="R932" i="4"/>
  <c r="I932" i="4"/>
  <c r="J932" i="4" s="1"/>
  <c r="O91" i="5"/>
  <c r="U91" i="5" s="1"/>
  <c r="V91" i="5" s="1"/>
  <c r="J92" i="5"/>
  <c r="K92" i="5" s="1"/>
  <c r="M692" i="4"/>
  <c r="Q691" i="4"/>
  <c r="W691" i="4" s="1"/>
  <c r="X691" i="4" s="1"/>
  <c r="R811" i="5"/>
  <c r="S811" i="5" s="1"/>
  <c r="N811" i="5"/>
  <c r="S1171" i="5"/>
  <c r="N1171" i="5"/>
  <c r="R1171" i="5"/>
  <c r="N451" i="5"/>
  <c r="R451" i="5"/>
  <c r="R452" i="4"/>
  <c r="I452" i="4"/>
  <c r="J452" i="4" s="1"/>
  <c r="R1051" i="5"/>
  <c r="S1051" i="5" s="1"/>
  <c r="N1051" i="5"/>
  <c r="T571" i="4"/>
  <c r="U571" i="4" s="1"/>
  <c r="P571" i="4"/>
  <c r="M332" i="4"/>
  <c r="Q331" i="4"/>
  <c r="W331" i="4" s="1"/>
  <c r="X331" i="4" s="1"/>
  <c r="R1172" i="4"/>
  <c r="I1172" i="4"/>
  <c r="J1172" i="4" s="1"/>
  <c r="J1052" i="5" l="1"/>
  <c r="K1052" i="5" s="1"/>
  <c r="O1051" i="5"/>
  <c r="U1051" i="5" s="1"/>
  <c r="V1051" i="5" s="1"/>
  <c r="S1172" i="4"/>
  <c r="K1172" i="4"/>
  <c r="G693" i="4"/>
  <c r="H693" i="4" s="1"/>
  <c r="L692" i="4"/>
  <c r="N692" i="4" s="1"/>
  <c r="S572" i="4"/>
  <c r="K572" i="4"/>
  <c r="Q1171" i="4"/>
  <c r="W1171" i="4" s="1"/>
  <c r="X1171" i="4" s="1"/>
  <c r="M1172" i="4"/>
  <c r="L212" i="5"/>
  <c r="M212" i="5" s="1"/>
  <c r="Q212" i="5"/>
  <c r="O571" i="5"/>
  <c r="U571" i="5" s="1"/>
  <c r="V571" i="5" s="1"/>
  <c r="J572" i="5"/>
  <c r="K572" i="5" s="1"/>
  <c r="K1052" i="4"/>
  <c r="S1052" i="4"/>
  <c r="L332" i="5"/>
  <c r="M332" i="5" s="1"/>
  <c r="Q332" i="5"/>
  <c r="O811" i="5"/>
  <c r="U811" i="5" s="1"/>
  <c r="V811" i="5" s="1"/>
  <c r="J812" i="5"/>
  <c r="K812" i="5" s="1"/>
  <c r="Q92" i="5"/>
  <c r="L92" i="5"/>
  <c r="M92" i="5" s="1"/>
  <c r="S812" i="4"/>
  <c r="K812" i="4"/>
  <c r="G333" i="4"/>
  <c r="H333" i="4" s="1"/>
  <c r="L332" i="4"/>
  <c r="N332" i="4" s="1"/>
  <c r="M452" i="4"/>
  <c r="Q451" i="4"/>
  <c r="W451" i="4" s="1"/>
  <c r="X451" i="4" s="1"/>
  <c r="J932" i="5"/>
  <c r="K932" i="5" s="1"/>
  <c r="O931" i="5"/>
  <c r="U931" i="5" s="1"/>
  <c r="V931" i="5" s="1"/>
  <c r="M1052" i="4"/>
  <c r="Q1051" i="4"/>
  <c r="W1051" i="4" s="1"/>
  <c r="X1051" i="4" s="1"/>
  <c r="L212" i="4"/>
  <c r="N212" i="4" s="1"/>
  <c r="G213" i="4"/>
  <c r="H213" i="4" s="1"/>
  <c r="G93" i="4"/>
  <c r="H93" i="4" s="1"/>
  <c r="L92" i="4"/>
  <c r="N92" i="4" s="1"/>
  <c r="K452" i="4"/>
  <c r="S452" i="4"/>
  <c r="M932" i="4"/>
  <c r="Q931" i="4"/>
  <c r="W931" i="4" s="1"/>
  <c r="X931" i="4" s="1"/>
  <c r="O451" i="5"/>
  <c r="U451" i="5" s="1"/>
  <c r="V451" i="5" s="1"/>
  <c r="J452" i="5"/>
  <c r="K452" i="5" s="1"/>
  <c r="Q571" i="4"/>
  <c r="W571" i="4" s="1"/>
  <c r="X571" i="4" s="1"/>
  <c r="M572" i="4"/>
  <c r="O1171" i="5"/>
  <c r="U1171" i="5" s="1"/>
  <c r="V1171" i="5" s="1"/>
  <c r="J1172" i="5"/>
  <c r="K1172" i="5" s="1"/>
  <c r="S932" i="4"/>
  <c r="K932" i="4"/>
  <c r="Q811" i="4"/>
  <c r="W811" i="4" s="1"/>
  <c r="X811" i="4" s="1"/>
  <c r="M812" i="4"/>
  <c r="Q692" i="5"/>
  <c r="L692" i="5"/>
  <c r="M692" i="5" s="1"/>
  <c r="L572" i="5" l="1"/>
  <c r="M572" i="5" s="1"/>
  <c r="Q572" i="5"/>
  <c r="P692" i="4"/>
  <c r="T692" i="4"/>
  <c r="U692" i="4" s="1"/>
  <c r="I693" i="4"/>
  <c r="J693" i="4" s="1"/>
  <c r="R693" i="4"/>
  <c r="Q1172" i="5"/>
  <c r="L1172" i="5"/>
  <c r="M1172" i="5" s="1"/>
  <c r="T332" i="4"/>
  <c r="U332" i="4" s="1"/>
  <c r="P332" i="4"/>
  <c r="Q812" i="5"/>
  <c r="L812" i="5"/>
  <c r="M812" i="5" s="1"/>
  <c r="G1173" i="4"/>
  <c r="H1173" i="4" s="1"/>
  <c r="L1172" i="4"/>
  <c r="N1172" i="4" s="1"/>
  <c r="T212" i="4"/>
  <c r="U212" i="4" s="1"/>
  <c r="P212" i="4"/>
  <c r="G453" i="4"/>
  <c r="H453" i="4" s="1"/>
  <c r="L452" i="4"/>
  <c r="N452" i="4" s="1"/>
  <c r="R333" i="4"/>
  <c r="I333" i="4"/>
  <c r="J333" i="4" s="1"/>
  <c r="R212" i="5"/>
  <c r="S212" i="5" s="1"/>
  <c r="N212" i="5"/>
  <c r="N692" i="5"/>
  <c r="R692" i="5"/>
  <c r="P92" i="4"/>
  <c r="T92" i="4"/>
  <c r="U92" i="4" s="1"/>
  <c r="L812" i="4"/>
  <c r="N812" i="4" s="1"/>
  <c r="G813" i="4"/>
  <c r="H813" i="4" s="1"/>
  <c r="S332" i="5"/>
  <c r="L1052" i="4"/>
  <c r="N1052" i="4" s="1"/>
  <c r="G1053" i="4"/>
  <c r="H1053" i="4" s="1"/>
  <c r="S692" i="5"/>
  <c r="R93" i="4"/>
  <c r="I93" i="4"/>
  <c r="J93" i="4" s="1"/>
  <c r="N332" i="5"/>
  <c r="R332" i="5"/>
  <c r="L1052" i="5"/>
  <c r="M1052" i="5" s="1"/>
  <c r="Q1052" i="5"/>
  <c r="L932" i="4"/>
  <c r="N932" i="4" s="1"/>
  <c r="G933" i="4"/>
  <c r="H933" i="4" s="1"/>
  <c r="L452" i="5"/>
  <c r="M452" i="5" s="1"/>
  <c r="Q452" i="5"/>
  <c r="R213" i="4"/>
  <c r="I213" i="4"/>
  <c r="J213" i="4" s="1"/>
  <c r="Q932" i="5"/>
  <c r="L932" i="5"/>
  <c r="M932" i="5" s="1"/>
  <c r="R92" i="5"/>
  <c r="S92" i="5" s="1"/>
  <c r="N92" i="5"/>
  <c r="L572" i="4"/>
  <c r="N572" i="4" s="1"/>
  <c r="G573" i="4"/>
  <c r="H573" i="4" s="1"/>
  <c r="S213" i="4" l="1"/>
  <c r="K213" i="4"/>
  <c r="K693" i="4"/>
  <c r="S693" i="4"/>
  <c r="N812" i="5"/>
  <c r="R812" i="5"/>
  <c r="S812" i="5" s="1"/>
  <c r="K333" i="4"/>
  <c r="S333" i="4"/>
  <c r="O332" i="5"/>
  <c r="U332" i="5" s="1"/>
  <c r="V332" i="5" s="1"/>
  <c r="J333" i="5"/>
  <c r="K333" i="5" s="1"/>
  <c r="M693" i="4"/>
  <c r="Q692" i="4"/>
  <c r="W692" i="4" s="1"/>
  <c r="X692" i="4" s="1"/>
  <c r="R813" i="4"/>
  <c r="I813" i="4"/>
  <c r="J813" i="4" s="1"/>
  <c r="R452" i="5"/>
  <c r="N452" i="5"/>
  <c r="R572" i="5"/>
  <c r="S572" i="5" s="1"/>
  <c r="N572" i="5"/>
  <c r="I1173" i="4"/>
  <c r="J1173" i="4" s="1"/>
  <c r="R1173" i="4"/>
  <c r="S452" i="5"/>
  <c r="T812" i="4"/>
  <c r="U812" i="4" s="1"/>
  <c r="P812" i="4"/>
  <c r="P572" i="4"/>
  <c r="T572" i="4"/>
  <c r="U572" i="4" s="1"/>
  <c r="T452" i="4"/>
  <c r="U452" i="4" s="1"/>
  <c r="P452" i="4"/>
  <c r="I933" i="4"/>
  <c r="J933" i="4" s="1"/>
  <c r="R933" i="4"/>
  <c r="I453" i="4"/>
  <c r="J453" i="4" s="1"/>
  <c r="R453" i="4"/>
  <c r="P932" i="4"/>
  <c r="T932" i="4"/>
  <c r="U932" i="4" s="1"/>
  <c r="M213" i="4"/>
  <c r="Q212" i="4"/>
  <c r="W212" i="4" s="1"/>
  <c r="X212" i="4" s="1"/>
  <c r="R1053" i="4"/>
  <c r="I1053" i="4"/>
  <c r="J1053" i="4" s="1"/>
  <c r="O692" i="5"/>
  <c r="U692" i="5" s="1"/>
  <c r="V692" i="5" s="1"/>
  <c r="J693" i="5"/>
  <c r="K693" i="5" s="1"/>
  <c r="R1172" i="5"/>
  <c r="N1172" i="5"/>
  <c r="R1052" i="5"/>
  <c r="N1052" i="5"/>
  <c r="R573" i="4"/>
  <c r="I573" i="4"/>
  <c r="J573" i="4" s="1"/>
  <c r="S93" i="4"/>
  <c r="K93" i="4"/>
  <c r="J93" i="5"/>
  <c r="K93" i="5" s="1"/>
  <c r="O92" i="5"/>
  <c r="U92" i="5" s="1"/>
  <c r="V92" i="5" s="1"/>
  <c r="M93" i="4"/>
  <c r="Q92" i="4"/>
  <c r="W92" i="4" s="1"/>
  <c r="X92" i="4" s="1"/>
  <c r="M333" i="4"/>
  <c r="Q332" i="4"/>
  <c r="W332" i="4" s="1"/>
  <c r="X332" i="4" s="1"/>
  <c r="R932" i="5"/>
  <c r="N932" i="5"/>
  <c r="S932" i="5"/>
  <c r="S1052" i="5"/>
  <c r="P1052" i="4"/>
  <c r="T1052" i="4"/>
  <c r="U1052" i="4" s="1"/>
  <c r="O212" i="5"/>
  <c r="U212" i="5" s="1"/>
  <c r="V212" i="5" s="1"/>
  <c r="J213" i="5"/>
  <c r="K213" i="5" s="1"/>
  <c r="T1172" i="4"/>
  <c r="U1172" i="4" s="1"/>
  <c r="P1172" i="4"/>
  <c r="S1172" i="5"/>
  <c r="K933" i="4" l="1"/>
  <c r="S933" i="4"/>
  <c r="S1173" i="4"/>
  <c r="K1173" i="4"/>
  <c r="O572" i="5"/>
  <c r="U572" i="5" s="1"/>
  <c r="V572" i="5" s="1"/>
  <c r="J573" i="5"/>
  <c r="K573" i="5" s="1"/>
  <c r="O812" i="5"/>
  <c r="U812" i="5" s="1"/>
  <c r="V812" i="5" s="1"/>
  <c r="J813" i="5"/>
  <c r="K813" i="5" s="1"/>
  <c r="Q452" i="4"/>
  <c r="W452" i="4" s="1"/>
  <c r="X452" i="4" s="1"/>
  <c r="M453" i="4"/>
  <c r="G94" i="4"/>
  <c r="H94" i="4" s="1"/>
  <c r="L93" i="4"/>
  <c r="N93" i="4" s="1"/>
  <c r="Q932" i="4"/>
  <c r="W932" i="4" s="1"/>
  <c r="X932" i="4" s="1"/>
  <c r="M933" i="4"/>
  <c r="M573" i="4"/>
  <c r="Q572" i="4"/>
  <c r="W572" i="4" s="1"/>
  <c r="X572" i="4" s="1"/>
  <c r="O452" i="5"/>
  <c r="U452" i="5" s="1"/>
  <c r="V452" i="5" s="1"/>
  <c r="J453" i="5"/>
  <c r="K453" i="5" s="1"/>
  <c r="L93" i="5"/>
  <c r="M93" i="5" s="1"/>
  <c r="Q93" i="5"/>
  <c r="Q213" i="5"/>
  <c r="L213" i="5"/>
  <c r="M213" i="5" s="1"/>
  <c r="L693" i="5"/>
  <c r="M693" i="5" s="1"/>
  <c r="Q693" i="5"/>
  <c r="M813" i="4"/>
  <c r="Q812" i="4"/>
  <c r="W812" i="4" s="1"/>
  <c r="X812" i="4" s="1"/>
  <c r="G694" i="4"/>
  <c r="H694" i="4" s="1"/>
  <c r="L693" i="4"/>
  <c r="N693" i="4" s="1"/>
  <c r="S813" i="4"/>
  <c r="K813" i="4"/>
  <c r="O932" i="5"/>
  <c r="U932" i="5" s="1"/>
  <c r="V932" i="5" s="1"/>
  <c r="J933" i="5"/>
  <c r="K933" i="5" s="1"/>
  <c r="O1172" i="5"/>
  <c r="U1172" i="5" s="1"/>
  <c r="V1172" i="5" s="1"/>
  <c r="J1173" i="5"/>
  <c r="K1173" i="5" s="1"/>
  <c r="S573" i="4"/>
  <c r="K573" i="4"/>
  <c r="S453" i="4"/>
  <c r="K453" i="4"/>
  <c r="Q333" i="5"/>
  <c r="L333" i="5"/>
  <c r="M333" i="5" s="1"/>
  <c r="G214" i="4"/>
  <c r="H214" i="4" s="1"/>
  <c r="L213" i="4"/>
  <c r="N213" i="4" s="1"/>
  <c r="Q1052" i="4"/>
  <c r="W1052" i="4" s="1"/>
  <c r="X1052" i="4" s="1"/>
  <c r="M1053" i="4"/>
  <c r="J1053" i="5"/>
  <c r="K1053" i="5" s="1"/>
  <c r="O1052" i="5"/>
  <c r="U1052" i="5" s="1"/>
  <c r="V1052" i="5" s="1"/>
  <c r="L333" i="4"/>
  <c r="N333" i="4" s="1"/>
  <c r="G334" i="4"/>
  <c r="H334" i="4" s="1"/>
  <c r="M1173" i="4"/>
  <c r="Q1172" i="4"/>
  <c r="W1172" i="4" s="1"/>
  <c r="X1172" i="4" s="1"/>
  <c r="S1053" i="4"/>
  <c r="K1053" i="4"/>
  <c r="P93" i="4" l="1"/>
  <c r="T93" i="4"/>
  <c r="U93" i="4" s="1"/>
  <c r="T213" i="4"/>
  <c r="U213" i="4" s="1"/>
  <c r="P213" i="4"/>
  <c r="L1173" i="5"/>
  <c r="M1173" i="5" s="1"/>
  <c r="Q1173" i="5"/>
  <c r="N93" i="5"/>
  <c r="R93" i="5"/>
  <c r="R94" i="4"/>
  <c r="I94" i="4"/>
  <c r="J94" i="4" s="1"/>
  <c r="G1174" i="4"/>
  <c r="H1174" i="4" s="1"/>
  <c r="L1173" i="4"/>
  <c r="N1173" i="4" s="1"/>
  <c r="S93" i="5"/>
  <c r="Q453" i="5"/>
  <c r="L453" i="5"/>
  <c r="M453" i="5" s="1"/>
  <c r="S693" i="5"/>
  <c r="L813" i="5"/>
  <c r="M813" i="5" s="1"/>
  <c r="Q813" i="5"/>
  <c r="I334" i="4"/>
  <c r="J334" i="4" s="1"/>
  <c r="R334" i="4"/>
  <c r="S333" i="5"/>
  <c r="R693" i="5"/>
  <c r="N693" i="5"/>
  <c r="L933" i="4"/>
  <c r="N933" i="4" s="1"/>
  <c r="G934" i="4"/>
  <c r="H934" i="4" s="1"/>
  <c r="R214" i="4"/>
  <c r="I214" i="4"/>
  <c r="J214" i="4" s="1"/>
  <c r="L933" i="5"/>
  <c r="M933" i="5" s="1"/>
  <c r="Q933" i="5"/>
  <c r="L1053" i="4"/>
  <c r="N1053" i="4" s="1"/>
  <c r="G1054" i="4"/>
  <c r="H1054" i="4" s="1"/>
  <c r="N213" i="5"/>
  <c r="R213" i="5"/>
  <c r="R694" i="4"/>
  <c r="I694" i="4"/>
  <c r="J694" i="4" s="1"/>
  <c r="R333" i="5"/>
  <c r="N333" i="5"/>
  <c r="P333" i="4"/>
  <c r="T333" i="4"/>
  <c r="U333" i="4" s="1"/>
  <c r="L453" i="4"/>
  <c r="N453" i="4" s="1"/>
  <c r="G454" i="4"/>
  <c r="H454" i="4" s="1"/>
  <c r="G814" i="4"/>
  <c r="H814" i="4" s="1"/>
  <c r="L813" i="4"/>
  <c r="N813" i="4" s="1"/>
  <c r="L1053" i="5"/>
  <c r="M1053" i="5" s="1"/>
  <c r="Q1053" i="5"/>
  <c r="G574" i="4"/>
  <c r="H574" i="4" s="1"/>
  <c r="L573" i="4"/>
  <c r="N573" i="4" s="1"/>
  <c r="P693" i="4"/>
  <c r="T693" i="4"/>
  <c r="U693" i="4" s="1"/>
  <c r="S213" i="5"/>
  <c r="Q573" i="5"/>
  <c r="L573" i="5"/>
  <c r="M573" i="5" s="1"/>
  <c r="R1173" i="5" l="1"/>
  <c r="N1173" i="5"/>
  <c r="N933" i="5"/>
  <c r="R933" i="5"/>
  <c r="T1173" i="4"/>
  <c r="U1173" i="4" s="1"/>
  <c r="P1173" i="4"/>
  <c r="K334" i="4"/>
  <c r="S334" i="4"/>
  <c r="R1174" i="4"/>
  <c r="I1174" i="4"/>
  <c r="J1174" i="4" s="1"/>
  <c r="R573" i="5"/>
  <c r="N573" i="5"/>
  <c r="T813" i="4"/>
  <c r="U813" i="4" s="1"/>
  <c r="P813" i="4"/>
  <c r="S94" i="4"/>
  <c r="K94" i="4"/>
  <c r="N1053" i="5"/>
  <c r="R1053" i="5"/>
  <c r="S573" i="5"/>
  <c r="R813" i="5"/>
  <c r="N813" i="5"/>
  <c r="Q93" i="4"/>
  <c r="W93" i="4" s="1"/>
  <c r="X93" i="4" s="1"/>
  <c r="M94" i="4"/>
  <c r="S933" i="5"/>
  <c r="S694" i="4"/>
  <c r="K694" i="4"/>
  <c r="R934" i="4"/>
  <c r="I934" i="4"/>
  <c r="J934" i="4" s="1"/>
  <c r="Q693" i="4"/>
  <c r="W693" i="4" s="1"/>
  <c r="X693" i="4" s="1"/>
  <c r="M694" i="4"/>
  <c r="P453" i="4"/>
  <c r="T453" i="4"/>
  <c r="U453" i="4" s="1"/>
  <c r="J214" i="5"/>
  <c r="K214" i="5" s="1"/>
  <c r="O213" i="5"/>
  <c r="U213" i="5" s="1"/>
  <c r="V213" i="5" s="1"/>
  <c r="P933" i="4"/>
  <c r="T933" i="4"/>
  <c r="U933" i="4" s="1"/>
  <c r="S1053" i="5"/>
  <c r="J334" i="5"/>
  <c r="K334" i="5" s="1"/>
  <c r="O333" i="5"/>
  <c r="U333" i="5" s="1"/>
  <c r="V333" i="5" s="1"/>
  <c r="M214" i="4"/>
  <c r="Q213" i="4"/>
  <c r="W213" i="4" s="1"/>
  <c r="X213" i="4" s="1"/>
  <c r="R814" i="4"/>
  <c r="I814" i="4"/>
  <c r="J814" i="4" s="1"/>
  <c r="S813" i="5"/>
  <c r="R1054" i="4"/>
  <c r="I1054" i="4"/>
  <c r="J1054" i="4" s="1"/>
  <c r="O693" i="5"/>
  <c r="U693" i="5" s="1"/>
  <c r="V693" i="5" s="1"/>
  <c r="J694" i="5"/>
  <c r="K694" i="5" s="1"/>
  <c r="N453" i="5"/>
  <c r="R453" i="5"/>
  <c r="O93" i="5"/>
  <c r="U93" i="5" s="1"/>
  <c r="V93" i="5" s="1"/>
  <c r="J94" i="5"/>
  <c r="K94" i="5" s="1"/>
  <c r="S214" i="4"/>
  <c r="K214" i="4"/>
  <c r="R454" i="4"/>
  <c r="I454" i="4"/>
  <c r="J454" i="4" s="1"/>
  <c r="P573" i="4"/>
  <c r="T573" i="4"/>
  <c r="U573" i="4" s="1"/>
  <c r="R574" i="4"/>
  <c r="I574" i="4"/>
  <c r="J574" i="4" s="1"/>
  <c r="Q333" i="4"/>
  <c r="W333" i="4" s="1"/>
  <c r="X333" i="4" s="1"/>
  <c r="M334" i="4"/>
  <c r="T1053" i="4"/>
  <c r="U1053" i="4" s="1"/>
  <c r="P1053" i="4"/>
  <c r="S453" i="5"/>
  <c r="S1173" i="5"/>
  <c r="Q94" i="5" l="1"/>
  <c r="L94" i="5"/>
  <c r="M94" i="5" s="1"/>
  <c r="L334" i="4"/>
  <c r="N334" i="4" s="1"/>
  <c r="G335" i="4"/>
  <c r="H335" i="4" s="1"/>
  <c r="S574" i="4"/>
  <c r="K574" i="4"/>
  <c r="L94" i="4"/>
  <c r="N94" i="4" s="1"/>
  <c r="G95" i="4"/>
  <c r="H95" i="4" s="1"/>
  <c r="M814" i="4"/>
  <c r="Q813" i="4"/>
  <c r="W813" i="4" s="1"/>
  <c r="X813" i="4" s="1"/>
  <c r="M1174" i="4"/>
  <c r="Q1173" i="4"/>
  <c r="W1173" i="4" s="1"/>
  <c r="X1173" i="4" s="1"/>
  <c r="K814" i="4"/>
  <c r="S814" i="4"/>
  <c r="Q933" i="4"/>
  <c r="W933" i="4" s="1"/>
  <c r="X933" i="4" s="1"/>
  <c r="M934" i="4"/>
  <c r="S934" i="4"/>
  <c r="K934" i="4"/>
  <c r="O813" i="5"/>
  <c r="U813" i="5" s="1"/>
  <c r="V813" i="5" s="1"/>
  <c r="J814" i="5"/>
  <c r="K814" i="5" s="1"/>
  <c r="O573" i="5"/>
  <c r="U573" i="5" s="1"/>
  <c r="V573" i="5" s="1"/>
  <c r="J574" i="5"/>
  <c r="K574" i="5" s="1"/>
  <c r="L334" i="5"/>
  <c r="M334" i="5" s="1"/>
  <c r="Q334" i="5"/>
  <c r="M1054" i="4"/>
  <c r="Q1053" i="4"/>
  <c r="W1053" i="4" s="1"/>
  <c r="X1053" i="4" s="1"/>
  <c r="O453" i="5"/>
  <c r="U453" i="5" s="1"/>
  <c r="V453" i="5" s="1"/>
  <c r="J454" i="5"/>
  <c r="K454" i="5" s="1"/>
  <c r="Q694" i="5"/>
  <c r="L694" i="5"/>
  <c r="M694" i="5" s="1"/>
  <c r="L214" i="5"/>
  <c r="M214" i="5" s="1"/>
  <c r="Q214" i="5"/>
  <c r="J934" i="5"/>
  <c r="K934" i="5" s="1"/>
  <c r="O933" i="5"/>
  <c r="U933" i="5" s="1"/>
  <c r="V933" i="5" s="1"/>
  <c r="Q573" i="4"/>
  <c r="W573" i="4" s="1"/>
  <c r="X573" i="4" s="1"/>
  <c r="M574" i="4"/>
  <c r="G695" i="4"/>
  <c r="H695" i="4" s="1"/>
  <c r="L694" i="4"/>
  <c r="N694" i="4" s="1"/>
  <c r="S1174" i="4"/>
  <c r="K1174" i="4"/>
  <c r="J1174" i="5"/>
  <c r="K1174" i="5" s="1"/>
  <c r="O1173" i="5"/>
  <c r="U1173" i="5" s="1"/>
  <c r="V1173" i="5" s="1"/>
  <c r="K454" i="4"/>
  <c r="S454" i="4"/>
  <c r="G215" i="4"/>
  <c r="H215" i="4" s="1"/>
  <c r="L214" i="4"/>
  <c r="N214" i="4" s="1"/>
  <c r="S1054" i="4"/>
  <c r="K1054" i="4"/>
  <c r="M454" i="4"/>
  <c r="Q453" i="4"/>
  <c r="W453" i="4" s="1"/>
  <c r="X453" i="4" s="1"/>
  <c r="O1053" i="5"/>
  <c r="U1053" i="5" s="1"/>
  <c r="V1053" i="5" s="1"/>
  <c r="J1054" i="5"/>
  <c r="K1054" i="5" s="1"/>
  <c r="R335" i="4" l="1"/>
  <c r="I335" i="4"/>
  <c r="J335" i="4" s="1"/>
  <c r="R214" i="5"/>
  <c r="S214" i="5" s="1"/>
  <c r="N214" i="5"/>
  <c r="R94" i="5"/>
  <c r="S94" i="5" s="1"/>
  <c r="N94" i="5"/>
  <c r="Q934" i="5"/>
  <c r="L934" i="5"/>
  <c r="M934" i="5" s="1"/>
  <c r="N334" i="5"/>
  <c r="R334" i="5"/>
  <c r="S334" i="5" s="1"/>
  <c r="Q814" i="5"/>
  <c r="L814" i="5"/>
  <c r="M814" i="5" s="1"/>
  <c r="T694" i="4"/>
  <c r="U694" i="4" s="1"/>
  <c r="P694" i="4"/>
  <c r="R215" i="4"/>
  <c r="I215" i="4"/>
  <c r="J215" i="4" s="1"/>
  <c r="R95" i="4"/>
  <c r="I95" i="4"/>
  <c r="J95" i="4" s="1"/>
  <c r="Q1174" i="5"/>
  <c r="L1174" i="5"/>
  <c r="M1174" i="5" s="1"/>
  <c r="G1175" i="4"/>
  <c r="H1175" i="4" s="1"/>
  <c r="L1174" i="4"/>
  <c r="N1174" i="4" s="1"/>
  <c r="G935" i="4"/>
  <c r="H935" i="4" s="1"/>
  <c r="L934" i="4"/>
  <c r="N934" i="4" s="1"/>
  <c r="P214" i="4"/>
  <c r="T214" i="4"/>
  <c r="U214" i="4" s="1"/>
  <c r="I695" i="4"/>
  <c r="J695" i="4" s="1"/>
  <c r="R695" i="4"/>
  <c r="L1054" i="5"/>
  <c r="M1054" i="5" s="1"/>
  <c r="Q1054" i="5"/>
  <c r="L454" i="4"/>
  <c r="N454" i="4" s="1"/>
  <c r="G455" i="4"/>
  <c r="H455" i="4" s="1"/>
  <c r="T94" i="4"/>
  <c r="U94" i="4" s="1"/>
  <c r="P94" i="4"/>
  <c r="G815" i="4"/>
  <c r="H815" i="4" s="1"/>
  <c r="L814" i="4"/>
  <c r="N814" i="4" s="1"/>
  <c r="G1055" i="4"/>
  <c r="H1055" i="4" s="1"/>
  <c r="L1054" i="4"/>
  <c r="N1054" i="4" s="1"/>
  <c r="P334" i="4"/>
  <c r="T334" i="4"/>
  <c r="U334" i="4" s="1"/>
  <c r="N694" i="5"/>
  <c r="R694" i="5"/>
  <c r="S694" i="5"/>
  <c r="L574" i="5"/>
  <c r="M574" i="5" s="1"/>
  <c r="Q574" i="5"/>
  <c r="L454" i="5"/>
  <c r="M454" i="5" s="1"/>
  <c r="Q454" i="5"/>
  <c r="L574" i="4"/>
  <c r="N574" i="4" s="1"/>
  <c r="G575" i="4"/>
  <c r="H575" i="4" s="1"/>
  <c r="K215" i="4" l="1"/>
  <c r="S215" i="4"/>
  <c r="P454" i="4"/>
  <c r="T454" i="4"/>
  <c r="U454" i="4" s="1"/>
  <c r="T1054" i="4"/>
  <c r="U1054" i="4" s="1"/>
  <c r="P1054" i="4"/>
  <c r="M695" i="4"/>
  <c r="Q694" i="4"/>
  <c r="W694" i="4" s="1"/>
  <c r="X694" i="4" s="1"/>
  <c r="R934" i="5"/>
  <c r="N934" i="5"/>
  <c r="I935" i="4"/>
  <c r="J935" i="4" s="1"/>
  <c r="R935" i="4"/>
  <c r="R1054" i="5"/>
  <c r="S1054" i="5" s="1"/>
  <c r="N1054" i="5"/>
  <c r="I1175" i="4"/>
  <c r="J1175" i="4" s="1"/>
  <c r="R1175" i="4"/>
  <c r="S934" i="5"/>
  <c r="T934" i="4"/>
  <c r="U934" i="4" s="1"/>
  <c r="P934" i="4"/>
  <c r="P1174" i="4"/>
  <c r="T1174" i="4"/>
  <c r="U1174" i="4" s="1"/>
  <c r="N1174" i="5"/>
  <c r="R1174" i="5"/>
  <c r="J95" i="5"/>
  <c r="K95" i="5" s="1"/>
  <c r="O94" i="5"/>
  <c r="U94" i="5" s="1"/>
  <c r="V94" i="5" s="1"/>
  <c r="T574" i="4"/>
  <c r="U574" i="4" s="1"/>
  <c r="P574" i="4"/>
  <c r="S335" i="4"/>
  <c r="K335" i="4"/>
  <c r="R1055" i="4"/>
  <c r="I1055" i="4"/>
  <c r="J1055" i="4" s="1"/>
  <c r="S695" i="4"/>
  <c r="K695" i="4"/>
  <c r="N814" i="5"/>
  <c r="R814" i="5"/>
  <c r="R454" i="5"/>
  <c r="S454" i="5" s="1"/>
  <c r="N454" i="5"/>
  <c r="N574" i="5"/>
  <c r="R574" i="5"/>
  <c r="S95" i="4"/>
  <c r="K95" i="4"/>
  <c r="S814" i="5"/>
  <c r="R455" i="4"/>
  <c r="I455" i="4"/>
  <c r="J455" i="4" s="1"/>
  <c r="Q334" i="4"/>
  <c r="W334" i="4" s="1"/>
  <c r="X334" i="4" s="1"/>
  <c r="M335" i="4"/>
  <c r="O334" i="5"/>
  <c r="U334" i="5" s="1"/>
  <c r="V334" i="5" s="1"/>
  <c r="J335" i="5"/>
  <c r="K335" i="5" s="1"/>
  <c r="S574" i="5"/>
  <c r="P814" i="4"/>
  <c r="T814" i="4"/>
  <c r="U814" i="4" s="1"/>
  <c r="R815" i="4"/>
  <c r="I815" i="4"/>
  <c r="J815" i="4" s="1"/>
  <c r="S1174" i="5"/>
  <c r="M95" i="4"/>
  <c r="Q94" i="4"/>
  <c r="W94" i="4" s="1"/>
  <c r="X94" i="4" s="1"/>
  <c r="R575" i="4"/>
  <c r="I575" i="4"/>
  <c r="J575" i="4" s="1"/>
  <c r="O694" i="5"/>
  <c r="U694" i="5" s="1"/>
  <c r="V694" i="5" s="1"/>
  <c r="J695" i="5"/>
  <c r="K695" i="5" s="1"/>
  <c r="M215" i="4"/>
  <c r="Q214" i="4"/>
  <c r="W214" i="4" s="1"/>
  <c r="X214" i="4" s="1"/>
  <c r="J215" i="5"/>
  <c r="K215" i="5" s="1"/>
  <c r="O214" i="5"/>
  <c r="U214" i="5" s="1"/>
  <c r="V214" i="5" s="1"/>
  <c r="K575" i="4" l="1"/>
  <c r="S575" i="4"/>
  <c r="Q814" i="4"/>
  <c r="W814" i="4" s="1"/>
  <c r="X814" i="4" s="1"/>
  <c r="M815" i="4"/>
  <c r="O1054" i="5"/>
  <c r="U1054" i="5" s="1"/>
  <c r="V1054" i="5" s="1"/>
  <c r="J1055" i="5"/>
  <c r="K1055" i="5" s="1"/>
  <c r="M575" i="4"/>
  <c r="Q574" i="4"/>
  <c r="W574" i="4" s="1"/>
  <c r="X574" i="4" s="1"/>
  <c r="M1055" i="4"/>
  <c r="Q1054" i="4"/>
  <c r="W1054" i="4" s="1"/>
  <c r="X1054" i="4" s="1"/>
  <c r="L335" i="4"/>
  <c r="N335" i="4" s="1"/>
  <c r="G336" i="4"/>
  <c r="H336" i="4" s="1"/>
  <c r="O814" i="5"/>
  <c r="U814" i="5" s="1"/>
  <c r="V814" i="5" s="1"/>
  <c r="J815" i="5"/>
  <c r="K815" i="5" s="1"/>
  <c r="K1175" i="4"/>
  <c r="S1175" i="4"/>
  <c r="M935" i="4"/>
  <c r="Q934" i="4"/>
  <c r="W934" i="4" s="1"/>
  <c r="X934" i="4" s="1"/>
  <c r="K935" i="4"/>
  <c r="S935" i="4"/>
  <c r="M1175" i="4"/>
  <c r="Q1174" i="4"/>
  <c r="W1174" i="4" s="1"/>
  <c r="X1174" i="4" s="1"/>
  <c r="Q335" i="5"/>
  <c r="L335" i="5"/>
  <c r="M335" i="5" s="1"/>
  <c r="G696" i="4"/>
  <c r="H696" i="4" s="1"/>
  <c r="L695" i="4"/>
  <c r="N695" i="4" s="1"/>
  <c r="L95" i="5"/>
  <c r="M95" i="5" s="1"/>
  <c r="Q95" i="5"/>
  <c r="Q454" i="4"/>
  <c r="W454" i="4" s="1"/>
  <c r="X454" i="4" s="1"/>
  <c r="M455" i="4"/>
  <c r="S455" i="4"/>
  <c r="K455" i="4"/>
  <c r="Q215" i="5"/>
  <c r="L215" i="5"/>
  <c r="M215" i="5" s="1"/>
  <c r="G96" i="4"/>
  <c r="H96" i="4" s="1"/>
  <c r="L95" i="4"/>
  <c r="N95" i="4" s="1"/>
  <c r="K815" i="4"/>
  <c r="S815" i="4"/>
  <c r="O574" i="5"/>
  <c r="U574" i="5" s="1"/>
  <c r="V574" i="5" s="1"/>
  <c r="J575" i="5"/>
  <c r="K575" i="5" s="1"/>
  <c r="K1055" i="4"/>
  <c r="S1055" i="4"/>
  <c r="O934" i="5"/>
  <c r="U934" i="5" s="1"/>
  <c r="V934" i="5" s="1"/>
  <c r="J935" i="5"/>
  <c r="K935" i="5" s="1"/>
  <c r="L695" i="5"/>
  <c r="M695" i="5" s="1"/>
  <c r="Q695" i="5"/>
  <c r="O454" i="5"/>
  <c r="U454" i="5" s="1"/>
  <c r="V454" i="5" s="1"/>
  <c r="J455" i="5"/>
  <c r="K455" i="5" s="1"/>
  <c r="O1174" i="5"/>
  <c r="U1174" i="5" s="1"/>
  <c r="V1174" i="5" s="1"/>
  <c r="J1175" i="5"/>
  <c r="K1175" i="5" s="1"/>
  <c r="G216" i="4"/>
  <c r="H216" i="4" s="1"/>
  <c r="L215" i="4"/>
  <c r="N215" i="4" s="1"/>
  <c r="N95" i="5" l="1"/>
  <c r="R95" i="5"/>
  <c r="G936" i="4"/>
  <c r="H936" i="4" s="1"/>
  <c r="L935" i="4"/>
  <c r="N935" i="4" s="1"/>
  <c r="I336" i="4"/>
  <c r="J336" i="4" s="1"/>
  <c r="R336" i="4"/>
  <c r="S215" i="5"/>
  <c r="T695" i="4"/>
  <c r="U695" i="4" s="1"/>
  <c r="P695" i="4"/>
  <c r="P335" i="4"/>
  <c r="T335" i="4"/>
  <c r="U335" i="4" s="1"/>
  <c r="L1175" i="5"/>
  <c r="M1175" i="5" s="1"/>
  <c r="Q1175" i="5"/>
  <c r="L815" i="5"/>
  <c r="M815" i="5" s="1"/>
  <c r="Q815" i="5"/>
  <c r="R96" i="4"/>
  <c r="I96" i="4"/>
  <c r="J96" i="4" s="1"/>
  <c r="Q575" i="5"/>
  <c r="L575" i="5"/>
  <c r="M575" i="5" s="1"/>
  <c r="I696" i="4"/>
  <c r="J696" i="4" s="1"/>
  <c r="R696" i="4"/>
  <c r="L935" i="5"/>
  <c r="M935" i="5" s="1"/>
  <c r="Q935" i="5"/>
  <c r="L1055" i="5"/>
  <c r="M1055" i="5" s="1"/>
  <c r="Q1055" i="5"/>
  <c r="S95" i="5"/>
  <c r="Q455" i="5"/>
  <c r="L455" i="5"/>
  <c r="M455" i="5" s="1"/>
  <c r="R335" i="5"/>
  <c r="S335" i="5" s="1"/>
  <c r="N335" i="5"/>
  <c r="N215" i="5"/>
  <c r="R215" i="5"/>
  <c r="L1175" i="4"/>
  <c r="N1175" i="4" s="1"/>
  <c r="G1176" i="4"/>
  <c r="H1176" i="4" s="1"/>
  <c r="G576" i="4"/>
  <c r="H576" i="4" s="1"/>
  <c r="L575" i="4"/>
  <c r="N575" i="4" s="1"/>
  <c r="T95" i="4"/>
  <c r="U95" i="4" s="1"/>
  <c r="P95" i="4"/>
  <c r="G1056" i="4"/>
  <c r="H1056" i="4" s="1"/>
  <c r="L1055" i="4"/>
  <c r="N1055" i="4" s="1"/>
  <c r="P215" i="4"/>
  <c r="T215" i="4"/>
  <c r="U215" i="4" s="1"/>
  <c r="L455" i="4"/>
  <c r="N455" i="4" s="1"/>
  <c r="G456" i="4"/>
  <c r="H456" i="4" s="1"/>
  <c r="R216" i="4"/>
  <c r="I216" i="4"/>
  <c r="J216" i="4" s="1"/>
  <c r="R695" i="5"/>
  <c r="S695" i="5" s="1"/>
  <c r="N695" i="5"/>
  <c r="L815" i="4"/>
  <c r="N815" i="4" s="1"/>
  <c r="G816" i="4"/>
  <c r="H816" i="4" s="1"/>
  <c r="K336" i="4" l="1"/>
  <c r="S336" i="4"/>
  <c r="J216" i="5"/>
  <c r="K216" i="5" s="1"/>
  <c r="O215" i="5"/>
  <c r="U215" i="5" s="1"/>
  <c r="V215" i="5" s="1"/>
  <c r="R456" i="4"/>
  <c r="I456" i="4"/>
  <c r="J456" i="4" s="1"/>
  <c r="R816" i="4"/>
  <c r="I816" i="4"/>
  <c r="J816" i="4" s="1"/>
  <c r="S696" i="4"/>
  <c r="K696" i="4"/>
  <c r="R1175" i="5"/>
  <c r="S1175" i="5" s="1"/>
  <c r="N1175" i="5"/>
  <c r="T935" i="4"/>
  <c r="U935" i="4" s="1"/>
  <c r="P935" i="4"/>
  <c r="R815" i="5"/>
  <c r="N815" i="5"/>
  <c r="R575" i="5"/>
  <c r="N575" i="5"/>
  <c r="R936" i="4"/>
  <c r="I936" i="4"/>
  <c r="J936" i="4" s="1"/>
  <c r="N935" i="5"/>
  <c r="R935" i="5"/>
  <c r="T455" i="4"/>
  <c r="U455" i="4" s="1"/>
  <c r="P455" i="4"/>
  <c r="R1176" i="4"/>
  <c r="I1176" i="4"/>
  <c r="J1176" i="4" s="1"/>
  <c r="Q215" i="4"/>
  <c r="W215" i="4" s="1"/>
  <c r="X215" i="4" s="1"/>
  <c r="M216" i="4"/>
  <c r="S455" i="5"/>
  <c r="O695" i="5"/>
  <c r="U695" i="5" s="1"/>
  <c r="V695" i="5" s="1"/>
  <c r="J696" i="5"/>
  <c r="K696" i="5" s="1"/>
  <c r="P1055" i="4"/>
  <c r="T1055" i="4"/>
  <c r="U1055" i="4" s="1"/>
  <c r="S575" i="5"/>
  <c r="M336" i="4"/>
  <c r="Q335" i="4"/>
  <c r="W335" i="4" s="1"/>
  <c r="X335" i="4" s="1"/>
  <c r="S935" i="5"/>
  <c r="T575" i="4"/>
  <c r="U575" i="4" s="1"/>
  <c r="P575" i="4"/>
  <c r="P815" i="4"/>
  <c r="T815" i="4"/>
  <c r="U815" i="4" s="1"/>
  <c r="I1056" i="4"/>
  <c r="J1056" i="4" s="1"/>
  <c r="R1056" i="4"/>
  <c r="S1055" i="5"/>
  <c r="S96" i="4"/>
  <c r="K96" i="4"/>
  <c r="M696" i="4"/>
  <c r="Q695" i="4"/>
  <c r="W695" i="4" s="1"/>
  <c r="X695" i="4" s="1"/>
  <c r="O95" i="5"/>
  <c r="U95" i="5" s="1"/>
  <c r="V95" i="5" s="1"/>
  <c r="J96" i="5"/>
  <c r="K96" i="5" s="1"/>
  <c r="S815" i="5"/>
  <c r="J336" i="5"/>
  <c r="K336" i="5" s="1"/>
  <c r="O335" i="5"/>
  <c r="U335" i="5" s="1"/>
  <c r="V335" i="5" s="1"/>
  <c r="R576" i="4"/>
  <c r="I576" i="4"/>
  <c r="J576" i="4" s="1"/>
  <c r="N455" i="5"/>
  <c r="R455" i="5"/>
  <c r="P1175" i="4"/>
  <c r="T1175" i="4"/>
  <c r="U1175" i="4" s="1"/>
  <c r="S216" i="4"/>
  <c r="K216" i="4"/>
  <c r="M96" i="4"/>
  <c r="Q95" i="4"/>
  <c r="W95" i="4" s="1"/>
  <c r="X95" i="4" s="1"/>
  <c r="R1055" i="5"/>
  <c r="N1055" i="5"/>
  <c r="J936" i="5" l="1"/>
  <c r="K936" i="5" s="1"/>
  <c r="O935" i="5"/>
  <c r="U935" i="5" s="1"/>
  <c r="V935" i="5" s="1"/>
  <c r="O1175" i="5"/>
  <c r="U1175" i="5" s="1"/>
  <c r="V1175" i="5" s="1"/>
  <c r="J1176" i="5"/>
  <c r="K1176" i="5" s="1"/>
  <c r="Q1175" i="4"/>
  <c r="W1175" i="4" s="1"/>
  <c r="X1175" i="4" s="1"/>
  <c r="M1176" i="4"/>
  <c r="S936" i="4"/>
  <c r="K936" i="4"/>
  <c r="S1176" i="4"/>
  <c r="K1176" i="4"/>
  <c r="O575" i="5"/>
  <c r="U575" i="5" s="1"/>
  <c r="V575" i="5" s="1"/>
  <c r="J576" i="5"/>
  <c r="K576" i="5" s="1"/>
  <c r="G697" i="4"/>
  <c r="H697" i="4" s="1"/>
  <c r="L696" i="4"/>
  <c r="N696" i="4" s="1"/>
  <c r="L216" i="5"/>
  <c r="M216" i="5" s="1"/>
  <c r="Q216" i="5"/>
  <c r="S1056" i="4"/>
  <c r="K1056" i="4"/>
  <c r="L336" i="5"/>
  <c r="M336" i="5" s="1"/>
  <c r="Q336" i="5"/>
  <c r="O455" i="5"/>
  <c r="U455" i="5" s="1"/>
  <c r="V455" i="5" s="1"/>
  <c r="J456" i="5"/>
  <c r="K456" i="5" s="1"/>
  <c r="M1056" i="4"/>
  <c r="Q1055" i="4"/>
  <c r="W1055" i="4" s="1"/>
  <c r="X1055" i="4" s="1"/>
  <c r="M456" i="4"/>
  <c r="Q455" i="4"/>
  <c r="W455" i="4" s="1"/>
  <c r="X455" i="4" s="1"/>
  <c r="O815" i="5"/>
  <c r="U815" i="5" s="1"/>
  <c r="V815" i="5" s="1"/>
  <c r="J816" i="5"/>
  <c r="K816" i="5" s="1"/>
  <c r="S816" i="4"/>
  <c r="K816" i="4"/>
  <c r="G337" i="4"/>
  <c r="H337" i="4" s="1"/>
  <c r="L336" i="4"/>
  <c r="N336" i="4" s="1"/>
  <c r="S456" i="4"/>
  <c r="K456" i="4"/>
  <c r="S576" i="4"/>
  <c r="K576" i="4"/>
  <c r="G97" i="4"/>
  <c r="H97" i="4" s="1"/>
  <c r="L96" i="4"/>
  <c r="N96" i="4" s="1"/>
  <c r="Q575" i="4"/>
  <c r="W575" i="4" s="1"/>
  <c r="X575" i="4" s="1"/>
  <c r="M576" i="4"/>
  <c r="Q696" i="5"/>
  <c r="L696" i="5"/>
  <c r="M696" i="5" s="1"/>
  <c r="Q96" i="5"/>
  <c r="L96" i="5"/>
  <c r="M96" i="5" s="1"/>
  <c r="O1055" i="5"/>
  <c r="U1055" i="5" s="1"/>
  <c r="V1055" i="5" s="1"/>
  <c r="J1056" i="5"/>
  <c r="K1056" i="5" s="1"/>
  <c r="Q815" i="4"/>
  <c r="W815" i="4" s="1"/>
  <c r="X815" i="4" s="1"/>
  <c r="M816" i="4"/>
  <c r="L216" i="4"/>
  <c r="N216" i="4" s="1"/>
  <c r="G217" i="4"/>
  <c r="H217" i="4" s="1"/>
  <c r="M936" i="4"/>
  <c r="Q935" i="4"/>
  <c r="W935" i="4" s="1"/>
  <c r="X935" i="4" s="1"/>
  <c r="Q1056" i="5" l="1"/>
  <c r="L1056" i="5"/>
  <c r="M1056" i="5" s="1"/>
  <c r="L1056" i="4"/>
  <c r="N1056" i="4" s="1"/>
  <c r="G1057" i="4"/>
  <c r="H1057" i="4" s="1"/>
  <c r="P96" i="4"/>
  <c r="T96" i="4"/>
  <c r="U96" i="4" s="1"/>
  <c r="I337" i="4"/>
  <c r="J337" i="4" s="1"/>
  <c r="R337" i="4"/>
  <c r="S216" i="5"/>
  <c r="G937" i="4"/>
  <c r="H937" i="4" s="1"/>
  <c r="L936" i="4"/>
  <c r="N936" i="4" s="1"/>
  <c r="L816" i="4"/>
  <c r="N816" i="4" s="1"/>
  <c r="G817" i="4"/>
  <c r="H817" i="4" s="1"/>
  <c r="L456" i="5"/>
  <c r="M456" i="5" s="1"/>
  <c r="Q456" i="5"/>
  <c r="R216" i="5"/>
  <c r="N216" i="5"/>
  <c r="Q936" i="5"/>
  <c r="L936" i="5"/>
  <c r="M936" i="5" s="1"/>
  <c r="R96" i="5"/>
  <c r="N96" i="5"/>
  <c r="T696" i="4"/>
  <c r="U696" i="4" s="1"/>
  <c r="P696" i="4"/>
  <c r="G457" i="4"/>
  <c r="H457" i="4" s="1"/>
  <c r="L456" i="4"/>
  <c r="N456" i="4" s="1"/>
  <c r="R97" i="4"/>
  <c r="I97" i="4"/>
  <c r="J97" i="4" s="1"/>
  <c r="S96" i="5"/>
  <c r="R217" i="4"/>
  <c r="I217" i="4"/>
  <c r="J217" i="4" s="1"/>
  <c r="L576" i="4"/>
  <c r="N576" i="4" s="1"/>
  <c r="G577" i="4"/>
  <c r="H577" i="4" s="1"/>
  <c r="T216" i="4"/>
  <c r="U216" i="4" s="1"/>
  <c r="P216" i="4"/>
  <c r="N696" i="5"/>
  <c r="R696" i="5"/>
  <c r="S696" i="5" s="1"/>
  <c r="Q816" i="5"/>
  <c r="L816" i="5"/>
  <c r="M816" i="5" s="1"/>
  <c r="I697" i="4"/>
  <c r="J697" i="4" s="1"/>
  <c r="R697" i="4"/>
  <c r="Q1176" i="5"/>
  <c r="L1176" i="5"/>
  <c r="M1176" i="5" s="1"/>
  <c r="G1177" i="4"/>
  <c r="H1177" i="4" s="1"/>
  <c r="L1176" i="4"/>
  <c r="N1176" i="4" s="1"/>
  <c r="T336" i="4"/>
  <c r="U336" i="4" s="1"/>
  <c r="P336" i="4"/>
  <c r="N336" i="5"/>
  <c r="R336" i="5"/>
  <c r="S336" i="5" s="1"/>
  <c r="L576" i="5"/>
  <c r="M576" i="5" s="1"/>
  <c r="Q576" i="5"/>
  <c r="J97" i="5" l="1"/>
  <c r="K97" i="5" s="1"/>
  <c r="O96" i="5"/>
  <c r="U96" i="5" s="1"/>
  <c r="V96" i="5" s="1"/>
  <c r="I817" i="4"/>
  <c r="J817" i="4" s="1"/>
  <c r="R817" i="4"/>
  <c r="M97" i="4"/>
  <c r="Q96" i="4"/>
  <c r="W96" i="4" s="1"/>
  <c r="X96" i="4" s="1"/>
  <c r="N1176" i="5"/>
  <c r="R1176" i="5"/>
  <c r="R936" i="5"/>
  <c r="N936" i="5"/>
  <c r="P936" i="4"/>
  <c r="T936" i="4"/>
  <c r="U936" i="4" s="1"/>
  <c r="P1056" i="4"/>
  <c r="T1056" i="4"/>
  <c r="U1056" i="4" s="1"/>
  <c r="T816" i="4"/>
  <c r="U816" i="4" s="1"/>
  <c r="P816" i="4"/>
  <c r="S936" i="5"/>
  <c r="I937" i="4"/>
  <c r="J937" i="4" s="1"/>
  <c r="R937" i="4"/>
  <c r="R1056" i="5"/>
  <c r="N1056" i="5"/>
  <c r="R576" i="5"/>
  <c r="N576" i="5"/>
  <c r="O696" i="5"/>
  <c r="U696" i="5" s="1"/>
  <c r="V696" i="5" s="1"/>
  <c r="J697" i="5"/>
  <c r="K697" i="5" s="1"/>
  <c r="O336" i="5"/>
  <c r="U336" i="5" s="1"/>
  <c r="V336" i="5" s="1"/>
  <c r="J337" i="5"/>
  <c r="K337" i="5" s="1"/>
  <c r="T456" i="4"/>
  <c r="U456" i="4" s="1"/>
  <c r="P456" i="4"/>
  <c r="O216" i="5"/>
  <c r="U216" i="5" s="1"/>
  <c r="V216" i="5" s="1"/>
  <c r="J217" i="5"/>
  <c r="K217" i="5" s="1"/>
  <c r="S1056" i="5"/>
  <c r="S576" i="5"/>
  <c r="S97" i="4"/>
  <c r="K97" i="4"/>
  <c r="S697" i="4"/>
  <c r="K697" i="4"/>
  <c r="R577" i="4"/>
  <c r="I577" i="4"/>
  <c r="J577" i="4" s="1"/>
  <c r="I457" i="4"/>
  <c r="J457" i="4" s="1"/>
  <c r="R457" i="4"/>
  <c r="T1176" i="4"/>
  <c r="U1176" i="4" s="1"/>
  <c r="P1176" i="4"/>
  <c r="R1057" i="4"/>
  <c r="I1057" i="4"/>
  <c r="J1057" i="4" s="1"/>
  <c r="S1176" i="5"/>
  <c r="M217" i="4"/>
  <c r="Q216" i="4"/>
  <c r="W216" i="4" s="1"/>
  <c r="X216" i="4" s="1"/>
  <c r="M337" i="4"/>
  <c r="Q336" i="4"/>
  <c r="W336" i="4" s="1"/>
  <c r="X336" i="4" s="1"/>
  <c r="P576" i="4"/>
  <c r="T576" i="4"/>
  <c r="U576" i="4" s="1"/>
  <c r="M697" i="4"/>
  <c r="Q696" i="4"/>
  <c r="W696" i="4" s="1"/>
  <c r="X696" i="4" s="1"/>
  <c r="K337" i="4"/>
  <c r="S337" i="4"/>
  <c r="I1177" i="4"/>
  <c r="J1177" i="4" s="1"/>
  <c r="R1177" i="4"/>
  <c r="N816" i="5"/>
  <c r="R816" i="5"/>
  <c r="S816" i="5" s="1"/>
  <c r="S217" i="4"/>
  <c r="K217" i="4"/>
  <c r="R456" i="5"/>
  <c r="S456" i="5" s="1"/>
  <c r="N456" i="5"/>
  <c r="S1177" i="4" l="1"/>
  <c r="K1177" i="4"/>
  <c r="M577" i="4"/>
  <c r="Q576" i="4"/>
  <c r="W576" i="4" s="1"/>
  <c r="X576" i="4" s="1"/>
  <c r="M1177" i="4"/>
  <c r="Q1176" i="4"/>
  <c r="W1176" i="4" s="1"/>
  <c r="X1176" i="4" s="1"/>
  <c r="O1176" i="5"/>
  <c r="U1176" i="5" s="1"/>
  <c r="V1176" i="5" s="1"/>
  <c r="J1177" i="5"/>
  <c r="K1177" i="5" s="1"/>
  <c r="O456" i="5"/>
  <c r="U456" i="5" s="1"/>
  <c r="V456" i="5" s="1"/>
  <c r="J457" i="5"/>
  <c r="K457" i="5" s="1"/>
  <c r="Q337" i="5"/>
  <c r="L337" i="5"/>
  <c r="M337" i="5" s="1"/>
  <c r="Q1056" i="4"/>
  <c r="W1056" i="4" s="1"/>
  <c r="X1056" i="4" s="1"/>
  <c r="M1057" i="4"/>
  <c r="L337" i="4"/>
  <c r="N337" i="4" s="1"/>
  <c r="G338" i="4"/>
  <c r="H338" i="4" s="1"/>
  <c r="K457" i="4"/>
  <c r="S457" i="4"/>
  <c r="K937" i="4"/>
  <c r="S937" i="4"/>
  <c r="Q936" i="4"/>
  <c r="W936" i="4" s="1"/>
  <c r="X936" i="4" s="1"/>
  <c r="M937" i="4"/>
  <c r="O1056" i="5"/>
  <c r="U1056" i="5" s="1"/>
  <c r="V1056" i="5" s="1"/>
  <c r="J1057" i="5"/>
  <c r="K1057" i="5" s="1"/>
  <c r="Q217" i="5"/>
  <c r="L217" i="5"/>
  <c r="M217" i="5" s="1"/>
  <c r="L697" i="5"/>
  <c r="M697" i="5" s="1"/>
  <c r="Q697" i="5"/>
  <c r="O936" i="5"/>
  <c r="U936" i="5" s="1"/>
  <c r="V936" i="5" s="1"/>
  <c r="J937" i="5"/>
  <c r="K937" i="5" s="1"/>
  <c r="S817" i="4"/>
  <c r="K817" i="4"/>
  <c r="M817" i="4"/>
  <c r="Q816" i="4"/>
  <c r="W816" i="4" s="1"/>
  <c r="X816" i="4" s="1"/>
  <c r="G98" i="4"/>
  <c r="H98" i="4" s="1"/>
  <c r="L97" i="4"/>
  <c r="N97" i="4" s="1"/>
  <c r="G218" i="4"/>
  <c r="H218" i="4" s="1"/>
  <c r="L217" i="4"/>
  <c r="N217" i="4" s="1"/>
  <c r="K577" i="4"/>
  <c r="S577" i="4"/>
  <c r="S1057" i="4"/>
  <c r="K1057" i="4"/>
  <c r="O816" i="5"/>
  <c r="U816" i="5" s="1"/>
  <c r="V816" i="5" s="1"/>
  <c r="J817" i="5"/>
  <c r="K817" i="5" s="1"/>
  <c r="G698" i="4"/>
  <c r="H698" i="4" s="1"/>
  <c r="L697" i="4"/>
  <c r="N697" i="4" s="1"/>
  <c r="Q456" i="4"/>
  <c r="W456" i="4" s="1"/>
  <c r="X456" i="4" s="1"/>
  <c r="M457" i="4"/>
  <c r="O576" i="5"/>
  <c r="U576" i="5" s="1"/>
  <c r="V576" i="5" s="1"/>
  <c r="J577" i="5"/>
  <c r="K577" i="5" s="1"/>
  <c r="L97" i="5"/>
  <c r="M97" i="5" s="1"/>
  <c r="Q97" i="5"/>
  <c r="G1058" i="4" l="1"/>
  <c r="H1058" i="4" s="1"/>
  <c r="L1057" i="4"/>
  <c r="N1057" i="4" s="1"/>
  <c r="R697" i="5"/>
  <c r="N697" i="5"/>
  <c r="R337" i="5"/>
  <c r="S337" i="5" s="1"/>
  <c r="N337" i="5"/>
  <c r="G818" i="4"/>
  <c r="H818" i="4" s="1"/>
  <c r="L817" i="4"/>
  <c r="N817" i="4" s="1"/>
  <c r="L937" i="4"/>
  <c r="N937" i="4" s="1"/>
  <c r="G938" i="4"/>
  <c r="H938" i="4" s="1"/>
  <c r="L457" i="5"/>
  <c r="M457" i="5" s="1"/>
  <c r="Q457" i="5"/>
  <c r="L1057" i="5"/>
  <c r="M1057" i="5" s="1"/>
  <c r="Q1057" i="5"/>
  <c r="R698" i="4"/>
  <c r="I698" i="4"/>
  <c r="J698" i="4" s="1"/>
  <c r="T217" i="4"/>
  <c r="U217" i="4" s="1"/>
  <c r="P217" i="4"/>
  <c r="S97" i="5"/>
  <c r="I218" i="4"/>
  <c r="J218" i="4" s="1"/>
  <c r="R218" i="4"/>
  <c r="L937" i="5"/>
  <c r="M937" i="5" s="1"/>
  <c r="Q937" i="5"/>
  <c r="G1178" i="4"/>
  <c r="H1178" i="4" s="1"/>
  <c r="L1177" i="4"/>
  <c r="N1177" i="4" s="1"/>
  <c r="N217" i="5"/>
  <c r="R217" i="5"/>
  <c r="S217" i="5" s="1"/>
  <c r="P697" i="4"/>
  <c r="T697" i="4"/>
  <c r="U697" i="4" s="1"/>
  <c r="G458" i="4"/>
  <c r="H458" i="4" s="1"/>
  <c r="L457" i="4"/>
  <c r="N457" i="4" s="1"/>
  <c r="N97" i="5"/>
  <c r="R97" i="5"/>
  <c r="L817" i="5"/>
  <c r="M817" i="5" s="1"/>
  <c r="Q817" i="5"/>
  <c r="P97" i="4"/>
  <c r="T97" i="4"/>
  <c r="U97" i="4" s="1"/>
  <c r="I338" i="4"/>
  <c r="J338" i="4" s="1"/>
  <c r="R338" i="4"/>
  <c r="L1177" i="5"/>
  <c r="M1177" i="5" s="1"/>
  <c r="Q1177" i="5"/>
  <c r="G578" i="4"/>
  <c r="H578" i="4" s="1"/>
  <c r="L577" i="4"/>
  <c r="N577" i="4" s="1"/>
  <c r="Q577" i="5"/>
  <c r="L577" i="5"/>
  <c r="M577" i="5" s="1"/>
  <c r="R98" i="4"/>
  <c r="I98" i="4"/>
  <c r="J98" i="4" s="1"/>
  <c r="S697" i="5"/>
  <c r="P337" i="4"/>
  <c r="T337" i="4"/>
  <c r="U337" i="4" s="1"/>
  <c r="R578" i="4" l="1"/>
  <c r="I578" i="4"/>
  <c r="J578" i="4" s="1"/>
  <c r="R817" i="5"/>
  <c r="N817" i="5"/>
  <c r="J218" i="5"/>
  <c r="K218" i="5" s="1"/>
  <c r="O217" i="5"/>
  <c r="U217" i="5" s="1"/>
  <c r="V217" i="5" s="1"/>
  <c r="M218" i="4"/>
  <c r="Q217" i="4"/>
  <c r="W217" i="4" s="1"/>
  <c r="X217" i="4" s="1"/>
  <c r="N457" i="5"/>
  <c r="R457" i="5"/>
  <c r="O697" i="5"/>
  <c r="U697" i="5" s="1"/>
  <c r="V697" i="5" s="1"/>
  <c r="J698" i="5"/>
  <c r="K698" i="5" s="1"/>
  <c r="S457" i="5"/>
  <c r="T1177" i="4"/>
  <c r="U1177" i="4" s="1"/>
  <c r="P1177" i="4"/>
  <c r="R938" i="4"/>
  <c r="I938" i="4"/>
  <c r="J938" i="4" s="1"/>
  <c r="S817" i="5"/>
  <c r="P937" i="4"/>
  <c r="T937" i="4"/>
  <c r="U937" i="4" s="1"/>
  <c r="T1057" i="4"/>
  <c r="U1057" i="4" s="1"/>
  <c r="P1057" i="4"/>
  <c r="R1177" i="5"/>
  <c r="N1177" i="5"/>
  <c r="S98" i="4"/>
  <c r="K98" i="4"/>
  <c r="P457" i="4"/>
  <c r="T457" i="4"/>
  <c r="U457" i="4" s="1"/>
  <c r="I1058" i="4"/>
  <c r="J1058" i="4" s="1"/>
  <c r="R1058" i="4"/>
  <c r="P577" i="4"/>
  <c r="T577" i="4"/>
  <c r="U577" i="4" s="1"/>
  <c r="O97" i="5"/>
  <c r="U97" i="5" s="1"/>
  <c r="V97" i="5" s="1"/>
  <c r="J98" i="5"/>
  <c r="K98" i="5" s="1"/>
  <c r="N937" i="5"/>
  <c r="R937" i="5"/>
  <c r="S937" i="5" s="1"/>
  <c r="S1057" i="5"/>
  <c r="T817" i="4"/>
  <c r="U817" i="4" s="1"/>
  <c r="P817" i="4"/>
  <c r="M338" i="4"/>
  <c r="Q337" i="4"/>
  <c r="W337" i="4" s="1"/>
  <c r="X337" i="4" s="1"/>
  <c r="R1178" i="4"/>
  <c r="I1178" i="4"/>
  <c r="J1178" i="4" s="1"/>
  <c r="R577" i="5"/>
  <c r="S577" i="5" s="1"/>
  <c r="N577" i="5"/>
  <c r="R1057" i="5"/>
  <c r="N1057" i="5"/>
  <c r="I818" i="4"/>
  <c r="J818" i="4" s="1"/>
  <c r="R818" i="4"/>
  <c r="S1177" i="5"/>
  <c r="S698" i="4"/>
  <c r="K698" i="4"/>
  <c r="K338" i="4"/>
  <c r="S338" i="4"/>
  <c r="R458" i="4"/>
  <c r="I458" i="4"/>
  <c r="J458" i="4" s="1"/>
  <c r="Q97" i="4"/>
  <c r="W97" i="4" s="1"/>
  <c r="X97" i="4" s="1"/>
  <c r="M98" i="4"/>
  <c r="Q697" i="4"/>
  <c r="W697" i="4" s="1"/>
  <c r="X697" i="4" s="1"/>
  <c r="M698" i="4"/>
  <c r="S218" i="4"/>
  <c r="K218" i="4"/>
  <c r="J338" i="5"/>
  <c r="K338" i="5" s="1"/>
  <c r="O337" i="5"/>
  <c r="U337" i="5" s="1"/>
  <c r="V337" i="5" s="1"/>
  <c r="J1178" i="5" l="1"/>
  <c r="K1178" i="5" s="1"/>
  <c r="O1177" i="5"/>
  <c r="U1177" i="5" s="1"/>
  <c r="V1177" i="5" s="1"/>
  <c r="K1178" i="4"/>
  <c r="S1178" i="4"/>
  <c r="J938" i="5"/>
  <c r="K938" i="5" s="1"/>
  <c r="O937" i="5"/>
  <c r="U937" i="5" s="1"/>
  <c r="V937" i="5" s="1"/>
  <c r="M1058" i="4"/>
  <c r="Q1057" i="4"/>
  <c r="W1057" i="4" s="1"/>
  <c r="X1057" i="4" s="1"/>
  <c r="Q98" i="5"/>
  <c r="L98" i="5"/>
  <c r="M98" i="5" s="1"/>
  <c r="L218" i="5"/>
  <c r="M218" i="5" s="1"/>
  <c r="Q218" i="5"/>
  <c r="S1058" i="4"/>
  <c r="K1058" i="4"/>
  <c r="S458" i="4"/>
  <c r="K458" i="4"/>
  <c r="O1057" i="5"/>
  <c r="U1057" i="5" s="1"/>
  <c r="V1057" i="5" s="1"/>
  <c r="J1058" i="5"/>
  <c r="K1058" i="5" s="1"/>
  <c r="M458" i="4"/>
  <c r="Q457" i="4"/>
  <c r="W457" i="4" s="1"/>
  <c r="X457" i="4" s="1"/>
  <c r="Q698" i="5"/>
  <c r="L698" i="5"/>
  <c r="M698" i="5" s="1"/>
  <c r="O817" i="5"/>
  <c r="U817" i="5" s="1"/>
  <c r="V817" i="5" s="1"/>
  <c r="J818" i="5"/>
  <c r="K818" i="5" s="1"/>
  <c r="S818" i="4"/>
  <c r="K818" i="4"/>
  <c r="Q937" i="4"/>
  <c r="W937" i="4" s="1"/>
  <c r="X937" i="4" s="1"/>
  <c r="M938" i="4"/>
  <c r="M1178" i="4"/>
  <c r="Q1177" i="4"/>
  <c r="W1177" i="4" s="1"/>
  <c r="X1177" i="4" s="1"/>
  <c r="L338" i="4"/>
  <c r="N338" i="4" s="1"/>
  <c r="G339" i="4"/>
  <c r="H339" i="4" s="1"/>
  <c r="M818" i="4"/>
  <c r="Q817" i="4"/>
  <c r="W817" i="4" s="1"/>
  <c r="X817" i="4" s="1"/>
  <c r="Q577" i="4"/>
  <c r="W577" i="4" s="1"/>
  <c r="X577" i="4" s="1"/>
  <c r="M578" i="4"/>
  <c r="L98" i="4"/>
  <c r="N98" i="4" s="1"/>
  <c r="G99" i="4"/>
  <c r="H99" i="4" s="1"/>
  <c r="S578" i="4"/>
  <c r="K578" i="4"/>
  <c r="L338" i="5"/>
  <c r="M338" i="5" s="1"/>
  <c r="Q338" i="5"/>
  <c r="G219" i="4"/>
  <c r="H219" i="4" s="1"/>
  <c r="L218" i="4"/>
  <c r="N218" i="4" s="1"/>
  <c r="G699" i="4"/>
  <c r="H699" i="4" s="1"/>
  <c r="L698" i="4"/>
  <c r="N698" i="4" s="1"/>
  <c r="O577" i="5"/>
  <c r="U577" i="5" s="1"/>
  <c r="V577" i="5" s="1"/>
  <c r="J578" i="5"/>
  <c r="K578" i="5" s="1"/>
  <c r="S938" i="4"/>
  <c r="K938" i="4"/>
  <c r="O457" i="5"/>
  <c r="U457" i="5" s="1"/>
  <c r="V457" i="5" s="1"/>
  <c r="J458" i="5"/>
  <c r="K458" i="5" s="1"/>
  <c r="N338" i="5" l="1"/>
  <c r="R338" i="5"/>
  <c r="R218" i="5"/>
  <c r="N218" i="5"/>
  <c r="R339" i="4"/>
  <c r="I339" i="4"/>
  <c r="J339" i="4" s="1"/>
  <c r="P338" i="4"/>
  <c r="T338" i="4"/>
  <c r="U338" i="4" s="1"/>
  <c r="Q1058" i="5"/>
  <c r="L1058" i="5"/>
  <c r="M1058" i="5" s="1"/>
  <c r="R99" i="4"/>
  <c r="I99" i="4"/>
  <c r="J99" i="4" s="1"/>
  <c r="L818" i="5"/>
  <c r="M818" i="5" s="1"/>
  <c r="Q818" i="5"/>
  <c r="L458" i="4"/>
  <c r="N458" i="4" s="1"/>
  <c r="G459" i="4"/>
  <c r="H459" i="4" s="1"/>
  <c r="L578" i="4"/>
  <c r="N578" i="4" s="1"/>
  <c r="G579" i="4"/>
  <c r="H579" i="4" s="1"/>
  <c r="Q1178" i="5"/>
  <c r="L1178" i="5"/>
  <c r="M1178" i="5" s="1"/>
  <c r="R98" i="5"/>
  <c r="S98" i="5" s="1"/>
  <c r="N98" i="5"/>
  <c r="T698" i="4"/>
  <c r="U698" i="4" s="1"/>
  <c r="P698" i="4"/>
  <c r="T98" i="4"/>
  <c r="U98" i="4" s="1"/>
  <c r="P98" i="4"/>
  <c r="P218" i="4"/>
  <c r="T218" i="4"/>
  <c r="U218" i="4" s="1"/>
  <c r="N698" i="5"/>
  <c r="R698" i="5"/>
  <c r="S698" i="5" s="1"/>
  <c r="G1059" i="4"/>
  <c r="H1059" i="4" s="1"/>
  <c r="L1058" i="4"/>
  <c r="N1058" i="4" s="1"/>
  <c r="G819" i="4"/>
  <c r="H819" i="4" s="1"/>
  <c r="L818" i="4"/>
  <c r="N818" i="4" s="1"/>
  <c r="I699" i="4"/>
  <c r="J699" i="4" s="1"/>
  <c r="R699" i="4"/>
  <c r="G939" i="4"/>
  <c r="H939" i="4" s="1"/>
  <c r="L938" i="4"/>
  <c r="N938" i="4" s="1"/>
  <c r="R219" i="4"/>
  <c r="I219" i="4"/>
  <c r="J219" i="4" s="1"/>
  <c r="L578" i="5"/>
  <c r="M578" i="5" s="1"/>
  <c r="Q578" i="5"/>
  <c r="G1179" i="4"/>
  <c r="H1179" i="4" s="1"/>
  <c r="L1178" i="4"/>
  <c r="N1178" i="4" s="1"/>
  <c r="L458" i="5"/>
  <c r="M458" i="5" s="1"/>
  <c r="Q458" i="5"/>
  <c r="S338" i="5"/>
  <c r="S218" i="5"/>
  <c r="L938" i="5"/>
  <c r="M938" i="5" s="1"/>
  <c r="Q938" i="5"/>
  <c r="N818" i="5" l="1"/>
  <c r="R818" i="5"/>
  <c r="S339" i="4"/>
  <c r="K339" i="4"/>
  <c r="S99" i="4"/>
  <c r="K99" i="4"/>
  <c r="S818" i="5"/>
  <c r="O698" i="5"/>
  <c r="U698" i="5" s="1"/>
  <c r="V698" i="5" s="1"/>
  <c r="J699" i="5"/>
  <c r="K699" i="5" s="1"/>
  <c r="O218" i="5"/>
  <c r="U218" i="5" s="1"/>
  <c r="V218" i="5" s="1"/>
  <c r="J219" i="5"/>
  <c r="K219" i="5" s="1"/>
  <c r="R458" i="5"/>
  <c r="S458" i="5" s="1"/>
  <c r="N458" i="5"/>
  <c r="I939" i="4"/>
  <c r="J939" i="4" s="1"/>
  <c r="R939" i="4"/>
  <c r="I1179" i="4"/>
  <c r="J1179" i="4" s="1"/>
  <c r="R1179" i="4"/>
  <c r="S699" i="4"/>
  <c r="K699" i="4"/>
  <c r="M219" i="4"/>
  <c r="Q218" i="4"/>
  <c r="W218" i="4" s="1"/>
  <c r="X218" i="4" s="1"/>
  <c r="P818" i="4"/>
  <c r="T818" i="4"/>
  <c r="U818" i="4" s="1"/>
  <c r="R579" i="4"/>
  <c r="I579" i="4"/>
  <c r="J579" i="4" s="1"/>
  <c r="N1058" i="5"/>
  <c r="R1058" i="5"/>
  <c r="Q338" i="4"/>
  <c r="W338" i="4" s="1"/>
  <c r="X338" i="4" s="1"/>
  <c r="M339" i="4"/>
  <c r="T578" i="4"/>
  <c r="U578" i="4" s="1"/>
  <c r="P578" i="4"/>
  <c r="S1058" i="5"/>
  <c r="J99" i="5"/>
  <c r="K99" i="5" s="1"/>
  <c r="O98" i="5"/>
  <c r="U98" i="5" s="1"/>
  <c r="V98" i="5" s="1"/>
  <c r="N1178" i="5"/>
  <c r="R1178" i="5"/>
  <c r="S1178" i="5" s="1"/>
  <c r="N938" i="5"/>
  <c r="R938" i="5"/>
  <c r="M99" i="4"/>
  <c r="Q98" i="4"/>
  <c r="W98" i="4" s="1"/>
  <c r="X98" i="4" s="1"/>
  <c r="T1058" i="4"/>
  <c r="U1058" i="4" s="1"/>
  <c r="P1058" i="4"/>
  <c r="M699" i="4"/>
  <c r="Q698" i="4"/>
  <c r="W698" i="4" s="1"/>
  <c r="X698" i="4" s="1"/>
  <c r="R459" i="4"/>
  <c r="I459" i="4"/>
  <c r="J459" i="4" s="1"/>
  <c r="O338" i="5"/>
  <c r="U338" i="5" s="1"/>
  <c r="V338" i="5" s="1"/>
  <c r="J339" i="5"/>
  <c r="K339" i="5" s="1"/>
  <c r="P938" i="4"/>
  <c r="T938" i="4"/>
  <c r="U938" i="4" s="1"/>
  <c r="P1178" i="4"/>
  <c r="T1178" i="4"/>
  <c r="U1178" i="4" s="1"/>
  <c r="S938" i="5"/>
  <c r="N578" i="5"/>
  <c r="R578" i="5"/>
  <c r="S578" i="5" s="1"/>
  <c r="R819" i="4"/>
  <c r="I819" i="4"/>
  <c r="J819" i="4" s="1"/>
  <c r="S219" i="4"/>
  <c r="K219" i="4"/>
  <c r="R1059" i="4"/>
  <c r="I1059" i="4"/>
  <c r="J1059" i="4" s="1"/>
  <c r="P458" i="4"/>
  <c r="T458" i="4"/>
  <c r="U458" i="4" s="1"/>
  <c r="G220" i="4" l="1"/>
  <c r="H220" i="4" s="1"/>
  <c r="L219" i="4"/>
  <c r="N219" i="4" s="1"/>
  <c r="M819" i="4"/>
  <c r="Q818" i="4"/>
  <c r="W818" i="4" s="1"/>
  <c r="X818" i="4" s="1"/>
  <c r="K939" i="4"/>
  <c r="S939" i="4"/>
  <c r="G100" i="4"/>
  <c r="H100" i="4" s="1"/>
  <c r="L99" i="4"/>
  <c r="N99" i="4" s="1"/>
  <c r="L99" i="5"/>
  <c r="M99" i="5" s="1"/>
  <c r="Q99" i="5"/>
  <c r="G700" i="4"/>
  <c r="H700" i="4" s="1"/>
  <c r="L699" i="4"/>
  <c r="N699" i="4" s="1"/>
  <c r="Q219" i="5"/>
  <c r="L219" i="5"/>
  <c r="M219" i="5" s="1"/>
  <c r="O458" i="5"/>
  <c r="U458" i="5" s="1"/>
  <c r="V458" i="5" s="1"/>
  <c r="J459" i="5"/>
  <c r="K459" i="5" s="1"/>
  <c r="L339" i="4"/>
  <c r="N339" i="4" s="1"/>
  <c r="G340" i="4"/>
  <c r="H340" i="4" s="1"/>
  <c r="S819" i="4"/>
  <c r="K819" i="4"/>
  <c r="M1059" i="4"/>
  <c r="Q1058" i="4"/>
  <c r="W1058" i="4" s="1"/>
  <c r="X1058" i="4" s="1"/>
  <c r="M939" i="4"/>
  <c r="Q938" i="4"/>
  <c r="W938" i="4" s="1"/>
  <c r="X938" i="4" s="1"/>
  <c r="K579" i="4"/>
  <c r="S579" i="4"/>
  <c r="Q1178" i="4"/>
  <c r="W1178" i="4" s="1"/>
  <c r="X1178" i="4" s="1"/>
  <c r="M1179" i="4"/>
  <c r="Q458" i="4"/>
  <c r="W458" i="4" s="1"/>
  <c r="X458" i="4" s="1"/>
  <c r="M459" i="4"/>
  <c r="Q339" i="5"/>
  <c r="L339" i="5"/>
  <c r="M339" i="5" s="1"/>
  <c r="O1058" i="5"/>
  <c r="U1058" i="5" s="1"/>
  <c r="V1058" i="5" s="1"/>
  <c r="J1059" i="5"/>
  <c r="K1059" i="5" s="1"/>
  <c r="O578" i="5"/>
  <c r="U578" i="5" s="1"/>
  <c r="V578" i="5" s="1"/>
  <c r="J579" i="5"/>
  <c r="K579" i="5" s="1"/>
  <c r="S459" i="4"/>
  <c r="K459" i="4"/>
  <c r="S1179" i="4"/>
  <c r="K1179" i="4"/>
  <c r="L699" i="5"/>
  <c r="M699" i="5" s="1"/>
  <c r="Q699" i="5"/>
  <c r="O1178" i="5"/>
  <c r="U1178" i="5" s="1"/>
  <c r="V1178" i="5" s="1"/>
  <c r="J1179" i="5"/>
  <c r="K1179" i="5" s="1"/>
  <c r="S1059" i="4"/>
  <c r="K1059" i="4"/>
  <c r="M579" i="4"/>
  <c r="Q578" i="4"/>
  <c r="W578" i="4" s="1"/>
  <c r="X578" i="4" s="1"/>
  <c r="J939" i="5"/>
  <c r="K939" i="5" s="1"/>
  <c r="O938" i="5"/>
  <c r="U938" i="5" s="1"/>
  <c r="V938" i="5" s="1"/>
  <c r="O818" i="5"/>
  <c r="U818" i="5" s="1"/>
  <c r="V818" i="5" s="1"/>
  <c r="J819" i="5"/>
  <c r="K819" i="5" s="1"/>
  <c r="G940" i="4" l="1"/>
  <c r="H940" i="4" s="1"/>
  <c r="L939" i="4"/>
  <c r="N939" i="4" s="1"/>
  <c r="L1179" i="4"/>
  <c r="N1179" i="4" s="1"/>
  <c r="G1180" i="4"/>
  <c r="H1180" i="4" s="1"/>
  <c r="R700" i="4"/>
  <c r="I700" i="4"/>
  <c r="J700" i="4" s="1"/>
  <c r="R699" i="5"/>
  <c r="N699" i="5"/>
  <c r="R339" i="5"/>
  <c r="S339" i="5" s="1"/>
  <c r="N339" i="5"/>
  <c r="G580" i="4"/>
  <c r="H580" i="4" s="1"/>
  <c r="L579" i="4"/>
  <c r="N579" i="4" s="1"/>
  <c r="I340" i="4"/>
  <c r="J340" i="4" s="1"/>
  <c r="R340" i="4"/>
  <c r="T339" i="4"/>
  <c r="U339" i="4" s="1"/>
  <c r="P339" i="4"/>
  <c r="N99" i="5"/>
  <c r="R99" i="5"/>
  <c r="S99" i="5" s="1"/>
  <c r="P219" i="4"/>
  <c r="T219" i="4"/>
  <c r="U219" i="4" s="1"/>
  <c r="L1059" i="5"/>
  <c r="M1059" i="5" s="1"/>
  <c r="Q1059" i="5"/>
  <c r="L819" i="5"/>
  <c r="M819" i="5" s="1"/>
  <c r="Q819" i="5"/>
  <c r="Q459" i="5"/>
  <c r="L459" i="5"/>
  <c r="M459" i="5" s="1"/>
  <c r="R220" i="4"/>
  <c r="I220" i="4"/>
  <c r="J220" i="4" s="1"/>
  <c r="T99" i="4"/>
  <c r="U99" i="4" s="1"/>
  <c r="P99" i="4"/>
  <c r="T699" i="4"/>
  <c r="U699" i="4" s="1"/>
  <c r="P699" i="4"/>
  <c r="Q579" i="5"/>
  <c r="L579" i="5"/>
  <c r="M579" i="5" s="1"/>
  <c r="N219" i="5"/>
  <c r="R219" i="5"/>
  <c r="S219" i="5" s="1"/>
  <c r="R100" i="4"/>
  <c r="I100" i="4"/>
  <c r="J100" i="4" s="1"/>
  <c r="G820" i="4"/>
  <c r="H820" i="4" s="1"/>
  <c r="L819" i="4"/>
  <c r="N819" i="4" s="1"/>
  <c r="G1060" i="4"/>
  <c r="H1060" i="4" s="1"/>
  <c r="L1059" i="4"/>
  <c r="N1059" i="4" s="1"/>
  <c r="L459" i="4"/>
  <c r="N459" i="4" s="1"/>
  <c r="G460" i="4"/>
  <c r="H460" i="4" s="1"/>
  <c r="L1179" i="5"/>
  <c r="M1179" i="5" s="1"/>
  <c r="Q1179" i="5"/>
  <c r="Q939" i="5"/>
  <c r="L939" i="5"/>
  <c r="M939" i="5" s="1"/>
  <c r="S699" i="5"/>
  <c r="S220" i="4" l="1"/>
  <c r="K220" i="4"/>
  <c r="S700" i="4"/>
  <c r="K700" i="4"/>
  <c r="N459" i="5"/>
  <c r="R459" i="5"/>
  <c r="S459" i="5" s="1"/>
  <c r="T579" i="4"/>
  <c r="U579" i="4" s="1"/>
  <c r="P579" i="4"/>
  <c r="R1180" i="4"/>
  <c r="I1180" i="4"/>
  <c r="J1180" i="4" s="1"/>
  <c r="J220" i="5"/>
  <c r="K220" i="5" s="1"/>
  <c r="O219" i="5"/>
  <c r="U219" i="5" s="1"/>
  <c r="V219" i="5" s="1"/>
  <c r="I1060" i="4"/>
  <c r="J1060" i="4" s="1"/>
  <c r="R1060" i="4"/>
  <c r="O99" i="5"/>
  <c r="U99" i="5" s="1"/>
  <c r="V99" i="5" s="1"/>
  <c r="J100" i="5"/>
  <c r="K100" i="5" s="1"/>
  <c r="I580" i="4"/>
  <c r="J580" i="4" s="1"/>
  <c r="R580" i="4"/>
  <c r="P1179" i="4"/>
  <c r="T1179" i="4"/>
  <c r="U1179" i="4" s="1"/>
  <c r="Q219" i="4"/>
  <c r="W219" i="4" s="1"/>
  <c r="X219" i="4" s="1"/>
  <c r="M220" i="4"/>
  <c r="M340" i="4"/>
  <c r="Q339" i="4"/>
  <c r="W339" i="4" s="1"/>
  <c r="X339" i="4" s="1"/>
  <c r="J340" i="5"/>
  <c r="K340" i="5" s="1"/>
  <c r="O339" i="5"/>
  <c r="U339" i="5" s="1"/>
  <c r="V339" i="5" s="1"/>
  <c r="T939" i="4"/>
  <c r="U939" i="4" s="1"/>
  <c r="P939" i="4"/>
  <c r="T459" i="4"/>
  <c r="U459" i="4" s="1"/>
  <c r="P459" i="4"/>
  <c r="T1059" i="4"/>
  <c r="U1059" i="4" s="1"/>
  <c r="P1059" i="4"/>
  <c r="R819" i="5"/>
  <c r="S819" i="5" s="1"/>
  <c r="N819" i="5"/>
  <c r="R940" i="4"/>
  <c r="I940" i="4"/>
  <c r="J940" i="4" s="1"/>
  <c r="K340" i="4"/>
  <c r="S340" i="4"/>
  <c r="R939" i="5"/>
  <c r="N939" i="5"/>
  <c r="M700" i="4"/>
  <c r="Q699" i="4"/>
  <c r="W699" i="4" s="1"/>
  <c r="X699" i="4" s="1"/>
  <c r="S939" i="5"/>
  <c r="S100" i="4"/>
  <c r="K100" i="4"/>
  <c r="M100" i="4"/>
  <c r="Q99" i="4"/>
  <c r="W99" i="4" s="1"/>
  <c r="X99" i="4" s="1"/>
  <c r="O699" i="5"/>
  <c r="U699" i="5" s="1"/>
  <c r="V699" i="5" s="1"/>
  <c r="J700" i="5"/>
  <c r="K700" i="5" s="1"/>
  <c r="I460" i="4"/>
  <c r="J460" i="4" s="1"/>
  <c r="R460" i="4"/>
  <c r="R579" i="5"/>
  <c r="N579" i="5"/>
  <c r="S579" i="5"/>
  <c r="P819" i="4"/>
  <c r="T819" i="4"/>
  <c r="U819" i="4" s="1"/>
  <c r="R820" i="4"/>
  <c r="I820" i="4"/>
  <c r="J820" i="4" s="1"/>
  <c r="R1179" i="5"/>
  <c r="S1179" i="5" s="1"/>
  <c r="N1179" i="5"/>
  <c r="R1059" i="5"/>
  <c r="S1059" i="5" s="1"/>
  <c r="N1059" i="5"/>
  <c r="O819" i="5" l="1"/>
  <c r="U819" i="5" s="1"/>
  <c r="V819" i="5" s="1"/>
  <c r="J820" i="5"/>
  <c r="K820" i="5" s="1"/>
  <c r="K1060" i="4"/>
  <c r="S1060" i="4"/>
  <c r="Q700" i="5"/>
  <c r="L700" i="5"/>
  <c r="M700" i="5" s="1"/>
  <c r="L340" i="5"/>
  <c r="M340" i="5" s="1"/>
  <c r="Q340" i="5"/>
  <c r="Q1179" i="4"/>
  <c r="W1179" i="4" s="1"/>
  <c r="X1179" i="4" s="1"/>
  <c r="M1180" i="4"/>
  <c r="O459" i="5"/>
  <c r="U459" i="5" s="1"/>
  <c r="V459" i="5" s="1"/>
  <c r="J460" i="5"/>
  <c r="K460" i="5" s="1"/>
  <c r="O1059" i="5"/>
  <c r="U1059" i="5" s="1"/>
  <c r="V1059" i="5" s="1"/>
  <c r="J1060" i="5"/>
  <c r="K1060" i="5" s="1"/>
  <c r="M1060" i="4"/>
  <c r="Q1059" i="4"/>
  <c r="W1059" i="4" s="1"/>
  <c r="X1059" i="4" s="1"/>
  <c r="G701" i="4"/>
  <c r="H701" i="4" s="1"/>
  <c r="L700" i="4"/>
  <c r="N700" i="4" s="1"/>
  <c r="Q819" i="4"/>
  <c r="W819" i="4" s="1"/>
  <c r="X819" i="4" s="1"/>
  <c r="M820" i="4"/>
  <c r="O939" i="5"/>
  <c r="U939" i="5" s="1"/>
  <c r="V939" i="5" s="1"/>
  <c r="J940" i="5"/>
  <c r="K940" i="5" s="1"/>
  <c r="S580" i="4"/>
  <c r="K580" i="4"/>
  <c r="L220" i="5"/>
  <c r="M220" i="5" s="1"/>
  <c r="Q220" i="5"/>
  <c r="O1179" i="5"/>
  <c r="U1179" i="5" s="1"/>
  <c r="V1179" i="5" s="1"/>
  <c r="J1180" i="5"/>
  <c r="K1180" i="5" s="1"/>
  <c r="Q100" i="5"/>
  <c r="L100" i="5"/>
  <c r="M100" i="5" s="1"/>
  <c r="S1180" i="4"/>
  <c r="K1180" i="4"/>
  <c r="G101" i="4"/>
  <c r="H101" i="4" s="1"/>
  <c r="L100" i="4"/>
  <c r="N100" i="4" s="1"/>
  <c r="M460" i="4"/>
  <c r="Q459" i="4"/>
  <c r="W459" i="4" s="1"/>
  <c r="X459" i="4" s="1"/>
  <c r="G341" i="4"/>
  <c r="H341" i="4" s="1"/>
  <c r="L340" i="4"/>
  <c r="N340" i="4" s="1"/>
  <c r="L220" i="4"/>
  <c r="N220" i="4" s="1"/>
  <c r="G221" i="4"/>
  <c r="H221" i="4" s="1"/>
  <c r="O579" i="5"/>
  <c r="U579" i="5" s="1"/>
  <c r="V579" i="5" s="1"/>
  <c r="J580" i="5"/>
  <c r="K580" i="5" s="1"/>
  <c r="S820" i="4"/>
  <c r="K820" i="4"/>
  <c r="S460" i="4"/>
  <c r="K460" i="4"/>
  <c r="S940" i="4"/>
  <c r="K940" i="4"/>
  <c r="M940" i="4"/>
  <c r="Q939" i="4"/>
  <c r="W939" i="4" s="1"/>
  <c r="X939" i="4" s="1"/>
  <c r="Q579" i="4"/>
  <c r="W579" i="4" s="1"/>
  <c r="X579" i="4" s="1"/>
  <c r="M580" i="4"/>
  <c r="Q1180" i="5" l="1"/>
  <c r="L1180" i="5"/>
  <c r="M1180" i="5" s="1"/>
  <c r="N700" i="5"/>
  <c r="R700" i="5"/>
  <c r="S700" i="5" s="1"/>
  <c r="P100" i="4"/>
  <c r="T100" i="4"/>
  <c r="U100" i="4" s="1"/>
  <c r="R101" i="4"/>
  <c r="I101" i="4"/>
  <c r="J101" i="4" s="1"/>
  <c r="P700" i="4"/>
  <c r="T700" i="4"/>
  <c r="U700" i="4" s="1"/>
  <c r="L460" i="5"/>
  <c r="M460" i="5" s="1"/>
  <c r="Q460" i="5"/>
  <c r="G941" i="4"/>
  <c r="H941" i="4" s="1"/>
  <c r="L940" i="4"/>
  <c r="N940" i="4" s="1"/>
  <c r="R701" i="4"/>
  <c r="I701" i="4"/>
  <c r="J701" i="4" s="1"/>
  <c r="L1060" i="4"/>
  <c r="N1060" i="4" s="1"/>
  <c r="G1061" i="4"/>
  <c r="H1061" i="4" s="1"/>
  <c r="R220" i="5"/>
  <c r="S220" i="5" s="1"/>
  <c r="N220" i="5"/>
  <c r="T340" i="4"/>
  <c r="U340" i="4" s="1"/>
  <c r="P340" i="4"/>
  <c r="G1181" i="4"/>
  <c r="H1181" i="4" s="1"/>
  <c r="L1180" i="4"/>
  <c r="N1180" i="4" s="1"/>
  <c r="L580" i="4"/>
  <c r="N580" i="4" s="1"/>
  <c r="G581" i="4"/>
  <c r="H581" i="4" s="1"/>
  <c r="Q820" i="5"/>
  <c r="L820" i="5"/>
  <c r="M820" i="5" s="1"/>
  <c r="T220" i="4"/>
  <c r="U220" i="4" s="1"/>
  <c r="P220" i="4"/>
  <c r="G461" i="4"/>
  <c r="H461" i="4" s="1"/>
  <c r="L460" i="4"/>
  <c r="N460" i="4" s="1"/>
  <c r="L820" i="4"/>
  <c r="N820" i="4" s="1"/>
  <c r="G821" i="4"/>
  <c r="H821" i="4" s="1"/>
  <c r="I341" i="4"/>
  <c r="J341" i="4" s="1"/>
  <c r="R341" i="4"/>
  <c r="R100" i="5"/>
  <c r="N100" i="5"/>
  <c r="L940" i="5"/>
  <c r="M940" i="5" s="1"/>
  <c r="Q940" i="5"/>
  <c r="R221" i="4"/>
  <c r="I221" i="4"/>
  <c r="J221" i="4" s="1"/>
  <c r="L580" i="5"/>
  <c r="M580" i="5" s="1"/>
  <c r="Q580" i="5"/>
  <c r="S100" i="5"/>
  <c r="L1060" i="5"/>
  <c r="M1060" i="5" s="1"/>
  <c r="Q1060" i="5"/>
  <c r="N340" i="5"/>
  <c r="R340" i="5"/>
  <c r="S340" i="5" s="1"/>
  <c r="R460" i="5" l="1"/>
  <c r="N460" i="5"/>
  <c r="T820" i="4"/>
  <c r="U820" i="4" s="1"/>
  <c r="P820" i="4"/>
  <c r="P580" i="4"/>
  <c r="T580" i="4"/>
  <c r="U580" i="4" s="1"/>
  <c r="P1060" i="4"/>
  <c r="T1060" i="4"/>
  <c r="U1060" i="4" s="1"/>
  <c r="O700" i="5"/>
  <c r="U700" i="5" s="1"/>
  <c r="V700" i="5" s="1"/>
  <c r="J701" i="5"/>
  <c r="K701" i="5" s="1"/>
  <c r="S460" i="5"/>
  <c r="S940" i="5"/>
  <c r="S701" i="4"/>
  <c r="K701" i="4"/>
  <c r="M701" i="4"/>
  <c r="Q700" i="4"/>
  <c r="W700" i="4" s="1"/>
  <c r="X700" i="4" s="1"/>
  <c r="N1180" i="5"/>
  <c r="R1180" i="5"/>
  <c r="K341" i="4"/>
  <c r="S341" i="4"/>
  <c r="N1060" i="5"/>
  <c r="R1060" i="5"/>
  <c r="S1060" i="5" s="1"/>
  <c r="I1181" i="4"/>
  <c r="J1181" i="4" s="1"/>
  <c r="R1181" i="4"/>
  <c r="S1180" i="5"/>
  <c r="R821" i="4"/>
  <c r="I821" i="4"/>
  <c r="J821" i="4" s="1"/>
  <c r="O340" i="5"/>
  <c r="U340" i="5" s="1"/>
  <c r="V340" i="5" s="1"/>
  <c r="J341" i="5"/>
  <c r="K341" i="5" s="1"/>
  <c r="N940" i="5"/>
  <c r="R940" i="5"/>
  <c r="J101" i="5"/>
  <c r="K101" i="5" s="1"/>
  <c r="O100" i="5"/>
  <c r="U100" i="5" s="1"/>
  <c r="V100" i="5" s="1"/>
  <c r="M221" i="4"/>
  <c r="Q220" i="4"/>
  <c r="W220" i="4" s="1"/>
  <c r="X220" i="4" s="1"/>
  <c r="Q340" i="4"/>
  <c r="W340" i="4" s="1"/>
  <c r="X340" i="4" s="1"/>
  <c r="M341" i="4"/>
  <c r="S101" i="4"/>
  <c r="K101" i="4"/>
  <c r="M101" i="4"/>
  <c r="Q100" i="4"/>
  <c r="W100" i="4" s="1"/>
  <c r="X100" i="4" s="1"/>
  <c r="R581" i="4"/>
  <c r="I581" i="4"/>
  <c r="J581" i="4" s="1"/>
  <c r="T1180" i="4"/>
  <c r="U1180" i="4" s="1"/>
  <c r="P1180" i="4"/>
  <c r="R461" i="4"/>
  <c r="I461" i="4"/>
  <c r="J461" i="4" s="1"/>
  <c r="P940" i="4"/>
  <c r="T940" i="4"/>
  <c r="U940" i="4" s="1"/>
  <c r="S221" i="4"/>
  <c r="K221" i="4"/>
  <c r="R1061" i="4"/>
  <c r="I1061" i="4"/>
  <c r="J1061" i="4" s="1"/>
  <c r="T460" i="4"/>
  <c r="U460" i="4" s="1"/>
  <c r="P460" i="4"/>
  <c r="R580" i="5"/>
  <c r="S580" i="5" s="1"/>
  <c r="N580" i="5"/>
  <c r="N820" i="5"/>
  <c r="R820" i="5"/>
  <c r="S820" i="5" s="1"/>
  <c r="O220" i="5"/>
  <c r="U220" i="5" s="1"/>
  <c r="V220" i="5" s="1"/>
  <c r="J221" i="5"/>
  <c r="K221" i="5" s="1"/>
  <c r="I941" i="4"/>
  <c r="J941" i="4" s="1"/>
  <c r="R941" i="4"/>
  <c r="S581" i="4" l="1"/>
  <c r="K581" i="4"/>
  <c r="O1060" i="5"/>
  <c r="U1060" i="5" s="1"/>
  <c r="V1060" i="5" s="1"/>
  <c r="J1061" i="5"/>
  <c r="K1061" i="5" s="1"/>
  <c r="Q341" i="5"/>
  <c r="L341" i="5"/>
  <c r="M341" i="5" s="1"/>
  <c r="Q1060" i="4"/>
  <c r="W1060" i="4" s="1"/>
  <c r="X1060" i="4" s="1"/>
  <c r="M1061" i="4"/>
  <c r="Q460" i="4"/>
  <c r="W460" i="4" s="1"/>
  <c r="X460" i="4" s="1"/>
  <c r="M461" i="4"/>
  <c r="S821" i="4"/>
  <c r="K821" i="4"/>
  <c r="M581" i="4"/>
  <c r="Q580" i="4"/>
  <c r="W580" i="4" s="1"/>
  <c r="X580" i="4" s="1"/>
  <c r="G702" i="4"/>
  <c r="H702" i="4" s="1"/>
  <c r="L701" i="4"/>
  <c r="N701" i="4" s="1"/>
  <c r="L341" i="4"/>
  <c r="N341" i="4" s="1"/>
  <c r="G342" i="4"/>
  <c r="H342" i="4" s="1"/>
  <c r="M821" i="4"/>
  <c r="Q820" i="4"/>
  <c r="W820" i="4" s="1"/>
  <c r="X820" i="4" s="1"/>
  <c r="S1181" i="4"/>
  <c r="K1181" i="4"/>
  <c r="S941" i="4"/>
  <c r="K941" i="4"/>
  <c r="Q940" i="4"/>
  <c r="W940" i="4" s="1"/>
  <c r="X940" i="4" s="1"/>
  <c r="M941" i="4"/>
  <c r="K461" i="4"/>
  <c r="S461" i="4"/>
  <c r="J941" i="5"/>
  <c r="K941" i="5" s="1"/>
  <c r="O940" i="5"/>
  <c r="U940" i="5" s="1"/>
  <c r="V940" i="5" s="1"/>
  <c r="O580" i="5"/>
  <c r="U580" i="5" s="1"/>
  <c r="V580" i="5" s="1"/>
  <c r="J581" i="5"/>
  <c r="K581" i="5" s="1"/>
  <c r="L101" i="5"/>
  <c r="M101" i="5" s="1"/>
  <c r="Q101" i="5"/>
  <c r="O1180" i="5"/>
  <c r="U1180" i="5" s="1"/>
  <c r="V1180" i="5" s="1"/>
  <c r="J1181" i="5"/>
  <c r="K1181" i="5" s="1"/>
  <c r="L701" i="5"/>
  <c r="M701" i="5" s="1"/>
  <c r="Q701" i="5"/>
  <c r="O460" i="5"/>
  <c r="U460" i="5" s="1"/>
  <c r="V460" i="5" s="1"/>
  <c r="J461" i="5"/>
  <c r="K461" i="5" s="1"/>
  <c r="Q221" i="5"/>
  <c r="L221" i="5"/>
  <c r="M221" i="5" s="1"/>
  <c r="S1061" i="4"/>
  <c r="K1061" i="4"/>
  <c r="O820" i="5"/>
  <c r="U820" i="5" s="1"/>
  <c r="V820" i="5" s="1"/>
  <c r="J821" i="5"/>
  <c r="K821" i="5" s="1"/>
  <c r="G222" i="4"/>
  <c r="H222" i="4" s="1"/>
  <c r="L221" i="4"/>
  <c r="N221" i="4" s="1"/>
  <c r="M1181" i="4"/>
  <c r="Q1180" i="4"/>
  <c r="W1180" i="4" s="1"/>
  <c r="X1180" i="4" s="1"/>
  <c r="G102" i="4"/>
  <c r="H102" i="4" s="1"/>
  <c r="L101" i="4"/>
  <c r="N101" i="4" s="1"/>
  <c r="T221" i="4" l="1"/>
  <c r="U221" i="4" s="1"/>
  <c r="P221" i="4"/>
  <c r="I222" i="4"/>
  <c r="J222" i="4" s="1"/>
  <c r="R222" i="4"/>
  <c r="L461" i="5"/>
  <c r="M461" i="5" s="1"/>
  <c r="Q461" i="5"/>
  <c r="T341" i="4"/>
  <c r="U341" i="4" s="1"/>
  <c r="P341" i="4"/>
  <c r="L1061" i="5"/>
  <c r="M1061" i="5" s="1"/>
  <c r="Q1061" i="5"/>
  <c r="L941" i="4"/>
  <c r="N941" i="4" s="1"/>
  <c r="G942" i="4"/>
  <c r="H942" i="4" s="1"/>
  <c r="I342" i="4"/>
  <c r="J342" i="4" s="1"/>
  <c r="R342" i="4"/>
  <c r="G582" i="4"/>
  <c r="H582" i="4" s="1"/>
  <c r="L581" i="4"/>
  <c r="N581" i="4" s="1"/>
  <c r="N101" i="5"/>
  <c r="R101" i="5"/>
  <c r="S101" i="5" s="1"/>
  <c r="G822" i="4"/>
  <c r="H822" i="4" s="1"/>
  <c r="L821" i="4"/>
  <c r="N821" i="4" s="1"/>
  <c r="R701" i="5"/>
  <c r="S701" i="5" s="1"/>
  <c r="N701" i="5"/>
  <c r="G1182" i="4"/>
  <c r="H1182" i="4" s="1"/>
  <c r="L1181" i="4"/>
  <c r="N1181" i="4" s="1"/>
  <c r="P701" i="4"/>
  <c r="T701" i="4"/>
  <c r="U701" i="4" s="1"/>
  <c r="L821" i="5"/>
  <c r="M821" i="5" s="1"/>
  <c r="Q821" i="5"/>
  <c r="R102" i="4"/>
  <c r="I102" i="4"/>
  <c r="J102" i="4" s="1"/>
  <c r="L1061" i="4"/>
  <c r="N1061" i="4" s="1"/>
  <c r="G1062" i="4"/>
  <c r="H1062" i="4" s="1"/>
  <c r="L1181" i="5"/>
  <c r="M1181" i="5" s="1"/>
  <c r="Q1181" i="5"/>
  <c r="Q941" i="5"/>
  <c r="L941" i="5"/>
  <c r="M941" i="5" s="1"/>
  <c r="R702" i="4"/>
  <c r="I702" i="4"/>
  <c r="J702" i="4" s="1"/>
  <c r="Q581" i="5"/>
  <c r="L581" i="5"/>
  <c r="M581" i="5" s="1"/>
  <c r="P101" i="4"/>
  <c r="T101" i="4"/>
  <c r="U101" i="4" s="1"/>
  <c r="N221" i="5"/>
  <c r="R221" i="5"/>
  <c r="S221" i="5" s="1"/>
  <c r="L461" i="4"/>
  <c r="N461" i="4" s="1"/>
  <c r="G462" i="4"/>
  <c r="H462" i="4" s="1"/>
  <c r="R341" i="5"/>
  <c r="S341" i="5" s="1"/>
  <c r="N341" i="5"/>
  <c r="J222" i="5" l="1"/>
  <c r="K222" i="5" s="1"/>
  <c r="O221" i="5"/>
  <c r="U221" i="5" s="1"/>
  <c r="V221" i="5" s="1"/>
  <c r="N461" i="5"/>
  <c r="R461" i="5"/>
  <c r="R1182" i="4"/>
  <c r="I1182" i="4"/>
  <c r="J1182" i="4" s="1"/>
  <c r="R941" i="5"/>
  <c r="N941" i="5"/>
  <c r="Q101" i="4"/>
  <c r="W101" i="4" s="1"/>
  <c r="X101" i="4" s="1"/>
  <c r="M102" i="4"/>
  <c r="R821" i="5"/>
  <c r="S821" i="5" s="1"/>
  <c r="N821" i="5"/>
  <c r="T821" i="4"/>
  <c r="U821" i="4" s="1"/>
  <c r="P821" i="4"/>
  <c r="R942" i="4"/>
  <c r="I942" i="4"/>
  <c r="J942" i="4" s="1"/>
  <c r="K342" i="4"/>
  <c r="S342" i="4"/>
  <c r="S1181" i="5"/>
  <c r="R822" i="4"/>
  <c r="I822" i="4"/>
  <c r="J822" i="4" s="1"/>
  <c r="P941" i="4"/>
  <c r="T941" i="4"/>
  <c r="U941" i="4" s="1"/>
  <c r="S222" i="4"/>
  <c r="K222" i="4"/>
  <c r="R582" i="4"/>
  <c r="I582" i="4"/>
  <c r="J582" i="4" s="1"/>
  <c r="J702" i="5"/>
  <c r="K702" i="5" s="1"/>
  <c r="O701" i="5"/>
  <c r="U701" i="5" s="1"/>
  <c r="V701" i="5" s="1"/>
  <c r="S461" i="5"/>
  <c r="R1181" i="5"/>
  <c r="N1181" i="5"/>
  <c r="M222" i="4"/>
  <c r="Q221" i="4"/>
  <c r="W221" i="4" s="1"/>
  <c r="X221" i="4" s="1"/>
  <c r="S102" i="4"/>
  <c r="K102" i="4"/>
  <c r="J342" i="5"/>
  <c r="K342" i="5" s="1"/>
  <c r="O341" i="5"/>
  <c r="U341" i="5" s="1"/>
  <c r="V341" i="5" s="1"/>
  <c r="P461" i="4"/>
  <c r="T461" i="4"/>
  <c r="U461" i="4" s="1"/>
  <c r="R1062" i="4"/>
  <c r="I1062" i="4"/>
  <c r="J1062" i="4" s="1"/>
  <c r="R1061" i="5"/>
  <c r="S1061" i="5" s="1"/>
  <c r="N1061" i="5"/>
  <c r="S702" i="4"/>
  <c r="K702" i="4"/>
  <c r="S941" i="5"/>
  <c r="R462" i="4"/>
  <c r="I462" i="4"/>
  <c r="J462" i="4" s="1"/>
  <c r="R581" i="5"/>
  <c r="S581" i="5" s="1"/>
  <c r="N581" i="5"/>
  <c r="Q701" i="4"/>
  <c r="W701" i="4" s="1"/>
  <c r="X701" i="4" s="1"/>
  <c r="M702" i="4"/>
  <c r="O101" i="5"/>
  <c r="U101" i="5" s="1"/>
  <c r="V101" i="5" s="1"/>
  <c r="J102" i="5"/>
  <c r="K102" i="5" s="1"/>
  <c r="T1061" i="4"/>
  <c r="U1061" i="4" s="1"/>
  <c r="P1061" i="4"/>
  <c r="T1181" i="4"/>
  <c r="U1181" i="4" s="1"/>
  <c r="P1181" i="4"/>
  <c r="P581" i="4"/>
  <c r="T581" i="4"/>
  <c r="U581" i="4" s="1"/>
  <c r="Q341" i="4"/>
  <c r="W341" i="4" s="1"/>
  <c r="X341" i="4" s="1"/>
  <c r="M342" i="4"/>
  <c r="Q941" i="4" l="1"/>
  <c r="W941" i="4" s="1"/>
  <c r="X941" i="4" s="1"/>
  <c r="M942" i="4"/>
  <c r="S1062" i="4"/>
  <c r="K1062" i="4"/>
  <c r="Q702" i="5"/>
  <c r="L702" i="5"/>
  <c r="M702" i="5" s="1"/>
  <c r="Q102" i="5"/>
  <c r="L102" i="5"/>
  <c r="M102" i="5" s="1"/>
  <c r="O821" i="5"/>
  <c r="U821" i="5" s="1"/>
  <c r="V821" i="5" s="1"/>
  <c r="J822" i="5"/>
  <c r="K822" i="5" s="1"/>
  <c r="K462" i="4"/>
  <c r="S462" i="4"/>
  <c r="L102" i="4"/>
  <c r="N102" i="4" s="1"/>
  <c r="G103" i="4"/>
  <c r="H103" i="4" s="1"/>
  <c r="M822" i="4"/>
  <c r="Q821" i="4"/>
  <c r="W821" i="4" s="1"/>
  <c r="X821" i="4" s="1"/>
  <c r="S582" i="4"/>
  <c r="K582" i="4"/>
  <c r="O461" i="5"/>
  <c r="U461" i="5" s="1"/>
  <c r="V461" i="5" s="1"/>
  <c r="J462" i="5"/>
  <c r="K462" i="5" s="1"/>
  <c r="M1062" i="4"/>
  <c r="Q1061" i="4"/>
  <c r="W1061" i="4" s="1"/>
  <c r="X1061" i="4" s="1"/>
  <c r="Q581" i="4"/>
  <c r="W581" i="4" s="1"/>
  <c r="X581" i="4" s="1"/>
  <c r="M582" i="4"/>
  <c r="M462" i="4"/>
  <c r="Q461" i="4"/>
  <c r="W461" i="4" s="1"/>
  <c r="X461" i="4" s="1"/>
  <c r="G223" i="4"/>
  <c r="H223" i="4" s="1"/>
  <c r="L222" i="4"/>
  <c r="N222" i="4" s="1"/>
  <c r="L342" i="4"/>
  <c r="N342" i="4" s="1"/>
  <c r="G343" i="4"/>
  <c r="H343" i="4" s="1"/>
  <c r="S1182" i="4"/>
  <c r="K1182" i="4"/>
  <c r="L702" i="4"/>
  <c r="N702" i="4" s="1"/>
  <c r="G703" i="4"/>
  <c r="H703" i="4" s="1"/>
  <c r="J1182" i="5"/>
  <c r="K1182" i="5" s="1"/>
  <c r="O1181" i="5"/>
  <c r="U1181" i="5" s="1"/>
  <c r="V1181" i="5" s="1"/>
  <c r="O1061" i="5"/>
  <c r="U1061" i="5" s="1"/>
  <c r="V1061" i="5" s="1"/>
  <c r="J1062" i="5"/>
  <c r="K1062" i="5" s="1"/>
  <c r="K822" i="4"/>
  <c r="S822" i="4"/>
  <c r="M1182" i="4"/>
  <c r="Q1181" i="4"/>
  <c r="W1181" i="4" s="1"/>
  <c r="X1181" i="4" s="1"/>
  <c r="O581" i="5"/>
  <c r="U581" i="5" s="1"/>
  <c r="V581" i="5" s="1"/>
  <c r="J582" i="5"/>
  <c r="K582" i="5" s="1"/>
  <c r="L342" i="5"/>
  <c r="M342" i="5" s="1"/>
  <c r="Q342" i="5"/>
  <c r="S942" i="4"/>
  <c r="K942" i="4"/>
  <c r="O941" i="5"/>
  <c r="U941" i="5" s="1"/>
  <c r="V941" i="5" s="1"/>
  <c r="J942" i="5"/>
  <c r="K942" i="5" s="1"/>
  <c r="L222" i="5"/>
  <c r="M222" i="5" s="1"/>
  <c r="Q222" i="5"/>
  <c r="G943" i="4" l="1"/>
  <c r="H943" i="4" s="1"/>
  <c r="L942" i="4"/>
  <c r="N942" i="4" s="1"/>
  <c r="G1183" i="4"/>
  <c r="H1183" i="4" s="1"/>
  <c r="L1182" i="4"/>
  <c r="N1182" i="4" s="1"/>
  <c r="L582" i="4"/>
  <c r="N582" i="4" s="1"/>
  <c r="G583" i="4"/>
  <c r="H583" i="4" s="1"/>
  <c r="G463" i="4"/>
  <c r="H463" i="4" s="1"/>
  <c r="L462" i="4"/>
  <c r="N462" i="4" s="1"/>
  <c r="G823" i="4"/>
  <c r="H823" i="4" s="1"/>
  <c r="L822" i="4"/>
  <c r="N822" i="4" s="1"/>
  <c r="Q822" i="5"/>
  <c r="L822" i="5"/>
  <c r="M822" i="5" s="1"/>
  <c r="G1063" i="4"/>
  <c r="H1063" i="4" s="1"/>
  <c r="L1062" i="4"/>
  <c r="N1062" i="4" s="1"/>
  <c r="R102" i="5"/>
  <c r="N102" i="5"/>
  <c r="Q1062" i="5"/>
  <c r="L1062" i="5"/>
  <c r="M1062" i="5" s="1"/>
  <c r="P342" i="4"/>
  <c r="T342" i="4"/>
  <c r="U342" i="4" s="1"/>
  <c r="L582" i="5"/>
  <c r="M582" i="5" s="1"/>
  <c r="Q582" i="5"/>
  <c r="P222" i="4"/>
  <c r="T222" i="4"/>
  <c r="U222" i="4" s="1"/>
  <c r="S102" i="5"/>
  <c r="R343" i="4"/>
  <c r="I343" i="4"/>
  <c r="J343" i="4" s="1"/>
  <c r="L462" i="5"/>
  <c r="M462" i="5" s="1"/>
  <c r="Q462" i="5"/>
  <c r="R103" i="4"/>
  <c r="I103" i="4"/>
  <c r="J103" i="4" s="1"/>
  <c r="N342" i="5"/>
  <c r="R342" i="5"/>
  <c r="S342" i="5" s="1"/>
  <c r="Q1182" i="5"/>
  <c r="L1182" i="5"/>
  <c r="M1182" i="5" s="1"/>
  <c r="I703" i="4"/>
  <c r="J703" i="4" s="1"/>
  <c r="R703" i="4"/>
  <c r="T102" i="4"/>
  <c r="U102" i="4" s="1"/>
  <c r="P102" i="4"/>
  <c r="R222" i="5"/>
  <c r="S222" i="5" s="1"/>
  <c r="N222" i="5"/>
  <c r="R223" i="4"/>
  <c r="I223" i="4"/>
  <c r="J223" i="4" s="1"/>
  <c r="L942" i="5"/>
  <c r="M942" i="5" s="1"/>
  <c r="Q942" i="5"/>
  <c r="T702" i="4"/>
  <c r="U702" i="4" s="1"/>
  <c r="P702" i="4"/>
  <c r="N702" i="5"/>
  <c r="R702" i="5"/>
  <c r="S702" i="5" s="1"/>
  <c r="J223" i="5" l="1"/>
  <c r="K223" i="5" s="1"/>
  <c r="O222" i="5"/>
  <c r="U222" i="5" s="1"/>
  <c r="V222" i="5" s="1"/>
  <c r="N1062" i="5"/>
  <c r="R1062" i="5"/>
  <c r="P1182" i="4"/>
  <c r="T1182" i="4"/>
  <c r="U1182" i="4" s="1"/>
  <c r="P822" i="4"/>
  <c r="T822" i="4"/>
  <c r="U822" i="4" s="1"/>
  <c r="S103" i="4"/>
  <c r="K103" i="4"/>
  <c r="M223" i="4"/>
  <c r="Q222" i="4"/>
  <c r="W222" i="4" s="1"/>
  <c r="X222" i="4" s="1"/>
  <c r="J103" i="5"/>
  <c r="K103" i="5" s="1"/>
  <c r="O102" i="5"/>
  <c r="U102" i="5" s="1"/>
  <c r="V102" i="5" s="1"/>
  <c r="R823" i="4"/>
  <c r="I823" i="4"/>
  <c r="J823" i="4" s="1"/>
  <c r="P942" i="4"/>
  <c r="T942" i="4"/>
  <c r="U942" i="4" s="1"/>
  <c r="O702" i="5"/>
  <c r="U702" i="5" s="1"/>
  <c r="V702" i="5" s="1"/>
  <c r="J703" i="5"/>
  <c r="K703" i="5" s="1"/>
  <c r="S582" i="5"/>
  <c r="I943" i="4"/>
  <c r="J943" i="4" s="1"/>
  <c r="R943" i="4"/>
  <c r="O342" i="5"/>
  <c r="U342" i="5" s="1"/>
  <c r="V342" i="5" s="1"/>
  <c r="J343" i="5"/>
  <c r="K343" i="5" s="1"/>
  <c r="N582" i="5"/>
  <c r="R582" i="5"/>
  <c r="P462" i="4"/>
  <c r="T462" i="4"/>
  <c r="U462" i="4" s="1"/>
  <c r="S942" i="5"/>
  <c r="R462" i="5"/>
  <c r="N462" i="5"/>
  <c r="T1062" i="4"/>
  <c r="U1062" i="4" s="1"/>
  <c r="P1062" i="4"/>
  <c r="R463" i="4"/>
  <c r="I463" i="4"/>
  <c r="J463" i="4" s="1"/>
  <c r="I1183" i="4"/>
  <c r="J1183" i="4" s="1"/>
  <c r="R1183" i="4"/>
  <c r="S462" i="5"/>
  <c r="N942" i="5"/>
  <c r="R942" i="5"/>
  <c r="N1182" i="5"/>
  <c r="R1182" i="5"/>
  <c r="S343" i="4"/>
  <c r="K343" i="4"/>
  <c r="R1063" i="4"/>
  <c r="I1063" i="4"/>
  <c r="J1063" i="4" s="1"/>
  <c r="R583" i="4"/>
  <c r="I583" i="4"/>
  <c r="J583" i="4" s="1"/>
  <c r="S1062" i="5"/>
  <c r="M703" i="4"/>
  <c r="Q702" i="4"/>
  <c r="W702" i="4" s="1"/>
  <c r="X702" i="4" s="1"/>
  <c r="M103" i="4"/>
  <c r="Q102" i="4"/>
  <c r="W102" i="4" s="1"/>
  <c r="X102" i="4" s="1"/>
  <c r="S703" i="4"/>
  <c r="K703" i="4"/>
  <c r="S223" i="4"/>
  <c r="K223" i="4"/>
  <c r="S1182" i="5"/>
  <c r="Q342" i="4"/>
  <c r="W342" i="4" s="1"/>
  <c r="X342" i="4" s="1"/>
  <c r="M343" i="4"/>
  <c r="N822" i="5"/>
  <c r="R822" i="5"/>
  <c r="S822" i="5" s="1"/>
  <c r="T582" i="4"/>
  <c r="U582" i="4" s="1"/>
  <c r="P582" i="4"/>
  <c r="S943" i="4" l="1"/>
  <c r="K943" i="4"/>
  <c r="Q822" i="4"/>
  <c r="W822" i="4" s="1"/>
  <c r="X822" i="4" s="1"/>
  <c r="M823" i="4"/>
  <c r="L343" i="4"/>
  <c r="N343" i="4" s="1"/>
  <c r="G344" i="4"/>
  <c r="H344" i="4" s="1"/>
  <c r="S463" i="4"/>
  <c r="K463" i="4"/>
  <c r="Q462" i="4"/>
  <c r="W462" i="4" s="1"/>
  <c r="X462" i="4" s="1"/>
  <c r="M463" i="4"/>
  <c r="L103" i="5"/>
  <c r="M103" i="5" s="1"/>
  <c r="Q103" i="5"/>
  <c r="M1183" i="4"/>
  <c r="Q1182" i="4"/>
  <c r="W1182" i="4" s="1"/>
  <c r="X1182" i="4" s="1"/>
  <c r="M583" i="4"/>
  <c r="Q582" i="4"/>
  <c r="W582" i="4" s="1"/>
  <c r="X582" i="4" s="1"/>
  <c r="L703" i="5"/>
  <c r="M703" i="5" s="1"/>
  <c r="Q703" i="5"/>
  <c r="K1183" i="4"/>
  <c r="S1183" i="4"/>
  <c r="M1063" i="4"/>
  <c r="Q1062" i="4"/>
  <c r="W1062" i="4" s="1"/>
  <c r="X1062" i="4" s="1"/>
  <c r="O582" i="5"/>
  <c r="U582" i="5" s="1"/>
  <c r="V582" i="5" s="1"/>
  <c r="J583" i="5"/>
  <c r="K583" i="5" s="1"/>
  <c r="G224" i="4"/>
  <c r="H224" i="4" s="1"/>
  <c r="L223" i="4"/>
  <c r="N223" i="4" s="1"/>
  <c r="O822" i="5"/>
  <c r="U822" i="5" s="1"/>
  <c r="V822" i="5" s="1"/>
  <c r="J823" i="5"/>
  <c r="K823" i="5" s="1"/>
  <c r="Q343" i="5"/>
  <c r="L343" i="5"/>
  <c r="M343" i="5" s="1"/>
  <c r="G104" i="4"/>
  <c r="H104" i="4" s="1"/>
  <c r="L103" i="4"/>
  <c r="N103" i="4" s="1"/>
  <c r="O1062" i="5"/>
  <c r="U1062" i="5" s="1"/>
  <c r="V1062" i="5" s="1"/>
  <c r="J1063" i="5"/>
  <c r="K1063" i="5" s="1"/>
  <c r="S583" i="4"/>
  <c r="K583" i="4"/>
  <c r="J943" i="5"/>
  <c r="K943" i="5" s="1"/>
  <c r="O942" i="5"/>
  <c r="U942" i="5" s="1"/>
  <c r="V942" i="5" s="1"/>
  <c r="O462" i="5"/>
  <c r="U462" i="5" s="1"/>
  <c r="V462" i="5" s="1"/>
  <c r="J463" i="5"/>
  <c r="K463" i="5" s="1"/>
  <c r="M943" i="4"/>
  <c r="Q942" i="4"/>
  <c r="W942" i="4" s="1"/>
  <c r="X942" i="4" s="1"/>
  <c r="O1182" i="5"/>
  <c r="U1182" i="5" s="1"/>
  <c r="V1182" i="5" s="1"/>
  <c r="J1183" i="5"/>
  <c r="K1183" i="5" s="1"/>
  <c r="G704" i="4"/>
  <c r="H704" i="4" s="1"/>
  <c r="L703" i="4"/>
  <c r="N703" i="4" s="1"/>
  <c r="K1063" i="4"/>
  <c r="S1063" i="4"/>
  <c r="K823" i="4"/>
  <c r="S823" i="4"/>
  <c r="Q223" i="5"/>
  <c r="L223" i="5"/>
  <c r="M223" i="5" s="1"/>
  <c r="L1063" i="5" l="1"/>
  <c r="M1063" i="5" s="1"/>
  <c r="Q1063" i="5"/>
  <c r="P223" i="4"/>
  <c r="T223" i="4"/>
  <c r="U223" i="4" s="1"/>
  <c r="L1183" i="4"/>
  <c r="N1183" i="4" s="1"/>
  <c r="G1184" i="4"/>
  <c r="H1184" i="4" s="1"/>
  <c r="N103" i="5"/>
  <c r="R103" i="5"/>
  <c r="S103" i="5"/>
  <c r="L463" i="5"/>
  <c r="M463" i="5" s="1"/>
  <c r="Q463" i="5"/>
  <c r="R224" i="4"/>
  <c r="I224" i="4"/>
  <c r="J224" i="4" s="1"/>
  <c r="L463" i="4"/>
  <c r="N463" i="4" s="1"/>
  <c r="G464" i="4"/>
  <c r="H464" i="4" s="1"/>
  <c r="G944" i="4"/>
  <c r="H944" i="4" s="1"/>
  <c r="L943" i="4"/>
  <c r="N943" i="4" s="1"/>
  <c r="R704" i="4"/>
  <c r="I704" i="4"/>
  <c r="J704" i="4" s="1"/>
  <c r="G1064" i="4"/>
  <c r="H1064" i="4" s="1"/>
  <c r="L1063" i="4"/>
  <c r="N1063" i="4" s="1"/>
  <c r="Q583" i="5"/>
  <c r="L583" i="5"/>
  <c r="M583" i="5" s="1"/>
  <c r="R104" i="4"/>
  <c r="I104" i="4"/>
  <c r="J104" i="4" s="1"/>
  <c r="Q943" i="5"/>
  <c r="L943" i="5"/>
  <c r="M943" i="5" s="1"/>
  <c r="I344" i="4"/>
  <c r="J344" i="4" s="1"/>
  <c r="R344" i="4"/>
  <c r="L823" i="4"/>
  <c r="N823" i="4" s="1"/>
  <c r="G824" i="4"/>
  <c r="H824" i="4" s="1"/>
  <c r="T103" i="4"/>
  <c r="U103" i="4" s="1"/>
  <c r="P103" i="4"/>
  <c r="R703" i="5"/>
  <c r="S703" i="5" s="1"/>
  <c r="N703" i="5"/>
  <c r="T703" i="4"/>
  <c r="U703" i="4" s="1"/>
  <c r="P703" i="4"/>
  <c r="N223" i="5"/>
  <c r="R223" i="5"/>
  <c r="S223" i="5" s="1"/>
  <c r="R343" i="5"/>
  <c r="S343" i="5" s="1"/>
  <c r="N343" i="5"/>
  <c r="L1183" i="5"/>
  <c r="M1183" i="5" s="1"/>
  <c r="Q1183" i="5"/>
  <c r="G584" i="4"/>
  <c r="H584" i="4" s="1"/>
  <c r="L583" i="4"/>
  <c r="N583" i="4" s="1"/>
  <c r="L823" i="5"/>
  <c r="M823" i="5" s="1"/>
  <c r="Q823" i="5"/>
  <c r="T343" i="4"/>
  <c r="U343" i="4" s="1"/>
  <c r="P343" i="4"/>
  <c r="R943" i="5" l="1"/>
  <c r="N943" i="5"/>
  <c r="S704" i="4"/>
  <c r="K704" i="4"/>
  <c r="J344" i="5"/>
  <c r="K344" i="5" s="1"/>
  <c r="O343" i="5"/>
  <c r="U343" i="5" s="1"/>
  <c r="V343" i="5" s="1"/>
  <c r="S104" i="4"/>
  <c r="K104" i="4"/>
  <c r="T943" i="4"/>
  <c r="U943" i="4" s="1"/>
  <c r="P943" i="4"/>
  <c r="N463" i="5"/>
  <c r="R463" i="5"/>
  <c r="S943" i="5"/>
  <c r="Q223" i="4"/>
  <c r="W223" i="4" s="1"/>
  <c r="X223" i="4" s="1"/>
  <c r="M224" i="4"/>
  <c r="R944" i="4"/>
  <c r="I944" i="4"/>
  <c r="J944" i="4" s="1"/>
  <c r="R1063" i="5"/>
  <c r="S1063" i="5" s="1"/>
  <c r="N1063" i="5"/>
  <c r="R1183" i="5"/>
  <c r="N1183" i="5"/>
  <c r="R823" i="5"/>
  <c r="S823" i="5" s="1"/>
  <c r="N823" i="5"/>
  <c r="J224" i="5"/>
  <c r="K224" i="5" s="1"/>
  <c r="O223" i="5"/>
  <c r="U223" i="5" s="1"/>
  <c r="V223" i="5" s="1"/>
  <c r="R464" i="4"/>
  <c r="I464" i="4"/>
  <c r="J464" i="4" s="1"/>
  <c r="M344" i="4"/>
  <c r="Q343" i="4"/>
  <c r="W343" i="4" s="1"/>
  <c r="X343" i="4" s="1"/>
  <c r="M104" i="4"/>
  <c r="Q103" i="4"/>
  <c r="W103" i="4" s="1"/>
  <c r="X103" i="4" s="1"/>
  <c r="R584" i="4"/>
  <c r="I584" i="4"/>
  <c r="J584" i="4" s="1"/>
  <c r="T463" i="4"/>
  <c r="U463" i="4" s="1"/>
  <c r="P463" i="4"/>
  <c r="O103" i="5"/>
  <c r="U103" i="5" s="1"/>
  <c r="V103" i="5" s="1"/>
  <c r="J104" i="5"/>
  <c r="K104" i="5" s="1"/>
  <c r="S463" i="5"/>
  <c r="R824" i="4"/>
  <c r="I824" i="4"/>
  <c r="J824" i="4" s="1"/>
  <c r="R583" i="5"/>
  <c r="S583" i="5" s="1"/>
  <c r="N583" i="5"/>
  <c r="M704" i="4"/>
  <c r="Q703" i="4"/>
  <c r="W703" i="4" s="1"/>
  <c r="X703" i="4" s="1"/>
  <c r="S344" i="4"/>
  <c r="K344" i="4"/>
  <c r="P1063" i="4"/>
  <c r="T1063" i="4"/>
  <c r="U1063" i="4" s="1"/>
  <c r="R1184" i="4"/>
  <c r="I1184" i="4"/>
  <c r="J1184" i="4" s="1"/>
  <c r="T583" i="4"/>
  <c r="U583" i="4" s="1"/>
  <c r="P583" i="4"/>
  <c r="P823" i="4"/>
  <c r="T823" i="4"/>
  <c r="U823" i="4" s="1"/>
  <c r="S1183" i="5"/>
  <c r="J704" i="5"/>
  <c r="K704" i="5" s="1"/>
  <c r="O703" i="5"/>
  <c r="U703" i="5" s="1"/>
  <c r="V703" i="5" s="1"/>
  <c r="I1064" i="4"/>
  <c r="J1064" i="4" s="1"/>
  <c r="R1064" i="4"/>
  <c r="S224" i="4"/>
  <c r="K224" i="4"/>
  <c r="P1183" i="4"/>
  <c r="T1183" i="4"/>
  <c r="U1183" i="4" s="1"/>
  <c r="M464" i="4" l="1"/>
  <c r="Q463" i="4"/>
  <c r="W463" i="4" s="1"/>
  <c r="X463" i="4" s="1"/>
  <c r="L344" i="5"/>
  <c r="M344" i="5" s="1"/>
  <c r="Q344" i="5"/>
  <c r="S1184" i="4"/>
  <c r="K1184" i="4"/>
  <c r="S824" i="4"/>
  <c r="K824" i="4"/>
  <c r="K464" i="4"/>
  <c r="S464" i="4"/>
  <c r="O1063" i="5"/>
  <c r="U1063" i="5" s="1"/>
  <c r="V1063" i="5" s="1"/>
  <c r="J1064" i="5"/>
  <c r="K1064" i="5" s="1"/>
  <c r="Q704" i="5"/>
  <c r="L704" i="5"/>
  <c r="M704" i="5" s="1"/>
  <c r="O583" i="5"/>
  <c r="U583" i="5" s="1"/>
  <c r="V583" i="5" s="1"/>
  <c r="J584" i="5"/>
  <c r="K584" i="5" s="1"/>
  <c r="L224" i="4"/>
  <c r="N224" i="4" s="1"/>
  <c r="G225" i="4"/>
  <c r="H225" i="4" s="1"/>
  <c r="O463" i="5"/>
  <c r="U463" i="5" s="1"/>
  <c r="V463" i="5" s="1"/>
  <c r="J464" i="5"/>
  <c r="K464" i="5" s="1"/>
  <c r="G705" i="4"/>
  <c r="H705" i="4" s="1"/>
  <c r="L704" i="4"/>
  <c r="N704" i="4" s="1"/>
  <c r="O1183" i="5"/>
  <c r="U1183" i="5" s="1"/>
  <c r="V1183" i="5" s="1"/>
  <c r="J1184" i="5"/>
  <c r="K1184" i="5" s="1"/>
  <c r="S944" i="4"/>
  <c r="K944" i="4"/>
  <c r="M944" i="4"/>
  <c r="Q943" i="4"/>
  <c r="W943" i="4" s="1"/>
  <c r="X943" i="4" s="1"/>
  <c r="S584" i="4"/>
  <c r="K584" i="4"/>
  <c r="Q1063" i="4"/>
  <c r="W1063" i="4" s="1"/>
  <c r="X1063" i="4" s="1"/>
  <c r="M1064" i="4"/>
  <c r="Q823" i="4"/>
  <c r="W823" i="4" s="1"/>
  <c r="X823" i="4" s="1"/>
  <c r="M824" i="4"/>
  <c r="G345" i="4"/>
  <c r="H345" i="4" s="1"/>
  <c r="L344" i="4"/>
  <c r="N344" i="4" s="1"/>
  <c r="Q583" i="4"/>
  <c r="W583" i="4" s="1"/>
  <c r="X583" i="4" s="1"/>
  <c r="M584" i="4"/>
  <c r="Q104" i="5"/>
  <c r="L104" i="5"/>
  <c r="M104" i="5" s="1"/>
  <c r="L224" i="5"/>
  <c r="M224" i="5" s="1"/>
  <c r="Q224" i="5"/>
  <c r="O943" i="5"/>
  <c r="U943" i="5" s="1"/>
  <c r="V943" i="5" s="1"/>
  <c r="J944" i="5"/>
  <c r="K944" i="5" s="1"/>
  <c r="Q1183" i="4"/>
  <c r="W1183" i="4" s="1"/>
  <c r="X1183" i="4" s="1"/>
  <c r="M1184" i="4"/>
  <c r="S1064" i="4"/>
  <c r="K1064" i="4"/>
  <c r="O823" i="5"/>
  <c r="U823" i="5" s="1"/>
  <c r="V823" i="5" s="1"/>
  <c r="J824" i="5"/>
  <c r="K824" i="5" s="1"/>
  <c r="G105" i="4"/>
  <c r="H105" i="4" s="1"/>
  <c r="L104" i="4"/>
  <c r="N104" i="4" s="1"/>
  <c r="L1064" i="4" l="1"/>
  <c r="N1064" i="4" s="1"/>
  <c r="G1065" i="4"/>
  <c r="H1065" i="4" s="1"/>
  <c r="R224" i="5"/>
  <c r="N224" i="5"/>
  <c r="G945" i="4"/>
  <c r="H945" i="4" s="1"/>
  <c r="L944" i="4"/>
  <c r="N944" i="4" s="1"/>
  <c r="N344" i="5"/>
  <c r="R344" i="5"/>
  <c r="S344" i="5" s="1"/>
  <c r="Q1064" i="5"/>
  <c r="L1064" i="5"/>
  <c r="M1064" i="5" s="1"/>
  <c r="R225" i="4"/>
  <c r="I225" i="4"/>
  <c r="J225" i="4" s="1"/>
  <c r="R104" i="5"/>
  <c r="S104" i="5" s="1"/>
  <c r="N104" i="5"/>
  <c r="L944" i="5"/>
  <c r="M944" i="5" s="1"/>
  <c r="Q944" i="5"/>
  <c r="T224" i="4"/>
  <c r="U224" i="4" s="1"/>
  <c r="P224" i="4"/>
  <c r="G465" i="4"/>
  <c r="H465" i="4" s="1"/>
  <c r="L464" i="4"/>
  <c r="N464" i="4" s="1"/>
  <c r="R705" i="4"/>
  <c r="I705" i="4"/>
  <c r="J705" i="4" s="1"/>
  <c r="L584" i="5"/>
  <c r="M584" i="5" s="1"/>
  <c r="Q584" i="5"/>
  <c r="L824" i="4"/>
  <c r="N824" i="4" s="1"/>
  <c r="G825" i="4"/>
  <c r="H825" i="4" s="1"/>
  <c r="Q1184" i="5"/>
  <c r="L1184" i="5"/>
  <c r="M1184" i="5" s="1"/>
  <c r="P704" i="4"/>
  <c r="T704" i="4"/>
  <c r="U704" i="4" s="1"/>
  <c r="L824" i="5"/>
  <c r="M824" i="5" s="1"/>
  <c r="Q824" i="5"/>
  <c r="T344" i="4"/>
  <c r="U344" i="4" s="1"/>
  <c r="P344" i="4"/>
  <c r="L464" i="5"/>
  <c r="M464" i="5" s="1"/>
  <c r="Q464" i="5"/>
  <c r="P104" i="4"/>
  <c r="T104" i="4"/>
  <c r="U104" i="4" s="1"/>
  <c r="L584" i="4"/>
  <c r="N584" i="4" s="1"/>
  <c r="G585" i="4"/>
  <c r="H585" i="4" s="1"/>
  <c r="R105" i="4"/>
  <c r="I105" i="4"/>
  <c r="J105" i="4" s="1"/>
  <c r="S224" i="5"/>
  <c r="I345" i="4"/>
  <c r="J345" i="4" s="1"/>
  <c r="R345" i="4"/>
  <c r="N704" i="5"/>
  <c r="R704" i="5"/>
  <c r="S704" i="5" s="1"/>
  <c r="G1185" i="4"/>
  <c r="H1185" i="4" s="1"/>
  <c r="L1184" i="4"/>
  <c r="N1184" i="4" s="1"/>
  <c r="I945" i="4" l="1"/>
  <c r="J945" i="4" s="1"/>
  <c r="R945" i="4"/>
  <c r="I465" i="4"/>
  <c r="J465" i="4" s="1"/>
  <c r="R465" i="4"/>
  <c r="R585" i="4"/>
  <c r="I585" i="4"/>
  <c r="J585" i="4" s="1"/>
  <c r="S584" i="5"/>
  <c r="M225" i="4"/>
  <c r="Q224" i="4"/>
  <c r="W224" i="4" s="1"/>
  <c r="X224" i="4" s="1"/>
  <c r="R584" i="5"/>
  <c r="N584" i="5"/>
  <c r="S944" i="5"/>
  <c r="R1065" i="4"/>
  <c r="I1065" i="4"/>
  <c r="J1065" i="4" s="1"/>
  <c r="I825" i="4"/>
  <c r="J825" i="4" s="1"/>
  <c r="R825" i="4"/>
  <c r="T824" i="4"/>
  <c r="U824" i="4" s="1"/>
  <c r="P824" i="4"/>
  <c r="S824" i="5"/>
  <c r="P584" i="4"/>
  <c r="T584" i="4"/>
  <c r="U584" i="4" s="1"/>
  <c r="N944" i="5"/>
  <c r="R944" i="5"/>
  <c r="O344" i="5"/>
  <c r="U344" i="5" s="1"/>
  <c r="V344" i="5" s="1"/>
  <c r="J345" i="5"/>
  <c r="K345" i="5" s="1"/>
  <c r="P1064" i="4"/>
  <c r="T1064" i="4"/>
  <c r="U1064" i="4" s="1"/>
  <c r="K105" i="4"/>
  <c r="S105" i="4"/>
  <c r="T1184" i="4"/>
  <c r="U1184" i="4" s="1"/>
  <c r="P1184" i="4"/>
  <c r="R1185" i="4"/>
  <c r="I1185" i="4"/>
  <c r="J1185" i="4" s="1"/>
  <c r="S705" i="4"/>
  <c r="K705" i="4"/>
  <c r="M105" i="4"/>
  <c r="Q104" i="4"/>
  <c r="W104" i="4" s="1"/>
  <c r="X104" i="4" s="1"/>
  <c r="M705" i="4"/>
  <c r="Q704" i="4"/>
  <c r="W704" i="4" s="1"/>
  <c r="X704" i="4" s="1"/>
  <c r="J105" i="5"/>
  <c r="K105" i="5" s="1"/>
  <c r="O104" i="5"/>
  <c r="U104" i="5" s="1"/>
  <c r="V104" i="5" s="1"/>
  <c r="N1064" i="5"/>
  <c r="R1064" i="5"/>
  <c r="S1064" i="5" s="1"/>
  <c r="S345" i="4"/>
  <c r="K345" i="4"/>
  <c r="N1184" i="5"/>
  <c r="R1184" i="5"/>
  <c r="Q344" i="4"/>
  <c r="W344" i="4" s="1"/>
  <c r="X344" i="4" s="1"/>
  <c r="M345" i="4"/>
  <c r="O224" i="5"/>
  <c r="U224" i="5" s="1"/>
  <c r="V224" i="5" s="1"/>
  <c r="J225" i="5"/>
  <c r="K225" i="5" s="1"/>
  <c r="N824" i="5"/>
  <c r="R824" i="5"/>
  <c r="O704" i="5"/>
  <c r="U704" i="5" s="1"/>
  <c r="V704" i="5" s="1"/>
  <c r="J705" i="5"/>
  <c r="K705" i="5" s="1"/>
  <c r="R464" i="5"/>
  <c r="S464" i="5" s="1"/>
  <c r="N464" i="5"/>
  <c r="S1184" i="5"/>
  <c r="T464" i="4"/>
  <c r="U464" i="4" s="1"/>
  <c r="P464" i="4"/>
  <c r="S225" i="4"/>
  <c r="K225" i="4"/>
  <c r="P944" i="4"/>
  <c r="T944" i="4"/>
  <c r="U944" i="4" s="1"/>
  <c r="O464" i="5" l="1"/>
  <c r="U464" i="5" s="1"/>
  <c r="V464" i="5" s="1"/>
  <c r="J465" i="5"/>
  <c r="K465" i="5" s="1"/>
  <c r="O1064" i="5"/>
  <c r="U1064" i="5" s="1"/>
  <c r="V1064" i="5" s="1"/>
  <c r="J1065" i="5"/>
  <c r="K1065" i="5" s="1"/>
  <c r="G106" i="4"/>
  <c r="H106" i="4" s="1"/>
  <c r="L105" i="4"/>
  <c r="N105" i="4" s="1"/>
  <c r="M585" i="4"/>
  <c r="Q584" i="4"/>
  <c r="W584" i="4" s="1"/>
  <c r="X584" i="4" s="1"/>
  <c r="S585" i="4"/>
  <c r="K585" i="4"/>
  <c r="O584" i="5"/>
  <c r="U584" i="5" s="1"/>
  <c r="V584" i="5" s="1"/>
  <c r="J585" i="5"/>
  <c r="K585" i="5" s="1"/>
  <c r="Q944" i="4"/>
  <c r="W944" i="4" s="1"/>
  <c r="X944" i="4" s="1"/>
  <c r="M945" i="4"/>
  <c r="Q1064" i="4"/>
  <c r="W1064" i="4" s="1"/>
  <c r="X1064" i="4" s="1"/>
  <c r="M1065" i="4"/>
  <c r="G706" i="4"/>
  <c r="H706" i="4" s="1"/>
  <c r="L705" i="4"/>
  <c r="N705" i="4" s="1"/>
  <c r="G11" i="6"/>
  <c r="H11" i="6"/>
  <c r="G226" i="4"/>
  <c r="H226" i="4" s="1"/>
  <c r="L225" i="4"/>
  <c r="N225" i="4" s="1"/>
  <c r="O1184" i="5"/>
  <c r="U1184" i="5" s="1"/>
  <c r="V1184" i="5" s="1"/>
  <c r="J1185" i="5"/>
  <c r="K1185" i="5" s="1"/>
  <c r="S1185" i="4"/>
  <c r="K1185" i="4"/>
  <c r="Q345" i="5"/>
  <c r="L345" i="5"/>
  <c r="M345" i="5" s="1"/>
  <c r="S465" i="4"/>
  <c r="K465" i="4"/>
  <c r="L705" i="5"/>
  <c r="M705" i="5" s="1"/>
  <c r="Q705" i="5"/>
  <c r="H6" i="6"/>
  <c r="G6" i="6"/>
  <c r="H7" i="6"/>
  <c r="G7" i="6"/>
  <c r="M465" i="4"/>
  <c r="Q464" i="4"/>
  <c r="W464" i="4" s="1"/>
  <c r="X464" i="4" s="1"/>
  <c r="O824" i="5"/>
  <c r="U824" i="5" s="1"/>
  <c r="V824" i="5" s="1"/>
  <c r="J825" i="5"/>
  <c r="K825" i="5" s="1"/>
  <c r="G346" i="4"/>
  <c r="H346" i="4" s="1"/>
  <c r="L345" i="4"/>
  <c r="N345" i="4" s="1"/>
  <c r="M1185" i="4"/>
  <c r="Q1184" i="4"/>
  <c r="W1184" i="4" s="1"/>
  <c r="X1184" i="4" s="1"/>
  <c r="S825" i="4"/>
  <c r="K825" i="4"/>
  <c r="K945" i="4"/>
  <c r="S945" i="4"/>
  <c r="L105" i="5"/>
  <c r="M105" i="5" s="1"/>
  <c r="Q105" i="5"/>
  <c r="M825" i="4"/>
  <c r="Q824" i="4"/>
  <c r="W824" i="4" s="1"/>
  <c r="X824" i="4" s="1"/>
  <c r="Q225" i="5"/>
  <c r="L225" i="5"/>
  <c r="M225" i="5" s="1"/>
  <c r="G8" i="6"/>
  <c r="H8" i="6"/>
  <c r="J945" i="5"/>
  <c r="K945" i="5" s="1"/>
  <c r="O944" i="5"/>
  <c r="U944" i="5" s="1"/>
  <c r="V944" i="5" s="1"/>
  <c r="S1065" i="4"/>
  <c r="K1065" i="4"/>
  <c r="G14" i="6" l="1"/>
  <c r="H14" i="6"/>
  <c r="Q945" i="5"/>
  <c r="L945" i="5"/>
  <c r="M945" i="5" s="1"/>
  <c r="N105" i="5"/>
  <c r="R105" i="5"/>
  <c r="T345" i="4"/>
  <c r="U345" i="4" s="1"/>
  <c r="F8" i="6" s="1"/>
  <c r="P345" i="4"/>
  <c r="G13" i="6"/>
  <c r="H13" i="6"/>
  <c r="I346" i="4"/>
  <c r="J346" i="4" s="1"/>
  <c r="R346" i="4"/>
  <c r="R345" i="5"/>
  <c r="N345" i="5"/>
  <c r="R226" i="4"/>
  <c r="I226" i="4"/>
  <c r="J226" i="4" s="1"/>
  <c r="R106" i="4"/>
  <c r="I106" i="4"/>
  <c r="J106" i="4" s="1"/>
  <c r="L945" i="4"/>
  <c r="N945" i="4" s="1"/>
  <c r="G946" i="4"/>
  <c r="H946" i="4" s="1"/>
  <c r="L825" i="5"/>
  <c r="M825" i="5" s="1"/>
  <c r="Q825" i="5"/>
  <c r="N225" i="5"/>
  <c r="R225" i="5"/>
  <c r="S225" i="5" s="1"/>
  <c r="P7" i="6" s="1"/>
  <c r="G1186" i="4"/>
  <c r="H1186" i="4" s="1"/>
  <c r="L1185" i="4"/>
  <c r="N1185" i="4" s="1"/>
  <c r="G826" i="4"/>
  <c r="H826" i="4" s="1"/>
  <c r="L825" i="4"/>
  <c r="N825" i="4" s="1"/>
  <c r="H15" i="6"/>
  <c r="G15" i="6"/>
  <c r="P705" i="4"/>
  <c r="T705" i="4"/>
  <c r="U705" i="4" s="1"/>
  <c r="F11" i="6" s="1"/>
  <c r="Q585" i="5"/>
  <c r="L585" i="5"/>
  <c r="M585" i="5" s="1"/>
  <c r="L1065" i="5"/>
  <c r="M1065" i="5" s="1"/>
  <c r="Q1065" i="5"/>
  <c r="P105" i="4"/>
  <c r="T105" i="4"/>
  <c r="U105" i="4" s="1"/>
  <c r="F6" i="6" s="1"/>
  <c r="G1066" i="4"/>
  <c r="H1066" i="4" s="1"/>
  <c r="L1065" i="4"/>
  <c r="N1065" i="4" s="1"/>
  <c r="G12" i="6"/>
  <c r="H12" i="6"/>
  <c r="R706" i="4"/>
  <c r="I706" i="4"/>
  <c r="J706" i="4" s="1"/>
  <c r="R705" i="5"/>
  <c r="S705" i="5" s="1"/>
  <c r="P11" i="6" s="1"/>
  <c r="N705" i="5"/>
  <c r="L1185" i="5"/>
  <c r="M1185" i="5" s="1"/>
  <c r="Q1185" i="5"/>
  <c r="G586" i="4"/>
  <c r="H586" i="4" s="1"/>
  <c r="L585" i="4"/>
  <c r="N585" i="4" s="1"/>
  <c r="Q465" i="5"/>
  <c r="L465" i="5"/>
  <c r="M465" i="5" s="1"/>
  <c r="S105" i="5"/>
  <c r="P6" i="6" s="1"/>
  <c r="L465" i="4"/>
  <c r="N465" i="4" s="1"/>
  <c r="G466" i="4"/>
  <c r="H466" i="4" s="1"/>
  <c r="H10" i="6"/>
  <c r="G10" i="6"/>
  <c r="G9" i="6"/>
  <c r="H9" i="6"/>
  <c r="T225" i="4"/>
  <c r="U225" i="4" s="1"/>
  <c r="F7" i="6" s="1"/>
  <c r="P225" i="4"/>
  <c r="B39" i="7" l="1"/>
  <c r="S1065" i="5"/>
  <c r="P14" i="6" s="1"/>
  <c r="T825" i="4"/>
  <c r="U825" i="4" s="1"/>
  <c r="F12" i="6" s="1"/>
  <c r="P825" i="4"/>
  <c r="P585" i="4"/>
  <c r="T585" i="4"/>
  <c r="U585" i="4" s="1"/>
  <c r="F10" i="6" s="1"/>
  <c r="R1065" i="5"/>
  <c r="N1065" i="5"/>
  <c r="I826" i="4"/>
  <c r="J826" i="4" s="1"/>
  <c r="R826" i="4"/>
  <c r="J346" i="5"/>
  <c r="K346" i="5" s="1"/>
  <c r="O345" i="5"/>
  <c r="U8" i="6"/>
  <c r="R6" i="6"/>
  <c r="Q6" i="6"/>
  <c r="R586" i="4"/>
  <c r="I586" i="4"/>
  <c r="J586" i="4" s="1"/>
  <c r="R585" i="5"/>
  <c r="N585" i="5"/>
  <c r="R825" i="5"/>
  <c r="N825" i="5"/>
  <c r="R8" i="6"/>
  <c r="Q8" i="6"/>
  <c r="O105" i="5"/>
  <c r="J106" i="5"/>
  <c r="K106" i="5" s="1"/>
  <c r="U6" i="6"/>
  <c r="S585" i="5"/>
  <c r="P10" i="6" s="1"/>
  <c r="T1185" i="4"/>
  <c r="U1185" i="4" s="1"/>
  <c r="F15" i="6" s="1"/>
  <c r="P1185" i="4"/>
  <c r="R946" i="4"/>
  <c r="I946" i="4"/>
  <c r="J946" i="4" s="1"/>
  <c r="R945" i="5"/>
  <c r="N945" i="5"/>
  <c r="R11" i="6"/>
  <c r="Q11" i="6"/>
  <c r="S1185" i="5"/>
  <c r="P15" i="6" s="1"/>
  <c r="R466" i="4"/>
  <c r="I466" i="4"/>
  <c r="J466" i="4" s="1"/>
  <c r="R1185" i="5"/>
  <c r="N1185" i="5"/>
  <c r="T1065" i="4"/>
  <c r="U1065" i="4" s="1"/>
  <c r="F14" i="6" s="1"/>
  <c r="P1065" i="4"/>
  <c r="R1186" i="4"/>
  <c r="I1186" i="4"/>
  <c r="J1186" i="4" s="1"/>
  <c r="P945" i="4"/>
  <c r="T945" i="4"/>
  <c r="U945" i="4" s="1"/>
  <c r="F13" i="6" s="1"/>
  <c r="S346" i="4"/>
  <c r="K346" i="4"/>
  <c r="S945" i="5"/>
  <c r="P13" i="6" s="1"/>
  <c r="M226" i="4"/>
  <c r="Q225" i="4"/>
  <c r="K7" i="6"/>
  <c r="P465" i="4"/>
  <c r="T465" i="4"/>
  <c r="U465" i="4" s="1"/>
  <c r="F9" i="6" s="1"/>
  <c r="J706" i="5"/>
  <c r="K706" i="5" s="1"/>
  <c r="O705" i="5"/>
  <c r="U11" i="6"/>
  <c r="I1066" i="4"/>
  <c r="J1066" i="4" s="1"/>
  <c r="R1066" i="4"/>
  <c r="Q705" i="4"/>
  <c r="M706" i="4"/>
  <c r="K11" i="6"/>
  <c r="R7" i="6"/>
  <c r="Q7" i="6"/>
  <c r="S106" i="4"/>
  <c r="K106" i="4"/>
  <c r="J226" i="5"/>
  <c r="K226" i="5" s="1"/>
  <c r="O225" i="5"/>
  <c r="U7" i="6"/>
  <c r="N465" i="5"/>
  <c r="R465" i="5"/>
  <c r="S706" i="4"/>
  <c r="K706" i="4"/>
  <c r="Q105" i="4"/>
  <c r="M106" i="4"/>
  <c r="K6" i="6"/>
  <c r="S345" i="5"/>
  <c r="P8" i="6" s="1"/>
  <c r="S226" i="4"/>
  <c r="K226" i="4"/>
  <c r="Q345" i="4"/>
  <c r="M346" i="4"/>
  <c r="K8" i="6"/>
  <c r="U225" i="5" l="1"/>
  <c r="N7" i="6"/>
  <c r="M7" i="6"/>
  <c r="L7" i="6" s="1"/>
  <c r="O7" i="6"/>
  <c r="K1186" i="4"/>
  <c r="S1186" i="4"/>
  <c r="M1186" i="4"/>
  <c r="Q1185" i="4"/>
  <c r="K15" i="6"/>
  <c r="O825" i="5"/>
  <c r="J826" i="5"/>
  <c r="K826" i="5" s="1"/>
  <c r="U12" i="6"/>
  <c r="R12" i="6"/>
  <c r="Q12" i="6"/>
  <c r="U345" i="5"/>
  <c r="M8" i="6"/>
  <c r="L8" i="6" s="1"/>
  <c r="N8" i="6"/>
  <c r="O8" i="6"/>
  <c r="Q585" i="4"/>
  <c r="M586" i="4"/>
  <c r="K10" i="6"/>
  <c r="L706" i="4"/>
  <c r="N706" i="4" s="1"/>
  <c r="G707" i="4"/>
  <c r="H707" i="4" s="1"/>
  <c r="L106" i="4"/>
  <c r="N106" i="4" s="1"/>
  <c r="G107" i="4"/>
  <c r="H107" i="4" s="1"/>
  <c r="S1066" i="4"/>
  <c r="K1066" i="4"/>
  <c r="M1066" i="4"/>
  <c r="Q1065" i="4"/>
  <c r="K14" i="6"/>
  <c r="O585" i="5"/>
  <c r="J586" i="5"/>
  <c r="K586" i="5" s="1"/>
  <c r="U10" i="6"/>
  <c r="L346" i="5"/>
  <c r="M346" i="5" s="1"/>
  <c r="Q346" i="5"/>
  <c r="W705" i="4"/>
  <c r="D11" i="6"/>
  <c r="E11" i="6"/>
  <c r="C11" i="6"/>
  <c r="B11" i="6" s="1"/>
  <c r="W105" i="4"/>
  <c r="C6" i="6"/>
  <c r="B6" i="6" s="1"/>
  <c r="E6" i="6"/>
  <c r="D6" i="6"/>
  <c r="O945" i="5"/>
  <c r="J946" i="5"/>
  <c r="K946" i="5" s="1"/>
  <c r="U13" i="6"/>
  <c r="Q10" i="6"/>
  <c r="R10" i="6"/>
  <c r="S825" i="5"/>
  <c r="P12" i="6" s="1"/>
  <c r="M826" i="4"/>
  <c r="Q825" i="4"/>
  <c r="K12" i="6"/>
  <c r="L226" i="5"/>
  <c r="M226" i="5" s="1"/>
  <c r="Q226" i="5"/>
  <c r="W225" i="4"/>
  <c r="D7" i="6"/>
  <c r="E7" i="6"/>
  <c r="C7" i="6"/>
  <c r="B7" i="6" s="1"/>
  <c r="V7" i="6" s="1"/>
  <c r="U705" i="5"/>
  <c r="M11" i="6"/>
  <c r="L11" i="6" s="1"/>
  <c r="O11" i="6"/>
  <c r="N11" i="6"/>
  <c r="G347" i="4"/>
  <c r="H347" i="4" s="1"/>
  <c r="L346" i="4"/>
  <c r="N346" i="4" s="1"/>
  <c r="J1186" i="5"/>
  <c r="K1186" i="5" s="1"/>
  <c r="O1185" i="5"/>
  <c r="U15" i="6"/>
  <c r="R13" i="6"/>
  <c r="Q13" i="6"/>
  <c r="Q106" i="5"/>
  <c r="L106" i="5"/>
  <c r="M106" i="5" s="1"/>
  <c r="S586" i="4"/>
  <c r="K586" i="4"/>
  <c r="W345" i="4"/>
  <c r="C8" i="6"/>
  <c r="B8" i="6" s="1"/>
  <c r="E8" i="6"/>
  <c r="D8" i="6"/>
  <c r="G227" i="4"/>
  <c r="H227" i="4" s="1"/>
  <c r="L226" i="4"/>
  <c r="N226" i="4" s="1"/>
  <c r="Q9" i="6"/>
  <c r="R9" i="6"/>
  <c r="O465" i="5"/>
  <c r="J466" i="5"/>
  <c r="K466" i="5" s="1"/>
  <c r="U9" i="6"/>
  <c r="Q706" i="5"/>
  <c r="L706" i="5"/>
  <c r="M706" i="5" s="1"/>
  <c r="R15" i="6"/>
  <c r="Q15" i="6"/>
  <c r="U105" i="5"/>
  <c r="O6" i="6"/>
  <c r="N6" i="6"/>
  <c r="M6" i="6"/>
  <c r="L6" i="6" s="1"/>
  <c r="S826" i="4"/>
  <c r="K826" i="4"/>
  <c r="S466" i="4"/>
  <c r="K466" i="4"/>
  <c r="S946" i="4"/>
  <c r="K946" i="4"/>
  <c r="O1065" i="5"/>
  <c r="J1066" i="5"/>
  <c r="K1066" i="5" s="1"/>
  <c r="U14" i="6"/>
  <c r="M466" i="4"/>
  <c r="Q465" i="4"/>
  <c r="K9" i="6"/>
  <c r="Q945" i="4"/>
  <c r="M946" i="4"/>
  <c r="K13" i="6"/>
  <c r="R14" i="6"/>
  <c r="Q14" i="6"/>
  <c r="S465" i="5"/>
  <c r="P9" i="6" s="1"/>
  <c r="B40" i="7" l="1"/>
  <c r="V8" i="6"/>
  <c r="W465" i="4"/>
  <c r="D9" i="6"/>
  <c r="C9" i="6"/>
  <c r="B9" i="6" s="1"/>
  <c r="E9" i="6"/>
  <c r="V105" i="5"/>
  <c r="T6" i="6" s="1"/>
  <c r="S6" i="6"/>
  <c r="U465" i="5"/>
  <c r="N9" i="6"/>
  <c r="O9" i="6"/>
  <c r="M9" i="6"/>
  <c r="L9" i="6" s="1"/>
  <c r="X345" i="4"/>
  <c r="J8" i="6" s="1"/>
  <c r="I8" i="6"/>
  <c r="V705" i="5"/>
  <c r="T11" i="6" s="1"/>
  <c r="S11" i="6"/>
  <c r="R226" i="5"/>
  <c r="N226" i="5"/>
  <c r="L946" i="5"/>
  <c r="M946" i="5" s="1"/>
  <c r="Q946" i="5"/>
  <c r="W1065" i="4"/>
  <c r="E14" i="6"/>
  <c r="D14" i="6"/>
  <c r="C14" i="6"/>
  <c r="B14" i="6" s="1"/>
  <c r="G1187" i="4"/>
  <c r="H1187" i="4" s="1"/>
  <c r="L1186" i="4"/>
  <c r="N1186" i="4" s="1"/>
  <c r="G467" i="4"/>
  <c r="H467" i="4" s="1"/>
  <c r="L466" i="4"/>
  <c r="N466" i="4" s="1"/>
  <c r="L586" i="4"/>
  <c r="N586" i="4" s="1"/>
  <c r="G587" i="4"/>
  <c r="H587" i="4" s="1"/>
  <c r="Q1186" i="5"/>
  <c r="L1186" i="5"/>
  <c r="M1186" i="5" s="1"/>
  <c r="W825" i="4"/>
  <c r="E12" i="6"/>
  <c r="C12" i="6"/>
  <c r="B12" i="6" s="1"/>
  <c r="D12" i="6"/>
  <c r="G1067" i="4"/>
  <c r="H1067" i="4" s="1"/>
  <c r="L1066" i="4"/>
  <c r="N1066" i="4" s="1"/>
  <c r="W585" i="4"/>
  <c r="E10" i="6"/>
  <c r="D10" i="6"/>
  <c r="C10" i="6"/>
  <c r="B10" i="6" s="1"/>
  <c r="Q826" i="5"/>
  <c r="L826" i="5"/>
  <c r="M826" i="5" s="1"/>
  <c r="P226" i="4"/>
  <c r="T226" i="4"/>
  <c r="U226" i="4" s="1"/>
  <c r="P346" i="4"/>
  <c r="T346" i="4"/>
  <c r="U346" i="4" s="1"/>
  <c r="N346" i="5"/>
  <c r="R346" i="5"/>
  <c r="S346" i="5" s="1"/>
  <c r="U825" i="5"/>
  <c r="O12" i="6"/>
  <c r="M12" i="6"/>
  <c r="L12" i="6" s="1"/>
  <c r="N12" i="6"/>
  <c r="R106" i="5"/>
  <c r="N106" i="5"/>
  <c r="R347" i="4"/>
  <c r="I347" i="4"/>
  <c r="J347" i="4" s="1"/>
  <c r="V6" i="6"/>
  <c r="R107" i="4"/>
  <c r="I107" i="4"/>
  <c r="J107" i="4" s="1"/>
  <c r="V225" i="5"/>
  <c r="T7" i="6" s="1"/>
  <c r="S7" i="6"/>
  <c r="G827" i="4"/>
  <c r="H827" i="4" s="1"/>
  <c r="L826" i="4"/>
  <c r="N826" i="4" s="1"/>
  <c r="L1066" i="5"/>
  <c r="M1066" i="5" s="1"/>
  <c r="Q1066" i="5"/>
  <c r="N706" i="5"/>
  <c r="R706" i="5"/>
  <c r="S706" i="5" s="1"/>
  <c r="R227" i="4"/>
  <c r="I227" i="4"/>
  <c r="J227" i="4" s="1"/>
  <c r="U1065" i="5"/>
  <c r="O14" i="6"/>
  <c r="N14" i="6"/>
  <c r="M14" i="6"/>
  <c r="L14" i="6" s="1"/>
  <c r="S106" i="5"/>
  <c r="X225" i="4"/>
  <c r="J7" i="6" s="1"/>
  <c r="I7" i="6"/>
  <c r="X105" i="4"/>
  <c r="J6" i="6" s="1"/>
  <c r="I6" i="6"/>
  <c r="L586" i="5"/>
  <c r="M586" i="5" s="1"/>
  <c r="Q586" i="5"/>
  <c r="T106" i="4"/>
  <c r="U106" i="4" s="1"/>
  <c r="P106" i="4"/>
  <c r="W1185" i="4"/>
  <c r="D15" i="6"/>
  <c r="E15" i="6"/>
  <c r="C15" i="6"/>
  <c r="B15" i="6" s="1"/>
  <c r="U1185" i="5"/>
  <c r="N15" i="6"/>
  <c r="M15" i="6"/>
  <c r="L15" i="6" s="1"/>
  <c r="O15" i="6"/>
  <c r="U945" i="5"/>
  <c r="M13" i="6"/>
  <c r="L13" i="6" s="1"/>
  <c r="O13" i="6"/>
  <c r="N13" i="6"/>
  <c r="V11" i="6"/>
  <c r="U585" i="5"/>
  <c r="M10" i="6"/>
  <c r="L10" i="6" s="1"/>
  <c r="O10" i="6"/>
  <c r="N10" i="6"/>
  <c r="I707" i="4"/>
  <c r="J707" i="4" s="1"/>
  <c r="R707" i="4"/>
  <c r="V345" i="5"/>
  <c r="T8" i="6" s="1"/>
  <c r="S8" i="6"/>
  <c r="X705" i="4"/>
  <c r="J11" i="6" s="1"/>
  <c r="I11" i="6"/>
  <c r="W945" i="4"/>
  <c r="E13" i="6"/>
  <c r="C13" i="6"/>
  <c r="B13" i="6" s="1"/>
  <c r="D13" i="6"/>
  <c r="L946" i="4"/>
  <c r="N946" i="4" s="1"/>
  <c r="G947" i="4"/>
  <c r="H947" i="4" s="1"/>
  <c r="L466" i="5"/>
  <c r="M466" i="5" s="1"/>
  <c r="Q466" i="5"/>
  <c r="S226" i="5"/>
  <c r="T706" i="4"/>
  <c r="U706" i="4" s="1"/>
  <c r="P706" i="4"/>
  <c r="W8" i="6" l="1"/>
  <c r="V15" i="6"/>
  <c r="W11" i="6"/>
  <c r="W6" i="6"/>
  <c r="V13" i="6"/>
  <c r="T1066" i="4"/>
  <c r="U1066" i="4" s="1"/>
  <c r="P1066" i="4"/>
  <c r="M107" i="4"/>
  <c r="Q106" i="4"/>
  <c r="W106" i="4" s="1"/>
  <c r="X106" i="4" s="1"/>
  <c r="S107" i="4"/>
  <c r="K107" i="4"/>
  <c r="M227" i="4"/>
  <c r="Q226" i="4"/>
  <c r="W226" i="4" s="1"/>
  <c r="X226" i="4" s="1"/>
  <c r="R1067" i="4"/>
  <c r="I1067" i="4"/>
  <c r="J1067" i="4" s="1"/>
  <c r="R587" i="4"/>
  <c r="I587" i="4"/>
  <c r="J587" i="4" s="1"/>
  <c r="W7" i="6"/>
  <c r="X945" i="4"/>
  <c r="J13" i="6" s="1"/>
  <c r="I13" i="6"/>
  <c r="O706" i="5"/>
  <c r="U706" i="5" s="1"/>
  <c r="V706" i="5" s="1"/>
  <c r="J707" i="5"/>
  <c r="K707" i="5" s="1"/>
  <c r="N826" i="5"/>
  <c r="R826" i="5"/>
  <c r="T586" i="4"/>
  <c r="U586" i="4" s="1"/>
  <c r="P586" i="4"/>
  <c r="X1065" i="4"/>
  <c r="J14" i="6" s="1"/>
  <c r="I14" i="6"/>
  <c r="V9" i="6"/>
  <c r="R466" i="5"/>
  <c r="S466" i="5" s="1"/>
  <c r="N466" i="5"/>
  <c r="V585" i="5"/>
  <c r="T10" i="6" s="1"/>
  <c r="S10" i="6"/>
  <c r="S586" i="5"/>
  <c r="V825" i="5"/>
  <c r="T12" i="6" s="1"/>
  <c r="S12" i="6"/>
  <c r="S826" i="5"/>
  <c r="P466" i="4"/>
  <c r="T466" i="4"/>
  <c r="U466" i="4" s="1"/>
  <c r="N1066" i="5"/>
  <c r="R1066" i="5"/>
  <c r="S1066" i="5" s="1"/>
  <c r="S347" i="4"/>
  <c r="K347" i="4"/>
  <c r="V10" i="6"/>
  <c r="V12" i="6"/>
  <c r="R467" i="4"/>
  <c r="I467" i="4"/>
  <c r="J467" i="4" s="1"/>
  <c r="N946" i="5"/>
  <c r="R946" i="5"/>
  <c r="S946" i="5" s="1"/>
  <c r="X465" i="4"/>
  <c r="J9" i="6" s="1"/>
  <c r="I9" i="6"/>
  <c r="V1185" i="5"/>
  <c r="T15" i="6" s="1"/>
  <c r="S15" i="6"/>
  <c r="N586" i="5"/>
  <c r="R586" i="5"/>
  <c r="P946" i="4"/>
  <c r="T946" i="4"/>
  <c r="U946" i="4" s="1"/>
  <c r="P826" i="4"/>
  <c r="T826" i="4"/>
  <c r="U826" i="4" s="1"/>
  <c r="O346" i="5"/>
  <c r="U346" i="5" s="1"/>
  <c r="V346" i="5" s="1"/>
  <c r="J347" i="5"/>
  <c r="K347" i="5" s="1"/>
  <c r="P1186" i="4"/>
  <c r="T1186" i="4"/>
  <c r="U1186" i="4" s="1"/>
  <c r="J227" i="5"/>
  <c r="K227" i="5" s="1"/>
  <c r="O226" i="5"/>
  <c r="U226" i="5" s="1"/>
  <c r="V226" i="5" s="1"/>
  <c r="I947" i="4"/>
  <c r="J947" i="4" s="1"/>
  <c r="R947" i="4"/>
  <c r="V1065" i="5"/>
  <c r="T14" i="6" s="1"/>
  <c r="S14" i="6"/>
  <c r="R827" i="4"/>
  <c r="I827" i="4"/>
  <c r="J827" i="4" s="1"/>
  <c r="J107" i="5"/>
  <c r="K107" i="5" s="1"/>
  <c r="O106" i="5"/>
  <c r="U106" i="5" s="1"/>
  <c r="V106" i="5" s="1"/>
  <c r="X825" i="4"/>
  <c r="J12" i="6" s="1"/>
  <c r="I12" i="6"/>
  <c r="I1187" i="4"/>
  <c r="J1187" i="4" s="1"/>
  <c r="R1187" i="4"/>
  <c r="V465" i="5"/>
  <c r="T9" i="6" s="1"/>
  <c r="S9" i="6"/>
  <c r="V945" i="5"/>
  <c r="T13" i="6" s="1"/>
  <c r="S13" i="6"/>
  <c r="X1185" i="4"/>
  <c r="J15" i="6" s="1"/>
  <c r="I15" i="6"/>
  <c r="M707" i="4"/>
  <c r="Q706" i="4"/>
  <c r="W706" i="4" s="1"/>
  <c r="X706" i="4" s="1"/>
  <c r="S707" i="4"/>
  <c r="K707" i="4"/>
  <c r="S227" i="4"/>
  <c r="K227" i="4"/>
  <c r="Q346" i="4"/>
  <c r="W346" i="4" s="1"/>
  <c r="X346" i="4" s="1"/>
  <c r="M347" i="4"/>
  <c r="X585" i="4"/>
  <c r="J10" i="6" s="1"/>
  <c r="I10" i="6"/>
  <c r="R1186" i="5"/>
  <c r="S1186" i="5" s="1"/>
  <c r="N1186" i="5"/>
  <c r="V14" i="6"/>
  <c r="W14" i="6" l="1"/>
  <c r="B10" i="7"/>
  <c r="W13" i="6"/>
  <c r="B38" i="7"/>
  <c r="B37" i="7"/>
  <c r="W9" i="6"/>
  <c r="B11" i="7"/>
  <c r="S947" i="4"/>
  <c r="K947" i="4"/>
  <c r="Q227" i="5"/>
  <c r="L227" i="5"/>
  <c r="M227" i="5" s="1"/>
  <c r="W12" i="6"/>
  <c r="O466" i="5"/>
  <c r="U466" i="5" s="1"/>
  <c r="V466" i="5" s="1"/>
  <c r="J467" i="5"/>
  <c r="K467" i="5" s="1"/>
  <c r="O826" i="5"/>
  <c r="U826" i="5" s="1"/>
  <c r="V826" i="5" s="1"/>
  <c r="J827" i="5"/>
  <c r="K827" i="5" s="1"/>
  <c r="B9" i="7"/>
  <c r="B13" i="7" s="1"/>
  <c r="G108" i="4"/>
  <c r="H108" i="4" s="1"/>
  <c r="L107" i="4"/>
  <c r="N107" i="4" s="1"/>
  <c r="S1187" i="4"/>
  <c r="K1187" i="4"/>
  <c r="Q1186" i="4"/>
  <c r="W1186" i="4" s="1"/>
  <c r="X1186" i="4" s="1"/>
  <c r="M1187" i="4"/>
  <c r="M947" i="4"/>
  <c r="Q946" i="4"/>
  <c r="W946" i="4" s="1"/>
  <c r="X946" i="4" s="1"/>
  <c r="J947" i="5"/>
  <c r="K947" i="5" s="1"/>
  <c r="O946" i="5"/>
  <c r="U946" i="5" s="1"/>
  <c r="V946" i="5" s="1"/>
  <c r="O1066" i="5"/>
  <c r="U1066" i="5" s="1"/>
  <c r="V1066" i="5" s="1"/>
  <c r="J1067" i="5"/>
  <c r="K1067" i="5" s="1"/>
  <c r="L707" i="5"/>
  <c r="M707" i="5" s="1"/>
  <c r="Q707" i="5"/>
  <c r="Q347" i="5"/>
  <c r="L347" i="5"/>
  <c r="M347" i="5" s="1"/>
  <c r="S467" i="4"/>
  <c r="K467" i="4"/>
  <c r="S587" i="4"/>
  <c r="K587" i="4"/>
  <c r="G228" i="4"/>
  <c r="H228" i="4" s="1"/>
  <c r="L227" i="4"/>
  <c r="N227" i="4" s="1"/>
  <c r="O586" i="5"/>
  <c r="U586" i="5" s="1"/>
  <c r="V586" i="5" s="1"/>
  <c r="J587" i="5"/>
  <c r="K587" i="5" s="1"/>
  <c r="S1067" i="4"/>
  <c r="K1067" i="4"/>
  <c r="L107" i="5"/>
  <c r="M107" i="5" s="1"/>
  <c r="Q107" i="5"/>
  <c r="W15" i="6"/>
  <c r="M1067" i="4"/>
  <c r="Q1066" i="4"/>
  <c r="W1066" i="4" s="1"/>
  <c r="X1066" i="4" s="1"/>
  <c r="Q466" i="4"/>
  <c r="W466" i="4" s="1"/>
  <c r="X466" i="4" s="1"/>
  <c r="M467" i="4"/>
  <c r="M587" i="4"/>
  <c r="Q586" i="4"/>
  <c r="W586" i="4" s="1"/>
  <c r="X586" i="4" s="1"/>
  <c r="O1186" i="5"/>
  <c r="U1186" i="5" s="1"/>
  <c r="V1186" i="5" s="1"/>
  <c r="J1187" i="5"/>
  <c r="K1187" i="5" s="1"/>
  <c r="G708" i="4"/>
  <c r="H708" i="4" s="1"/>
  <c r="L707" i="4"/>
  <c r="N707" i="4" s="1"/>
  <c r="S827" i="4"/>
  <c r="K827" i="4"/>
  <c r="M827" i="4"/>
  <c r="Q826" i="4"/>
  <c r="W826" i="4" s="1"/>
  <c r="X826" i="4" s="1"/>
  <c r="G348" i="4"/>
  <c r="H348" i="4" s="1"/>
  <c r="L347" i="4"/>
  <c r="N347" i="4" s="1"/>
  <c r="W10" i="6"/>
  <c r="B25" i="7" l="1"/>
  <c r="G588" i="4"/>
  <c r="H588" i="4" s="1"/>
  <c r="L587" i="4"/>
  <c r="N587" i="4" s="1"/>
  <c r="S107" i="5"/>
  <c r="G828" i="4"/>
  <c r="H828" i="4" s="1"/>
  <c r="L827" i="4"/>
  <c r="N827" i="4" s="1"/>
  <c r="G1068" i="4"/>
  <c r="H1068" i="4" s="1"/>
  <c r="L1067" i="4"/>
  <c r="N1067" i="4" s="1"/>
  <c r="R228" i="4"/>
  <c r="I228" i="4"/>
  <c r="J228" i="4" s="1"/>
  <c r="L827" i="5"/>
  <c r="M827" i="5" s="1"/>
  <c r="Q827" i="5"/>
  <c r="G948" i="4"/>
  <c r="H948" i="4" s="1"/>
  <c r="L947" i="4"/>
  <c r="N947" i="4" s="1"/>
  <c r="L1067" i="5"/>
  <c r="M1067" i="5" s="1"/>
  <c r="Q1067" i="5"/>
  <c r="L1187" i="4"/>
  <c r="N1187" i="4" s="1"/>
  <c r="G1188" i="4"/>
  <c r="H1188" i="4" s="1"/>
  <c r="Q467" i="5"/>
  <c r="L467" i="5"/>
  <c r="M467" i="5" s="1"/>
  <c r="L467" i="4"/>
  <c r="N467" i="4" s="1"/>
  <c r="G468" i="4"/>
  <c r="H468" i="4" s="1"/>
  <c r="T707" i="4"/>
  <c r="U707" i="4" s="1"/>
  <c r="P707" i="4"/>
  <c r="R708" i="4"/>
  <c r="I708" i="4"/>
  <c r="J708" i="4" s="1"/>
  <c r="T347" i="4"/>
  <c r="U347" i="4" s="1"/>
  <c r="P347" i="4"/>
  <c r="L1187" i="5"/>
  <c r="M1187" i="5" s="1"/>
  <c r="Q1187" i="5"/>
  <c r="Q587" i="5"/>
  <c r="L587" i="5"/>
  <c r="M587" i="5" s="1"/>
  <c r="T107" i="4"/>
  <c r="U107" i="4" s="1"/>
  <c r="P107" i="4"/>
  <c r="R348" i="4"/>
  <c r="I348" i="4"/>
  <c r="J348" i="4" s="1"/>
  <c r="R347" i="5"/>
  <c r="N347" i="5"/>
  <c r="Q947" i="5"/>
  <c r="L947" i="5"/>
  <c r="M947" i="5" s="1"/>
  <c r="R108" i="4"/>
  <c r="I108" i="4"/>
  <c r="J108" i="4" s="1"/>
  <c r="N227" i="5"/>
  <c r="R227" i="5"/>
  <c r="S227" i="5"/>
  <c r="B23" i="7"/>
  <c r="B27" i="7" s="1"/>
  <c r="R707" i="5"/>
  <c r="S707" i="5" s="1"/>
  <c r="N707" i="5"/>
  <c r="S347" i="5"/>
  <c r="N107" i="5"/>
  <c r="R107" i="5"/>
  <c r="P227" i="4"/>
  <c r="T227" i="4"/>
  <c r="U227" i="4" s="1"/>
  <c r="B24" i="7"/>
  <c r="B12" i="7"/>
  <c r="B14" i="7" s="1"/>
  <c r="B16" i="7" l="1"/>
  <c r="B15" i="7"/>
  <c r="B18" i="7" s="1"/>
  <c r="O107" i="5"/>
  <c r="U107" i="5" s="1"/>
  <c r="V107" i="5" s="1"/>
  <c r="J108" i="5"/>
  <c r="K108" i="5" s="1"/>
  <c r="O227" i="5"/>
  <c r="U227" i="5" s="1"/>
  <c r="V227" i="5" s="1"/>
  <c r="J228" i="5"/>
  <c r="K228" i="5" s="1"/>
  <c r="N467" i="5"/>
  <c r="R467" i="5"/>
  <c r="R828" i="4"/>
  <c r="I828" i="4"/>
  <c r="J828" i="4" s="1"/>
  <c r="R827" i="5"/>
  <c r="S827" i="5" s="1"/>
  <c r="N827" i="5"/>
  <c r="J708" i="5"/>
  <c r="K708" i="5" s="1"/>
  <c r="O707" i="5"/>
  <c r="U707" i="5" s="1"/>
  <c r="V707" i="5" s="1"/>
  <c r="R1188" i="4"/>
  <c r="I1188" i="4"/>
  <c r="J1188" i="4" s="1"/>
  <c r="T587" i="4"/>
  <c r="U587" i="4" s="1"/>
  <c r="P587" i="4"/>
  <c r="S708" i="4"/>
  <c r="K708" i="4"/>
  <c r="R947" i="5"/>
  <c r="N947" i="5"/>
  <c r="P1187" i="4"/>
  <c r="T1187" i="4"/>
  <c r="U1187" i="4" s="1"/>
  <c r="S228" i="4"/>
  <c r="K228" i="4"/>
  <c r="I588" i="4"/>
  <c r="J588" i="4" s="1"/>
  <c r="R588" i="4"/>
  <c r="R1067" i="5"/>
  <c r="S1067" i="5" s="1"/>
  <c r="N1067" i="5"/>
  <c r="T1067" i="4"/>
  <c r="U1067" i="4" s="1"/>
  <c r="P1067" i="4"/>
  <c r="S108" i="4"/>
  <c r="K108" i="4"/>
  <c r="M108" i="4"/>
  <c r="Q107" i="4"/>
  <c r="W107" i="4" s="1"/>
  <c r="X107" i="4" s="1"/>
  <c r="N587" i="5"/>
  <c r="R587" i="5"/>
  <c r="S947" i="5"/>
  <c r="J348" i="5"/>
  <c r="K348" i="5" s="1"/>
  <c r="O347" i="5"/>
  <c r="U347" i="5" s="1"/>
  <c r="V347" i="5" s="1"/>
  <c r="R1187" i="5"/>
  <c r="S1187" i="5" s="1"/>
  <c r="N1187" i="5"/>
  <c r="T467" i="4"/>
  <c r="U467" i="4" s="1"/>
  <c r="P467" i="4"/>
  <c r="T947" i="4"/>
  <c r="U947" i="4" s="1"/>
  <c r="P947" i="4"/>
  <c r="I1068" i="4"/>
  <c r="J1068" i="4" s="1"/>
  <c r="R1068" i="4"/>
  <c r="S467" i="5"/>
  <c r="M708" i="4"/>
  <c r="Q707" i="4"/>
  <c r="W707" i="4" s="1"/>
  <c r="X707" i="4" s="1"/>
  <c r="S587" i="5"/>
  <c r="R468" i="4"/>
  <c r="I468" i="4"/>
  <c r="J468" i="4" s="1"/>
  <c r="Q227" i="4"/>
  <c r="W227" i="4" s="1"/>
  <c r="X227" i="4" s="1"/>
  <c r="M228" i="4"/>
  <c r="K348" i="4"/>
  <c r="S348" i="4"/>
  <c r="M348" i="4"/>
  <c r="Q347" i="4"/>
  <c r="W347" i="4" s="1"/>
  <c r="X347" i="4" s="1"/>
  <c r="B26" i="7"/>
  <c r="B28" i="7" s="1"/>
  <c r="R948" i="4"/>
  <c r="I948" i="4"/>
  <c r="J948" i="4" s="1"/>
  <c r="P827" i="4"/>
  <c r="T827" i="4"/>
  <c r="U827" i="4" s="1"/>
  <c r="B30" i="7" l="1"/>
  <c r="B29" i="7"/>
  <c r="B32" i="7" s="1"/>
  <c r="O1067" i="5"/>
  <c r="U1067" i="5" s="1"/>
  <c r="V1067" i="5" s="1"/>
  <c r="J1068" i="5"/>
  <c r="K1068" i="5" s="1"/>
  <c r="G709" i="4"/>
  <c r="H709" i="4" s="1"/>
  <c r="L708" i="4"/>
  <c r="N708" i="4" s="1"/>
  <c r="O467" i="5"/>
  <c r="U467" i="5" s="1"/>
  <c r="V467" i="5" s="1"/>
  <c r="J468" i="5"/>
  <c r="K468" i="5" s="1"/>
  <c r="M468" i="4"/>
  <c r="Q467" i="4"/>
  <c r="W467" i="4" s="1"/>
  <c r="X467" i="4" s="1"/>
  <c r="L228" i="4"/>
  <c r="N228" i="4" s="1"/>
  <c r="G229" i="4"/>
  <c r="H229" i="4" s="1"/>
  <c r="Q587" i="4"/>
  <c r="W587" i="4" s="1"/>
  <c r="X587" i="4" s="1"/>
  <c r="M588" i="4"/>
  <c r="O827" i="5"/>
  <c r="U827" i="5" s="1"/>
  <c r="V827" i="5" s="1"/>
  <c r="J828" i="5"/>
  <c r="K828" i="5" s="1"/>
  <c r="L228" i="5"/>
  <c r="M228" i="5" s="1"/>
  <c r="Q228" i="5"/>
  <c r="Q708" i="5"/>
  <c r="L708" i="5"/>
  <c r="M708" i="5" s="1"/>
  <c r="J1188" i="5"/>
  <c r="K1188" i="5" s="1"/>
  <c r="O1187" i="5"/>
  <c r="U1187" i="5" s="1"/>
  <c r="V1187" i="5" s="1"/>
  <c r="S1188" i="4"/>
  <c r="K1188" i="4"/>
  <c r="S828" i="4"/>
  <c r="K828" i="4"/>
  <c r="Q108" i="5"/>
  <c r="L108" i="5"/>
  <c r="M108" i="5" s="1"/>
  <c r="S588" i="4"/>
  <c r="K588" i="4"/>
  <c r="Q827" i="4"/>
  <c r="W827" i="4" s="1"/>
  <c r="X827" i="4" s="1"/>
  <c r="M828" i="4"/>
  <c r="Q1187" i="4"/>
  <c r="W1187" i="4" s="1"/>
  <c r="X1187" i="4" s="1"/>
  <c r="M1188" i="4"/>
  <c r="G349" i="4"/>
  <c r="H349" i="4" s="1"/>
  <c r="L348" i="4"/>
  <c r="N348" i="4" s="1"/>
  <c r="G109" i="4"/>
  <c r="H109" i="4" s="1"/>
  <c r="L108" i="4"/>
  <c r="N108" i="4" s="1"/>
  <c r="K1068" i="4"/>
  <c r="S1068" i="4"/>
  <c r="L348" i="5"/>
  <c r="M348" i="5" s="1"/>
  <c r="Q348" i="5"/>
  <c r="M1068" i="4"/>
  <c r="Q1067" i="4"/>
  <c r="W1067" i="4" s="1"/>
  <c r="X1067" i="4" s="1"/>
  <c r="O947" i="5"/>
  <c r="U947" i="5" s="1"/>
  <c r="V947" i="5" s="1"/>
  <c r="J948" i="5"/>
  <c r="K948" i="5" s="1"/>
  <c r="O587" i="5"/>
  <c r="U587" i="5" s="1"/>
  <c r="V587" i="5" s="1"/>
  <c r="J588" i="5"/>
  <c r="K588" i="5" s="1"/>
  <c r="S948" i="4"/>
  <c r="K948" i="4"/>
  <c r="S468" i="4"/>
  <c r="K468" i="4"/>
  <c r="M948" i="4"/>
  <c r="Q947" i="4"/>
  <c r="W947" i="4" s="1"/>
  <c r="X947" i="4" s="1"/>
  <c r="R108" i="5" l="1"/>
  <c r="S108" i="5" s="1"/>
  <c r="N108" i="5"/>
  <c r="N708" i="5"/>
  <c r="R708" i="5"/>
  <c r="S708" i="5" s="1"/>
  <c r="R229" i="4"/>
  <c r="I229" i="4"/>
  <c r="J229" i="4" s="1"/>
  <c r="L588" i="5"/>
  <c r="M588" i="5" s="1"/>
  <c r="Q588" i="5"/>
  <c r="L1068" i="4"/>
  <c r="N1068" i="4" s="1"/>
  <c r="G1069" i="4"/>
  <c r="H1069" i="4" s="1"/>
  <c r="L828" i="4"/>
  <c r="N828" i="4" s="1"/>
  <c r="G829" i="4"/>
  <c r="H829" i="4" s="1"/>
  <c r="Q1068" i="5"/>
  <c r="L1068" i="5"/>
  <c r="M1068" i="5" s="1"/>
  <c r="P108" i="4"/>
  <c r="T108" i="4"/>
  <c r="U108" i="4" s="1"/>
  <c r="R228" i="5"/>
  <c r="S228" i="5" s="1"/>
  <c r="N228" i="5"/>
  <c r="R109" i="4"/>
  <c r="I109" i="4"/>
  <c r="J109" i="4" s="1"/>
  <c r="G1189" i="4"/>
  <c r="H1189" i="4" s="1"/>
  <c r="L1188" i="4"/>
  <c r="N1188" i="4" s="1"/>
  <c r="Q828" i="5"/>
  <c r="L828" i="5"/>
  <c r="M828" i="5" s="1"/>
  <c r="L468" i="5"/>
  <c r="M468" i="5" s="1"/>
  <c r="Q468" i="5"/>
  <c r="T228" i="4"/>
  <c r="U228" i="4" s="1"/>
  <c r="P228" i="4"/>
  <c r="L948" i="5"/>
  <c r="M948" i="5" s="1"/>
  <c r="Q948" i="5"/>
  <c r="G469" i="4"/>
  <c r="H469" i="4" s="1"/>
  <c r="L468" i="4"/>
  <c r="N468" i="4" s="1"/>
  <c r="T348" i="4"/>
  <c r="U348" i="4" s="1"/>
  <c r="P348" i="4"/>
  <c r="R349" i="4"/>
  <c r="I349" i="4"/>
  <c r="J349" i="4" s="1"/>
  <c r="P708" i="4"/>
  <c r="T708" i="4"/>
  <c r="U708" i="4" s="1"/>
  <c r="N348" i="5"/>
  <c r="R348" i="5"/>
  <c r="S348" i="5" s="1"/>
  <c r="L588" i="4"/>
  <c r="N588" i="4" s="1"/>
  <c r="G589" i="4"/>
  <c r="H589" i="4" s="1"/>
  <c r="G949" i="4"/>
  <c r="H949" i="4" s="1"/>
  <c r="L948" i="4"/>
  <c r="N948" i="4" s="1"/>
  <c r="Q1188" i="5"/>
  <c r="L1188" i="5"/>
  <c r="M1188" i="5" s="1"/>
  <c r="R709" i="4"/>
  <c r="I709" i="4"/>
  <c r="J709" i="4" s="1"/>
  <c r="O228" i="5" l="1"/>
  <c r="U228" i="5" s="1"/>
  <c r="V228" i="5" s="1"/>
  <c r="J229" i="5"/>
  <c r="K229" i="5" s="1"/>
  <c r="T828" i="4"/>
  <c r="U828" i="4" s="1"/>
  <c r="P828" i="4"/>
  <c r="S468" i="5"/>
  <c r="N828" i="5"/>
  <c r="R828" i="5"/>
  <c r="P1068" i="4"/>
  <c r="T1068" i="4"/>
  <c r="U1068" i="4" s="1"/>
  <c r="J109" i="5"/>
  <c r="K109" i="5" s="1"/>
  <c r="O108" i="5"/>
  <c r="U108" i="5" s="1"/>
  <c r="V108" i="5" s="1"/>
  <c r="S948" i="5"/>
  <c r="N948" i="5"/>
  <c r="R948" i="5"/>
  <c r="S588" i="5"/>
  <c r="R468" i="5"/>
  <c r="N468" i="5"/>
  <c r="O708" i="5"/>
  <c r="U708" i="5" s="1"/>
  <c r="V708" i="5" s="1"/>
  <c r="J709" i="5"/>
  <c r="K709" i="5" s="1"/>
  <c r="O348" i="5"/>
  <c r="U348" i="5" s="1"/>
  <c r="V348" i="5" s="1"/>
  <c r="J349" i="5"/>
  <c r="K349" i="5" s="1"/>
  <c r="S828" i="5"/>
  <c r="R1068" i="5"/>
  <c r="S1068" i="5" s="1"/>
  <c r="N1068" i="5"/>
  <c r="I1189" i="4"/>
  <c r="J1189" i="4" s="1"/>
  <c r="R1189" i="4"/>
  <c r="R588" i="5"/>
  <c r="N588" i="5"/>
  <c r="S709" i="4"/>
  <c r="K709" i="4"/>
  <c r="T468" i="4"/>
  <c r="U468" i="4" s="1"/>
  <c r="P468" i="4"/>
  <c r="R1188" i="5"/>
  <c r="N1188" i="5"/>
  <c r="S1188" i="5"/>
  <c r="T1188" i="4"/>
  <c r="U1188" i="4" s="1"/>
  <c r="P1188" i="4"/>
  <c r="P948" i="4"/>
  <c r="T948" i="4"/>
  <c r="U948" i="4" s="1"/>
  <c r="S109" i="4"/>
  <c r="K109" i="4"/>
  <c r="S229" i="4"/>
  <c r="K229" i="4"/>
  <c r="P588" i="4"/>
  <c r="T588" i="4"/>
  <c r="U588" i="4" s="1"/>
  <c r="R1069" i="4"/>
  <c r="I1069" i="4"/>
  <c r="J1069" i="4" s="1"/>
  <c r="I469" i="4"/>
  <c r="J469" i="4" s="1"/>
  <c r="R469" i="4"/>
  <c r="M109" i="4"/>
  <c r="Q108" i="4"/>
  <c r="W108" i="4" s="1"/>
  <c r="X108" i="4" s="1"/>
  <c r="M709" i="4"/>
  <c r="Q708" i="4"/>
  <c r="W708" i="4" s="1"/>
  <c r="X708" i="4" s="1"/>
  <c r="K349" i="4"/>
  <c r="S349" i="4"/>
  <c r="M229" i="4"/>
  <c r="Q228" i="4"/>
  <c r="W228" i="4" s="1"/>
  <c r="X228" i="4" s="1"/>
  <c r="I949" i="4"/>
  <c r="J949" i="4" s="1"/>
  <c r="R949" i="4"/>
  <c r="R589" i="4"/>
  <c r="I589" i="4"/>
  <c r="J589" i="4" s="1"/>
  <c r="Q348" i="4"/>
  <c r="W348" i="4" s="1"/>
  <c r="X348" i="4" s="1"/>
  <c r="M349" i="4"/>
  <c r="R829" i="4"/>
  <c r="I829" i="4"/>
  <c r="J829" i="4" s="1"/>
  <c r="L349" i="4" l="1"/>
  <c r="N349" i="4" s="1"/>
  <c r="G350" i="4"/>
  <c r="H350" i="4" s="1"/>
  <c r="Q1068" i="4"/>
  <c r="W1068" i="4" s="1"/>
  <c r="X1068" i="4" s="1"/>
  <c r="M1069" i="4"/>
  <c r="M1189" i="4"/>
  <c r="Q1188" i="4"/>
  <c r="W1188" i="4" s="1"/>
  <c r="X1188" i="4" s="1"/>
  <c r="S589" i="4"/>
  <c r="K589" i="4"/>
  <c r="M589" i="4"/>
  <c r="Q588" i="4"/>
  <c r="W588" i="4" s="1"/>
  <c r="X588" i="4" s="1"/>
  <c r="O588" i="5"/>
  <c r="U588" i="5" s="1"/>
  <c r="V588" i="5" s="1"/>
  <c r="J589" i="5"/>
  <c r="K589" i="5" s="1"/>
  <c r="Q349" i="5"/>
  <c r="L349" i="5"/>
  <c r="M349" i="5" s="1"/>
  <c r="J949" i="5"/>
  <c r="K949" i="5" s="1"/>
  <c r="O948" i="5"/>
  <c r="U948" i="5" s="1"/>
  <c r="V948" i="5" s="1"/>
  <c r="O828" i="5"/>
  <c r="U828" i="5" s="1"/>
  <c r="V828" i="5" s="1"/>
  <c r="J829" i="5"/>
  <c r="K829" i="5" s="1"/>
  <c r="S829" i="4"/>
  <c r="K829" i="4"/>
  <c r="G710" i="4"/>
  <c r="H710" i="4" s="1"/>
  <c r="L709" i="4"/>
  <c r="N709" i="4" s="1"/>
  <c r="G230" i="4"/>
  <c r="H230" i="4" s="1"/>
  <c r="L229" i="4"/>
  <c r="N229" i="4" s="1"/>
  <c r="K949" i="4"/>
  <c r="S949" i="4"/>
  <c r="J1189" i="5"/>
  <c r="K1189" i="5" s="1"/>
  <c r="O1188" i="5"/>
  <c r="U1188" i="5" s="1"/>
  <c r="V1188" i="5" s="1"/>
  <c r="L709" i="5"/>
  <c r="M709" i="5" s="1"/>
  <c r="Q709" i="5"/>
  <c r="M829" i="4"/>
  <c r="Q828" i="4"/>
  <c r="W828" i="4" s="1"/>
  <c r="X828" i="4" s="1"/>
  <c r="G110" i="4"/>
  <c r="H110" i="4" s="1"/>
  <c r="L109" i="4"/>
  <c r="N109" i="4" s="1"/>
  <c r="K469" i="4"/>
  <c r="S469" i="4"/>
  <c r="M469" i="4"/>
  <c r="Q468" i="4"/>
  <c r="W468" i="4" s="1"/>
  <c r="X468" i="4" s="1"/>
  <c r="S1189" i="4"/>
  <c r="K1189" i="4"/>
  <c r="O468" i="5"/>
  <c r="U468" i="5" s="1"/>
  <c r="V468" i="5" s="1"/>
  <c r="J469" i="5"/>
  <c r="K469" i="5" s="1"/>
  <c r="L109" i="5"/>
  <c r="M109" i="5" s="1"/>
  <c r="Q109" i="5"/>
  <c r="Q229" i="5"/>
  <c r="L229" i="5"/>
  <c r="M229" i="5" s="1"/>
  <c r="Q948" i="4"/>
  <c r="W948" i="4" s="1"/>
  <c r="X948" i="4" s="1"/>
  <c r="M949" i="4"/>
  <c r="S1069" i="4"/>
  <c r="K1069" i="4"/>
  <c r="O1068" i="5"/>
  <c r="U1068" i="5" s="1"/>
  <c r="V1068" i="5" s="1"/>
  <c r="J1069" i="5"/>
  <c r="K1069" i="5" s="1"/>
  <c r="R710" i="4" l="1"/>
  <c r="I710" i="4"/>
  <c r="J710" i="4" s="1"/>
  <c r="G1190" i="4"/>
  <c r="H1190" i="4" s="1"/>
  <c r="L1189" i="4"/>
  <c r="N1189" i="4" s="1"/>
  <c r="R110" i="4"/>
  <c r="I110" i="4"/>
  <c r="J110" i="4" s="1"/>
  <c r="L949" i="4"/>
  <c r="N949" i="4" s="1"/>
  <c r="G950" i="4"/>
  <c r="H950" i="4" s="1"/>
  <c r="G830" i="4"/>
  <c r="H830" i="4" s="1"/>
  <c r="L829" i="4"/>
  <c r="N829" i="4" s="1"/>
  <c r="L589" i="5"/>
  <c r="M589" i="5" s="1"/>
  <c r="Q589" i="5"/>
  <c r="N349" i="5"/>
  <c r="R349" i="5"/>
  <c r="S349" i="5" s="1"/>
  <c r="N229" i="5"/>
  <c r="R229" i="5"/>
  <c r="T229" i="4"/>
  <c r="U229" i="4" s="1"/>
  <c r="P229" i="4"/>
  <c r="L829" i="5"/>
  <c r="M829" i="5" s="1"/>
  <c r="Q829" i="5"/>
  <c r="S229" i="5"/>
  <c r="R230" i="4"/>
  <c r="I230" i="4"/>
  <c r="J230" i="4" s="1"/>
  <c r="I350" i="4"/>
  <c r="J350" i="4" s="1"/>
  <c r="R350" i="4"/>
  <c r="L1189" i="5"/>
  <c r="M1189" i="5" s="1"/>
  <c r="Q1189" i="5"/>
  <c r="R709" i="5"/>
  <c r="S709" i="5" s="1"/>
  <c r="N709" i="5"/>
  <c r="G590" i="4"/>
  <c r="H590" i="4" s="1"/>
  <c r="L589" i="4"/>
  <c r="N589" i="4" s="1"/>
  <c r="P349" i="4"/>
  <c r="T349" i="4"/>
  <c r="U349" i="4" s="1"/>
  <c r="Q469" i="5"/>
  <c r="L469" i="5"/>
  <c r="M469" i="5" s="1"/>
  <c r="P109" i="4"/>
  <c r="T109" i="4"/>
  <c r="U109" i="4" s="1"/>
  <c r="Q1069" i="5"/>
  <c r="L1069" i="5"/>
  <c r="M1069" i="5" s="1"/>
  <c r="L1069" i="4"/>
  <c r="N1069" i="4" s="1"/>
  <c r="G1070" i="4"/>
  <c r="H1070" i="4" s="1"/>
  <c r="N109" i="5"/>
  <c r="R109" i="5"/>
  <c r="S109" i="5" s="1"/>
  <c r="L469" i="4"/>
  <c r="N469" i="4" s="1"/>
  <c r="G470" i="4"/>
  <c r="H470" i="4" s="1"/>
  <c r="P709" i="4"/>
  <c r="T709" i="4"/>
  <c r="U709" i="4" s="1"/>
  <c r="Q949" i="5"/>
  <c r="L949" i="5"/>
  <c r="M949" i="5" s="1"/>
  <c r="S110" i="4" l="1"/>
  <c r="K110" i="4"/>
  <c r="Q109" i="4"/>
  <c r="W109" i="4" s="1"/>
  <c r="X109" i="4" s="1"/>
  <c r="M110" i="4"/>
  <c r="R1189" i="5"/>
  <c r="S1189" i="5" s="1"/>
  <c r="N1189" i="5"/>
  <c r="S589" i="5"/>
  <c r="T1189" i="4"/>
  <c r="U1189" i="4" s="1"/>
  <c r="P1189" i="4"/>
  <c r="O109" i="5"/>
  <c r="U109" i="5" s="1"/>
  <c r="V109" i="5" s="1"/>
  <c r="J110" i="5"/>
  <c r="K110" i="5" s="1"/>
  <c r="N589" i="5"/>
  <c r="R589" i="5"/>
  <c r="R1190" i="4"/>
  <c r="I1190" i="4"/>
  <c r="J1190" i="4" s="1"/>
  <c r="J350" i="5"/>
  <c r="K350" i="5" s="1"/>
  <c r="O349" i="5"/>
  <c r="U349" i="5" s="1"/>
  <c r="V349" i="5" s="1"/>
  <c r="R829" i="5"/>
  <c r="S829" i="5" s="1"/>
  <c r="N829" i="5"/>
  <c r="Q349" i="4"/>
  <c r="W349" i="4" s="1"/>
  <c r="X349" i="4" s="1"/>
  <c r="M350" i="4"/>
  <c r="K350" i="4"/>
  <c r="S350" i="4"/>
  <c r="M230" i="4"/>
  <c r="Q229" i="4"/>
  <c r="W229" i="4" s="1"/>
  <c r="X229" i="4" s="1"/>
  <c r="T829" i="4"/>
  <c r="U829" i="4" s="1"/>
  <c r="P829" i="4"/>
  <c r="S710" i="4"/>
  <c r="K710" i="4"/>
  <c r="R1070" i="4"/>
  <c r="I1070" i="4"/>
  <c r="J1070" i="4" s="1"/>
  <c r="T1069" i="4"/>
  <c r="U1069" i="4" s="1"/>
  <c r="P1069" i="4"/>
  <c r="S230" i="4"/>
  <c r="K230" i="4"/>
  <c r="R830" i="4"/>
  <c r="I830" i="4"/>
  <c r="J830" i="4" s="1"/>
  <c r="N469" i="5"/>
  <c r="R469" i="5"/>
  <c r="S469" i="5" s="1"/>
  <c r="Q709" i="4"/>
  <c r="W709" i="4" s="1"/>
  <c r="X709" i="4" s="1"/>
  <c r="M710" i="4"/>
  <c r="P589" i="4"/>
  <c r="T589" i="4"/>
  <c r="U589" i="4" s="1"/>
  <c r="R590" i="4"/>
  <c r="I590" i="4"/>
  <c r="J590" i="4" s="1"/>
  <c r="R950" i="4"/>
  <c r="I950" i="4"/>
  <c r="J950" i="4" s="1"/>
  <c r="R949" i="5"/>
  <c r="S949" i="5" s="1"/>
  <c r="N949" i="5"/>
  <c r="R1069" i="5"/>
  <c r="N1069" i="5"/>
  <c r="R470" i="4"/>
  <c r="I470" i="4"/>
  <c r="J470" i="4" s="1"/>
  <c r="S1069" i="5"/>
  <c r="P469" i="4"/>
  <c r="T469" i="4"/>
  <c r="U469" i="4" s="1"/>
  <c r="O709" i="5"/>
  <c r="U709" i="5" s="1"/>
  <c r="V709" i="5" s="1"/>
  <c r="J710" i="5"/>
  <c r="K710" i="5" s="1"/>
  <c r="O229" i="5"/>
  <c r="U229" i="5" s="1"/>
  <c r="V229" i="5" s="1"/>
  <c r="J230" i="5"/>
  <c r="K230" i="5" s="1"/>
  <c r="P949" i="4"/>
  <c r="T949" i="4"/>
  <c r="U949" i="4" s="1"/>
  <c r="Q469" i="4" l="1"/>
  <c r="W469" i="4" s="1"/>
  <c r="X469" i="4" s="1"/>
  <c r="M470" i="4"/>
  <c r="G231" i="4"/>
  <c r="H231" i="4" s="1"/>
  <c r="L230" i="4"/>
  <c r="N230" i="4" s="1"/>
  <c r="M830" i="4"/>
  <c r="Q829" i="4"/>
  <c r="W829" i="4" s="1"/>
  <c r="X829" i="4" s="1"/>
  <c r="O829" i="5"/>
  <c r="U829" i="5" s="1"/>
  <c r="V829" i="5" s="1"/>
  <c r="J830" i="5"/>
  <c r="K830" i="5" s="1"/>
  <c r="O589" i="5"/>
  <c r="U589" i="5" s="1"/>
  <c r="V589" i="5" s="1"/>
  <c r="J590" i="5"/>
  <c r="K590" i="5" s="1"/>
  <c r="J1190" i="5"/>
  <c r="K1190" i="5" s="1"/>
  <c r="O1189" i="5"/>
  <c r="U1189" i="5" s="1"/>
  <c r="V1189" i="5" s="1"/>
  <c r="O949" i="5"/>
  <c r="U949" i="5" s="1"/>
  <c r="V949" i="5" s="1"/>
  <c r="J950" i="5"/>
  <c r="K950" i="5" s="1"/>
  <c r="S950" i="4"/>
  <c r="K950" i="4"/>
  <c r="L230" i="5"/>
  <c r="M230" i="5" s="1"/>
  <c r="Q230" i="5"/>
  <c r="M1070" i="4"/>
  <c r="Q1069" i="4"/>
  <c r="W1069" i="4" s="1"/>
  <c r="X1069" i="4" s="1"/>
  <c r="Q110" i="5"/>
  <c r="L110" i="5"/>
  <c r="M110" i="5" s="1"/>
  <c r="K830" i="4"/>
  <c r="S830" i="4"/>
  <c r="Q949" i="4"/>
  <c r="W949" i="4" s="1"/>
  <c r="X949" i="4" s="1"/>
  <c r="M950" i="4"/>
  <c r="O1069" i="5"/>
  <c r="U1069" i="5" s="1"/>
  <c r="V1069" i="5" s="1"/>
  <c r="J1070" i="5"/>
  <c r="K1070" i="5" s="1"/>
  <c r="Q589" i="4"/>
  <c r="W589" i="4" s="1"/>
  <c r="X589" i="4" s="1"/>
  <c r="M590" i="4"/>
  <c r="Q710" i="5"/>
  <c r="L710" i="5"/>
  <c r="M710" i="5" s="1"/>
  <c r="O469" i="5"/>
  <c r="U469" i="5" s="1"/>
  <c r="V469" i="5" s="1"/>
  <c r="J470" i="5"/>
  <c r="K470" i="5" s="1"/>
  <c r="S1070" i="4"/>
  <c r="K1070" i="4"/>
  <c r="M1190" i="4"/>
  <c r="Q1189" i="4"/>
  <c r="W1189" i="4" s="1"/>
  <c r="X1189" i="4" s="1"/>
  <c r="L110" i="4"/>
  <c r="N110" i="4" s="1"/>
  <c r="G111" i="4"/>
  <c r="H111" i="4" s="1"/>
  <c r="L710" i="4"/>
  <c r="N710" i="4" s="1"/>
  <c r="G711" i="4"/>
  <c r="H711" i="4" s="1"/>
  <c r="K470" i="4"/>
  <c r="S470" i="4"/>
  <c r="S590" i="4"/>
  <c r="K590" i="4"/>
  <c r="Q350" i="5"/>
  <c r="L350" i="5"/>
  <c r="M350" i="5" s="1"/>
  <c r="L350" i="4"/>
  <c r="N350" i="4" s="1"/>
  <c r="G351" i="4"/>
  <c r="H351" i="4" s="1"/>
  <c r="S1190" i="4"/>
  <c r="K1190" i="4"/>
  <c r="R111" i="4" l="1"/>
  <c r="I111" i="4"/>
  <c r="J111" i="4" s="1"/>
  <c r="Q1190" i="5"/>
  <c r="L1190" i="5"/>
  <c r="M1190" i="5" s="1"/>
  <c r="R231" i="4"/>
  <c r="I231" i="4"/>
  <c r="J231" i="4" s="1"/>
  <c r="T110" i="4"/>
  <c r="U110" i="4" s="1"/>
  <c r="P110" i="4"/>
  <c r="R230" i="5"/>
  <c r="S230" i="5" s="1"/>
  <c r="N230" i="5"/>
  <c r="L590" i="5"/>
  <c r="M590" i="5" s="1"/>
  <c r="Q590" i="5"/>
  <c r="G831" i="4"/>
  <c r="H831" i="4" s="1"/>
  <c r="L830" i="4"/>
  <c r="N830" i="4" s="1"/>
  <c r="G951" i="4"/>
  <c r="H951" i="4" s="1"/>
  <c r="L950" i="4"/>
  <c r="N950" i="4" s="1"/>
  <c r="R110" i="5"/>
  <c r="S110" i="5" s="1"/>
  <c r="N110" i="5"/>
  <c r="Q830" i="5"/>
  <c r="L830" i="5"/>
  <c r="M830" i="5" s="1"/>
  <c r="R350" i="5"/>
  <c r="S350" i="5" s="1"/>
  <c r="N350" i="5"/>
  <c r="T710" i="4"/>
  <c r="U710" i="4" s="1"/>
  <c r="P710" i="4"/>
  <c r="P230" i="4"/>
  <c r="T230" i="4"/>
  <c r="U230" i="4" s="1"/>
  <c r="G1191" i="4"/>
  <c r="H1191" i="4" s="1"/>
  <c r="L1190" i="4"/>
  <c r="N1190" i="4" s="1"/>
  <c r="G1071" i="4"/>
  <c r="H1071" i="4" s="1"/>
  <c r="L1070" i="4"/>
  <c r="N1070" i="4" s="1"/>
  <c r="G471" i="4"/>
  <c r="H471" i="4" s="1"/>
  <c r="L470" i="4"/>
  <c r="N470" i="4" s="1"/>
  <c r="L950" i="5"/>
  <c r="M950" i="5" s="1"/>
  <c r="Q950" i="5"/>
  <c r="N710" i="5"/>
  <c r="R710" i="5"/>
  <c r="S710" i="5" s="1"/>
  <c r="L590" i="4"/>
  <c r="N590" i="4" s="1"/>
  <c r="G591" i="4"/>
  <c r="H591" i="4" s="1"/>
  <c r="R351" i="4"/>
  <c r="I351" i="4"/>
  <c r="J351" i="4" s="1"/>
  <c r="Q1070" i="5"/>
  <c r="L1070" i="5"/>
  <c r="M1070" i="5" s="1"/>
  <c r="P350" i="4"/>
  <c r="T350" i="4"/>
  <c r="U350" i="4" s="1"/>
  <c r="I711" i="4"/>
  <c r="J711" i="4" s="1"/>
  <c r="R711" i="4"/>
  <c r="L470" i="5"/>
  <c r="M470" i="5" s="1"/>
  <c r="Q470" i="5"/>
  <c r="N950" i="5" l="1"/>
  <c r="R950" i="5"/>
  <c r="N1190" i="5"/>
  <c r="R1190" i="5"/>
  <c r="S1190" i="5" s="1"/>
  <c r="R471" i="4"/>
  <c r="I471" i="4"/>
  <c r="J471" i="4" s="1"/>
  <c r="T950" i="4"/>
  <c r="U950" i="4" s="1"/>
  <c r="P950" i="4"/>
  <c r="O230" i="5"/>
  <c r="U230" i="5" s="1"/>
  <c r="V230" i="5" s="1"/>
  <c r="J231" i="5"/>
  <c r="K231" i="5" s="1"/>
  <c r="J111" i="5"/>
  <c r="K111" i="5" s="1"/>
  <c r="O110" i="5"/>
  <c r="U110" i="5" s="1"/>
  <c r="V110" i="5" s="1"/>
  <c r="P470" i="4"/>
  <c r="T470" i="4"/>
  <c r="U470" i="4" s="1"/>
  <c r="S111" i="4"/>
  <c r="K111" i="4"/>
  <c r="S351" i="4"/>
  <c r="K351" i="4"/>
  <c r="M711" i="4"/>
  <c r="Q710" i="4"/>
  <c r="W710" i="4" s="1"/>
  <c r="X710" i="4" s="1"/>
  <c r="T1070" i="4"/>
  <c r="U1070" i="4" s="1"/>
  <c r="P1070" i="4"/>
  <c r="O350" i="5"/>
  <c r="U350" i="5" s="1"/>
  <c r="V350" i="5" s="1"/>
  <c r="J351" i="5"/>
  <c r="K351" i="5" s="1"/>
  <c r="P830" i="4"/>
  <c r="T830" i="4"/>
  <c r="U830" i="4" s="1"/>
  <c r="M111" i="4"/>
  <c r="Q110" i="4"/>
  <c r="W110" i="4" s="1"/>
  <c r="X110" i="4" s="1"/>
  <c r="R470" i="5"/>
  <c r="N470" i="5"/>
  <c r="I951" i="4"/>
  <c r="J951" i="4" s="1"/>
  <c r="R951" i="4"/>
  <c r="P1190" i="4"/>
  <c r="T1190" i="4"/>
  <c r="U1190" i="4" s="1"/>
  <c r="R831" i="4"/>
  <c r="I831" i="4"/>
  <c r="J831" i="4" s="1"/>
  <c r="R590" i="5"/>
  <c r="S590" i="5" s="1"/>
  <c r="N590" i="5"/>
  <c r="S711" i="4"/>
  <c r="K711" i="4"/>
  <c r="R1071" i="4"/>
  <c r="I1071" i="4"/>
  <c r="J1071" i="4" s="1"/>
  <c r="I1191" i="4"/>
  <c r="J1191" i="4" s="1"/>
  <c r="R1191" i="4"/>
  <c r="N830" i="5"/>
  <c r="R830" i="5"/>
  <c r="K231" i="4"/>
  <c r="S231" i="4"/>
  <c r="M231" i="4"/>
  <c r="Q230" i="4"/>
  <c r="W230" i="4" s="1"/>
  <c r="X230" i="4" s="1"/>
  <c r="S470" i="5"/>
  <c r="R591" i="4"/>
  <c r="I591" i="4"/>
  <c r="J591" i="4" s="1"/>
  <c r="T590" i="4"/>
  <c r="U590" i="4" s="1"/>
  <c r="P590" i="4"/>
  <c r="Q350" i="4"/>
  <c r="W350" i="4" s="1"/>
  <c r="X350" i="4" s="1"/>
  <c r="M351" i="4"/>
  <c r="O710" i="5"/>
  <c r="U710" i="5" s="1"/>
  <c r="V710" i="5" s="1"/>
  <c r="J711" i="5"/>
  <c r="K711" i="5" s="1"/>
  <c r="R1070" i="5"/>
  <c r="S1070" i="5" s="1"/>
  <c r="N1070" i="5"/>
  <c r="S950" i="5"/>
  <c r="S830" i="5"/>
  <c r="K1071" i="4" l="1"/>
  <c r="S1071" i="4"/>
  <c r="L351" i="4"/>
  <c r="N351" i="4" s="1"/>
  <c r="G352" i="4"/>
  <c r="H352" i="4" s="1"/>
  <c r="G712" i="4"/>
  <c r="H712" i="4" s="1"/>
  <c r="L711" i="4"/>
  <c r="N711" i="4" s="1"/>
  <c r="Q830" i="4"/>
  <c r="W830" i="4" s="1"/>
  <c r="X830" i="4" s="1"/>
  <c r="M831" i="4"/>
  <c r="K951" i="4"/>
  <c r="S951" i="4"/>
  <c r="Q351" i="5"/>
  <c r="L351" i="5"/>
  <c r="M351" i="5" s="1"/>
  <c r="G112" i="4"/>
  <c r="H112" i="4" s="1"/>
  <c r="L111" i="4"/>
  <c r="N111" i="4" s="1"/>
  <c r="Q231" i="5"/>
  <c r="L231" i="5"/>
  <c r="M231" i="5" s="1"/>
  <c r="J1191" i="5"/>
  <c r="K1191" i="5" s="1"/>
  <c r="O1190" i="5"/>
  <c r="U1190" i="5" s="1"/>
  <c r="V1190" i="5" s="1"/>
  <c r="M591" i="4"/>
  <c r="Q590" i="4"/>
  <c r="W590" i="4" s="1"/>
  <c r="X590" i="4" s="1"/>
  <c r="S591" i="4"/>
  <c r="K591" i="4"/>
  <c r="O830" i="5"/>
  <c r="U830" i="5" s="1"/>
  <c r="V830" i="5" s="1"/>
  <c r="J831" i="5"/>
  <c r="K831" i="5" s="1"/>
  <c r="M1071" i="4"/>
  <c r="Q1070" i="4"/>
  <c r="W1070" i="4" s="1"/>
  <c r="X1070" i="4" s="1"/>
  <c r="M951" i="4"/>
  <c r="Q950" i="4"/>
  <c r="W950" i="4" s="1"/>
  <c r="X950" i="4" s="1"/>
  <c r="L111" i="5"/>
  <c r="M111" i="5" s="1"/>
  <c r="Q111" i="5"/>
  <c r="G232" i="4"/>
  <c r="H232" i="4" s="1"/>
  <c r="L231" i="4"/>
  <c r="N231" i="4" s="1"/>
  <c r="O590" i="5"/>
  <c r="U590" i="5" s="1"/>
  <c r="V590" i="5" s="1"/>
  <c r="J591" i="5"/>
  <c r="K591" i="5" s="1"/>
  <c r="O470" i="5"/>
  <c r="U470" i="5" s="1"/>
  <c r="V470" i="5" s="1"/>
  <c r="J471" i="5"/>
  <c r="K471" i="5" s="1"/>
  <c r="J1071" i="5"/>
  <c r="K1071" i="5" s="1"/>
  <c r="O1070" i="5"/>
  <c r="U1070" i="5" s="1"/>
  <c r="V1070" i="5" s="1"/>
  <c r="K831" i="4"/>
  <c r="S831" i="4"/>
  <c r="M1191" i="4"/>
  <c r="Q1190" i="4"/>
  <c r="W1190" i="4" s="1"/>
  <c r="X1190" i="4" s="1"/>
  <c r="L711" i="5"/>
  <c r="M711" i="5" s="1"/>
  <c r="Q711" i="5"/>
  <c r="K1191" i="4"/>
  <c r="S1191" i="4"/>
  <c r="Q470" i="4"/>
  <c r="W470" i="4" s="1"/>
  <c r="X470" i="4" s="1"/>
  <c r="M471" i="4"/>
  <c r="S471" i="4"/>
  <c r="K471" i="4"/>
  <c r="J951" i="5"/>
  <c r="K951" i="5" s="1"/>
  <c r="O950" i="5"/>
  <c r="U950" i="5" s="1"/>
  <c r="V950" i="5" s="1"/>
  <c r="I352" i="4" l="1"/>
  <c r="J352" i="4" s="1"/>
  <c r="R352" i="4"/>
  <c r="L1191" i="5"/>
  <c r="M1191" i="5" s="1"/>
  <c r="Q1191" i="5"/>
  <c r="P351" i="4"/>
  <c r="T351" i="4"/>
  <c r="U351" i="4" s="1"/>
  <c r="I712" i="4"/>
  <c r="J712" i="4" s="1"/>
  <c r="R712" i="4"/>
  <c r="L831" i="5"/>
  <c r="M831" i="5" s="1"/>
  <c r="Q831" i="5"/>
  <c r="G952" i="4"/>
  <c r="H952" i="4" s="1"/>
  <c r="L951" i="4"/>
  <c r="N951" i="4" s="1"/>
  <c r="L1191" i="4"/>
  <c r="N1191" i="4" s="1"/>
  <c r="G1192" i="4"/>
  <c r="H1192" i="4" s="1"/>
  <c r="R232" i="4"/>
  <c r="I232" i="4"/>
  <c r="J232" i="4" s="1"/>
  <c r="N231" i="5"/>
  <c r="R231" i="5"/>
  <c r="S231" i="5" s="1"/>
  <c r="G592" i="4"/>
  <c r="H592" i="4" s="1"/>
  <c r="L591" i="4"/>
  <c r="N591" i="4" s="1"/>
  <c r="G1072" i="4"/>
  <c r="H1072" i="4" s="1"/>
  <c r="L1071" i="4"/>
  <c r="N1071" i="4" s="1"/>
  <c r="N351" i="5"/>
  <c r="R351" i="5"/>
  <c r="S351" i="5" s="1"/>
  <c r="P231" i="4"/>
  <c r="T231" i="4"/>
  <c r="U231" i="4" s="1"/>
  <c r="Q951" i="5"/>
  <c r="L951" i="5"/>
  <c r="M951" i="5" s="1"/>
  <c r="S111" i="5"/>
  <c r="L471" i="4"/>
  <c r="N471" i="4" s="1"/>
  <c r="G472" i="4"/>
  <c r="H472" i="4" s="1"/>
  <c r="R711" i="5"/>
  <c r="S711" i="5" s="1"/>
  <c r="N711" i="5"/>
  <c r="Q1071" i="5"/>
  <c r="L1071" i="5"/>
  <c r="M1071" i="5" s="1"/>
  <c r="N111" i="5"/>
  <c r="R111" i="5"/>
  <c r="T111" i="4"/>
  <c r="U111" i="4" s="1"/>
  <c r="P111" i="4"/>
  <c r="L591" i="5"/>
  <c r="M591" i="5" s="1"/>
  <c r="Q591" i="5"/>
  <c r="L831" i="4"/>
  <c r="N831" i="4" s="1"/>
  <c r="G832" i="4"/>
  <c r="H832" i="4" s="1"/>
  <c r="Q471" i="5"/>
  <c r="L471" i="5"/>
  <c r="M471" i="5" s="1"/>
  <c r="R112" i="4"/>
  <c r="I112" i="4"/>
  <c r="J112" i="4" s="1"/>
  <c r="T711" i="4"/>
  <c r="U711" i="4" s="1"/>
  <c r="P711" i="4"/>
  <c r="P831" i="4" l="1"/>
  <c r="T831" i="4"/>
  <c r="U831" i="4" s="1"/>
  <c r="I592" i="4"/>
  <c r="J592" i="4" s="1"/>
  <c r="R592" i="4"/>
  <c r="R952" i="4"/>
  <c r="I952" i="4"/>
  <c r="J952" i="4" s="1"/>
  <c r="N1191" i="5"/>
  <c r="R1191" i="5"/>
  <c r="N591" i="5"/>
  <c r="R591" i="5"/>
  <c r="R831" i="5"/>
  <c r="S831" i="5" s="1"/>
  <c r="N831" i="5"/>
  <c r="K352" i="4"/>
  <c r="S352" i="4"/>
  <c r="S591" i="5"/>
  <c r="S232" i="4"/>
  <c r="K232" i="4"/>
  <c r="O711" i="5"/>
  <c r="U711" i="5" s="1"/>
  <c r="V711" i="5" s="1"/>
  <c r="J712" i="5"/>
  <c r="K712" i="5" s="1"/>
  <c r="O231" i="5"/>
  <c r="U231" i="5" s="1"/>
  <c r="V231" i="5" s="1"/>
  <c r="J232" i="5"/>
  <c r="K232" i="5" s="1"/>
  <c r="S712" i="4"/>
  <c r="K712" i="4"/>
  <c r="S112" i="4"/>
  <c r="K112" i="4"/>
  <c r="R472" i="4"/>
  <c r="I472" i="4"/>
  <c r="J472" i="4" s="1"/>
  <c r="J352" i="5"/>
  <c r="K352" i="5" s="1"/>
  <c r="O351" i="5"/>
  <c r="U351" i="5" s="1"/>
  <c r="V351" i="5" s="1"/>
  <c r="I1072" i="4"/>
  <c r="J1072" i="4" s="1"/>
  <c r="R1072" i="4"/>
  <c r="R1192" i="4"/>
  <c r="I1192" i="4"/>
  <c r="J1192" i="4" s="1"/>
  <c r="Q231" i="4"/>
  <c r="W231" i="4" s="1"/>
  <c r="X231" i="4" s="1"/>
  <c r="M232" i="4"/>
  <c r="M112" i="4"/>
  <c r="Q111" i="4"/>
  <c r="W111" i="4" s="1"/>
  <c r="X111" i="4" s="1"/>
  <c r="T471" i="4"/>
  <c r="U471" i="4" s="1"/>
  <c r="P471" i="4"/>
  <c r="S471" i="5"/>
  <c r="O111" i="5"/>
  <c r="U111" i="5" s="1"/>
  <c r="V111" i="5" s="1"/>
  <c r="J112" i="5"/>
  <c r="K112" i="5" s="1"/>
  <c r="R951" i="5"/>
  <c r="S951" i="5" s="1"/>
  <c r="N951" i="5"/>
  <c r="P1191" i="4"/>
  <c r="T1191" i="4"/>
  <c r="U1191" i="4" s="1"/>
  <c r="M352" i="4"/>
  <c r="Q351" i="4"/>
  <c r="W351" i="4" s="1"/>
  <c r="X351" i="4" s="1"/>
  <c r="M712" i="4"/>
  <c r="Q711" i="4"/>
  <c r="W711" i="4" s="1"/>
  <c r="X711" i="4" s="1"/>
  <c r="N471" i="5"/>
  <c r="R471" i="5"/>
  <c r="P1071" i="4"/>
  <c r="T1071" i="4"/>
  <c r="U1071" i="4" s="1"/>
  <c r="R832" i="4"/>
  <c r="I832" i="4"/>
  <c r="J832" i="4" s="1"/>
  <c r="R1071" i="5"/>
  <c r="S1071" i="5" s="1"/>
  <c r="N1071" i="5"/>
  <c r="T591" i="4"/>
  <c r="U591" i="4" s="1"/>
  <c r="P591" i="4"/>
  <c r="T951" i="4"/>
  <c r="U951" i="4" s="1"/>
  <c r="P951" i="4"/>
  <c r="S1191" i="5"/>
  <c r="Q112" i="5" l="1"/>
  <c r="L112" i="5"/>
  <c r="M112" i="5" s="1"/>
  <c r="O1071" i="5"/>
  <c r="U1071" i="5" s="1"/>
  <c r="V1071" i="5" s="1"/>
  <c r="J1072" i="5"/>
  <c r="K1072" i="5" s="1"/>
  <c r="Q352" i="5"/>
  <c r="L352" i="5"/>
  <c r="M352" i="5" s="1"/>
  <c r="L232" i="5"/>
  <c r="M232" i="5" s="1"/>
  <c r="Q232" i="5"/>
  <c r="J1192" i="5"/>
  <c r="K1192" i="5" s="1"/>
  <c r="O1191" i="5"/>
  <c r="U1191" i="5" s="1"/>
  <c r="V1191" i="5" s="1"/>
  <c r="Q712" i="5"/>
  <c r="L712" i="5"/>
  <c r="M712" i="5" s="1"/>
  <c r="G353" i="4"/>
  <c r="H353" i="4" s="1"/>
  <c r="L352" i="4"/>
  <c r="N352" i="4" s="1"/>
  <c r="K952" i="4"/>
  <c r="S952" i="4"/>
  <c r="M472" i="4"/>
  <c r="Q471" i="4"/>
  <c r="W471" i="4" s="1"/>
  <c r="X471" i="4" s="1"/>
  <c r="S592" i="4"/>
  <c r="K592" i="4"/>
  <c r="S1192" i="4"/>
  <c r="K1192" i="4"/>
  <c r="Q1071" i="4"/>
  <c r="W1071" i="4" s="1"/>
  <c r="X1071" i="4" s="1"/>
  <c r="M1072" i="4"/>
  <c r="G713" i="4"/>
  <c r="H713" i="4" s="1"/>
  <c r="L712" i="4"/>
  <c r="N712" i="4" s="1"/>
  <c r="L232" i="4"/>
  <c r="N232" i="4" s="1"/>
  <c r="G233" i="4"/>
  <c r="H233" i="4" s="1"/>
  <c r="K472" i="4"/>
  <c r="S472" i="4"/>
  <c r="G113" i="4"/>
  <c r="H113" i="4" s="1"/>
  <c r="L112" i="4"/>
  <c r="N112" i="4" s="1"/>
  <c r="S1072" i="4"/>
  <c r="K1072" i="4"/>
  <c r="O591" i="5"/>
  <c r="U591" i="5" s="1"/>
  <c r="V591" i="5" s="1"/>
  <c r="J592" i="5"/>
  <c r="K592" i="5" s="1"/>
  <c r="S832" i="4"/>
  <c r="K832" i="4"/>
  <c r="Q951" i="4"/>
  <c r="W951" i="4" s="1"/>
  <c r="X951" i="4" s="1"/>
  <c r="M952" i="4"/>
  <c r="O831" i="5"/>
  <c r="U831" i="5" s="1"/>
  <c r="V831" i="5" s="1"/>
  <c r="J832" i="5"/>
  <c r="K832" i="5" s="1"/>
  <c r="Q591" i="4"/>
  <c r="W591" i="4" s="1"/>
  <c r="X591" i="4" s="1"/>
  <c r="M592" i="4"/>
  <c r="Q1191" i="4"/>
  <c r="W1191" i="4" s="1"/>
  <c r="X1191" i="4" s="1"/>
  <c r="M1192" i="4"/>
  <c r="O471" i="5"/>
  <c r="U471" i="5" s="1"/>
  <c r="V471" i="5" s="1"/>
  <c r="J472" i="5"/>
  <c r="K472" i="5" s="1"/>
  <c r="O951" i="5"/>
  <c r="U951" i="5" s="1"/>
  <c r="V951" i="5" s="1"/>
  <c r="J952" i="5"/>
  <c r="K952" i="5" s="1"/>
  <c r="Q831" i="4"/>
  <c r="W831" i="4" s="1"/>
  <c r="X831" i="4" s="1"/>
  <c r="M832" i="4"/>
  <c r="L472" i="5" l="1"/>
  <c r="M472" i="5" s="1"/>
  <c r="Q472" i="5"/>
  <c r="P712" i="4"/>
  <c r="T712" i="4"/>
  <c r="U712" i="4" s="1"/>
  <c r="T352" i="4"/>
  <c r="U352" i="4" s="1"/>
  <c r="P352" i="4"/>
  <c r="R352" i="5"/>
  <c r="N352" i="5"/>
  <c r="N712" i="5"/>
  <c r="R712" i="5"/>
  <c r="Q1072" i="5"/>
  <c r="L1072" i="5"/>
  <c r="M1072" i="5" s="1"/>
  <c r="S352" i="5"/>
  <c r="R713" i="4"/>
  <c r="I713" i="4"/>
  <c r="J713" i="4" s="1"/>
  <c r="R112" i="5"/>
  <c r="N112" i="5"/>
  <c r="L592" i="5"/>
  <c r="M592" i="5" s="1"/>
  <c r="Q592" i="5"/>
  <c r="G473" i="4"/>
  <c r="H473" i="4" s="1"/>
  <c r="L472" i="4"/>
  <c r="N472" i="4" s="1"/>
  <c r="G1193" i="4"/>
  <c r="H1193" i="4" s="1"/>
  <c r="L1192" i="4"/>
  <c r="N1192" i="4" s="1"/>
  <c r="L952" i="4"/>
  <c r="N952" i="4" s="1"/>
  <c r="G953" i="4"/>
  <c r="H953" i="4" s="1"/>
  <c r="Q1192" i="5"/>
  <c r="L1192" i="5"/>
  <c r="M1192" i="5" s="1"/>
  <c r="S112" i="5"/>
  <c r="P112" i="4"/>
  <c r="T112" i="4"/>
  <c r="U112" i="4" s="1"/>
  <c r="R113" i="4"/>
  <c r="I113" i="4"/>
  <c r="J113" i="4" s="1"/>
  <c r="S712" i="5"/>
  <c r="L952" i="5"/>
  <c r="M952" i="5" s="1"/>
  <c r="Q952" i="5"/>
  <c r="Q832" i="5"/>
  <c r="L832" i="5"/>
  <c r="M832" i="5" s="1"/>
  <c r="R233" i="4"/>
  <c r="I233" i="4"/>
  <c r="J233" i="4" s="1"/>
  <c r="I353" i="4"/>
  <c r="J353" i="4" s="1"/>
  <c r="R353" i="4"/>
  <c r="L832" i="4"/>
  <c r="N832" i="4" s="1"/>
  <c r="G833" i="4"/>
  <c r="H833" i="4" s="1"/>
  <c r="L1072" i="4"/>
  <c r="N1072" i="4" s="1"/>
  <c r="G1073" i="4"/>
  <c r="H1073" i="4" s="1"/>
  <c r="T232" i="4"/>
  <c r="U232" i="4" s="1"/>
  <c r="P232" i="4"/>
  <c r="L592" i="4"/>
  <c r="N592" i="4" s="1"/>
  <c r="G593" i="4"/>
  <c r="H593" i="4" s="1"/>
  <c r="R232" i="5"/>
  <c r="S232" i="5" s="1"/>
  <c r="N232" i="5"/>
  <c r="R1193" i="4" l="1"/>
  <c r="I1193" i="4"/>
  <c r="J1193" i="4" s="1"/>
  <c r="M353" i="4"/>
  <c r="Q352" i="4"/>
  <c r="W352" i="4" s="1"/>
  <c r="X352" i="4" s="1"/>
  <c r="P1072" i="4"/>
  <c r="T1072" i="4"/>
  <c r="U1072" i="4" s="1"/>
  <c r="I833" i="4"/>
  <c r="J833" i="4" s="1"/>
  <c r="R833" i="4"/>
  <c r="I473" i="4"/>
  <c r="J473" i="4" s="1"/>
  <c r="R473" i="4"/>
  <c r="R1072" i="5"/>
  <c r="N1072" i="5"/>
  <c r="M113" i="4"/>
  <c r="Q112" i="4"/>
  <c r="W112" i="4" s="1"/>
  <c r="X112" i="4" s="1"/>
  <c r="S832" i="5"/>
  <c r="R1192" i="5"/>
  <c r="N1192" i="5"/>
  <c r="S1072" i="5"/>
  <c r="M713" i="4"/>
  <c r="Q712" i="4"/>
  <c r="W712" i="4" s="1"/>
  <c r="X712" i="4" s="1"/>
  <c r="T472" i="4"/>
  <c r="U472" i="4" s="1"/>
  <c r="P472" i="4"/>
  <c r="O232" i="5"/>
  <c r="U232" i="5" s="1"/>
  <c r="V232" i="5" s="1"/>
  <c r="J233" i="5"/>
  <c r="K233" i="5" s="1"/>
  <c r="N952" i="5"/>
  <c r="R952" i="5"/>
  <c r="S952" i="5" s="1"/>
  <c r="S1192" i="5"/>
  <c r="R592" i="5"/>
  <c r="S592" i="5" s="1"/>
  <c r="N592" i="5"/>
  <c r="R1073" i="4"/>
  <c r="I1073" i="4"/>
  <c r="J1073" i="4" s="1"/>
  <c r="T832" i="4"/>
  <c r="U832" i="4" s="1"/>
  <c r="P832" i="4"/>
  <c r="K353" i="4"/>
  <c r="S353" i="4"/>
  <c r="I953" i="4"/>
  <c r="J953" i="4" s="1"/>
  <c r="R953" i="4"/>
  <c r="J113" i="5"/>
  <c r="K113" i="5" s="1"/>
  <c r="O112" i="5"/>
  <c r="U112" i="5" s="1"/>
  <c r="V112" i="5" s="1"/>
  <c r="O712" i="5"/>
  <c r="U712" i="5" s="1"/>
  <c r="V712" i="5" s="1"/>
  <c r="J713" i="5"/>
  <c r="K713" i="5" s="1"/>
  <c r="R472" i="5"/>
  <c r="S472" i="5" s="1"/>
  <c r="N472" i="5"/>
  <c r="S113" i="4"/>
  <c r="K113" i="4"/>
  <c r="T952" i="4"/>
  <c r="U952" i="4" s="1"/>
  <c r="P952" i="4"/>
  <c r="O352" i="5"/>
  <c r="U352" i="5" s="1"/>
  <c r="V352" i="5" s="1"/>
  <c r="J353" i="5"/>
  <c r="K353" i="5" s="1"/>
  <c r="N832" i="5"/>
  <c r="R832" i="5"/>
  <c r="R593" i="4"/>
  <c r="I593" i="4"/>
  <c r="J593" i="4" s="1"/>
  <c r="P592" i="4"/>
  <c r="T592" i="4"/>
  <c r="U592" i="4" s="1"/>
  <c r="M233" i="4"/>
  <c r="Q232" i="4"/>
  <c r="W232" i="4" s="1"/>
  <c r="X232" i="4" s="1"/>
  <c r="S233" i="4"/>
  <c r="K233" i="4"/>
  <c r="T1192" i="4"/>
  <c r="U1192" i="4" s="1"/>
  <c r="P1192" i="4"/>
  <c r="K713" i="4"/>
  <c r="S713" i="4"/>
  <c r="O832" i="5" l="1"/>
  <c r="U832" i="5" s="1"/>
  <c r="V832" i="5" s="1"/>
  <c r="J833" i="5"/>
  <c r="K833" i="5" s="1"/>
  <c r="Q353" i="5"/>
  <c r="L353" i="5"/>
  <c r="M353" i="5" s="1"/>
  <c r="O472" i="5"/>
  <c r="U472" i="5" s="1"/>
  <c r="V472" i="5" s="1"/>
  <c r="J473" i="5"/>
  <c r="K473" i="5" s="1"/>
  <c r="O592" i="5"/>
  <c r="U592" i="5" s="1"/>
  <c r="V592" i="5" s="1"/>
  <c r="J593" i="5"/>
  <c r="K593" i="5" s="1"/>
  <c r="L353" i="4"/>
  <c r="N353" i="4" s="1"/>
  <c r="G354" i="4"/>
  <c r="H354" i="4" s="1"/>
  <c r="Q1072" i="4"/>
  <c r="W1072" i="4" s="1"/>
  <c r="X1072" i="4" s="1"/>
  <c r="M1073" i="4"/>
  <c r="G714" i="4"/>
  <c r="H714" i="4" s="1"/>
  <c r="L713" i="4"/>
  <c r="N713" i="4" s="1"/>
  <c r="M833" i="4"/>
  <c r="Q832" i="4"/>
  <c r="W832" i="4" s="1"/>
  <c r="X832" i="4" s="1"/>
  <c r="J1073" i="5"/>
  <c r="K1073" i="5" s="1"/>
  <c r="O1072" i="5"/>
  <c r="U1072" i="5" s="1"/>
  <c r="V1072" i="5" s="1"/>
  <c r="M1193" i="4"/>
  <c r="Q1192" i="4"/>
  <c r="W1192" i="4" s="1"/>
  <c r="X1192" i="4" s="1"/>
  <c r="M593" i="4"/>
  <c r="Q592" i="4"/>
  <c r="W592" i="4" s="1"/>
  <c r="X592" i="4" s="1"/>
  <c r="J953" i="5"/>
  <c r="K953" i="5" s="1"/>
  <c r="O952" i="5"/>
  <c r="U952" i="5" s="1"/>
  <c r="V952" i="5" s="1"/>
  <c r="S833" i="4"/>
  <c r="K833" i="4"/>
  <c r="S1073" i="4"/>
  <c r="K1073" i="4"/>
  <c r="Q233" i="5"/>
  <c r="L233" i="5"/>
  <c r="M233" i="5" s="1"/>
  <c r="J1193" i="5"/>
  <c r="K1193" i="5" s="1"/>
  <c r="O1192" i="5"/>
  <c r="U1192" i="5" s="1"/>
  <c r="V1192" i="5" s="1"/>
  <c r="L713" i="5"/>
  <c r="M713" i="5" s="1"/>
  <c r="Q713" i="5"/>
  <c r="K593" i="4"/>
  <c r="S593" i="4"/>
  <c r="G114" i="4"/>
  <c r="H114" i="4" s="1"/>
  <c r="L113" i="4"/>
  <c r="N113" i="4" s="1"/>
  <c r="S473" i="4"/>
  <c r="K473" i="4"/>
  <c r="S1193" i="4"/>
  <c r="K1193" i="4"/>
  <c r="K953" i="4"/>
  <c r="S953" i="4"/>
  <c r="Q952" i="4"/>
  <c r="W952" i="4" s="1"/>
  <c r="X952" i="4" s="1"/>
  <c r="M953" i="4"/>
  <c r="L113" i="5"/>
  <c r="M113" i="5" s="1"/>
  <c r="Q113" i="5"/>
  <c r="G234" i="4"/>
  <c r="H234" i="4" s="1"/>
  <c r="L233" i="4"/>
  <c r="N233" i="4" s="1"/>
  <c r="M473" i="4"/>
  <c r="Q472" i="4"/>
  <c r="W472" i="4" s="1"/>
  <c r="X472" i="4" s="1"/>
  <c r="N353" i="5" l="1"/>
  <c r="R353" i="5"/>
  <c r="T233" i="4"/>
  <c r="U233" i="4" s="1"/>
  <c r="P233" i="4"/>
  <c r="S233" i="5"/>
  <c r="R714" i="4"/>
  <c r="I714" i="4"/>
  <c r="J714" i="4" s="1"/>
  <c r="I234" i="4"/>
  <c r="J234" i="4" s="1"/>
  <c r="R234" i="4"/>
  <c r="G1194" i="4"/>
  <c r="H1194" i="4" s="1"/>
  <c r="L1193" i="4"/>
  <c r="N1193" i="4" s="1"/>
  <c r="S713" i="5"/>
  <c r="S353" i="5"/>
  <c r="R713" i="5"/>
  <c r="N713" i="5"/>
  <c r="G834" i="4"/>
  <c r="H834" i="4" s="1"/>
  <c r="L833" i="4"/>
  <c r="N833" i="4" s="1"/>
  <c r="I354" i="4"/>
  <c r="J354" i="4" s="1"/>
  <c r="R354" i="4"/>
  <c r="L833" i="5"/>
  <c r="M833" i="5" s="1"/>
  <c r="Q833" i="5"/>
  <c r="L953" i="4"/>
  <c r="N953" i="4" s="1"/>
  <c r="G954" i="4"/>
  <c r="H954" i="4" s="1"/>
  <c r="L473" i="4"/>
  <c r="N473" i="4" s="1"/>
  <c r="G474" i="4"/>
  <c r="H474" i="4" s="1"/>
  <c r="L1073" i="5"/>
  <c r="M1073" i="5" s="1"/>
  <c r="Q1073" i="5"/>
  <c r="P353" i="4"/>
  <c r="T353" i="4"/>
  <c r="U353" i="4" s="1"/>
  <c r="G1074" i="4"/>
  <c r="H1074" i="4" s="1"/>
  <c r="L1073" i="4"/>
  <c r="N1073" i="4" s="1"/>
  <c r="Q593" i="5"/>
  <c r="L593" i="5"/>
  <c r="M593" i="5" s="1"/>
  <c r="P113" i="4"/>
  <c r="T113" i="4"/>
  <c r="U113" i="4" s="1"/>
  <c r="L1193" i="5"/>
  <c r="M1193" i="5" s="1"/>
  <c r="Q1193" i="5"/>
  <c r="Q953" i="5"/>
  <c r="L953" i="5"/>
  <c r="M953" i="5" s="1"/>
  <c r="G594" i="4"/>
  <c r="H594" i="4" s="1"/>
  <c r="L593" i="4"/>
  <c r="N593" i="4" s="1"/>
  <c r="N113" i="5"/>
  <c r="R113" i="5"/>
  <c r="S113" i="5" s="1"/>
  <c r="R114" i="4"/>
  <c r="I114" i="4"/>
  <c r="J114" i="4" s="1"/>
  <c r="N233" i="5"/>
  <c r="R233" i="5"/>
  <c r="P713" i="4"/>
  <c r="T713" i="4"/>
  <c r="U713" i="4" s="1"/>
  <c r="L473" i="5"/>
  <c r="M473" i="5" s="1"/>
  <c r="Q473" i="5"/>
  <c r="S114" i="4" l="1"/>
  <c r="K114" i="4"/>
  <c r="P953" i="4"/>
  <c r="T953" i="4"/>
  <c r="U953" i="4" s="1"/>
  <c r="R833" i="5"/>
  <c r="N833" i="5"/>
  <c r="M234" i="4"/>
  <c r="Q233" i="4"/>
  <c r="W233" i="4" s="1"/>
  <c r="X233" i="4" s="1"/>
  <c r="S473" i="5"/>
  <c r="R1073" i="5"/>
  <c r="S1073" i="5" s="1"/>
  <c r="N1073" i="5"/>
  <c r="T1193" i="4"/>
  <c r="U1193" i="4" s="1"/>
  <c r="P1193" i="4"/>
  <c r="R1193" i="5"/>
  <c r="S1193" i="5" s="1"/>
  <c r="N1193" i="5"/>
  <c r="K354" i="4"/>
  <c r="S354" i="4"/>
  <c r="R1194" i="4"/>
  <c r="I1194" i="4"/>
  <c r="J1194" i="4" s="1"/>
  <c r="N473" i="5"/>
  <c r="R473" i="5"/>
  <c r="P593" i="4"/>
  <c r="T593" i="4"/>
  <c r="U593" i="4" s="1"/>
  <c r="P473" i="4"/>
  <c r="T473" i="4"/>
  <c r="U473" i="4" s="1"/>
  <c r="T833" i="4"/>
  <c r="U833" i="4" s="1"/>
  <c r="P833" i="4"/>
  <c r="J354" i="5"/>
  <c r="K354" i="5" s="1"/>
  <c r="O353" i="5"/>
  <c r="U353" i="5" s="1"/>
  <c r="V353" i="5" s="1"/>
  <c r="M354" i="4"/>
  <c r="Q353" i="4"/>
  <c r="W353" i="4" s="1"/>
  <c r="X353" i="4" s="1"/>
  <c r="O113" i="5"/>
  <c r="U113" i="5" s="1"/>
  <c r="V113" i="5" s="1"/>
  <c r="J114" i="5"/>
  <c r="K114" i="5" s="1"/>
  <c r="Q113" i="4"/>
  <c r="W113" i="4" s="1"/>
  <c r="X113" i="4" s="1"/>
  <c r="M114" i="4"/>
  <c r="R474" i="4"/>
  <c r="I474" i="4"/>
  <c r="J474" i="4" s="1"/>
  <c r="R594" i="4"/>
  <c r="I594" i="4"/>
  <c r="J594" i="4" s="1"/>
  <c r="R953" i="5"/>
  <c r="N953" i="5"/>
  <c r="T1073" i="4"/>
  <c r="U1073" i="4" s="1"/>
  <c r="P1073" i="4"/>
  <c r="I834" i="4"/>
  <c r="J834" i="4" s="1"/>
  <c r="R834" i="4"/>
  <c r="S234" i="4"/>
  <c r="K234" i="4"/>
  <c r="S833" i="5"/>
  <c r="N593" i="5"/>
  <c r="R593" i="5"/>
  <c r="S593" i="5" s="1"/>
  <c r="Q713" i="4"/>
  <c r="W713" i="4" s="1"/>
  <c r="X713" i="4" s="1"/>
  <c r="M714" i="4"/>
  <c r="O233" i="5"/>
  <c r="U233" i="5" s="1"/>
  <c r="V233" i="5" s="1"/>
  <c r="J234" i="5"/>
  <c r="K234" i="5" s="1"/>
  <c r="S953" i="5"/>
  <c r="I1074" i="4"/>
  <c r="J1074" i="4" s="1"/>
  <c r="R1074" i="4"/>
  <c r="R954" i="4"/>
  <c r="I954" i="4"/>
  <c r="J954" i="4" s="1"/>
  <c r="O713" i="5"/>
  <c r="U713" i="5" s="1"/>
  <c r="V713" i="5" s="1"/>
  <c r="J714" i="5"/>
  <c r="K714" i="5" s="1"/>
  <c r="S714" i="4"/>
  <c r="K714" i="4"/>
  <c r="O833" i="5" l="1"/>
  <c r="U833" i="5" s="1"/>
  <c r="V833" i="5" s="1"/>
  <c r="J834" i="5"/>
  <c r="K834" i="5" s="1"/>
  <c r="S1074" i="4"/>
  <c r="K1074" i="4"/>
  <c r="O593" i="5"/>
  <c r="U593" i="5" s="1"/>
  <c r="V593" i="5" s="1"/>
  <c r="J594" i="5"/>
  <c r="K594" i="5" s="1"/>
  <c r="O953" i="5"/>
  <c r="U953" i="5" s="1"/>
  <c r="V953" i="5" s="1"/>
  <c r="J954" i="5"/>
  <c r="K954" i="5" s="1"/>
  <c r="Q114" i="5"/>
  <c r="L114" i="5"/>
  <c r="M114" i="5" s="1"/>
  <c r="M834" i="4"/>
  <c r="Q833" i="4"/>
  <c r="W833" i="4" s="1"/>
  <c r="X833" i="4" s="1"/>
  <c r="K1194" i="4"/>
  <c r="S1194" i="4"/>
  <c r="O1073" i="5"/>
  <c r="U1073" i="5" s="1"/>
  <c r="V1073" i="5" s="1"/>
  <c r="J1074" i="5"/>
  <c r="K1074" i="5" s="1"/>
  <c r="L714" i="4"/>
  <c r="N714" i="4" s="1"/>
  <c r="G715" i="4"/>
  <c r="H715" i="4" s="1"/>
  <c r="G235" i="4"/>
  <c r="H235" i="4" s="1"/>
  <c r="L234" i="4"/>
  <c r="N234" i="4" s="1"/>
  <c r="Q714" i="5"/>
  <c r="L714" i="5"/>
  <c r="M714" i="5" s="1"/>
  <c r="M474" i="4"/>
  <c r="Q473" i="4"/>
  <c r="W473" i="4" s="1"/>
  <c r="X473" i="4" s="1"/>
  <c r="L354" i="4"/>
  <c r="N354" i="4" s="1"/>
  <c r="G355" i="4"/>
  <c r="H355" i="4" s="1"/>
  <c r="Q953" i="4"/>
  <c r="W953" i="4" s="1"/>
  <c r="X953" i="4" s="1"/>
  <c r="M954" i="4"/>
  <c r="S474" i="4"/>
  <c r="K474" i="4"/>
  <c r="O1193" i="5"/>
  <c r="U1193" i="5" s="1"/>
  <c r="V1193" i="5" s="1"/>
  <c r="J1194" i="5"/>
  <c r="K1194" i="5" s="1"/>
  <c r="L234" i="5"/>
  <c r="M234" i="5" s="1"/>
  <c r="Q234" i="5"/>
  <c r="S954" i="4"/>
  <c r="K954" i="4"/>
  <c r="Q593" i="4"/>
  <c r="W593" i="4" s="1"/>
  <c r="X593" i="4" s="1"/>
  <c r="M594" i="4"/>
  <c r="L114" i="4"/>
  <c r="N114" i="4" s="1"/>
  <c r="G115" i="4"/>
  <c r="H115" i="4" s="1"/>
  <c r="O473" i="5"/>
  <c r="U473" i="5" s="1"/>
  <c r="V473" i="5" s="1"/>
  <c r="J474" i="5"/>
  <c r="K474" i="5" s="1"/>
  <c r="S594" i="4"/>
  <c r="K594" i="4"/>
  <c r="S834" i="4"/>
  <c r="K834" i="4"/>
  <c r="M1074" i="4"/>
  <c r="Q1073" i="4"/>
  <c r="W1073" i="4" s="1"/>
  <c r="X1073" i="4" s="1"/>
  <c r="Q354" i="5"/>
  <c r="L354" i="5"/>
  <c r="M354" i="5" s="1"/>
  <c r="M1194" i="4"/>
  <c r="Q1193" i="4"/>
  <c r="W1193" i="4" s="1"/>
  <c r="X1193" i="4" s="1"/>
  <c r="P234" i="4" l="1"/>
  <c r="T234" i="4"/>
  <c r="U234" i="4" s="1"/>
  <c r="G1195" i="4"/>
  <c r="H1195" i="4" s="1"/>
  <c r="L1194" i="4"/>
  <c r="N1194" i="4" s="1"/>
  <c r="R115" i="4"/>
  <c r="I115" i="4"/>
  <c r="J115" i="4" s="1"/>
  <c r="R235" i="4"/>
  <c r="I235" i="4"/>
  <c r="J235" i="4" s="1"/>
  <c r="G1075" i="4"/>
  <c r="H1075" i="4" s="1"/>
  <c r="L1074" i="4"/>
  <c r="N1074" i="4" s="1"/>
  <c r="T114" i="4"/>
  <c r="U114" i="4" s="1"/>
  <c r="P114" i="4"/>
  <c r="Q1194" i="5"/>
  <c r="L1194" i="5"/>
  <c r="M1194" i="5" s="1"/>
  <c r="P354" i="4"/>
  <c r="T354" i="4"/>
  <c r="U354" i="4" s="1"/>
  <c r="I715" i="4"/>
  <c r="J715" i="4" s="1"/>
  <c r="R715" i="4"/>
  <c r="R114" i="5"/>
  <c r="S114" i="5" s="1"/>
  <c r="N114" i="5"/>
  <c r="L834" i="5"/>
  <c r="M834" i="5" s="1"/>
  <c r="Q834" i="5"/>
  <c r="S234" i="5"/>
  <c r="R355" i="4"/>
  <c r="I355" i="4"/>
  <c r="J355" i="4" s="1"/>
  <c r="Q1074" i="5"/>
  <c r="L1074" i="5"/>
  <c r="M1074" i="5" s="1"/>
  <c r="L954" i="5"/>
  <c r="M954" i="5" s="1"/>
  <c r="Q954" i="5"/>
  <c r="N714" i="5"/>
  <c r="R714" i="5"/>
  <c r="S714" i="5" s="1"/>
  <c r="R234" i="5"/>
  <c r="N234" i="5"/>
  <c r="G835" i="4"/>
  <c r="H835" i="4" s="1"/>
  <c r="L834" i="4"/>
  <c r="N834" i="4" s="1"/>
  <c r="T714" i="4"/>
  <c r="U714" i="4" s="1"/>
  <c r="P714" i="4"/>
  <c r="G475" i="4"/>
  <c r="H475" i="4" s="1"/>
  <c r="L474" i="4"/>
  <c r="N474" i="4" s="1"/>
  <c r="L594" i="4"/>
  <c r="N594" i="4" s="1"/>
  <c r="G595" i="4"/>
  <c r="H595" i="4" s="1"/>
  <c r="R354" i="5"/>
  <c r="N354" i="5"/>
  <c r="G955" i="4"/>
  <c r="H955" i="4" s="1"/>
  <c r="L954" i="4"/>
  <c r="N954" i="4" s="1"/>
  <c r="S354" i="5"/>
  <c r="L474" i="5"/>
  <c r="M474" i="5" s="1"/>
  <c r="Q474" i="5"/>
  <c r="L594" i="5"/>
  <c r="M594" i="5" s="1"/>
  <c r="Q594" i="5"/>
  <c r="P474" i="4" l="1"/>
  <c r="T474" i="4"/>
  <c r="U474" i="4" s="1"/>
  <c r="Q354" i="4"/>
  <c r="W354" i="4" s="1"/>
  <c r="X354" i="4" s="1"/>
  <c r="M355" i="4"/>
  <c r="N834" i="5"/>
  <c r="R834" i="5"/>
  <c r="S834" i="5" s="1"/>
  <c r="N1194" i="5"/>
  <c r="R1194" i="5"/>
  <c r="S1194" i="5" s="1"/>
  <c r="N954" i="5"/>
  <c r="R954" i="5"/>
  <c r="J115" i="5"/>
  <c r="K115" i="5" s="1"/>
  <c r="O114" i="5"/>
  <c r="U114" i="5" s="1"/>
  <c r="V114" i="5" s="1"/>
  <c r="M115" i="4"/>
  <c r="Q114" i="4"/>
  <c r="W114" i="4" s="1"/>
  <c r="X114" i="4" s="1"/>
  <c r="P1194" i="4"/>
  <c r="T1194" i="4"/>
  <c r="U1194" i="4" s="1"/>
  <c r="R475" i="4"/>
  <c r="I475" i="4"/>
  <c r="J475" i="4" s="1"/>
  <c r="S954" i="5"/>
  <c r="N1074" i="5"/>
  <c r="R1074" i="5"/>
  <c r="I1195" i="4"/>
  <c r="J1195" i="4" s="1"/>
  <c r="R1195" i="4"/>
  <c r="P954" i="4"/>
  <c r="T954" i="4"/>
  <c r="U954" i="4" s="1"/>
  <c r="R594" i="5"/>
  <c r="N594" i="5"/>
  <c r="R835" i="4"/>
  <c r="I835" i="4"/>
  <c r="J835" i="4" s="1"/>
  <c r="S1074" i="5"/>
  <c r="T1074" i="4"/>
  <c r="U1074" i="4" s="1"/>
  <c r="P1074" i="4"/>
  <c r="S115" i="4"/>
  <c r="K115" i="4"/>
  <c r="S594" i="5"/>
  <c r="O354" i="5"/>
  <c r="U354" i="5" s="1"/>
  <c r="V354" i="5" s="1"/>
  <c r="J355" i="5"/>
  <c r="K355" i="5" s="1"/>
  <c r="R595" i="4"/>
  <c r="I595" i="4"/>
  <c r="J595" i="4" s="1"/>
  <c r="T594" i="4"/>
  <c r="U594" i="4" s="1"/>
  <c r="P594" i="4"/>
  <c r="O234" i="5"/>
  <c r="U234" i="5" s="1"/>
  <c r="V234" i="5" s="1"/>
  <c r="J235" i="5"/>
  <c r="K235" i="5" s="1"/>
  <c r="S355" i="4"/>
  <c r="K355" i="4"/>
  <c r="S715" i="4"/>
  <c r="K715" i="4"/>
  <c r="R1075" i="4"/>
  <c r="I1075" i="4"/>
  <c r="J1075" i="4" s="1"/>
  <c r="M235" i="4"/>
  <c r="Q234" i="4"/>
  <c r="W234" i="4" s="1"/>
  <c r="X234" i="4" s="1"/>
  <c r="O714" i="5"/>
  <c r="U714" i="5" s="1"/>
  <c r="V714" i="5" s="1"/>
  <c r="J715" i="5"/>
  <c r="K715" i="5" s="1"/>
  <c r="R955" i="4"/>
  <c r="I955" i="4"/>
  <c r="J955" i="4" s="1"/>
  <c r="M715" i="4"/>
  <c r="Q714" i="4"/>
  <c r="W714" i="4" s="1"/>
  <c r="X714" i="4" s="1"/>
  <c r="P834" i="4"/>
  <c r="T834" i="4"/>
  <c r="U834" i="4" s="1"/>
  <c r="S474" i="5"/>
  <c r="R474" i="5"/>
  <c r="N474" i="5"/>
  <c r="S235" i="4"/>
  <c r="K235" i="4"/>
  <c r="Q235" i="5" l="1"/>
  <c r="L235" i="5"/>
  <c r="M235" i="5" s="1"/>
  <c r="J1075" i="5"/>
  <c r="K1075" i="5" s="1"/>
  <c r="O1074" i="5"/>
  <c r="U1074" i="5" s="1"/>
  <c r="V1074" i="5" s="1"/>
  <c r="S1075" i="4"/>
  <c r="K1075" i="4"/>
  <c r="M595" i="4"/>
  <c r="Q594" i="4"/>
  <c r="W594" i="4" s="1"/>
  <c r="X594" i="4" s="1"/>
  <c r="S475" i="4"/>
  <c r="K475" i="4"/>
  <c r="M1075" i="4"/>
  <c r="Q1074" i="4"/>
  <c r="W1074" i="4" s="1"/>
  <c r="X1074" i="4" s="1"/>
  <c r="J955" i="5"/>
  <c r="K955" i="5" s="1"/>
  <c r="O954" i="5"/>
  <c r="U954" i="5" s="1"/>
  <c r="V954" i="5" s="1"/>
  <c r="O594" i="5"/>
  <c r="U594" i="5" s="1"/>
  <c r="V594" i="5" s="1"/>
  <c r="J595" i="5"/>
  <c r="K595" i="5" s="1"/>
  <c r="G236" i="4"/>
  <c r="H236" i="4" s="1"/>
  <c r="L235" i="4"/>
  <c r="N235" i="4" s="1"/>
  <c r="G716" i="4"/>
  <c r="H716" i="4" s="1"/>
  <c r="L715" i="4"/>
  <c r="N715" i="4" s="1"/>
  <c r="K595" i="4"/>
  <c r="S595" i="4"/>
  <c r="M955" i="4"/>
  <c r="Q954" i="4"/>
  <c r="W954" i="4" s="1"/>
  <c r="X954" i="4" s="1"/>
  <c r="O834" i="5"/>
  <c r="U834" i="5" s="1"/>
  <c r="V834" i="5" s="1"/>
  <c r="J835" i="5"/>
  <c r="K835" i="5" s="1"/>
  <c r="O474" i="5"/>
  <c r="U474" i="5" s="1"/>
  <c r="V474" i="5" s="1"/>
  <c r="J475" i="5"/>
  <c r="K475" i="5" s="1"/>
  <c r="Q1194" i="4"/>
  <c r="W1194" i="4" s="1"/>
  <c r="X1194" i="4" s="1"/>
  <c r="M1195" i="4"/>
  <c r="J1195" i="5"/>
  <c r="K1195" i="5" s="1"/>
  <c r="O1194" i="5"/>
  <c r="U1194" i="5" s="1"/>
  <c r="V1194" i="5" s="1"/>
  <c r="M835" i="4"/>
  <c r="Q834" i="4"/>
  <c r="W834" i="4" s="1"/>
  <c r="X834" i="4" s="1"/>
  <c r="G116" i="4"/>
  <c r="H116" i="4" s="1"/>
  <c r="L115" i="4"/>
  <c r="N115" i="4" s="1"/>
  <c r="K955" i="4"/>
  <c r="S955" i="4"/>
  <c r="L715" i="5"/>
  <c r="M715" i="5" s="1"/>
  <c r="Q715" i="5"/>
  <c r="L355" i="4"/>
  <c r="N355" i="4" s="1"/>
  <c r="G356" i="4"/>
  <c r="H356" i="4" s="1"/>
  <c r="Q355" i="5"/>
  <c r="L355" i="5"/>
  <c r="M355" i="5" s="1"/>
  <c r="S1195" i="4"/>
  <c r="K1195" i="4"/>
  <c r="L115" i="5"/>
  <c r="M115" i="5" s="1"/>
  <c r="Q115" i="5"/>
  <c r="S835" i="4"/>
  <c r="K835" i="4"/>
  <c r="Q474" i="4"/>
  <c r="W474" i="4" s="1"/>
  <c r="X474" i="4" s="1"/>
  <c r="M475" i="4"/>
  <c r="P235" i="4" l="1"/>
  <c r="T235" i="4"/>
  <c r="U235" i="4" s="1"/>
  <c r="L1195" i="4"/>
  <c r="N1195" i="4" s="1"/>
  <c r="G1196" i="4"/>
  <c r="H1196" i="4" s="1"/>
  <c r="R236" i="4"/>
  <c r="I236" i="4"/>
  <c r="J236" i="4" s="1"/>
  <c r="L1075" i="5"/>
  <c r="M1075" i="5" s="1"/>
  <c r="Q1075" i="5"/>
  <c r="N355" i="5"/>
  <c r="R355" i="5"/>
  <c r="N235" i="5"/>
  <c r="R235" i="5"/>
  <c r="S235" i="5" s="1"/>
  <c r="L835" i="5"/>
  <c r="M835" i="5" s="1"/>
  <c r="Q835" i="5"/>
  <c r="G956" i="4"/>
  <c r="H956" i="4" s="1"/>
  <c r="L955" i="4"/>
  <c r="N955" i="4" s="1"/>
  <c r="R116" i="4"/>
  <c r="I116" i="4"/>
  <c r="J116" i="4" s="1"/>
  <c r="N115" i="5"/>
  <c r="R115" i="5"/>
  <c r="S115" i="5" s="1"/>
  <c r="L475" i="4"/>
  <c r="N475" i="4" s="1"/>
  <c r="G476" i="4"/>
  <c r="H476" i="4" s="1"/>
  <c r="T115" i="4"/>
  <c r="U115" i="4" s="1"/>
  <c r="P115" i="4"/>
  <c r="G596" i="4"/>
  <c r="H596" i="4" s="1"/>
  <c r="L595" i="4"/>
  <c r="N595" i="4" s="1"/>
  <c r="Q955" i="5"/>
  <c r="L955" i="5"/>
  <c r="M955" i="5" s="1"/>
  <c r="L1195" i="5"/>
  <c r="M1195" i="5" s="1"/>
  <c r="Q1195" i="5"/>
  <c r="Q595" i="5"/>
  <c r="L595" i="5"/>
  <c r="M595" i="5" s="1"/>
  <c r="S355" i="5"/>
  <c r="G836" i="4"/>
  <c r="H836" i="4" s="1"/>
  <c r="L835" i="4"/>
  <c r="N835" i="4" s="1"/>
  <c r="I356" i="4"/>
  <c r="J356" i="4" s="1"/>
  <c r="R356" i="4"/>
  <c r="T355" i="4"/>
  <c r="U355" i="4" s="1"/>
  <c r="P355" i="4"/>
  <c r="Q475" i="5"/>
  <c r="L475" i="5"/>
  <c r="M475" i="5" s="1"/>
  <c r="T715" i="4"/>
  <c r="U715" i="4" s="1"/>
  <c r="P715" i="4"/>
  <c r="G1076" i="4"/>
  <c r="H1076" i="4" s="1"/>
  <c r="L1075" i="4"/>
  <c r="N1075" i="4" s="1"/>
  <c r="R715" i="5"/>
  <c r="N715" i="5"/>
  <c r="S715" i="5"/>
  <c r="I716" i="4"/>
  <c r="J716" i="4" s="1"/>
  <c r="R716" i="4"/>
  <c r="R955" i="5" l="1"/>
  <c r="N955" i="5"/>
  <c r="N835" i="5"/>
  <c r="R835" i="5"/>
  <c r="S716" i="4"/>
  <c r="K716" i="4"/>
  <c r="R836" i="4"/>
  <c r="I836" i="4"/>
  <c r="J836" i="4" s="1"/>
  <c r="T595" i="4"/>
  <c r="U595" i="4" s="1"/>
  <c r="P595" i="4"/>
  <c r="O235" i="5"/>
  <c r="U235" i="5" s="1"/>
  <c r="V235" i="5" s="1"/>
  <c r="J236" i="5"/>
  <c r="K236" i="5" s="1"/>
  <c r="P1195" i="4"/>
  <c r="T1195" i="4"/>
  <c r="U1195" i="4" s="1"/>
  <c r="R1196" i="4"/>
  <c r="I1196" i="4"/>
  <c r="J1196" i="4" s="1"/>
  <c r="S116" i="4"/>
  <c r="K116" i="4"/>
  <c r="S955" i="5"/>
  <c r="N595" i="5"/>
  <c r="R595" i="5"/>
  <c r="S595" i="5" s="1"/>
  <c r="M116" i="4"/>
  <c r="Q115" i="4"/>
  <c r="W115" i="4" s="1"/>
  <c r="X115" i="4" s="1"/>
  <c r="J356" i="5"/>
  <c r="K356" i="5" s="1"/>
  <c r="O355" i="5"/>
  <c r="U355" i="5" s="1"/>
  <c r="V355" i="5" s="1"/>
  <c r="Q235" i="4"/>
  <c r="W235" i="4" s="1"/>
  <c r="X235" i="4" s="1"/>
  <c r="M236" i="4"/>
  <c r="N475" i="5"/>
  <c r="R475" i="5"/>
  <c r="S475" i="5" s="1"/>
  <c r="M356" i="4"/>
  <c r="Q355" i="4"/>
  <c r="W355" i="4" s="1"/>
  <c r="X355" i="4" s="1"/>
  <c r="T955" i="4"/>
  <c r="U955" i="4" s="1"/>
  <c r="P955" i="4"/>
  <c r="K356" i="4"/>
  <c r="S356" i="4"/>
  <c r="P835" i="4"/>
  <c r="T835" i="4"/>
  <c r="U835" i="4" s="1"/>
  <c r="O715" i="5"/>
  <c r="U715" i="5" s="1"/>
  <c r="V715" i="5" s="1"/>
  <c r="J716" i="5"/>
  <c r="K716" i="5" s="1"/>
  <c r="R476" i="4"/>
  <c r="I476" i="4"/>
  <c r="J476" i="4" s="1"/>
  <c r="R956" i="4"/>
  <c r="I956" i="4"/>
  <c r="J956" i="4" s="1"/>
  <c r="R1075" i="5"/>
  <c r="S1075" i="5" s="1"/>
  <c r="N1075" i="5"/>
  <c r="I1076" i="4"/>
  <c r="J1076" i="4" s="1"/>
  <c r="R1076" i="4"/>
  <c r="M716" i="4"/>
  <c r="Q715" i="4"/>
  <c r="W715" i="4" s="1"/>
  <c r="X715" i="4" s="1"/>
  <c r="O115" i="5"/>
  <c r="U115" i="5" s="1"/>
  <c r="V115" i="5" s="1"/>
  <c r="J116" i="5"/>
  <c r="K116" i="5" s="1"/>
  <c r="R596" i="4"/>
  <c r="I596" i="4"/>
  <c r="J596" i="4" s="1"/>
  <c r="T1075" i="4"/>
  <c r="U1075" i="4" s="1"/>
  <c r="P1075" i="4"/>
  <c r="R1195" i="5"/>
  <c r="S1195" i="5" s="1"/>
  <c r="N1195" i="5"/>
  <c r="T475" i="4"/>
  <c r="U475" i="4" s="1"/>
  <c r="P475" i="4"/>
  <c r="S835" i="5"/>
  <c r="S236" i="4"/>
  <c r="K236" i="4"/>
  <c r="S476" i="4" l="1"/>
  <c r="K476" i="4"/>
  <c r="G357" i="4"/>
  <c r="H357" i="4" s="1"/>
  <c r="L356" i="4"/>
  <c r="N356" i="4" s="1"/>
  <c r="O475" i="5"/>
  <c r="U475" i="5" s="1"/>
  <c r="V475" i="5" s="1"/>
  <c r="J476" i="5"/>
  <c r="K476" i="5" s="1"/>
  <c r="G717" i="4"/>
  <c r="H717" i="4" s="1"/>
  <c r="L716" i="4"/>
  <c r="N716" i="4" s="1"/>
  <c r="L236" i="4"/>
  <c r="N236" i="4" s="1"/>
  <c r="G237" i="4"/>
  <c r="H237" i="4" s="1"/>
  <c r="M1076" i="4"/>
  <c r="Q1075" i="4"/>
  <c r="W1075" i="4" s="1"/>
  <c r="X1075" i="4" s="1"/>
  <c r="O595" i="5"/>
  <c r="U595" i="5" s="1"/>
  <c r="V595" i="5" s="1"/>
  <c r="J596" i="5"/>
  <c r="K596" i="5" s="1"/>
  <c r="Q1195" i="4"/>
  <c r="W1195" i="4" s="1"/>
  <c r="X1195" i="4" s="1"/>
  <c r="M1196" i="4"/>
  <c r="K1076" i="4"/>
  <c r="S1076" i="4"/>
  <c r="Q716" i="5"/>
  <c r="L716" i="5"/>
  <c r="M716" i="5" s="1"/>
  <c r="M956" i="4"/>
  <c r="Q955" i="4"/>
  <c r="W955" i="4" s="1"/>
  <c r="X955" i="4" s="1"/>
  <c r="L236" i="5"/>
  <c r="M236" i="5" s="1"/>
  <c r="Q236" i="5"/>
  <c r="G117" i="4"/>
  <c r="H117" i="4" s="1"/>
  <c r="L116" i="4"/>
  <c r="N116" i="4" s="1"/>
  <c r="M476" i="4"/>
  <c r="Q475" i="4"/>
  <c r="W475" i="4" s="1"/>
  <c r="X475" i="4" s="1"/>
  <c r="Q356" i="5"/>
  <c r="L356" i="5"/>
  <c r="M356" i="5" s="1"/>
  <c r="Q595" i="4"/>
  <c r="W595" i="4" s="1"/>
  <c r="X595" i="4" s="1"/>
  <c r="M596" i="4"/>
  <c r="O835" i="5"/>
  <c r="U835" i="5" s="1"/>
  <c r="V835" i="5" s="1"/>
  <c r="J836" i="5"/>
  <c r="K836" i="5" s="1"/>
  <c r="S596" i="4"/>
  <c r="K596" i="4"/>
  <c r="Q116" i="5"/>
  <c r="L116" i="5"/>
  <c r="M116" i="5" s="1"/>
  <c r="S1196" i="4"/>
  <c r="K1196" i="4"/>
  <c r="O955" i="5"/>
  <c r="U955" i="5" s="1"/>
  <c r="V955" i="5" s="1"/>
  <c r="J956" i="5"/>
  <c r="K956" i="5" s="1"/>
  <c r="O1075" i="5"/>
  <c r="U1075" i="5" s="1"/>
  <c r="V1075" i="5" s="1"/>
  <c r="J1076" i="5"/>
  <c r="K1076" i="5" s="1"/>
  <c r="S956" i="4"/>
  <c r="K956" i="4"/>
  <c r="O1195" i="5"/>
  <c r="U1195" i="5" s="1"/>
  <c r="V1195" i="5" s="1"/>
  <c r="J1196" i="5"/>
  <c r="K1196" i="5" s="1"/>
  <c r="Q835" i="4"/>
  <c r="W835" i="4" s="1"/>
  <c r="X835" i="4" s="1"/>
  <c r="M836" i="4"/>
  <c r="S836" i="4"/>
  <c r="K836" i="4"/>
  <c r="N716" i="5" l="1"/>
  <c r="R716" i="5"/>
  <c r="S716" i="5" s="1"/>
  <c r="P116" i="4"/>
  <c r="T116" i="4"/>
  <c r="U116" i="4" s="1"/>
  <c r="I357" i="4"/>
  <c r="J357" i="4" s="1"/>
  <c r="R357" i="4"/>
  <c r="Q1196" i="5"/>
  <c r="L1196" i="5"/>
  <c r="M1196" i="5" s="1"/>
  <c r="G1197" i="4"/>
  <c r="H1197" i="4" s="1"/>
  <c r="L1196" i="4"/>
  <c r="N1196" i="4" s="1"/>
  <c r="R117" i="4"/>
  <c r="I117" i="4"/>
  <c r="J117" i="4" s="1"/>
  <c r="L1076" i="4"/>
  <c r="N1076" i="4" s="1"/>
  <c r="G1077" i="4"/>
  <c r="H1077" i="4" s="1"/>
  <c r="R237" i="4"/>
  <c r="I237" i="4"/>
  <c r="J237" i="4" s="1"/>
  <c r="L956" i="5"/>
  <c r="M956" i="5" s="1"/>
  <c r="Q956" i="5"/>
  <c r="T356" i="4"/>
  <c r="U356" i="4" s="1"/>
  <c r="P356" i="4"/>
  <c r="T236" i="4"/>
  <c r="U236" i="4" s="1"/>
  <c r="P236" i="4"/>
  <c r="G957" i="4"/>
  <c r="H957" i="4" s="1"/>
  <c r="L956" i="4"/>
  <c r="N956" i="4" s="1"/>
  <c r="R236" i="5"/>
  <c r="S236" i="5" s="1"/>
  <c r="N236" i="5"/>
  <c r="P716" i="4"/>
  <c r="T716" i="4"/>
  <c r="U716" i="4" s="1"/>
  <c r="G477" i="4"/>
  <c r="H477" i="4" s="1"/>
  <c r="L476" i="4"/>
  <c r="N476" i="4" s="1"/>
  <c r="Q836" i="5"/>
  <c r="L836" i="5"/>
  <c r="M836" i="5" s="1"/>
  <c r="R116" i="5"/>
  <c r="N116" i="5"/>
  <c r="S116" i="5"/>
  <c r="L596" i="5"/>
  <c r="M596" i="5" s="1"/>
  <c r="Q596" i="5"/>
  <c r="R717" i="4"/>
  <c r="I717" i="4"/>
  <c r="J717" i="4" s="1"/>
  <c r="L836" i="4"/>
  <c r="N836" i="4" s="1"/>
  <c r="G837" i="4"/>
  <c r="H837" i="4" s="1"/>
  <c r="R356" i="5"/>
  <c r="S356" i="5" s="1"/>
  <c r="N356" i="5"/>
  <c r="Q1076" i="5"/>
  <c r="L1076" i="5"/>
  <c r="M1076" i="5" s="1"/>
  <c r="L596" i="4"/>
  <c r="N596" i="4" s="1"/>
  <c r="G597" i="4"/>
  <c r="H597" i="4" s="1"/>
  <c r="L476" i="5"/>
  <c r="M476" i="5" s="1"/>
  <c r="Q476" i="5"/>
  <c r="S117" i="4" l="1"/>
  <c r="K117" i="4"/>
  <c r="R837" i="4"/>
  <c r="I837" i="4"/>
  <c r="J837" i="4" s="1"/>
  <c r="J237" i="5"/>
  <c r="K237" i="5" s="1"/>
  <c r="O236" i="5"/>
  <c r="U236" i="5" s="1"/>
  <c r="V236" i="5" s="1"/>
  <c r="M117" i="4"/>
  <c r="Q116" i="4"/>
  <c r="W116" i="4" s="1"/>
  <c r="X116" i="4" s="1"/>
  <c r="T836" i="4"/>
  <c r="U836" i="4" s="1"/>
  <c r="P836" i="4"/>
  <c r="T1196" i="4"/>
  <c r="U1196" i="4" s="1"/>
  <c r="P1196" i="4"/>
  <c r="N956" i="5"/>
  <c r="R956" i="5"/>
  <c r="S956" i="5" s="1"/>
  <c r="S476" i="5"/>
  <c r="K717" i="4"/>
  <c r="S717" i="4"/>
  <c r="P596" i="4"/>
  <c r="T596" i="4"/>
  <c r="U596" i="4" s="1"/>
  <c r="I957" i="4"/>
  <c r="J957" i="4" s="1"/>
  <c r="R957" i="4"/>
  <c r="S237" i="4"/>
  <c r="K237" i="4"/>
  <c r="N1196" i="5"/>
  <c r="R1196" i="5"/>
  <c r="O716" i="5"/>
  <c r="U716" i="5" s="1"/>
  <c r="V716" i="5" s="1"/>
  <c r="J717" i="5"/>
  <c r="K717" i="5" s="1"/>
  <c r="R836" i="5"/>
  <c r="N836" i="5"/>
  <c r="T476" i="4"/>
  <c r="U476" i="4" s="1"/>
  <c r="P476" i="4"/>
  <c r="M237" i="4"/>
  <c r="Q236" i="4"/>
  <c r="W236" i="4" s="1"/>
  <c r="X236" i="4" s="1"/>
  <c r="S1196" i="5"/>
  <c r="M717" i="4"/>
  <c r="Q716" i="4"/>
  <c r="W716" i="4" s="1"/>
  <c r="X716" i="4" s="1"/>
  <c r="J117" i="5"/>
  <c r="K117" i="5" s="1"/>
  <c r="O116" i="5"/>
  <c r="U116" i="5" s="1"/>
  <c r="V116" i="5" s="1"/>
  <c r="R597" i="4"/>
  <c r="I597" i="4"/>
  <c r="J597" i="4" s="1"/>
  <c r="I1197" i="4"/>
  <c r="J1197" i="4" s="1"/>
  <c r="R1197" i="4"/>
  <c r="S836" i="5"/>
  <c r="R596" i="5"/>
  <c r="S596" i="5" s="1"/>
  <c r="N596" i="5"/>
  <c r="I477" i="4"/>
  <c r="J477" i="4" s="1"/>
  <c r="R477" i="4"/>
  <c r="R1077" i="4"/>
  <c r="I1077" i="4"/>
  <c r="J1077" i="4" s="1"/>
  <c r="Q356" i="4"/>
  <c r="W356" i="4" s="1"/>
  <c r="X356" i="4" s="1"/>
  <c r="M357" i="4"/>
  <c r="R476" i="5"/>
  <c r="N476" i="5"/>
  <c r="T956" i="4"/>
  <c r="U956" i="4" s="1"/>
  <c r="P956" i="4"/>
  <c r="N1076" i="5"/>
  <c r="R1076" i="5"/>
  <c r="S1076" i="5"/>
  <c r="O356" i="5"/>
  <c r="U356" i="5" s="1"/>
  <c r="V356" i="5" s="1"/>
  <c r="J357" i="5"/>
  <c r="K357" i="5" s="1"/>
  <c r="P1076" i="4"/>
  <c r="T1076" i="4"/>
  <c r="U1076" i="4" s="1"/>
  <c r="K357" i="4"/>
  <c r="S357" i="4"/>
  <c r="O836" i="5" l="1"/>
  <c r="U836" i="5" s="1"/>
  <c r="V836" i="5" s="1"/>
  <c r="J837" i="5"/>
  <c r="K837" i="5" s="1"/>
  <c r="K957" i="4"/>
  <c r="S957" i="4"/>
  <c r="J957" i="5"/>
  <c r="K957" i="5" s="1"/>
  <c r="O956" i="5"/>
  <c r="U956" i="5" s="1"/>
  <c r="V956" i="5" s="1"/>
  <c r="L717" i="5"/>
  <c r="M717" i="5" s="1"/>
  <c r="Q717" i="5"/>
  <c r="M1197" i="4"/>
  <c r="Q1196" i="4"/>
  <c r="W1196" i="4" s="1"/>
  <c r="X1196" i="4" s="1"/>
  <c r="Q237" i="5"/>
  <c r="L237" i="5"/>
  <c r="M237" i="5" s="1"/>
  <c r="S1077" i="4"/>
  <c r="K1077" i="4"/>
  <c r="L357" i="4"/>
  <c r="N357" i="4" s="1"/>
  <c r="G358" i="4"/>
  <c r="H358" i="4" s="1"/>
  <c r="M597" i="4"/>
  <c r="Q596" i="4"/>
  <c r="W596" i="4" s="1"/>
  <c r="X596" i="4" s="1"/>
  <c r="S837" i="4"/>
  <c r="K837" i="4"/>
  <c r="K597" i="4"/>
  <c r="S597" i="4"/>
  <c r="K477" i="4"/>
  <c r="S477" i="4"/>
  <c r="M477" i="4"/>
  <c r="Q476" i="4"/>
  <c r="W476" i="4" s="1"/>
  <c r="X476" i="4" s="1"/>
  <c r="S1197" i="4"/>
  <c r="K1197" i="4"/>
  <c r="M957" i="4"/>
  <c r="Q956" i="4"/>
  <c r="W956" i="4" s="1"/>
  <c r="X956" i="4" s="1"/>
  <c r="Q1076" i="4"/>
  <c r="W1076" i="4" s="1"/>
  <c r="X1076" i="4" s="1"/>
  <c r="M1077" i="4"/>
  <c r="O476" i="5"/>
  <c r="U476" i="5" s="1"/>
  <c r="V476" i="5" s="1"/>
  <c r="J477" i="5"/>
  <c r="K477" i="5" s="1"/>
  <c r="Q357" i="5"/>
  <c r="L357" i="5"/>
  <c r="M357" i="5" s="1"/>
  <c r="O596" i="5"/>
  <c r="U596" i="5" s="1"/>
  <c r="V596" i="5" s="1"/>
  <c r="J597" i="5"/>
  <c r="K597" i="5" s="1"/>
  <c r="L117" i="5"/>
  <c r="M117" i="5" s="1"/>
  <c r="Q117" i="5"/>
  <c r="J1197" i="5"/>
  <c r="K1197" i="5" s="1"/>
  <c r="O1196" i="5"/>
  <c r="U1196" i="5" s="1"/>
  <c r="V1196" i="5" s="1"/>
  <c r="G718" i="4"/>
  <c r="H718" i="4" s="1"/>
  <c r="L717" i="4"/>
  <c r="N717" i="4" s="1"/>
  <c r="M837" i="4"/>
  <c r="Q836" i="4"/>
  <c r="W836" i="4" s="1"/>
  <c r="X836" i="4" s="1"/>
  <c r="G118" i="4"/>
  <c r="H118" i="4" s="1"/>
  <c r="L117" i="4"/>
  <c r="N117" i="4" s="1"/>
  <c r="J1077" i="5"/>
  <c r="K1077" i="5" s="1"/>
  <c r="O1076" i="5"/>
  <c r="U1076" i="5" s="1"/>
  <c r="V1076" i="5" s="1"/>
  <c r="G238" i="4"/>
  <c r="H238" i="4" s="1"/>
  <c r="L237" i="4"/>
  <c r="N237" i="4" s="1"/>
  <c r="G598" i="4" l="1"/>
  <c r="H598" i="4" s="1"/>
  <c r="L597" i="4"/>
  <c r="N597" i="4" s="1"/>
  <c r="T357" i="4"/>
  <c r="U357" i="4" s="1"/>
  <c r="P357" i="4"/>
  <c r="R717" i="5"/>
  <c r="N717" i="5"/>
  <c r="G838" i="4"/>
  <c r="H838" i="4" s="1"/>
  <c r="L837" i="4"/>
  <c r="N837" i="4" s="1"/>
  <c r="L1197" i="5"/>
  <c r="M1197" i="5" s="1"/>
  <c r="Q1197" i="5"/>
  <c r="N237" i="5"/>
  <c r="R237" i="5"/>
  <c r="Q957" i="5"/>
  <c r="L957" i="5"/>
  <c r="M957" i="5" s="1"/>
  <c r="P117" i="4"/>
  <c r="T117" i="4"/>
  <c r="U117" i="4" s="1"/>
  <c r="S237" i="5"/>
  <c r="Q1077" i="5"/>
  <c r="L1077" i="5"/>
  <c r="M1077" i="5" s="1"/>
  <c r="L477" i="4"/>
  <c r="N477" i="4" s="1"/>
  <c r="G478" i="4"/>
  <c r="H478" i="4" s="1"/>
  <c r="L957" i="4"/>
  <c r="N957" i="4" s="1"/>
  <c r="G958" i="4"/>
  <c r="H958" i="4" s="1"/>
  <c r="Q477" i="5"/>
  <c r="L477" i="5"/>
  <c r="M477" i="5" s="1"/>
  <c r="L1077" i="4"/>
  <c r="N1077" i="4" s="1"/>
  <c r="G1078" i="4"/>
  <c r="H1078" i="4" s="1"/>
  <c r="R118" i="4"/>
  <c r="I118" i="4"/>
  <c r="J118" i="4" s="1"/>
  <c r="Q597" i="5"/>
  <c r="L597" i="5"/>
  <c r="M597" i="5" s="1"/>
  <c r="T237" i="4"/>
  <c r="U237" i="4" s="1"/>
  <c r="P237" i="4"/>
  <c r="L837" i="5"/>
  <c r="M837" i="5" s="1"/>
  <c r="Q837" i="5"/>
  <c r="R718" i="4"/>
  <c r="I718" i="4"/>
  <c r="J718" i="4" s="1"/>
  <c r="N117" i="5"/>
  <c r="R117" i="5"/>
  <c r="S117" i="5" s="1"/>
  <c r="I238" i="4"/>
  <c r="J238" i="4" s="1"/>
  <c r="R238" i="4"/>
  <c r="P717" i="4"/>
  <c r="T717" i="4"/>
  <c r="U717" i="4" s="1"/>
  <c r="N357" i="5"/>
  <c r="R357" i="5"/>
  <c r="S357" i="5" s="1"/>
  <c r="G1198" i="4"/>
  <c r="H1198" i="4" s="1"/>
  <c r="L1197" i="4"/>
  <c r="N1197" i="4" s="1"/>
  <c r="I358" i="4"/>
  <c r="J358" i="4" s="1"/>
  <c r="R358" i="4"/>
  <c r="S717" i="5"/>
  <c r="R1078" i="4" l="1"/>
  <c r="I1078" i="4"/>
  <c r="J1078" i="4" s="1"/>
  <c r="Q357" i="4"/>
  <c r="W357" i="4" s="1"/>
  <c r="X357" i="4" s="1"/>
  <c r="M358" i="4"/>
  <c r="Q717" i="4"/>
  <c r="W717" i="4" s="1"/>
  <c r="X717" i="4" s="1"/>
  <c r="M718" i="4"/>
  <c r="N477" i="5"/>
  <c r="R477" i="5"/>
  <c r="P597" i="4"/>
  <c r="T597" i="4"/>
  <c r="U597" i="4" s="1"/>
  <c r="R1197" i="5"/>
  <c r="S1197" i="5" s="1"/>
  <c r="N1197" i="5"/>
  <c r="R598" i="4"/>
  <c r="I598" i="4"/>
  <c r="J598" i="4" s="1"/>
  <c r="T1077" i="4"/>
  <c r="U1077" i="4" s="1"/>
  <c r="P1077" i="4"/>
  <c r="N597" i="5"/>
  <c r="R597" i="5"/>
  <c r="T837" i="4"/>
  <c r="U837" i="4" s="1"/>
  <c r="P837" i="4"/>
  <c r="K358" i="4"/>
  <c r="S358" i="4"/>
  <c r="R1198" i="4"/>
  <c r="I1198" i="4"/>
  <c r="J1198" i="4" s="1"/>
  <c r="O117" i="5"/>
  <c r="U117" i="5" s="1"/>
  <c r="V117" i="5" s="1"/>
  <c r="J118" i="5"/>
  <c r="K118" i="5" s="1"/>
  <c r="S597" i="5"/>
  <c r="P957" i="4"/>
  <c r="T957" i="4"/>
  <c r="U957" i="4" s="1"/>
  <c r="Q117" i="4"/>
  <c r="W117" i="4" s="1"/>
  <c r="X117" i="4" s="1"/>
  <c r="M118" i="4"/>
  <c r="R838" i="4"/>
  <c r="I838" i="4"/>
  <c r="J838" i="4" s="1"/>
  <c r="R837" i="5"/>
  <c r="S837" i="5" s="1"/>
  <c r="N837" i="5"/>
  <c r="O237" i="5"/>
  <c r="U237" i="5" s="1"/>
  <c r="V237" i="5" s="1"/>
  <c r="J238" i="5"/>
  <c r="K238" i="5" s="1"/>
  <c r="S238" i="4"/>
  <c r="K238" i="4"/>
  <c r="S477" i="5"/>
  <c r="T1197" i="4"/>
  <c r="U1197" i="4" s="1"/>
  <c r="P1197" i="4"/>
  <c r="R958" i="4"/>
  <c r="I958" i="4"/>
  <c r="J958" i="4" s="1"/>
  <c r="S118" i="4"/>
  <c r="K118" i="4"/>
  <c r="R957" i="5"/>
  <c r="N957" i="5"/>
  <c r="J718" i="5"/>
  <c r="K718" i="5" s="1"/>
  <c r="O717" i="5"/>
  <c r="U717" i="5" s="1"/>
  <c r="V717" i="5" s="1"/>
  <c r="R1077" i="5"/>
  <c r="S1077" i="5" s="1"/>
  <c r="N1077" i="5"/>
  <c r="M238" i="4"/>
  <c r="Q237" i="4"/>
  <c r="W237" i="4" s="1"/>
  <c r="X237" i="4" s="1"/>
  <c r="S718" i="4"/>
  <c r="K718" i="4"/>
  <c r="R478" i="4"/>
  <c r="I478" i="4"/>
  <c r="J478" i="4" s="1"/>
  <c r="J358" i="5"/>
  <c r="K358" i="5" s="1"/>
  <c r="O357" i="5"/>
  <c r="U357" i="5" s="1"/>
  <c r="V357" i="5" s="1"/>
  <c r="P477" i="4"/>
  <c r="T477" i="4"/>
  <c r="U477" i="4" s="1"/>
  <c r="S957" i="5"/>
  <c r="S958" i="4" l="1"/>
  <c r="K958" i="4"/>
  <c r="Q957" i="4"/>
  <c r="W957" i="4" s="1"/>
  <c r="X957" i="4" s="1"/>
  <c r="M958" i="4"/>
  <c r="M838" i="4"/>
  <c r="Q837" i="4"/>
  <c r="W837" i="4" s="1"/>
  <c r="X837" i="4" s="1"/>
  <c r="O477" i="5"/>
  <c r="U477" i="5" s="1"/>
  <c r="V477" i="5" s="1"/>
  <c r="J478" i="5"/>
  <c r="K478" i="5" s="1"/>
  <c r="Q358" i="5"/>
  <c r="L358" i="5"/>
  <c r="M358" i="5" s="1"/>
  <c r="Q118" i="5"/>
  <c r="L118" i="5"/>
  <c r="M118" i="5" s="1"/>
  <c r="Q718" i="5"/>
  <c r="L718" i="5"/>
  <c r="M718" i="5" s="1"/>
  <c r="K838" i="4"/>
  <c r="S838" i="4"/>
  <c r="O597" i="5"/>
  <c r="U597" i="5" s="1"/>
  <c r="V597" i="5" s="1"/>
  <c r="J598" i="5"/>
  <c r="K598" i="5" s="1"/>
  <c r="K478" i="4"/>
  <c r="S478" i="4"/>
  <c r="Q477" i="4"/>
  <c r="W477" i="4" s="1"/>
  <c r="X477" i="4" s="1"/>
  <c r="M478" i="4"/>
  <c r="O957" i="5"/>
  <c r="U957" i="5" s="1"/>
  <c r="V957" i="5" s="1"/>
  <c r="J958" i="5"/>
  <c r="K958" i="5" s="1"/>
  <c r="S1198" i="4"/>
  <c r="K1198" i="4"/>
  <c r="Q597" i="4"/>
  <c r="W597" i="4" s="1"/>
  <c r="X597" i="4" s="1"/>
  <c r="M598" i="4"/>
  <c r="O1197" i="5"/>
  <c r="U1197" i="5" s="1"/>
  <c r="V1197" i="5" s="1"/>
  <c r="J1198" i="5"/>
  <c r="K1198" i="5" s="1"/>
  <c r="M1198" i="4"/>
  <c r="Q1197" i="4"/>
  <c r="W1197" i="4" s="1"/>
  <c r="X1197" i="4" s="1"/>
  <c r="M1078" i="4"/>
  <c r="Q1077" i="4"/>
  <c r="W1077" i="4" s="1"/>
  <c r="X1077" i="4" s="1"/>
  <c r="S1078" i="4"/>
  <c r="K1078" i="4"/>
  <c r="O837" i="5"/>
  <c r="U837" i="5" s="1"/>
  <c r="V837" i="5" s="1"/>
  <c r="J838" i="5"/>
  <c r="K838" i="5" s="1"/>
  <c r="G239" i="4"/>
  <c r="H239" i="4" s="1"/>
  <c r="L238" i="4"/>
  <c r="N238" i="4" s="1"/>
  <c r="L118" i="4"/>
  <c r="N118" i="4" s="1"/>
  <c r="G119" i="4"/>
  <c r="H119" i="4" s="1"/>
  <c r="O1077" i="5"/>
  <c r="U1077" i="5" s="1"/>
  <c r="V1077" i="5" s="1"/>
  <c r="J1078" i="5"/>
  <c r="K1078" i="5" s="1"/>
  <c r="L718" i="4"/>
  <c r="N718" i="4" s="1"/>
  <c r="G719" i="4"/>
  <c r="H719" i="4" s="1"/>
  <c r="L238" i="5"/>
  <c r="M238" i="5" s="1"/>
  <c r="Q238" i="5"/>
  <c r="L358" i="4"/>
  <c r="N358" i="4" s="1"/>
  <c r="G359" i="4"/>
  <c r="H359" i="4" s="1"/>
  <c r="S598" i="4"/>
  <c r="K598" i="4"/>
  <c r="T118" i="4" l="1"/>
  <c r="U118" i="4" s="1"/>
  <c r="P118" i="4"/>
  <c r="G1199" i="4"/>
  <c r="H1199" i="4" s="1"/>
  <c r="L1198" i="4"/>
  <c r="N1198" i="4" s="1"/>
  <c r="R118" i="5"/>
  <c r="S118" i="5" s="1"/>
  <c r="N118" i="5"/>
  <c r="G479" i="4"/>
  <c r="H479" i="4" s="1"/>
  <c r="L478" i="4"/>
  <c r="N478" i="4" s="1"/>
  <c r="R238" i="5"/>
  <c r="N238" i="5"/>
  <c r="R239" i="4"/>
  <c r="I239" i="4"/>
  <c r="J239" i="4" s="1"/>
  <c r="L598" i="5"/>
  <c r="M598" i="5" s="1"/>
  <c r="Q598" i="5"/>
  <c r="R358" i="5"/>
  <c r="N358" i="5"/>
  <c r="L598" i="4"/>
  <c r="N598" i="4" s="1"/>
  <c r="G599" i="4"/>
  <c r="H599" i="4" s="1"/>
  <c r="Q1078" i="5"/>
  <c r="L1078" i="5"/>
  <c r="M1078" i="5" s="1"/>
  <c r="Q1198" i="5"/>
  <c r="L1198" i="5"/>
  <c r="M1198" i="5" s="1"/>
  <c r="L958" i="5"/>
  <c r="M958" i="5" s="1"/>
  <c r="Q958" i="5"/>
  <c r="S358" i="5"/>
  <c r="G959" i="4"/>
  <c r="H959" i="4" s="1"/>
  <c r="L958" i="4"/>
  <c r="N958" i="4" s="1"/>
  <c r="Q838" i="5"/>
  <c r="L838" i="5"/>
  <c r="M838" i="5" s="1"/>
  <c r="G1079" i="4"/>
  <c r="H1079" i="4" s="1"/>
  <c r="L1078" i="4"/>
  <c r="N1078" i="4" s="1"/>
  <c r="L478" i="5"/>
  <c r="M478" i="5" s="1"/>
  <c r="Q478" i="5"/>
  <c r="P238" i="4"/>
  <c r="T238" i="4"/>
  <c r="U238" i="4" s="1"/>
  <c r="T718" i="4"/>
  <c r="U718" i="4" s="1"/>
  <c r="P718" i="4"/>
  <c r="G839" i="4"/>
  <c r="H839" i="4" s="1"/>
  <c r="L838" i="4"/>
  <c r="N838" i="4" s="1"/>
  <c r="S238" i="5"/>
  <c r="I719" i="4"/>
  <c r="J719" i="4" s="1"/>
  <c r="R719" i="4"/>
  <c r="R359" i="4"/>
  <c r="I359" i="4"/>
  <c r="J359" i="4" s="1"/>
  <c r="P358" i="4"/>
  <c r="T358" i="4"/>
  <c r="U358" i="4" s="1"/>
  <c r="R119" i="4"/>
  <c r="I119" i="4"/>
  <c r="J119" i="4" s="1"/>
  <c r="N718" i="5"/>
  <c r="R718" i="5"/>
  <c r="S718" i="5" s="1"/>
  <c r="N838" i="5" l="1"/>
  <c r="R838" i="5"/>
  <c r="S838" i="5" s="1"/>
  <c r="R479" i="4"/>
  <c r="I479" i="4"/>
  <c r="J479" i="4" s="1"/>
  <c r="Q358" i="4"/>
  <c r="W358" i="4" s="1"/>
  <c r="X358" i="4" s="1"/>
  <c r="M359" i="4"/>
  <c r="P958" i="4"/>
  <c r="T958" i="4"/>
  <c r="U958" i="4" s="1"/>
  <c r="S239" i="4"/>
  <c r="K239" i="4"/>
  <c r="S359" i="4"/>
  <c r="K359" i="4"/>
  <c r="P1198" i="4"/>
  <c r="T1198" i="4"/>
  <c r="U1198" i="4" s="1"/>
  <c r="M719" i="4"/>
  <c r="Q718" i="4"/>
  <c r="W718" i="4" s="1"/>
  <c r="X718" i="4" s="1"/>
  <c r="M239" i="4"/>
  <c r="Q238" i="4"/>
  <c r="W238" i="4" s="1"/>
  <c r="X238" i="4" s="1"/>
  <c r="O718" i="5"/>
  <c r="U718" i="5" s="1"/>
  <c r="V718" i="5" s="1"/>
  <c r="J719" i="5"/>
  <c r="K719" i="5" s="1"/>
  <c r="T598" i="4"/>
  <c r="U598" i="4" s="1"/>
  <c r="P598" i="4"/>
  <c r="J239" i="5"/>
  <c r="K239" i="5" s="1"/>
  <c r="O238" i="5"/>
  <c r="U238" i="5" s="1"/>
  <c r="V238" i="5" s="1"/>
  <c r="I1199" i="4"/>
  <c r="J1199" i="4" s="1"/>
  <c r="R1199" i="4"/>
  <c r="R598" i="5"/>
  <c r="S598" i="5" s="1"/>
  <c r="N598" i="5"/>
  <c r="S719" i="4"/>
  <c r="K719" i="4"/>
  <c r="R478" i="5"/>
  <c r="N478" i="5"/>
  <c r="S958" i="5"/>
  <c r="M119" i="4"/>
  <c r="Q118" i="4"/>
  <c r="W118" i="4" s="1"/>
  <c r="X118" i="4" s="1"/>
  <c r="N1078" i="5"/>
  <c r="R1078" i="5"/>
  <c r="S1078" i="5" s="1"/>
  <c r="R959" i="4"/>
  <c r="I959" i="4"/>
  <c r="J959" i="4" s="1"/>
  <c r="S478" i="5"/>
  <c r="P838" i="4"/>
  <c r="T838" i="4"/>
  <c r="U838" i="4" s="1"/>
  <c r="N958" i="5"/>
  <c r="R958" i="5"/>
  <c r="O358" i="5"/>
  <c r="U358" i="5" s="1"/>
  <c r="V358" i="5" s="1"/>
  <c r="J359" i="5"/>
  <c r="K359" i="5" s="1"/>
  <c r="J119" i="5"/>
  <c r="K119" i="5" s="1"/>
  <c r="O118" i="5"/>
  <c r="U118" i="5" s="1"/>
  <c r="V118" i="5" s="1"/>
  <c r="R599" i="4"/>
  <c r="I599" i="4"/>
  <c r="J599" i="4" s="1"/>
  <c r="S119" i="4"/>
  <c r="K119" i="4"/>
  <c r="T1078" i="4"/>
  <c r="U1078" i="4" s="1"/>
  <c r="P1078" i="4"/>
  <c r="R839" i="4"/>
  <c r="I839" i="4"/>
  <c r="J839" i="4" s="1"/>
  <c r="R1079" i="4"/>
  <c r="I1079" i="4"/>
  <c r="J1079" i="4" s="1"/>
  <c r="N1198" i="5"/>
  <c r="R1198" i="5"/>
  <c r="S1198" i="5" s="1"/>
  <c r="P478" i="4"/>
  <c r="T478" i="4"/>
  <c r="U478" i="4" s="1"/>
  <c r="K839" i="4" l="1"/>
  <c r="S839" i="4"/>
  <c r="L359" i="4"/>
  <c r="N359" i="4" s="1"/>
  <c r="G360" i="4"/>
  <c r="H360" i="4" s="1"/>
  <c r="Q838" i="4"/>
  <c r="W838" i="4" s="1"/>
  <c r="X838" i="4" s="1"/>
  <c r="M839" i="4"/>
  <c r="K1199" i="4"/>
  <c r="S1199" i="4"/>
  <c r="G240" i="4"/>
  <c r="H240" i="4" s="1"/>
  <c r="L239" i="4"/>
  <c r="N239" i="4" s="1"/>
  <c r="S479" i="4"/>
  <c r="K479" i="4"/>
  <c r="M1079" i="4"/>
  <c r="Q1078" i="4"/>
  <c r="W1078" i="4" s="1"/>
  <c r="X1078" i="4" s="1"/>
  <c r="S959" i="4"/>
  <c r="K959" i="4"/>
  <c r="Q239" i="5"/>
  <c r="L239" i="5"/>
  <c r="M239" i="5" s="1"/>
  <c r="L119" i="5"/>
  <c r="M119" i="5" s="1"/>
  <c r="Q119" i="5"/>
  <c r="Q359" i="5"/>
  <c r="L359" i="5"/>
  <c r="M359" i="5" s="1"/>
  <c r="G720" i="4"/>
  <c r="H720" i="4" s="1"/>
  <c r="L719" i="4"/>
  <c r="N719" i="4" s="1"/>
  <c r="M599" i="4"/>
  <c r="Q598" i="4"/>
  <c r="W598" i="4" s="1"/>
  <c r="X598" i="4" s="1"/>
  <c r="Q478" i="4"/>
  <c r="W478" i="4" s="1"/>
  <c r="X478" i="4" s="1"/>
  <c r="M479" i="4"/>
  <c r="J1199" i="5"/>
  <c r="K1199" i="5" s="1"/>
  <c r="O1198" i="5"/>
  <c r="U1198" i="5" s="1"/>
  <c r="V1198" i="5" s="1"/>
  <c r="G120" i="4"/>
  <c r="H120" i="4" s="1"/>
  <c r="L119" i="4"/>
  <c r="N119" i="4" s="1"/>
  <c r="O478" i="5"/>
  <c r="U478" i="5" s="1"/>
  <c r="V478" i="5" s="1"/>
  <c r="J479" i="5"/>
  <c r="K479" i="5" s="1"/>
  <c r="K1079" i="4"/>
  <c r="S1079" i="4"/>
  <c r="J1079" i="5"/>
  <c r="K1079" i="5" s="1"/>
  <c r="O1078" i="5"/>
  <c r="U1078" i="5" s="1"/>
  <c r="V1078" i="5" s="1"/>
  <c r="O598" i="5"/>
  <c r="U598" i="5" s="1"/>
  <c r="V598" i="5" s="1"/>
  <c r="J599" i="5"/>
  <c r="K599" i="5" s="1"/>
  <c r="L719" i="5"/>
  <c r="M719" i="5" s="1"/>
  <c r="Q719" i="5"/>
  <c r="M1199" i="4"/>
  <c r="Q1198" i="4"/>
  <c r="W1198" i="4" s="1"/>
  <c r="X1198" i="4" s="1"/>
  <c r="M959" i="4"/>
  <c r="Q958" i="4"/>
  <c r="W958" i="4" s="1"/>
  <c r="X958" i="4" s="1"/>
  <c r="S599" i="4"/>
  <c r="K599" i="4"/>
  <c r="J959" i="5"/>
  <c r="K959" i="5" s="1"/>
  <c r="O958" i="5"/>
  <c r="U958" i="5" s="1"/>
  <c r="V958" i="5" s="1"/>
  <c r="O838" i="5"/>
  <c r="U838" i="5" s="1"/>
  <c r="V838" i="5" s="1"/>
  <c r="J839" i="5"/>
  <c r="K839" i="5" s="1"/>
  <c r="Q959" i="5" l="1"/>
  <c r="L959" i="5"/>
  <c r="M959" i="5" s="1"/>
  <c r="N119" i="5"/>
  <c r="R119" i="5"/>
  <c r="S119" i="5" s="1"/>
  <c r="L479" i="4"/>
  <c r="N479" i="4" s="1"/>
  <c r="G480" i="4"/>
  <c r="H480" i="4" s="1"/>
  <c r="T119" i="4"/>
  <c r="U119" i="4" s="1"/>
  <c r="P119" i="4"/>
  <c r="I360" i="4"/>
  <c r="J360" i="4" s="1"/>
  <c r="R360" i="4"/>
  <c r="R120" i="4"/>
  <c r="I120" i="4"/>
  <c r="J120" i="4" s="1"/>
  <c r="T719" i="4"/>
  <c r="U719" i="4" s="1"/>
  <c r="P719" i="4"/>
  <c r="N239" i="5"/>
  <c r="R239" i="5"/>
  <c r="P239" i="4"/>
  <c r="T239" i="4"/>
  <c r="U239" i="4" s="1"/>
  <c r="T359" i="4"/>
  <c r="U359" i="4" s="1"/>
  <c r="P359" i="4"/>
  <c r="R719" i="5"/>
  <c r="S719" i="5" s="1"/>
  <c r="N719" i="5"/>
  <c r="L839" i="5"/>
  <c r="M839" i="5" s="1"/>
  <c r="Q839" i="5"/>
  <c r="Q1079" i="5"/>
  <c r="L1079" i="5"/>
  <c r="M1079" i="5" s="1"/>
  <c r="I720" i="4"/>
  <c r="J720" i="4" s="1"/>
  <c r="R720" i="4"/>
  <c r="S239" i="5"/>
  <c r="R240" i="4"/>
  <c r="I240" i="4"/>
  <c r="J240" i="4" s="1"/>
  <c r="L479" i="5"/>
  <c r="M479" i="5" s="1"/>
  <c r="Q479" i="5"/>
  <c r="Q599" i="5"/>
  <c r="L599" i="5"/>
  <c r="M599" i="5" s="1"/>
  <c r="L1199" i="5"/>
  <c r="M1199" i="5" s="1"/>
  <c r="Q1199" i="5"/>
  <c r="G960" i="4"/>
  <c r="H960" i="4" s="1"/>
  <c r="L959" i="4"/>
  <c r="N959" i="4" s="1"/>
  <c r="L839" i="4"/>
  <c r="N839" i="4" s="1"/>
  <c r="G840" i="4"/>
  <c r="H840" i="4" s="1"/>
  <c r="G600" i="4"/>
  <c r="H600" i="4" s="1"/>
  <c r="L599" i="4"/>
  <c r="N599" i="4" s="1"/>
  <c r="G1080" i="4"/>
  <c r="H1080" i="4" s="1"/>
  <c r="L1079" i="4"/>
  <c r="N1079" i="4" s="1"/>
  <c r="N359" i="5"/>
  <c r="R359" i="5"/>
  <c r="S359" i="5" s="1"/>
  <c r="L1199" i="4"/>
  <c r="N1199" i="4" s="1"/>
  <c r="G1200" i="4"/>
  <c r="H1200" i="4" s="1"/>
  <c r="R480" i="4" l="1"/>
  <c r="I480" i="4"/>
  <c r="J480" i="4" s="1"/>
  <c r="S120" i="4"/>
  <c r="K120" i="4"/>
  <c r="T479" i="4"/>
  <c r="U479" i="4" s="1"/>
  <c r="P479" i="4"/>
  <c r="R1199" i="5"/>
  <c r="S1199" i="5" s="1"/>
  <c r="N1199" i="5"/>
  <c r="R1079" i="5"/>
  <c r="N1079" i="5"/>
  <c r="O119" i="5"/>
  <c r="U119" i="5" s="1"/>
  <c r="V119" i="5" s="1"/>
  <c r="J120" i="5"/>
  <c r="K120" i="5" s="1"/>
  <c r="N599" i="5"/>
  <c r="R599" i="5"/>
  <c r="S599" i="5" s="1"/>
  <c r="R840" i="4"/>
  <c r="I840" i="4"/>
  <c r="J840" i="4" s="1"/>
  <c r="S1079" i="5"/>
  <c r="M240" i="4"/>
  <c r="Q239" i="4"/>
  <c r="W239" i="4" s="1"/>
  <c r="X239" i="4" s="1"/>
  <c r="I1080" i="4"/>
  <c r="J1080" i="4" s="1"/>
  <c r="R1080" i="4"/>
  <c r="S720" i="4"/>
  <c r="K720" i="4"/>
  <c r="S839" i="5"/>
  <c r="S360" i="4"/>
  <c r="K360" i="4"/>
  <c r="R959" i="5"/>
  <c r="N959" i="5"/>
  <c r="M360" i="4"/>
  <c r="Q359" i="4"/>
  <c r="W359" i="4" s="1"/>
  <c r="X359" i="4" s="1"/>
  <c r="R1200" i="4"/>
  <c r="I1200" i="4"/>
  <c r="J1200" i="4" s="1"/>
  <c r="N479" i="5"/>
  <c r="R479" i="5"/>
  <c r="S479" i="5" s="1"/>
  <c r="J360" i="5"/>
  <c r="K360" i="5" s="1"/>
  <c r="O359" i="5"/>
  <c r="U359" i="5" s="1"/>
  <c r="V359" i="5" s="1"/>
  <c r="S240" i="4"/>
  <c r="K240" i="4"/>
  <c r="M120" i="4"/>
  <c r="Q119" i="4"/>
  <c r="W119" i="4" s="1"/>
  <c r="X119" i="4" s="1"/>
  <c r="S959" i="5"/>
  <c r="T599" i="4"/>
  <c r="U599" i="4" s="1"/>
  <c r="P599" i="4"/>
  <c r="I600" i="4"/>
  <c r="J600" i="4" s="1"/>
  <c r="R600" i="4"/>
  <c r="P1199" i="4"/>
  <c r="T1199" i="4"/>
  <c r="U1199" i="4" s="1"/>
  <c r="P839" i="4"/>
  <c r="T839" i="4"/>
  <c r="U839" i="4" s="1"/>
  <c r="T959" i="4"/>
  <c r="U959" i="4" s="1"/>
  <c r="P959" i="4"/>
  <c r="R839" i="5"/>
  <c r="N839" i="5"/>
  <c r="O239" i="5"/>
  <c r="U239" i="5" s="1"/>
  <c r="V239" i="5" s="1"/>
  <c r="J240" i="5"/>
  <c r="K240" i="5" s="1"/>
  <c r="P1079" i="4"/>
  <c r="T1079" i="4"/>
  <c r="U1079" i="4" s="1"/>
  <c r="R960" i="4"/>
  <c r="I960" i="4"/>
  <c r="J960" i="4" s="1"/>
  <c r="J720" i="5"/>
  <c r="K720" i="5" s="1"/>
  <c r="O719" i="5"/>
  <c r="U719" i="5" s="1"/>
  <c r="V719" i="5" s="1"/>
  <c r="M720" i="4"/>
  <c r="Q719" i="4"/>
  <c r="W719" i="4" s="1"/>
  <c r="X719" i="4" s="1"/>
  <c r="O479" i="5" l="1"/>
  <c r="U479" i="5" s="1"/>
  <c r="V479" i="5" s="1"/>
  <c r="J480" i="5"/>
  <c r="K480" i="5" s="1"/>
  <c r="G361" i="4"/>
  <c r="H361" i="4" s="1"/>
  <c r="L360" i="4"/>
  <c r="N360" i="4" s="1"/>
  <c r="O599" i="5"/>
  <c r="U599" i="5" s="1"/>
  <c r="V599" i="5" s="1"/>
  <c r="J600" i="5"/>
  <c r="K600" i="5" s="1"/>
  <c r="M480" i="4"/>
  <c r="Q479" i="4"/>
  <c r="W479" i="4" s="1"/>
  <c r="X479" i="4" s="1"/>
  <c r="Q120" i="5"/>
  <c r="L120" i="5"/>
  <c r="M120" i="5" s="1"/>
  <c r="G121" i="4"/>
  <c r="H121" i="4" s="1"/>
  <c r="L120" i="4"/>
  <c r="N120" i="4" s="1"/>
  <c r="Q839" i="4"/>
  <c r="W839" i="4" s="1"/>
  <c r="X839" i="4" s="1"/>
  <c r="M840" i="4"/>
  <c r="Q1199" i="4"/>
  <c r="W1199" i="4" s="1"/>
  <c r="X1199" i="4" s="1"/>
  <c r="M1200" i="4"/>
  <c r="G241" i="4"/>
  <c r="H241" i="4" s="1"/>
  <c r="L240" i="4"/>
  <c r="N240" i="4" s="1"/>
  <c r="G721" i="4"/>
  <c r="H721" i="4" s="1"/>
  <c r="L720" i="4"/>
  <c r="N720" i="4" s="1"/>
  <c r="O1079" i="5"/>
  <c r="U1079" i="5" s="1"/>
  <c r="V1079" i="5" s="1"/>
  <c r="J1080" i="5"/>
  <c r="K1080" i="5" s="1"/>
  <c r="Q1079" i="4"/>
  <c r="W1079" i="4" s="1"/>
  <c r="X1079" i="4" s="1"/>
  <c r="M1080" i="4"/>
  <c r="L240" i="5"/>
  <c r="M240" i="5" s="1"/>
  <c r="Q240" i="5"/>
  <c r="O839" i="5"/>
  <c r="U839" i="5" s="1"/>
  <c r="V839" i="5" s="1"/>
  <c r="J840" i="5"/>
  <c r="K840" i="5" s="1"/>
  <c r="S840" i="4"/>
  <c r="K840" i="4"/>
  <c r="K480" i="4"/>
  <c r="S480" i="4"/>
  <c r="Q720" i="5"/>
  <c r="L720" i="5"/>
  <c r="M720" i="5" s="1"/>
  <c r="S1200" i="4"/>
  <c r="K1200" i="4"/>
  <c r="S600" i="4"/>
  <c r="K600" i="4"/>
  <c r="K960" i="4"/>
  <c r="S960" i="4"/>
  <c r="Q959" i="4"/>
  <c r="W959" i="4" s="1"/>
  <c r="X959" i="4" s="1"/>
  <c r="M960" i="4"/>
  <c r="Q599" i="4"/>
  <c r="W599" i="4" s="1"/>
  <c r="X599" i="4" s="1"/>
  <c r="M600" i="4"/>
  <c r="Q360" i="5"/>
  <c r="L360" i="5"/>
  <c r="M360" i="5" s="1"/>
  <c r="O959" i="5"/>
  <c r="U959" i="5" s="1"/>
  <c r="V959" i="5" s="1"/>
  <c r="J960" i="5"/>
  <c r="K960" i="5" s="1"/>
  <c r="S1080" i="4"/>
  <c r="K1080" i="4"/>
  <c r="O1199" i="5"/>
  <c r="U1199" i="5" s="1"/>
  <c r="V1199" i="5" s="1"/>
  <c r="J1200" i="5"/>
  <c r="K1200" i="5" s="1"/>
  <c r="S240" i="5" l="1"/>
  <c r="T240" i="4"/>
  <c r="U240" i="4" s="1"/>
  <c r="P240" i="4"/>
  <c r="I361" i="4"/>
  <c r="J361" i="4" s="1"/>
  <c r="R361" i="4"/>
  <c r="R240" i="5"/>
  <c r="N240" i="5"/>
  <c r="R241" i="4"/>
  <c r="I241" i="4"/>
  <c r="J241" i="4" s="1"/>
  <c r="R120" i="5"/>
  <c r="N120" i="5"/>
  <c r="L480" i="5"/>
  <c r="M480" i="5" s="1"/>
  <c r="Q480" i="5"/>
  <c r="R360" i="5"/>
  <c r="N360" i="5"/>
  <c r="L600" i="4"/>
  <c r="N600" i="4" s="1"/>
  <c r="G601" i="4"/>
  <c r="H601" i="4" s="1"/>
  <c r="S120" i="5"/>
  <c r="G481" i="4"/>
  <c r="H481" i="4" s="1"/>
  <c r="L480" i="4"/>
  <c r="N480" i="4" s="1"/>
  <c r="L1080" i="4"/>
  <c r="N1080" i="4" s="1"/>
  <c r="G1081" i="4"/>
  <c r="H1081" i="4" s="1"/>
  <c r="L840" i="4"/>
  <c r="N840" i="4" s="1"/>
  <c r="G841" i="4"/>
  <c r="H841" i="4" s="1"/>
  <c r="Q1080" i="5"/>
  <c r="L1080" i="5"/>
  <c r="M1080" i="5" s="1"/>
  <c r="S360" i="5"/>
  <c r="L600" i="5"/>
  <c r="M600" i="5" s="1"/>
  <c r="Q600" i="5"/>
  <c r="Q1200" i="5"/>
  <c r="L1200" i="5"/>
  <c r="M1200" i="5" s="1"/>
  <c r="L960" i="5"/>
  <c r="M960" i="5" s="1"/>
  <c r="Q960" i="5"/>
  <c r="Q840" i="5"/>
  <c r="L840" i="5"/>
  <c r="M840" i="5" s="1"/>
  <c r="P720" i="4"/>
  <c r="T720" i="4"/>
  <c r="U720" i="4" s="1"/>
  <c r="P120" i="4"/>
  <c r="T120" i="4"/>
  <c r="U120" i="4" s="1"/>
  <c r="N720" i="5"/>
  <c r="R720" i="5"/>
  <c r="S720" i="5" s="1"/>
  <c r="G1201" i="4"/>
  <c r="H1201" i="4" s="1"/>
  <c r="L1200" i="4"/>
  <c r="N1200" i="4" s="1"/>
  <c r="G961" i="4"/>
  <c r="H961" i="4" s="1"/>
  <c r="L960" i="4"/>
  <c r="N960" i="4" s="1"/>
  <c r="R721" i="4"/>
  <c r="I721" i="4"/>
  <c r="J721" i="4" s="1"/>
  <c r="R121" i="4"/>
  <c r="I121" i="4"/>
  <c r="J121" i="4" s="1"/>
  <c r="T360" i="4"/>
  <c r="U360" i="4" s="1"/>
  <c r="P360" i="4"/>
  <c r="N1080" i="5" l="1"/>
  <c r="R1080" i="5"/>
  <c r="J121" i="5"/>
  <c r="K121" i="5" s="1"/>
  <c r="O120" i="5"/>
  <c r="U120" i="5" s="1"/>
  <c r="V120" i="5" s="1"/>
  <c r="M241" i="4"/>
  <c r="Q240" i="4"/>
  <c r="W240" i="4" s="1"/>
  <c r="X240" i="4" s="1"/>
  <c r="I481" i="4"/>
  <c r="J481" i="4" s="1"/>
  <c r="R481" i="4"/>
  <c r="S1080" i="5"/>
  <c r="R1201" i="4"/>
  <c r="I1201" i="4"/>
  <c r="J1201" i="4" s="1"/>
  <c r="R601" i="4"/>
  <c r="I601" i="4"/>
  <c r="J601" i="4" s="1"/>
  <c r="S241" i="4"/>
  <c r="K241" i="4"/>
  <c r="N1200" i="5"/>
  <c r="R1200" i="5"/>
  <c r="T840" i="4"/>
  <c r="U840" i="4" s="1"/>
  <c r="P840" i="4"/>
  <c r="P600" i="4"/>
  <c r="T600" i="4"/>
  <c r="U600" i="4" s="1"/>
  <c r="O720" i="5"/>
  <c r="U720" i="5" s="1"/>
  <c r="V720" i="5" s="1"/>
  <c r="J721" i="5"/>
  <c r="K721" i="5" s="1"/>
  <c r="M121" i="4"/>
  <c r="Q120" i="4"/>
  <c r="W120" i="4" s="1"/>
  <c r="X120" i="4" s="1"/>
  <c r="O360" i="5"/>
  <c r="U360" i="5" s="1"/>
  <c r="V360" i="5" s="1"/>
  <c r="J361" i="5"/>
  <c r="K361" i="5" s="1"/>
  <c r="J241" i="5"/>
  <c r="K241" i="5" s="1"/>
  <c r="O240" i="5"/>
  <c r="U240" i="5" s="1"/>
  <c r="V240" i="5" s="1"/>
  <c r="K721" i="4"/>
  <c r="S721" i="4"/>
  <c r="S1200" i="5"/>
  <c r="T960" i="4"/>
  <c r="U960" i="4" s="1"/>
  <c r="P960" i="4"/>
  <c r="S600" i="5"/>
  <c r="P1080" i="4"/>
  <c r="T1080" i="4"/>
  <c r="U1080" i="4" s="1"/>
  <c r="S121" i="4"/>
  <c r="K121" i="4"/>
  <c r="I841" i="4"/>
  <c r="J841" i="4" s="1"/>
  <c r="R841" i="4"/>
  <c r="R1081" i="4"/>
  <c r="I1081" i="4"/>
  <c r="J1081" i="4" s="1"/>
  <c r="I961" i="4"/>
  <c r="J961" i="4" s="1"/>
  <c r="R961" i="4"/>
  <c r="M721" i="4"/>
  <c r="Q720" i="4"/>
  <c r="W720" i="4" s="1"/>
  <c r="X720" i="4" s="1"/>
  <c r="R600" i="5"/>
  <c r="N600" i="5"/>
  <c r="S480" i="5"/>
  <c r="N960" i="5"/>
  <c r="R960" i="5"/>
  <c r="S960" i="5" s="1"/>
  <c r="Q360" i="4"/>
  <c r="W360" i="4" s="1"/>
  <c r="X360" i="4" s="1"/>
  <c r="M361" i="4"/>
  <c r="T1200" i="4"/>
  <c r="U1200" i="4" s="1"/>
  <c r="P1200" i="4"/>
  <c r="R840" i="5"/>
  <c r="S840" i="5" s="1"/>
  <c r="N840" i="5"/>
  <c r="T480" i="4"/>
  <c r="U480" i="4" s="1"/>
  <c r="P480" i="4"/>
  <c r="R480" i="5"/>
  <c r="N480" i="5"/>
  <c r="S361" i="4"/>
  <c r="K361" i="4"/>
  <c r="S1081" i="4" l="1"/>
  <c r="K1081" i="4"/>
  <c r="Q1080" i="4"/>
  <c r="W1080" i="4" s="1"/>
  <c r="X1080" i="4" s="1"/>
  <c r="M1081" i="4"/>
  <c r="Q241" i="5"/>
  <c r="L241" i="5"/>
  <c r="M241" i="5" s="1"/>
  <c r="Q361" i="5"/>
  <c r="L361" i="5"/>
  <c r="M361" i="5" s="1"/>
  <c r="G362" i="4"/>
  <c r="H362" i="4" s="1"/>
  <c r="L361" i="4"/>
  <c r="N361" i="4" s="1"/>
  <c r="M961" i="4"/>
  <c r="Q960" i="4"/>
  <c r="W960" i="4" s="1"/>
  <c r="X960" i="4" s="1"/>
  <c r="M601" i="4"/>
  <c r="Q600" i="4"/>
  <c r="W600" i="4" s="1"/>
  <c r="X600" i="4" s="1"/>
  <c r="O840" i="5"/>
  <c r="U840" i="5" s="1"/>
  <c r="V840" i="5" s="1"/>
  <c r="J841" i="5"/>
  <c r="K841" i="5" s="1"/>
  <c r="O600" i="5"/>
  <c r="U600" i="5" s="1"/>
  <c r="V600" i="5" s="1"/>
  <c r="J601" i="5"/>
  <c r="K601" i="5" s="1"/>
  <c r="M841" i="4"/>
  <c r="Q840" i="4"/>
  <c r="W840" i="4" s="1"/>
  <c r="X840" i="4" s="1"/>
  <c r="S481" i="4"/>
  <c r="K481" i="4"/>
  <c r="S1201" i="4"/>
  <c r="K1201" i="4"/>
  <c r="S841" i="4"/>
  <c r="K841" i="4"/>
  <c r="L721" i="5"/>
  <c r="M721" i="5" s="1"/>
  <c r="Q721" i="5"/>
  <c r="L121" i="5"/>
  <c r="M121" i="5" s="1"/>
  <c r="Q121" i="5"/>
  <c r="S601" i="4"/>
  <c r="K601" i="4"/>
  <c r="M1201" i="4"/>
  <c r="Q1200" i="4"/>
  <c r="W1200" i="4" s="1"/>
  <c r="X1200" i="4" s="1"/>
  <c r="G122" i="4"/>
  <c r="H122" i="4" s="1"/>
  <c r="L121" i="4"/>
  <c r="N121" i="4" s="1"/>
  <c r="M481" i="4"/>
  <c r="Q480" i="4"/>
  <c r="W480" i="4" s="1"/>
  <c r="X480" i="4" s="1"/>
  <c r="G722" i="4"/>
  <c r="H722" i="4" s="1"/>
  <c r="L721" i="4"/>
  <c r="N721" i="4" s="1"/>
  <c r="J1201" i="5"/>
  <c r="K1201" i="5" s="1"/>
  <c r="O1200" i="5"/>
  <c r="U1200" i="5" s="1"/>
  <c r="V1200" i="5" s="1"/>
  <c r="O480" i="5"/>
  <c r="U480" i="5" s="1"/>
  <c r="V480" i="5" s="1"/>
  <c r="J481" i="5"/>
  <c r="K481" i="5" s="1"/>
  <c r="J961" i="5"/>
  <c r="K961" i="5" s="1"/>
  <c r="O960" i="5"/>
  <c r="U960" i="5" s="1"/>
  <c r="V960" i="5" s="1"/>
  <c r="K961" i="4"/>
  <c r="S961" i="4"/>
  <c r="G242" i="4"/>
  <c r="H242" i="4" s="1"/>
  <c r="L241" i="4"/>
  <c r="N241" i="4" s="1"/>
  <c r="J1081" i="5"/>
  <c r="K1081" i="5" s="1"/>
  <c r="O1080" i="5"/>
  <c r="U1080" i="5" s="1"/>
  <c r="V1080" i="5" s="1"/>
  <c r="R721" i="5" l="1"/>
  <c r="S721" i="5" s="1"/>
  <c r="N721" i="5"/>
  <c r="N241" i="5"/>
  <c r="R241" i="5"/>
  <c r="S241" i="5" s="1"/>
  <c r="I242" i="4"/>
  <c r="J242" i="4" s="1"/>
  <c r="R242" i="4"/>
  <c r="P721" i="4"/>
  <c r="T721" i="4"/>
  <c r="U721" i="4" s="1"/>
  <c r="G842" i="4"/>
  <c r="H842" i="4" s="1"/>
  <c r="L841" i="4"/>
  <c r="N841" i="4" s="1"/>
  <c r="P121" i="4"/>
  <c r="T121" i="4"/>
  <c r="U121" i="4" s="1"/>
  <c r="R122" i="4"/>
  <c r="I122" i="4"/>
  <c r="J122" i="4" s="1"/>
  <c r="R722" i="4"/>
  <c r="I722" i="4"/>
  <c r="J722" i="4" s="1"/>
  <c r="G602" i="4"/>
  <c r="H602" i="4" s="1"/>
  <c r="L601" i="4"/>
  <c r="N601" i="4" s="1"/>
  <c r="L601" i="5"/>
  <c r="M601" i="5" s="1"/>
  <c r="Q601" i="5"/>
  <c r="L961" i="4"/>
  <c r="N961" i="4" s="1"/>
  <c r="G962" i="4"/>
  <c r="H962" i="4" s="1"/>
  <c r="Q961" i="5"/>
  <c r="L961" i="5"/>
  <c r="M961" i="5" s="1"/>
  <c r="G1202" i="4"/>
  <c r="H1202" i="4" s="1"/>
  <c r="L1201" i="4"/>
  <c r="N1201" i="4" s="1"/>
  <c r="T361" i="4"/>
  <c r="U361" i="4" s="1"/>
  <c r="P361" i="4"/>
  <c r="L1201" i="5"/>
  <c r="M1201" i="5" s="1"/>
  <c r="Q1201" i="5"/>
  <c r="Q481" i="5"/>
  <c r="L481" i="5"/>
  <c r="M481" i="5" s="1"/>
  <c r="S121" i="5"/>
  <c r="L841" i="5"/>
  <c r="M841" i="5" s="1"/>
  <c r="Q841" i="5"/>
  <c r="I362" i="4"/>
  <c r="J362" i="4" s="1"/>
  <c r="R362" i="4"/>
  <c r="G1082" i="4"/>
  <c r="H1082" i="4" s="1"/>
  <c r="L1081" i="4"/>
  <c r="N1081" i="4" s="1"/>
  <c r="T241" i="4"/>
  <c r="U241" i="4" s="1"/>
  <c r="P241" i="4"/>
  <c r="Q1081" i="5"/>
  <c r="L1081" i="5"/>
  <c r="M1081" i="5" s="1"/>
  <c r="N121" i="5"/>
  <c r="R121" i="5"/>
  <c r="L481" i="4"/>
  <c r="N481" i="4" s="1"/>
  <c r="G482" i="4"/>
  <c r="H482" i="4" s="1"/>
  <c r="N361" i="5"/>
  <c r="R361" i="5"/>
  <c r="S361" i="5" s="1"/>
  <c r="N601" i="5" l="1"/>
  <c r="R601" i="5"/>
  <c r="Q121" i="4"/>
  <c r="W121" i="4" s="1"/>
  <c r="X121" i="4" s="1"/>
  <c r="M122" i="4"/>
  <c r="S242" i="4"/>
  <c r="K242" i="4"/>
  <c r="S841" i="5"/>
  <c r="M242" i="4"/>
  <c r="Q241" i="4"/>
  <c r="W241" i="4" s="1"/>
  <c r="X241" i="4" s="1"/>
  <c r="R1202" i="4"/>
  <c r="I1202" i="4"/>
  <c r="J1202" i="4" s="1"/>
  <c r="R602" i="4"/>
  <c r="I602" i="4"/>
  <c r="J602" i="4" s="1"/>
  <c r="T841" i="4"/>
  <c r="U841" i="4" s="1"/>
  <c r="P841" i="4"/>
  <c r="O241" i="5"/>
  <c r="U241" i="5" s="1"/>
  <c r="V241" i="5" s="1"/>
  <c r="J242" i="5"/>
  <c r="K242" i="5" s="1"/>
  <c r="R1081" i="5"/>
  <c r="N1081" i="5"/>
  <c r="T1201" i="4"/>
  <c r="U1201" i="4" s="1"/>
  <c r="P1201" i="4"/>
  <c r="S722" i="4"/>
  <c r="K722" i="4"/>
  <c r="I842" i="4"/>
  <c r="J842" i="4" s="1"/>
  <c r="R842" i="4"/>
  <c r="J722" i="5"/>
  <c r="K722" i="5" s="1"/>
  <c r="O721" i="5"/>
  <c r="U721" i="5" s="1"/>
  <c r="V721" i="5" s="1"/>
  <c r="P601" i="4"/>
  <c r="T601" i="4"/>
  <c r="U601" i="4" s="1"/>
  <c r="R482" i="4"/>
  <c r="I482" i="4"/>
  <c r="J482" i="4" s="1"/>
  <c r="S481" i="5"/>
  <c r="S961" i="5"/>
  <c r="N481" i="5"/>
  <c r="R481" i="5"/>
  <c r="S122" i="4"/>
  <c r="K122" i="4"/>
  <c r="Q721" i="4"/>
  <c r="W721" i="4" s="1"/>
  <c r="X721" i="4" s="1"/>
  <c r="M722" i="4"/>
  <c r="S1081" i="5"/>
  <c r="R961" i="5"/>
  <c r="N961" i="5"/>
  <c r="I1082" i="4"/>
  <c r="J1082" i="4" s="1"/>
  <c r="R1082" i="4"/>
  <c r="R1201" i="5"/>
  <c r="S1201" i="5" s="1"/>
  <c r="N1201" i="5"/>
  <c r="P961" i="4"/>
  <c r="T961" i="4"/>
  <c r="U961" i="4" s="1"/>
  <c r="R841" i="5"/>
  <c r="N841" i="5"/>
  <c r="J362" i="5"/>
  <c r="K362" i="5" s="1"/>
  <c r="O361" i="5"/>
  <c r="U361" i="5" s="1"/>
  <c r="V361" i="5" s="1"/>
  <c r="T1081" i="4"/>
  <c r="U1081" i="4" s="1"/>
  <c r="P1081" i="4"/>
  <c r="P481" i="4"/>
  <c r="T481" i="4"/>
  <c r="U481" i="4" s="1"/>
  <c r="R962" i="4"/>
  <c r="I962" i="4"/>
  <c r="J962" i="4" s="1"/>
  <c r="O121" i="5"/>
  <c r="U121" i="5" s="1"/>
  <c r="V121" i="5" s="1"/>
  <c r="J122" i="5"/>
  <c r="K122" i="5" s="1"/>
  <c r="S362" i="4"/>
  <c r="K362" i="4"/>
  <c r="Q361" i="4"/>
  <c r="W361" i="4" s="1"/>
  <c r="X361" i="4" s="1"/>
  <c r="M362" i="4"/>
  <c r="S601" i="5"/>
  <c r="S482" i="4" l="1"/>
  <c r="K482" i="4"/>
  <c r="L122" i="4"/>
  <c r="N122" i="4" s="1"/>
  <c r="G123" i="4"/>
  <c r="H123" i="4" s="1"/>
  <c r="G243" i="4"/>
  <c r="H243" i="4" s="1"/>
  <c r="L242" i="4"/>
  <c r="N242" i="4" s="1"/>
  <c r="O1201" i="5"/>
  <c r="U1201" i="5" s="1"/>
  <c r="V1201" i="5" s="1"/>
  <c r="J1202" i="5"/>
  <c r="K1202" i="5" s="1"/>
  <c r="L722" i="4"/>
  <c r="N722" i="4" s="1"/>
  <c r="G723" i="4"/>
  <c r="H723" i="4" s="1"/>
  <c r="M1202" i="4"/>
  <c r="Q1201" i="4"/>
  <c r="W1201" i="4" s="1"/>
  <c r="X1201" i="4" s="1"/>
  <c r="S602" i="4"/>
  <c r="K602" i="4"/>
  <c r="M842" i="4"/>
  <c r="Q841" i="4"/>
  <c r="W841" i="4" s="1"/>
  <c r="X841" i="4" s="1"/>
  <c r="O841" i="5"/>
  <c r="U841" i="5" s="1"/>
  <c r="V841" i="5" s="1"/>
  <c r="J842" i="5"/>
  <c r="K842" i="5" s="1"/>
  <c r="S1082" i="4"/>
  <c r="K1082" i="4"/>
  <c r="Q601" i="4"/>
  <c r="W601" i="4" s="1"/>
  <c r="X601" i="4" s="1"/>
  <c r="M602" i="4"/>
  <c r="Q122" i="5"/>
  <c r="L122" i="5"/>
  <c r="M122" i="5" s="1"/>
  <c r="O1081" i="5"/>
  <c r="U1081" i="5" s="1"/>
  <c r="V1081" i="5" s="1"/>
  <c r="J1082" i="5"/>
  <c r="K1082" i="5" s="1"/>
  <c r="K1202" i="4"/>
  <c r="S1202" i="4"/>
  <c r="S842" i="4"/>
  <c r="K842" i="4"/>
  <c r="S962" i="4"/>
  <c r="K962" i="4"/>
  <c r="O961" i="5"/>
  <c r="U961" i="5" s="1"/>
  <c r="V961" i="5" s="1"/>
  <c r="J962" i="5"/>
  <c r="K962" i="5" s="1"/>
  <c r="O481" i="5"/>
  <c r="U481" i="5" s="1"/>
  <c r="V481" i="5" s="1"/>
  <c r="J482" i="5"/>
  <c r="K482" i="5" s="1"/>
  <c r="G363" i="4"/>
  <c r="H363" i="4" s="1"/>
  <c r="L362" i="4"/>
  <c r="N362" i="4" s="1"/>
  <c r="M482" i="4"/>
  <c r="Q481" i="4"/>
  <c r="W481" i="4" s="1"/>
  <c r="X481" i="4" s="1"/>
  <c r="Q722" i="5"/>
  <c r="L722" i="5"/>
  <c r="M722" i="5" s="1"/>
  <c r="Q362" i="5"/>
  <c r="L362" i="5"/>
  <c r="M362" i="5" s="1"/>
  <c r="M1082" i="4"/>
  <c r="Q1081" i="4"/>
  <c r="W1081" i="4" s="1"/>
  <c r="X1081" i="4" s="1"/>
  <c r="Q961" i="4"/>
  <c r="W961" i="4" s="1"/>
  <c r="X961" i="4" s="1"/>
  <c r="M962" i="4"/>
  <c r="L242" i="5"/>
  <c r="M242" i="5" s="1"/>
  <c r="Q242" i="5"/>
  <c r="O601" i="5"/>
  <c r="U601" i="5" s="1"/>
  <c r="V601" i="5" s="1"/>
  <c r="J602" i="5"/>
  <c r="K602" i="5" s="1"/>
  <c r="R243" i="4" l="1"/>
  <c r="I243" i="4"/>
  <c r="J243" i="4" s="1"/>
  <c r="L962" i="5"/>
  <c r="M962" i="5" s="1"/>
  <c r="Q962" i="5"/>
  <c r="R122" i="5"/>
  <c r="N122" i="5"/>
  <c r="Q842" i="5"/>
  <c r="L842" i="5"/>
  <c r="M842" i="5" s="1"/>
  <c r="R123" i="4"/>
  <c r="I123" i="4"/>
  <c r="J123" i="4" s="1"/>
  <c r="Q1082" i="5"/>
  <c r="L1082" i="5"/>
  <c r="M1082" i="5" s="1"/>
  <c r="S122" i="5"/>
  <c r="I723" i="4"/>
  <c r="J723" i="4" s="1"/>
  <c r="R723" i="4"/>
  <c r="T122" i="4"/>
  <c r="U122" i="4" s="1"/>
  <c r="P122" i="4"/>
  <c r="G963" i="4"/>
  <c r="H963" i="4" s="1"/>
  <c r="L962" i="4"/>
  <c r="N962" i="4" s="1"/>
  <c r="L602" i="5"/>
  <c r="M602" i="5" s="1"/>
  <c r="Q602" i="5"/>
  <c r="P362" i="4"/>
  <c r="T362" i="4"/>
  <c r="U362" i="4" s="1"/>
  <c r="G843" i="4"/>
  <c r="H843" i="4" s="1"/>
  <c r="L842" i="4"/>
  <c r="N842" i="4" s="1"/>
  <c r="T722" i="4"/>
  <c r="U722" i="4" s="1"/>
  <c r="P722" i="4"/>
  <c r="G483" i="4"/>
  <c r="H483" i="4" s="1"/>
  <c r="L482" i="4"/>
  <c r="N482" i="4" s="1"/>
  <c r="R362" i="5"/>
  <c r="S362" i="5" s="1"/>
  <c r="N362" i="5"/>
  <c r="R363" i="4"/>
  <c r="I363" i="4"/>
  <c r="J363" i="4" s="1"/>
  <c r="Q1202" i="5"/>
  <c r="L1202" i="5"/>
  <c r="M1202" i="5" s="1"/>
  <c r="N722" i="5"/>
  <c r="R722" i="5"/>
  <c r="S722" i="5" s="1"/>
  <c r="S242" i="5"/>
  <c r="L482" i="5"/>
  <c r="M482" i="5" s="1"/>
  <c r="Q482" i="5"/>
  <c r="L602" i="4"/>
  <c r="N602" i="4" s="1"/>
  <c r="G603" i="4"/>
  <c r="H603" i="4" s="1"/>
  <c r="R242" i="5"/>
  <c r="N242" i="5"/>
  <c r="G1203" i="4"/>
  <c r="H1203" i="4" s="1"/>
  <c r="L1202" i="4"/>
  <c r="N1202" i="4" s="1"/>
  <c r="G1083" i="4"/>
  <c r="H1083" i="4" s="1"/>
  <c r="L1082" i="4"/>
  <c r="N1082" i="4" s="1"/>
  <c r="P242" i="4"/>
  <c r="T242" i="4"/>
  <c r="U242" i="4" s="1"/>
  <c r="Q362" i="4" l="1"/>
  <c r="W362" i="4" s="1"/>
  <c r="X362" i="4" s="1"/>
  <c r="M363" i="4"/>
  <c r="J123" i="5"/>
  <c r="K123" i="5" s="1"/>
  <c r="O122" i="5"/>
  <c r="U122" i="5" s="1"/>
  <c r="V122" i="5" s="1"/>
  <c r="S723" i="4"/>
  <c r="K723" i="4"/>
  <c r="P482" i="4"/>
  <c r="T482" i="4"/>
  <c r="U482" i="4" s="1"/>
  <c r="S602" i="5"/>
  <c r="R602" i="5"/>
  <c r="N602" i="5"/>
  <c r="N1082" i="5"/>
  <c r="R1082" i="5"/>
  <c r="S962" i="5"/>
  <c r="N1202" i="5"/>
  <c r="R1202" i="5"/>
  <c r="S1202" i="5" s="1"/>
  <c r="N962" i="5"/>
  <c r="R962" i="5"/>
  <c r="Q242" i="4"/>
  <c r="W242" i="4" s="1"/>
  <c r="X242" i="4" s="1"/>
  <c r="M243" i="4"/>
  <c r="S1082" i="5"/>
  <c r="I963" i="4"/>
  <c r="J963" i="4" s="1"/>
  <c r="R963" i="4"/>
  <c r="S123" i="4"/>
  <c r="K123" i="4"/>
  <c r="S243" i="4"/>
  <c r="K243" i="4"/>
  <c r="S363" i="4"/>
  <c r="K363" i="4"/>
  <c r="P842" i="4"/>
  <c r="T842" i="4"/>
  <c r="U842" i="4" s="1"/>
  <c r="M123" i="4"/>
  <c r="Q122" i="4"/>
  <c r="W122" i="4" s="1"/>
  <c r="X122" i="4" s="1"/>
  <c r="R483" i="4"/>
  <c r="I483" i="4"/>
  <c r="J483" i="4" s="1"/>
  <c r="P962" i="4"/>
  <c r="T962" i="4"/>
  <c r="U962" i="4" s="1"/>
  <c r="T1082" i="4"/>
  <c r="U1082" i="4" s="1"/>
  <c r="P1082" i="4"/>
  <c r="T602" i="4"/>
  <c r="U602" i="4" s="1"/>
  <c r="P602" i="4"/>
  <c r="R843" i="4"/>
  <c r="I843" i="4"/>
  <c r="J843" i="4" s="1"/>
  <c r="N842" i="5"/>
  <c r="R842" i="5"/>
  <c r="J243" i="5"/>
  <c r="K243" i="5" s="1"/>
  <c r="O242" i="5"/>
  <c r="U242" i="5" s="1"/>
  <c r="V242" i="5" s="1"/>
  <c r="O722" i="5"/>
  <c r="U722" i="5" s="1"/>
  <c r="V722" i="5" s="1"/>
  <c r="J723" i="5"/>
  <c r="K723" i="5" s="1"/>
  <c r="M723" i="4"/>
  <c r="Q722" i="4"/>
  <c r="W722" i="4" s="1"/>
  <c r="X722" i="4" s="1"/>
  <c r="R603" i="4"/>
  <c r="I603" i="4"/>
  <c r="J603" i="4" s="1"/>
  <c r="R1083" i="4"/>
  <c r="I1083" i="4"/>
  <c r="J1083" i="4" s="1"/>
  <c r="P1202" i="4"/>
  <c r="T1202" i="4"/>
  <c r="U1202" i="4" s="1"/>
  <c r="S482" i="5"/>
  <c r="I1203" i="4"/>
  <c r="J1203" i="4" s="1"/>
  <c r="R1203" i="4"/>
  <c r="R482" i="5"/>
  <c r="N482" i="5"/>
  <c r="O362" i="5"/>
  <c r="U362" i="5" s="1"/>
  <c r="V362" i="5" s="1"/>
  <c r="J363" i="5"/>
  <c r="K363" i="5" s="1"/>
  <c r="S842" i="5"/>
  <c r="O842" i="5" l="1"/>
  <c r="U842" i="5" s="1"/>
  <c r="V842" i="5" s="1"/>
  <c r="J843" i="5"/>
  <c r="K843" i="5" s="1"/>
  <c r="M963" i="4"/>
  <c r="Q962" i="4"/>
  <c r="W962" i="4" s="1"/>
  <c r="X962" i="4" s="1"/>
  <c r="S483" i="4"/>
  <c r="K483" i="4"/>
  <c r="G364" i="4"/>
  <c r="H364" i="4" s="1"/>
  <c r="L363" i="4"/>
  <c r="N363" i="4" s="1"/>
  <c r="G724" i="4"/>
  <c r="H724" i="4" s="1"/>
  <c r="L723" i="4"/>
  <c r="N723" i="4" s="1"/>
  <c r="S1203" i="4"/>
  <c r="K1203" i="4"/>
  <c r="J1203" i="5"/>
  <c r="K1203" i="5" s="1"/>
  <c r="O1202" i="5"/>
  <c r="U1202" i="5" s="1"/>
  <c r="V1202" i="5" s="1"/>
  <c r="L723" i="5"/>
  <c r="M723" i="5" s="1"/>
  <c r="Q723" i="5"/>
  <c r="Q1202" i="4"/>
  <c r="W1202" i="4" s="1"/>
  <c r="X1202" i="4" s="1"/>
  <c r="M1203" i="4"/>
  <c r="M603" i="4"/>
  <c r="Q602" i="4"/>
  <c r="W602" i="4" s="1"/>
  <c r="X602" i="4" s="1"/>
  <c r="G244" i="4"/>
  <c r="H244" i="4" s="1"/>
  <c r="L243" i="4"/>
  <c r="N243" i="4" s="1"/>
  <c r="J1083" i="5"/>
  <c r="K1083" i="5" s="1"/>
  <c r="O1082" i="5"/>
  <c r="U1082" i="5" s="1"/>
  <c r="V1082" i="5" s="1"/>
  <c r="S843" i="4"/>
  <c r="K843" i="4"/>
  <c r="Q482" i="4"/>
  <c r="W482" i="4" s="1"/>
  <c r="X482" i="4" s="1"/>
  <c r="M483" i="4"/>
  <c r="S1083" i="4"/>
  <c r="K1083" i="4"/>
  <c r="O602" i="5"/>
  <c r="U602" i="5" s="1"/>
  <c r="V602" i="5" s="1"/>
  <c r="J603" i="5"/>
  <c r="K603" i="5" s="1"/>
  <c r="L123" i="5"/>
  <c r="M123" i="5" s="1"/>
  <c r="Q123" i="5"/>
  <c r="M843" i="4"/>
  <c r="Q842" i="4"/>
  <c r="W842" i="4" s="1"/>
  <c r="X842" i="4" s="1"/>
  <c r="Q243" i="5"/>
  <c r="L243" i="5"/>
  <c r="M243" i="5" s="1"/>
  <c r="M1083" i="4"/>
  <c r="Q1082" i="4"/>
  <c r="W1082" i="4" s="1"/>
  <c r="X1082" i="4" s="1"/>
  <c r="G124" i="4"/>
  <c r="H124" i="4" s="1"/>
  <c r="L123" i="4"/>
  <c r="N123" i="4" s="1"/>
  <c r="S963" i="4"/>
  <c r="K963" i="4"/>
  <c r="Q363" i="5"/>
  <c r="L363" i="5"/>
  <c r="M363" i="5" s="1"/>
  <c r="O482" i="5"/>
  <c r="U482" i="5" s="1"/>
  <c r="V482" i="5" s="1"/>
  <c r="J483" i="5"/>
  <c r="K483" i="5" s="1"/>
  <c r="S603" i="4"/>
  <c r="K603" i="4"/>
  <c r="J963" i="5"/>
  <c r="K963" i="5" s="1"/>
  <c r="O962" i="5"/>
  <c r="U962" i="5" s="1"/>
  <c r="V962" i="5" s="1"/>
  <c r="R364" i="4" l="1"/>
  <c r="I364" i="4"/>
  <c r="J364" i="4" s="1"/>
  <c r="R124" i="4"/>
  <c r="I124" i="4"/>
  <c r="J124" i="4" s="1"/>
  <c r="G844" i="4"/>
  <c r="H844" i="4" s="1"/>
  <c r="L843" i="4"/>
  <c r="N843" i="4" s="1"/>
  <c r="L483" i="4"/>
  <c r="N483" i="4" s="1"/>
  <c r="G484" i="4"/>
  <c r="H484" i="4" s="1"/>
  <c r="L1203" i="5"/>
  <c r="M1203" i="5" s="1"/>
  <c r="Q1203" i="5"/>
  <c r="Q483" i="5"/>
  <c r="L483" i="5"/>
  <c r="M483" i="5" s="1"/>
  <c r="Q603" i="5"/>
  <c r="L603" i="5"/>
  <c r="M603" i="5" s="1"/>
  <c r="L1203" i="4"/>
  <c r="N1203" i="4" s="1"/>
  <c r="G1204" i="4"/>
  <c r="H1204" i="4" s="1"/>
  <c r="S243" i="5"/>
  <c r="G1084" i="4"/>
  <c r="H1084" i="4" s="1"/>
  <c r="L1083" i="4"/>
  <c r="N1083" i="4" s="1"/>
  <c r="Q1083" i="5"/>
  <c r="L1083" i="5"/>
  <c r="M1083" i="5" s="1"/>
  <c r="T723" i="4"/>
  <c r="U723" i="4" s="1"/>
  <c r="P723" i="4"/>
  <c r="G604" i="4"/>
  <c r="H604" i="4" s="1"/>
  <c r="L603" i="4"/>
  <c r="N603" i="4" s="1"/>
  <c r="N123" i="5"/>
  <c r="R123" i="5"/>
  <c r="S123" i="5" s="1"/>
  <c r="N243" i="5"/>
  <c r="R243" i="5"/>
  <c r="G964" i="4"/>
  <c r="H964" i="4" s="1"/>
  <c r="L963" i="4"/>
  <c r="N963" i="4" s="1"/>
  <c r="P243" i="4"/>
  <c r="T243" i="4"/>
  <c r="U243" i="4" s="1"/>
  <c r="S723" i="5"/>
  <c r="I724" i="4"/>
  <c r="J724" i="4" s="1"/>
  <c r="R724" i="4"/>
  <c r="L843" i="5"/>
  <c r="M843" i="5" s="1"/>
  <c r="Q843" i="5"/>
  <c r="T123" i="4"/>
  <c r="U123" i="4" s="1"/>
  <c r="P123" i="4"/>
  <c r="N363" i="5"/>
  <c r="R363" i="5"/>
  <c r="S363" i="5" s="1"/>
  <c r="Q963" i="5"/>
  <c r="L963" i="5"/>
  <c r="M963" i="5" s="1"/>
  <c r="R244" i="4"/>
  <c r="I244" i="4"/>
  <c r="J244" i="4" s="1"/>
  <c r="R723" i="5"/>
  <c r="N723" i="5"/>
  <c r="T363" i="4"/>
  <c r="U363" i="4" s="1"/>
  <c r="P363" i="4"/>
  <c r="S724" i="4" l="1"/>
  <c r="K724" i="4"/>
  <c r="T1083" i="4"/>
  <c r="U1083" i="4" s="1"/>
  <c r="P1083" i="4"/>
  <c r="N483" i="5"/>
  <c r="R483" i="5"/>
  <c r="S124" i="4"/>
  <c r="K124" i="4"/>
  <c r="M364" i="4"/>
  <c r="Q363" i="4"/>
  <c r="W363" i="4" s="1"/>
  <c r="X363" i="4" s="1"/>
  <c r="K364" i="4"/>
  <c r="S364" i="4"/>
  <c r="J364" i="5"/>
  <c r="K364" i="5" s="1"/>
  <c r="O363" i="5"/>
  <c r="U363" i="5" s="1"/>
  <c r="V363" i="5" s="1"/>
  <c r="M124" i="4"/>
  <c r="Q123" i="4"/>
  <c r="W123" i="4" s="1"/>
  <c r="X123" i="4" s="1"/>
  <c r="R1203" i="5"/>
  <c r="S1203" i="5" s="1"/>
  <c r="N1203" i="5"/>
  <c r="T963" i="4"/>
  <c r="U963" i="4" s="1"/>
  <c r="P963" i="4"/>
  <c r="M724" i="4"/>
  <c r="Q723" i="4"/>
  <c r="W723" i="4" s="1"/>
  <c r="X723" i="4" s="1"/>
  <c r="R1204" i="4"/>
  <c r="I1204" i="4"/>
  <c r="J1204" i="4" s="1"/>
  <c r="R484" i="4"/>
  <c r="I484" i="4"/>
  <c r="J484" i="4" s="1"/>
  <c r="S483" i="5"/>
  <c r="S843" i="5"/>
  <c r="R964" i="4"/>
  <c r="I964" i="4"/>
  <c r="J964" i="4" s="1"/>
  <c r="P1203" i="4"/>
  <c r="T1203" i="4"/>
  <c r="U1203" i="4" s="1"/>
  <c r="T483" i="4"/>
  <c r="U483" i="4" s="1"/>
  <c r="P483" i="4"/>
  <c r="O123" i="5"/>
  <c r="U123" i="5" s="1"/>
  <c r="V123" i="5" s="1"/>
  <c r="J124" i="5"/>
  <c r="K124" i="5" s="1"/>
  <c r="T603" i="4"/>
  <c r="U603" i="4" s="1"/>
  <c r="P603" i="4"/>
  <c r="R604" i="4"/>
  <c r="I604" i="4"/>
  <c r="J604" i="4" s="1"/>
  <c r="R843" i="5"/>
  <c r="N843" i="5"/>
  <c r="R1083" i="5"/>
  <c r="N1083" i="5"/>
  <c r="N603" i="5"/>
  <c r="R603" i="5"/>
  <c r="P843" i="4"/>
  <c r="T843" i="4"/>
  <c r="U843" i="4" s="1"/>
  <c r="I1084" i="4"/>
  <c r="J1084" i="4" s="1"/>
  <c r="R1084" i="4"/>
  <c r="J724" i="5"/>
  <c r="K724" i="5" s="1"/>
  <c r="O723" i="5"/>
  <c r="U723" i="5" s="1"/>
  <c r="V723" i="5" s="1"/>
  <c r="M244" i="4"/>
  <c r="Q243" i="4"/>
  <c r="W243" i="4" s="1"/>
  <c r="X243" i="4" s="1"/>
  <c r="S244" i="4"/>
  <c r="K244" i="4"/>
  <c r="R963" i="5"/>
  <c r="S963" i="5" s="1"/>
  <c r="N963" i="5"/>
  <c r="O243" i="5"/>
  <c r="U243" i="5" s="1"/>
  <c r="V243" i="5" s="1"/>
  <c r="J244" i="5"/>
  <c r="K244" i="5" s="1"/>
  <c r="S1083" i="5"/>
  <c r="S603" i="5"/>
  <c r="R844" i="4"/>
  <c r="I844" i="4"/>
  <c r="J844" i="4" s="1"/>
  <c r="Q364" i="5" l="1"/>
  <c r="L364" i="5"/>
  <c r="M364" i="5" s="1"/>
  <c r="G125" i="4"/>
  <c r="H125" i="4" s="1"/>
  <c r="L124" i="4"/>
  <c r="N124" i="4" s="1"/>
  <c r="O963" i="5"/>
  <c r="U963" i="5" s="1"/>
  <c r="V963" i="5" s="1"/>
  <c r="J964" i="5"/>
  <c r="K964" i="5" s="1"/>
  <c r="Q724" i="5"/>
  <c r="L724" i="5"/>
  <c r="M724" i="5" s="1"/>
  <c r="Q963" i="4"/>
  <c r="W963" i="4" s="1"/>
  <c r="X963" i="4" s="1"/>
  <c r="M964" i="4"/>
  <c r="S844" i="4"/>
  <c r="K844" i="4"/>
  <c r="O843" i="5"/>
  <c r="U843" i="5" s="1"/>
  <c r="V843" i="5" s="1"/>
  <c r="J844" i="5"/>
  <c r="K844" i="5" s="1"/>
  <c r="M484" i="4"/>
  <c r="Q483" i="4"/>
  <c r="W483" i="4" s="1"/>
  <c r="X483" i="4" s="1"/>
  <c r="G365" i="4"/>
  <c r="H365" i="4" s="1"/>
  <c r="L364" i="4"/>
  <c r="N364" i="4" s="1"/>
  <c r="O483" i="5"/>
  <c r="U483" i="5" s="1"/>
  <c r="V483" i="5" s="1"/>
  <c r="J484" i="5"/>
  <c r="K484" i="5" s="1"/>
  <c r="K1084" i="4"/>
  <c r="S1084" i="4"/>
  <c r="S484" i="4"/>
  <c r="K484" i="4"/>
  <c r="O1203" i="5"/>
  <c r="U1203" i="5" s="1"/>
  <c r="V1203" i="5" s="1"/>
  <c r="J1204" i="5"/>
  <c r="K1204" i="5" s="1"/>
  <c r="G245" i="4"/>
  <c r="H245" i="4" s="1"/>
  <c r="L244" i="4"/>
  <c r="N244" i="4" s="1"/>
  <c r="S604" i="4"/>
  <c r="K604" i="4"/>
  <c r="M1084" i="4"/>
  <c r="Q1083" i="4"/>
  <c r="W1083" i="4" s="1"/>
  <c r="X1083" i="4" s="1"/>
  <c r="Q124" i="5"/>
  <c r="L124" i="5"/>
  <c r="M124" i="5" s="1"/>
  <c r="S1204" i="4"/>
  <c r="K1204" i="4"/>
  <c r="O1083" i="5"/>
  <c r="U1083" i="5" s="1"/>
  <c r="V1083" i="5" s="1"/>
  <c r="J1084" i="5"/>
  <c r="K1084" i="5" s="1"/>
  <c r="Q843" i="4"/>
  <c r="W843" i="4" s="1"/>
  <c r="X843" i="4" s="1"/>
  <c r="M844" i="4"/>
  <c r="L244" i="5"/>
  <c r="M244" i="5" s="1"/>
  <c r="Q244" i="5"/>
  <c r="Q603" i="4"/>
  <c r="W603" i="4" s="1"/>
  <c r="X603" i="4" s="1"/>
  <c r="M604" i="4"/>
  <c r="K964" i="4"/>
  <c r="S964" i="4"/>
  <c r="G725" i="4"/>
  <c r="H725" i="4" s="1"/>
  <c r="L724" i="4"/>
  <c r="N724" i="4" s="1"/>
  <c r="Q1203" i="4"/>
  <c r="W1203" i="4" s="1"/>
  <c r="X1203" i="4" s="1"/>
  <c r="M1204" i="4"/>
  <c r="O603" i="5"/>
  <c r="U603" i="5" s="1"/>
  <c r="V603" i="5" s="1"/>
  <c r="J604" i="5"/>
  <c r="K604" i="5" s="1"/>
  <c r="L1084" i="4" l="1"/>
  <c r="N1084" i="4" s="1"/>
  <c r="G1085" i="4"/>
  <c r="H1085" i="4" s="1"/>
  <c r="G1205" i="4"/>
  <c r="H1205" i="4" s="1"/>
  <c r="L1204" i="4"/>
  <c r="N1204" i="4" s="1"/>
  <c r="S724" i="5"/>
  <c r="T244" i="4"/>
  <c r="U244" i="4" s="1"/>
  <c r="P244" i="4"/>
  <c r="Q844" i="5"/>
  <c r="L844" i="5"/>
  <c r="M844" i="5" s="1"/>
  <c r="L484" i="5"/>
  <c r="M484" i="5" s="1"/>
  <c r="Q484" i="5"/>
  <c r="L964" i="5"/>
  <c r="M964" i="5" s="1"/>
  <c r="Q964" i="5"/>
  <c r="S244" i="5"/>
  <c r="R245" i="4"/>
  <c r="I245" i="4"/>
  <c r="J245" i="4" s="1"/>
  <c r="P724" i="4"/>
  <c r="T724" i="4"/>
  <c r="U724" i="4" s="1"/>
  <c r="S124" i="5"/>
  <c r="R365" i="4"/>
  <c r="I365" i="4"/>
  <c r="J365" i="4" s="1"/>
  <c r="S364" i="5"/>
  <c r="R124" i="5"/>
  <c r="N124" i="5"/>
  <c r="R244" i="5"/>
  <c r="N244" i="5"/>
  <c r="Q1204" i="5"/>
  <c r="L1204" i="5"/>
  <c r="M1204" i="5" s="1"/>
  <c r="L844" i="4"/>
  <c r="N844" i="4" s="1"/>
  <c r="G845" i="4"/>
  <c r="H845" i="4" s="1"/>
  <c r="P124" i="4"/>
  <c r="T124" i="4"/>
  <c r="U124" i="4" s="1"/>
  <c r="R725" i="4"/>
  <c r="I725" i="4"/>
  <c r="J725" i="4" s="1"/>
  <c r="T364" i="4"/>
  <c r="U364" i="4" s="1"/>
  <c r="P364" i="4"/>
  <c r="R125" i="4"/>
  <c r="I125" i="4"/>
  <c r="J125" i="4" s="1"/>
  <c r="G485" i="4"/>
  <c r="H485" i="4" s="1"/>
  <c r="L484" i="4"/>
  <c r="N484" i="4" s="1"/>
  <c r="R364" i="5"/>
  <c r="N364" i="5"/>
  <c r="L604" i="5"/>
  <c r="M604" i="5" s="1"/>
  <c r="Q604" i="5"/>
  <c r="Q1084" i="5"/>
  <c r="L1084" i="5"/>
  <c r="M1084" i="5" s="1"/>
  <c r="L964" i="4"/>
  <c r="N964" i="4" s="1"/>
  <c r="G965" i="4"/>
  <c r="H965" i="4" s="1"/>
  <c r="L604" i="4"/>
  <c r="N604" i="4" s="1"/>
  <c r="G605" i="4"/>
  <c r="H605" i="4" s="1"/>
  <c r="N724" i="5"/>
  <c r="R724" i="5"/>
  <c r="R845" i="4" l="1"/>
  <c r="I845" i="4"/>
  <c r="J845" i="4" s="1"/>
  <c r="S365" i="4"/>
  <c r="K365" i="4"/>
  <c r="L365" i="4" s="1"/>
  <c r="M365" i="4"/>
  <c r="Q364" i="4"/>
  <c r="W364" i="4" s="1"/>
  <c r="X364" i="4" s="1"/>
  <c r="N964" i="5"/>
  <c r="R964" i="5"/>
  <c r="T1204" i="4"/>
  <c r="U1204" i="4" s="1"/>
  <c r="P1204" i="4"/>
  <c r="R1084" i="5"/>
  <c r="S1084" i="5" s="1"/>
  <c r="N1084" i="5"/>
  <c r="R604" i="5"/>
  <c r="N604" i="5"/>
  <c r="I1205" i="4"/>
  <c r="J1205" i="4" s="1"/>
  <c r="R1205" i="4"/>
  <c r="T844" i="4"/>
  <c r="U844" i="4" s="1"/>
  <c r="P844" i="4"/>
  <c r="R484" i="5"/>
  <c r="S484" i="5" s="1"/>
  <c r="N484" i="5"/>
  <c r="R1085" i="4"/>
  <c r="I1085" i="4"/>
  <c r="J1085" i="4" s="1"/>
  <c r="S604" i="5"/>
  <c r="O724" i="5"/>
  <c r="U724" i="5" s="1"/>
  <c r="V724" i="5" s="1"/>
  <c r="J725" i="5"/>
  <c r="K725" i="5" s="1"/>
  <c r="R844" i="5"/>
  <c r="N844" i="5"/>
  <c r="P1084" i="4"/>
  <c r="T1084" i="4"/>
  <c r="U1084" i="4" s="1"/>
  <c r="S125" i="4"/>
  <c r="K125" i="4"/>
  <c r="L125" i="4" s="1"/>
  <c r="N125" i="4" s="1"/>
  <c r="N1204" i="5"/>
  <c r="R1204" i="5"/>
  <c r="S1204" i="5" s="1"/>
  <c r="R605" i="4"/>
  <c r="I605" i="4"/>
  <c r="J605" i="4" s="1"/>
  <c r="O364" i="5"/>
  <c r="U364" i="5" s="1"/>
  <c r="V364" i="5" s="1"/>
  <c r="J365" i="5"/>
  <c r="K365" i="5" s="1"/>
  <c r="O244" i="5"/>
  <c r="U244" i="5" s="1"/>
  <c r="V244" i="5" s="1"/>
  <c r="J245" i="5"/>
  <c r="K245" i="5" s="1"/>
  <c r="P604" i="4"/>
  <c r="T604" i="4"/>
  <c r="U604" i="4" s="1"/>
  <c r="I965" i="4"/>
  <c r="J965" i="4" s="1"/>
  <c r="R965" i="4"/>
  <c r="S245" i="4"/>
  <c r="K245" i="4"/>
  <c r="L245" i="4" s="1"/>
  <c r="S844" i="5"/>
  <c r="S964" i="5"/>
  <c r="S725" i="4"/>
  <c r="K725" i="4"/>
  <c r="L725" i="4" s="1"/>
  <c r="M725" i="4"/>
  <c r="Q724" i="4"/>
  <c r="W724" i="4" s="1"/>
  <c r="X724" i="4" s="1"/>
  <c r="T484" i="4"/>
  <c r="U484" i="4" s="1"/>
  <c r="P484" i="4"/>
  <c r="J125" i="5"/>
  <c r="K125" i="5" s="1"/>
  <c r="O124" i="5"/>
  <c r="U124" i="5" s="1"/>
  <c r="V124" i="5" s="1"/>
  <c r="T964" i="4"/>
  <c r="U964" i="4" s="1"/>
  <c r="P964" i="4"/>
  <c r="R485" i="4"/>
  <c r="I485" i="4"/>
  <c r="J485" i="4" s="1"/>
  <c r="M125" i="4"/>
  <c r="Q124" i="4"/>
  <c r="W124" i="4" s="1"/>
  <c r="X124" i="4" s="1"/>
  <c r="M245" i="4"/>
  <c r="Q244" i="4"/>
  <c r="W244" i="4" s="1"/>
  <c r="X244" i="4" s="1"/>
  <c r="S605" i="4" l="1"/>
  <c r="K605" i="4"/>
  <c r="L605" i="4" s="1"/>
  <c r="O844" i="5"/>
  <c r="U844" i="5" s="1"/>
  <c r="V844" i="5" s="1"/>
  <c r="J845" i="5"/>
  <c r="K845" i="5" s="1"/>
  <c r="O484" i="5"/>
  <c r="U484" i="5" s="1"/>
  <c r="V484" i="5" s="1"/>
  <c r="J485" i="5"/>
  <c r="K485" i="5" s="1"/>
  <c r="O604" i="5"/>
  <c r="U604" i="5" s="1"/>
  <c r="V604" i="5" s="1"/>
  <c r="J605" i="5"/>
  <c r="K605" i="5" s="1"/>
  <c r="J965" i="5"/>
  <c r="K965" i="5" s="1"/>
  <c r="O964" i="5"/>
  <c r="U964" i="5" s="1"/>
  <c r="V964" i="5" s="1"/>
  <c r="K965" i="4"/>
  <c r="L965" i="4" s="1"/>
  <c r="S965" i="4"/>
  <c r="M965" i="4"/>
  <c r="Q964" i="4"/>
  <c r="W964" i="4" s="1"/>
  <c r="X964" i="4" s="1"/>
  <c r="N725" i="4"/>
  <c r="L725" i="5"/>
  <c r="M725" i="5" s="1"/>
  <c r="Q725" i="5"/>
  <c r="M845" i="4"/>
  <c r="Q844" i="4"/>
  <c r="W844" i="4" s="1"/>
  <c r="X844" i="4" s="1"/>
  <c r="M605" i="4"/>
  <c r="Q604" i="4"/>
  <c r="W604" i="4" s="1"/>
  <c r="X604" i="4" s="1"/>
  <c r="J1205" i="5"/>
  <c r="K1205" i="5" s="1"/>
  <c r="O1204" i="5"/>
  <c r="U1204" i="5" s="1"/>
  <c r="V1204" i="5" s="1"/>
  <c r="J1085" i="5"/>
  <c r="K1085" i="5" s="1"/>
  <c r="O1084" i="5"/>
  <c r="U1084" i="5" s="1"/>
  <c r="V1084" i="5" s="1"/>
  <c r="Q245" i="5"/>
  <c r="L245" i="5"/>
  <c r="M245" i="5" s="1"/>
  <c r="N365" i="4"/>
  <c r="P125" i="4"/>
  <c r="Q125" i="4" s="1"/>
  <c r="W125" i="4" s="1"/>
  <c r="X125" i="4" s="1"/>
  <c r="T125" i="4"/>
  <c r="U125" i="4" s="1"/>
  <c r="Q484" i="4"/>
  <c r="W484" i="4" s="1"/>
  <c r="X484" i="4" s="1"/>
  <c r="M485" i="4"/>
  <c r="S1205" i="4"/>
  <c r="K1205" i="4"/>
  <c r="L1205" i="4" s="1"/>
  <c r="N1205" i="4" s="1"/>
  <c r="M1205" i="4"/>
  <c r="Q1204" i="4"/>
  <c r="W1204" i="4" s="1"/>
  <c r="X1204" i="4" s="1"/>
  <c r="L125" i="5"/>
  <c r="M125" i="5" s="1"/>
  <c r="Q125" i="5"/>
  <c r="Q365" i="5"/>
  <c r="L365" i="5"/>
  <c r="M365" i="5" s="1"/>
  <c r="S1085" i="4"/>
  <c r="K1085" i="4"/>
  <c r="L1085" i="4" s="1"/>
  <c r="S845" i="4"/>
  <c r="K845" i="4"/>
  <c r="L845" i="4" s="1"/>
  <c r="N245" i="4"/>
  <c r="S485" i="4"/>
  <c r="K485" i="4"/>
  <c r="L485" i="4" s="1"/>
  <c r="N485" i="4" s="1"/>
  <c r="Q1084" i="4"/>
  <c r="W1084" i="4" s="1"/>
  <c r="X1084" i="4" s="1"/>
  <c r="M1085" i="4"/>
  <c r="Q485" i="5" l="1"/>
  <c r="L485" i="5"/>
  <c r="M485" i="5" s="1"/>
  <c r="N245" i="5"/>
  <c r="O245" i="5" s="1"/>
  <c r="U245" i="5" s="1"/>
  <c r="V245" i="5" s="1"/>
  <c r="R245" i="5"/>
  <c r="S245" i="5" s="1"/>
  <c r="L845" i="5"/>
  <c r="M845" i="5" s="1"/>
  <c r="Q845" i="5"/>
  <c r="N365" i="5"/>
  <c r="O365" i="5" s="1"/>
  <c r="U365" i="5" s="1"/>
  <c r="V365" i="5" s="1"/>
  <c r="R365" i="5"/>
  <c r="S725" i="5"/>
  <c r="N965" i="4"/>
  <c r="P485" i="4"/>
  <c r="Q485" i="4" s="1"/>
  <c r="W485" i="4" s="1"/>
  <c r="X485" i="4" s="1"/>
  <c r="T485" i="4"/>
  <c r="U485" i="4" s="1"/>
  <c r="R725" i="5"/>
  <c r="N725" i="5"/>
  <c r="O725" i="5" s="1"/>
  <c r="U725" i="5" s="1"/>
  <c r="V725" i="5" s="1"/>
  <c r="N605" i="4"/>
  <c r="Q965" i="5"/>
  <c r="L965" i="5"/>
  <c r="M965" i="5" s="1"/>
  <c r="T1205" i="4"/>
  <c r="U1205" i="4" s="1"/>
  <c r="P1205" i="4"/>
  <c r="Q1205" i="4" s="1"/>
  <c r="W1205" i="4" s="1"/>
  <c r="X1205" i="4" s="1"/>
  <c r="S365" i="5"/>
  <c r="Q1085" i="5"/>
  <c r="L1085" i="5"/>
  <c r="M1085" i="5" s="1"/>
  <c r="N125" i="5"/>
  <c r="O125" i="5" s="1"/>
  <c r="U125" i="5" s="1"/>
  <c r="V125" i="5" s="1"/>
  <c r="R125" i="5"/>
  <c r="L1205" i="5"/>
  <c r="M1205" i="5" s="1"/>
  <c r="Q1205" i="5"/>
  <c r="Q605" i="5"/>
  <c r="L605" i="5"/>
  <c r="M605" i="5" s="1"/>
  <c r="N1085" i="4"/>
  <c r="S125" i="5"/>
  <c r="T245" i="4"/>
  <c r="U245" i="4" s="1"/>
  <c r="P245" i="4"/>
  <c r="Q245" i="4" s="1"/>
  <c r="W245" i="4" s="1"/>
  <c r="X245" i="4" s="1"/>
  <c r="N845" i="4"/>
  <c r="P365" i="4"/>
  <c r="Q365" i="4" s="1"/>
  <c r="W365" i="4" s="1"/>
  <c r="X365" i="4" s="1"/>
  <c r="T365" i="4"/>
  <c r="U365" i="4" s="1"/>
  <c r="P725" i="4"/>
  <c r="Q725" i="4" s="1"/>
  <c r="W725" i="4" s="1"/>
  <c r="X725" i="4" s="1"/>
  <c r="T725" i="4"/>
  <c r="U725" i="4" s="1"/>
  <c r="P965" i="4" l="1"/>
  <c r="Q965" i="4" s="1"/>
  <c r="W965" i="4" s="1"/>
  <c r="X965" i="4" s="1"/>
  <c r="T965" i="4"/>
  <c r="U965" i="4" s="1"/>
  <c r="N605" i="5"/>
  <c r="O605" i="5" s="1"/>
  <c r="U605" i="5" s="1"/>
  <c r="V605" i="5" s="1"/>
  <c r="R605" i="5"/>
  <c r="N485" i="5"/>
  <c r="O485" i="5" s="1"/>
  <c r="U485" i="5" s="1"/>
  <c r="V485" i="5" s="1"/>
  <c r="R485" i="5"/>
  <c r="S485" i="5" s="1"/>
  <c r="S605" i="5"/>
  <c r="R965" i="5"/>
  <c r="N965" i="5"/>
  <c r="O965" i="5" s="1"/>
  <c r="U965" i="5" s="1"/>
  <c r="V965" i="5" s="1"/>
  <c r="S965" i="5"/>
  <c r="R1205" i="5"/>
  <c r="S1205" i="5" s="1"/>
  <c r="N1205" i="5"/>
  <c r="O1205" i="5" s="1"/>
  <c r="U1205" i="5" s="1"/>
  <c r="V1205" i="5" s="1"/>
  <c r="N1085" i="5"/>
  <c r="O1085" i="5" s="1"/>
  <c r="U1085" i="5" s="1"/>
  <c r="V1085" i="5" s="1"/>
  <c r="R1085" i="5"/>
  <c r="S1085" i="5" s="1"/>
  <c r="T845" i="4"/>
  <c r="U845" i="4" s="1"/>
  <c r="P845" i="4"/>
  <c r="Q845" i="4" s="1"/>
  <c r="W845" i="4" s="1"/>
  <c r="X845" i="4" s="1"/>
  <c r="P605" i="4"/>
  <c r="Q605" i="4" s="1"/>
  <c r="W605" i="4" s="1"/>
  <c r="X605" i="4" s="1"/>
  <c r="T605" i="4"/>
  <c r="U605" i="4" s="1"/>
  <c r="T1085" i="4"/>
  <c r="U1085" i="4" s="1"/>
  <c r="P1085" i="4"/>
  <c r="Q1085" i="4" s="1"/>
  <c r="W1085" i="4" s="1"/>
  <c r="X1085" i="4" s="1"/>
  <c r="R845" i="5"/>
  <c r="S845" i="5" s="1"/>
  <c r="N845" i="5"/>
  <c r="O845" i="5" s="1"/>
  <c r="U845" i="5" s="1"/>
  <c r="V845" i="5" s="1"/>
</calcChain>
</file>

<file path=xl/sharedStrings.xml><?xml version="1.0" encoding="utf-8"?>
<sst xmlns="http://schemas.openxmlformats.org/spreadsheetml/2006/main" count="297" uniqueCount="254">
  <si>
    <t>DEMONSTRATION MODEL. All values are simulated test values, not measured observations and not research findings.</t>
  </si>
  <si>
    <t>PURPOSE</t>
  </si>
  <si>
    <t>A small, inspectable discrete-event simulation of two architectures carrying the same traffic under the same link conditions, built in plain Excel formulas with no macros. Phase 1 of the Read Me handoff: agree the logic here, then translate it to MATLAB and SimEvents.</t>
  </si>
  <si>
    <t>THE TWO PATHS</t>
  </si>
  <si>
    <t>Ground-centric:  observation arrives  &gt;  wait for link  &gt;  downlink full volume  &gt;  ground processing  &gt;  delivered.</t>
  </si>
  <si>
    <t>Bounded orbital edge:  observation arrives  &gt;  onboard processing (slower, reduces volume)  &gt;  wait for link  &gt;  downlink reduced volume  &gt;  delivered to the same endpoint.</t>
  </si>
  <si>
    <t>Both paths use the identical arrival stream, the identical processing draws and the identical link schedule.</t>
  </si>
  <si>
    <t>SHEETS</t>
  </si>
  <si>
    <t>Settings      Every input. Blue on yellow is yours to change.</t>
  </si>
  <si>
    <t>Arrivals      Shared random streams: arrivals, processing demands, volumes.</t>
  </si>
  <si>
    <t>Ground_Run    Event calculation for the ground path, one row per observation.</t>
  </si>
  <si>
    <t>Edge_Run      Event calculation for the edge path, one row per observation.</t>
  </si>
  <si>
    <t>Replications  Per-replication results for both paths, the paired difference, uptime and downtime.</t>
  </si>
  <si>
    <t>Comparison    Mean difference, 95% interval, zero reference, supporting figures and the chart.</t>
  </si>
  <si>
    <t>Hand_Check    Five-entity deterministic queue against hand-calculated waits.</t>
  </si>
  <si>
    <t>MATLAB_Map    Which SimEvents block replaces which Excel calculation.</t>
  </si>
  <si>
    <t>Version_Log   Change history and authorship.</t>
  </si>
  <si>
    <t>GRID LIMITS, PLEASE READ</t>
  </si>
  <si>
    <t>RANDOM NUMBERS</t>
  </si>
  <si>
    <t>The HW5 generator: X = MOD(16807 * X, 2147483647), then U = X / 2147483647, then time = -mean * LN(U). Seeds live in Settings and each replication uses its own seed, as in the HW9 script, so every run reproduces.</t>
  </si>
  <si>
    <t>QUEUE LOGIC</t>
  </si>
  <si>
    <t>Single server, first in first out, as in HW5: service start = MAX(arrival, previous departure). Waiting is reported in three separate parts: wait for the processor, wait in the link queue, and wait for the link to come back after an interruption.</t>
  </si>
  <si>
    <t>MEASURES</t>
  </si>
  <si>
    <t>End-to-end latency: arrival to delivery at the same endpoint. Mean, median and P90 are all calculated, and the one used for the test is chosen on Settings before running, not after.</t>
  </si>
  <si>
    <t>Queueing delay: waiting only, split three ways as above.</t>
  </si>
  <si>
    <t>Service availability: share of observations delivered inside the service deadline.</t>
  </si>
  <si>
    <t>Delivered and dropped: an observation not delivered by the staleness limit counts as dropped, not delivered.</t>
  </si>
  <si>
    <t>Recovery wait: how long an affected observation waited for the link to return, averaged over affected observations only, with the count shown beside it.</t>
  </si>
  <si>
    <t>Link uptime and downtime: measured across the scheduled assessment window, identical for both paths.</t>
  </si>
  <si>
    <t>ACCEPTANCE TESTS YOU CAN RUN</t>
  </si>
  <si>
    <t>Test 1  Hand calculation. Hand_Check compares model waits with waits worked out by hand. All must read OK.</t>
  </si>
  <si>
    <t>Test 2  Matched identical case. Set the output fraction (B25) to 1 and both processing means (B21 and B24) to 0. Both paths reduce to the same link queue and every latency difference on Replications must read exactly 0. This has been run and it does.</t>
  </si>
  <si>
    <t>Test 3  Unfavourable case. Raise the onboard processing mean (B24) well above the ground mean (B21), or set the output fraction (B25) near 1. The edge path then performs worse, as it must be able to.</t>
  </si>
  <si>
    <t>Test 4  Repeatability. Reopen without changing a seed. Every number must be identical.</t>
  </si>
  <si>
    <t>Test 5  Working inputs. Change Entities per replication (B8) or Replications (B9) within the grid limits and the results sheets change with them.</t>
  </si>
  <si>
    <t>ASSUMPTIONS TO AGREE</t>
  </si>
  <si>
    <t>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t>
  </si>
  <si>
    <t>NOT IN THIS STAGE</t>
  </si>
  <si>
    <t>No data import, no source register, no dashboard pages, no advisor deck export, no multi-node routing or retries, no buffer limits. Those belong to later stages once this logic is agreed.</t>
  </si>
  <si>
    <t>STATUS</t>
  </si>
  <si>
    <t>Demonstration only. Every number here is a simulated test value used to prove the logic. None of it is a measurement, a benchmark, or evidence for or against any hypothesis.</t>
  </si>
  <si>
    <t>Settings  -  every input lives here</t>
  </si>
  <si>
    <t>Blue cells on a yellow fill are inputs. Black cells are calculated. Change nothing else.</t>
  </si>
  <si>
    <t>SCENARIO</t>
  </si>
  <si>
    <t>Entities per replication</t>
  </si>
  <si>
    <t>Working input. The sheets are built for up to 120 rows per replication.</t>
  </si>
  <si>
    <t>Replications</t>
  </si>
  <si>
    <t>Working input. The sheets are built for up to 10 replications.</t>
  </si>
  <si>
    <t>Scheduled assessment window (s)</t>
  </si>
  <si>
    <t>Used for the uptime and downtime measures.</t>
  </si>
  <si>
    <t>Mean time between arrivals (s)</t>
  </si>
  <si>
    <t>Exponential, generated by inverse transform.</t>
  </si>
  <si>
    <t>Observation size (MB)</t>
  </si>
  <si>
    <t>Raw volume produced by each observation.</t>
  </si>
  <si>
    <t>RANDOM STREAMS</t>
  </si>
  <si>
    <t>Base seed, arrival stream</t>
  </si>
  <si>
    <t>Replication seed = base seed + 1000 * replication number.</t>
  </si>
  <si>
    <t>Base seed, processing stream</t>
  </si>
  <si>
    <t>Separate stream. Both paths use the same draws.</t>
  </si>
  <si>
    <t>Generator multiplier a</t>
  </si>
  <si>
    <t>Park-Miller generator, as used in HW5.</t>
  </si>
  <si>
    <t>Generator modulus m</t>
  </si>
  <si>
    <t>2^31 - 1.</t>
  </si>
  <si>
    <t>GROUND-CENTRIC PATH</t>
  </si>
  <si>
    <t>Ground processing mean time (s)</t>
  </si>
  <si>
    <t>Processing happens after the downlink.</t>
  </si>
  <si>
    <t>ORBITAL EDGE PATH</t>
  </si>
  <si>
    <t>Onboard processing mean time (s)</t>
  </si>
  <si>
    <t>Onboard compute is slower than the ground. The edge path must be able to lose.</t>
  </si>
  <si>
    <t>Output fraction after filtering</t>
  </si>
  <si>
    <t>Share of raw volume still downlinked.</t>
  </si>
  <si>
    <t>COMMUNICATIONS LINK (identical for both paths)</t>
  </si>
  <si>
    <t>Link rate (Mbps)</t>
  </si>
  <si>
    <t>Transmission time = MB * 8 / Mbps + propagation.</t>
  </si>
  <si>
    <t>One-way propagation delay (s)</t>
  </si>
  <si>
    <t>Held separate from queueing and transmission.</t>
  </si>
  <si>
    <t>Link up window (s)</t>
  </si>
  <si>
    <t>Length of each contact or available period.</t>
  </si>
  <si>
    <t>Link down window (s)</t>
  </si>
  <si>
    <t>Length of each interruption.</t>
  </si>
  <si>
    <t>Cycle offset (s)</t>
  </si>
  <si>
    <t>Shifts the schedule. 0 means the window starts with the link up.</t>
  </si>
  <si>
    <t>Cycle length (s)</t>
  </si>
  <si>
    <t>Up window plus down window.</t>
  </si>
  <si>
    <t>ANALYSIS</t>
  </si>
  <si>
    <t>Service deadline (s)</t>
  </si>
  <si>
    <t>Delivered later than this counts as outside the service deadline. Drives the availability measure.</t>
  </si>
  <si>
    <t>Staleness limit (s)</t>
  </si>
  <si>
    <t>Not delivered by this time counts as dropped, not delivered. Keep it above the deadline.</t>
  </si>
  <si>
    <t>Significance level alpha</t>
  </si>
  <si>
    <t>Two-sided. 0.05 with 9 degrees of freedom gives t = 2.2622, as in HW10.</t>
  </si>
  <si>
    <t>Acceptable-loss margin, availability</t>
  </si>
  <si>
    <t>Recorded before testing. For a preservation claim only, never for an improvement claim.</t>
  </si>
  <si>
    <t>Main latency statistic, selected before testing</t>
  </si>
  <si>
    <t>Mean</t>
  </si>
  <si>
    <t>Type Mean, Median or P90. This choice drives the comparison sheet.</t>
  </si>
  <si>
    <t>HYPOTHESIS TEXT (editable, nothing is locked into the sheet)</t>
  </si>
  <si>
    <t>Edge processing does not reduce the selected latency measure.</t>
  </si>
  <si>
    <t>H1 latency</t>
  </si>
  <si>
    <t>Edge processing reduces the selected latency measure.</t>
  </si>
  <si>
    <t>Edge availability is not higher than ground availability.</t>
  </si>
  <si>
    <t>H1 availability</t>
  </si>
  <si>
    <t>Edge availability is higher than ground availability.</t>
  </si>
  <si>
    <t>Grid limits: the run sheets are built for 120 observations per replication and 10 replications. Entries above those limits are ignored by the results sheets.</t>
  </si>
  <si>
    <t>Arrivals  -  shared random streams used by BOTH paths</t>
  </si>
  <si>
    <t>Rep</t>
  </si>
  <si>
    <t>Entity</t>
  </si>
  <si>
    <t>X arrival</t>
  </si>
  <si>
    <t>U arrival</t>
  </si>
  <si>
    <t>Interarrival (s)</t>
  </si>
  <si>
    <t>Arrival time (s)</t>
  </si>
  <si>
    <t>X service</t>
  </si>
  <si>
    <t>U service</t>
  </si>
  <si>
    <t>Ground proc time (s)</t>
  </si>
  <si>
    <t>Edge proc time (s)</t>
  </si>
  <si>
    <t>Ground volume (MB)</t>
  </si>
  <si>
    <t>Edge volume (MB)</t>
  </si>
  <si>
    <t>Ground_Run  -  arrive &gt; wait for link &gt; downlink full volume &gt; ground processing &gt; delivered</t>
  </si>
  <si>
    <t>Arrival (s)</t>
  </si>
  <si>
    <t>Volume (MB)</t>
  </si>
  <si>
    <t>Transmit time (s)</t>
  </si>
  <si>
    <t>Link ready (s)</t>
  </si>
  <si>
    <t>Link free at (s)</t>
  </si>
  <si>
    <t>Earliest link start (s)</t>
  </si>
  <si>
    <t>Cycle phase (s)</t>
  </si>
  <si>
    <t>Link start (s)</t>
  </si>
  <si>
    <t>Link done (s)</t>
  </si>
  <si>
    <t>Processor ready (s)</t>
  </si>
  <si>
    <t>Processor free at (s)</t>
  </si>
  <si>
    <t>Processor start (s)</t>
  </si>
  <si>
    <t>Processing time (s)</t>
  </si>
  <si>
    <t>Delivered (s)</t>
  </si>
  <si>
    <t>End-to-end latency (s)</t>
  </si>
  <si>
    <t>Wait in link queue (s)</t>
  </si>
  <si>
    <t>Wait for link recovery (s)</t>
  </si>
  <si>
    <t>Wait for processor (s)</t>
  </si>
  <si>
    <t>Total queueing delay (s)</t>
  </si>
  <si>
    <t>Link state at arrival</t>
  </si>
  <si>
    <t>Delivered flag</t>
  </si>
  <si>
    <t>Within deadline</t>
  </si>
  <si>
    <t>Edge_Run  -  arrive &gt; onboard processing &gt; wait for link &gt; downlink reduced volume &gt; delivered</t>
  </si>
  <si>
    <t>Onboard proc time (s)</t>
  </si>
  <si>
    <t>Processor done (s)</t>
  </si>
  <si>
    <t>Volume after filtering (MB)</t>
  </si>
  <si>
    <t>Replications  -  one row per replication, matched traffic in both paths</t>
  </si>
  <si>
    <t>Ground selected latency (s)</t>
  </si>
  <si>
    <t>Ground mean (s)</t>
  </si>
  <si>
    <t>Ground median (s)</t>
  </si>
  <si>
    <t>Ground P90 (s)</t>
  </si>
  <si>
    <t>Ground mean queueing delay (s)</t>
  </si>
  <si>
    <t>Ground mean recovery wait (s)</t>
  </si>
  <si>
    <t>Ground affected by outage</t>
  </si>
  <si>
    <t>Ground delivered (share)</t>
  </si>
  <si>
    <t>Ground within deadline (share)</t>
  </si>
  <si>
    <t>Ground last delivery (s)</t>
  </si>
  <si>
    <t>Edge selected latency (s)</t>
  </si>
  <si>
    <t>Edge mean (s)</t>
  </si>
  <si>
    <t>Edge median (s)</t>
  </si>
  <si>
    <t>Edge P90 (s)</t>
  </si>
  <si>
    <t>Edge mean queueing delay (s)</t>
  </si>
  <si>
    <t>Edge mean recovery wait (s)</t>
  </si>
  <si>
    <t>Edge affected by outage</t>
  </si>
  <si>
    <t>Edge delivered (share)</t>
  </si>
  <si>
    <t>Edge within deadline (share)</t>
  </si>
  <si>
    <t>Edge last delivery (s)</t>
  </si>
  <si>
    <t>Latency benefit, ground minus edge (s)</t>
  </si>
  <si>
    <t>Availability benefit, edge minus ground</t>
  </si>
  <si>
    <t>Link uptime in window (s)</t>
  </si>
  <si>
    <t>Link downtime in window (s)</t>
  </si>
  <si>
    <t>Link uptime (share)</t>
  </si>
  <si>
    <t>Rows beyond the Replications input on Settings are still calculated but ignored by Comparison. Each row reads only the first N observations of its block, so the entities input works without macros.</t>
  </si>
  <si>
    <t>Recovery wait is the time an observation spent waiting for the link to come back, averaged over the observations that were actually affected. Link uptime is identical for both paths by design.</t>
  </si>
  <si>
    <t>Comparison  -  paired difference across replications, against a zero-effect reference</t>
  </si>
  <si>
    <t>Latency statistic in use:</t>
  </si>
  <si>
    <t>OUTCOME 1: LATENCY  (ground minus edge, seconds)</t>
  </si>
  <si>
    <t>Null hypothesis</t>
  </si>
  <si>
    <t>Editable on Settings. Nothing is locked into the sheet.</t>
  </si>
  <si>
    <t>Replications used (n)</t>
  </si>
  <si>
    <t>Follows the Replications input.</t>
  </si>
  <si>
    <t>Mean paired difference</t>
  </si>
  <si>
    <t>Positive favours the edge path.</t>
  </si>
  <si>
    <t>Standard deviation</t>
  </si>
  <si>
    <t>Standard error</t>
  </si>
  <si>
    <t>t critical (two-sided)</t>
  </si>
  <si>
    <t>0.05 with 9 degrees of freedom gives 2.2622.</t>
  </si>
  <si>
    <t>Half width</t>
  </si>
  <si>
    <t>Confidence interval, lower</t>
  </si>
  <si>
    <t>Confidence interval, upper</t>
  </si>
  <si>
    <t>Zero-effect reference</t>
  </si>
  <si>
    <t>No difference between the two architectures.</t>
  </si>
  <si>
    <t>Reading</t>
  </si>
  <si>
    <t>Deliberately not worded as H1 proven.</t>
  </si>
  <si>
    <t>OUTCOME 2: AVAILABILITY  (edge minus ground, share within deadline)</t>
  </si>
  <si>
    <t>Acceptable-loss margin (preservation only)</t>
  </si>
  <si>
    <t>Recorded before testing. Shown separately, never merged with the improvement test.</t>
  </si>
  <si>
    <t>SUPPORTING FIGURES</t>
  </si>
  <si>
    <t>Mean delivered share, ground</t>
  </si>
  <si>
    <t>Observations delivered inside the staleness limit.</t>
  </si>
  <si>
    <t>Mean delivered share, edge</t>
  </si>
  <si>
    <t>Mean recovery wait, ground (s)</t>
  </si>
  <si>
    <t>Affected observations only.</t>
  </si>
  <si>
    <t>Mean recovery wait, edge (s)</t>
  </si>
  <si>
    <t>Link uptime share</t>
  </si>
  <si>
    <t>Identical for both paths by design.</t>
  </si>
  <si>
    <t>Each replication is one paired observation: the same traffic through both architectures. Repeated replay of a single fixed trace is not independent evidence.</t>
  </si>
  <si>
    <t>Service time (s)</t>
  </si>
  <si>
    <t>Service start (s)</t>
  </si>
  <si>
    <t>Departure (s)</t>
  </si>
  <si>
    <t>Wait, model (s)</t>
  </si>
  <si>
    <t>Wait, hand-calculated (s)</t>
  </si>
  <si>
    <t>Check</t>
  </si>
  <si>
    <t>Every check must read OK. The hand column is typed in, not calculated.</t>
  </si>
  <si>
    <t>Worked by hand: entity 1 starts at 0 and leaves at 3. Entity 2 arrives at 1, waits until 3, leaves at 5. Entity 3 arrives at 2, waits until 5, leaves at 9. Entity 4 arrives at 3, waits until 9, leaves at 10. Entity 5 arrives at 10 and starts at once.</t>
  </si>
  <si>
    <t>MATLAB_Map  -  which SimEvents block replaces which Excel calculation</t>
  </si>
  <si>
    <t>Excel calculation</t>
  </si>
  <si>
    <t>Sheet and columns</t>
  </si>
  <si>
    <t>SimEvents equivalent</t>
  </si>
  <si>
    <t>Note</t>
  </si>
  <si>
    <t>Interarrival times from the seeded generator</t>
  </si>
  <si>
    <t>Arrivals, C to F</t>
  </si>
  <si>
    <t>Entity Generator with a preset seed</t>
  </si>
  <si>
    <t>Same inverse-transform method as HW5.</t>
  </si>
  <si>
    <t>Processing time draw</t>
  </si>
  <si>
    <t>Arrivals, I and J</t>
  </si>
  <si>
    <t>Entity Server service time</t>
  </si>
  <si>
    <t>One draw shared by both paths keeps the comparison matched.</t>
  </si>
  <si>
    <t>Service start = MAX(arrival, previous departure)</t>
  </si>
  <si>
    <t>03 and 04, processor columns</t>
  </si>
  <si>
    <t>Entity Queue plus Entity Server</t>
  </si>
  <si>
    <t>Single server, first in first out, capacity 1.</t>
  </si>
  <si>
    <t>Transmission time from volume and link rate</t>
  </si>
  <si>
    <t>03 col E, 04 col I</t>
  </si>
  <si>
    <t>Entity Server representing the downlink</t>
  </si>
  <si>
    <t>Volume differs between the paths, the rate does not.</t>
  </si>
  <si>
    <t>Link up and down schedule</t>
  </si>
  <si>
    <t>03 col I and J, 04 col L and M</t>
  </si>
  <si>
    <t>Entity Gate driven by a schedule signal</t>
  </si>
  <si>
    <t>Identical schedule in both models.</t>
  </si>
  <si>
    <t>Delivered and dropped flags</t>
  </si>
  <si>
    <t>03 col W, 04 col U</t>
  </si>
  <si>
    <t>Entity Terminator plus an attribute test</t>
  </si>
  <si>
    <t>Staleness limit decides the drop.</t>
  </si>
  <si>
    <t>Per-replication statistics</t>
  </si>
  <si>
    <t>Simulation Data Inspector or logged signals</t>
  </si>
  <si>
    <t>Same statistics as the HW9 script.</t>
  </si>
  <si>
    <t>Confidence interval across replications</t>
  </si>
  <si>
    <t>Comparison</t>
  </si>
  <si>
    <t>HW9_Nino_RunReplications_CI.m pattern</t>
  </si>
  <si>
    <t>Mean, standard deviation, standard error, t critical, interval.</t>
  </si>
  <si>
    <t>Manual Test Check  -  five-entity deterministic queue against hand-calculated waits</t>
  </si>
  <si>
    <t>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t>
  </si>
  <si>
    <t>Excel DES Baseline v1.2  | 19 September 2026  |  Prepared by Carlo Antonio Nino, GWU D.Eng. Praxis</t>
  </si>
  <si>
    <r>
      <t xml:space="preserve">H0 latency </t>
    </r>
    <r>
      <rPr>
        <b/>
        <sz val="10"/>
        <rFont val="Arial"/>
        <family val="2"/>
      </rPr>
      <t>(NULL HYPOTHESIS)</t>
    </r>
  </si>
  <si>
    <r>
      <t xml:space="preserve">H0 availability </t>
    </r>
    <r>
      <rPr>
        <b/>
        <sz val="10"/>
        <rFont val="Arial"/>
        <family val="2"/>
      </rPr>
      <t>(NULL HYPOTHESIS)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</si>
</sst>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0" x14ac:knownFonts="1">
    <font>
      <sz val="11"/>
      <color theme="1"/>
      <name val="Calibri"/>
      <family val="2"/>
      <charset val="1"/>
    </font>
    <font>
      <b/>
      <sz val="13"/>
      <name val="Arial"/>
      <charset val="1"/>
    </font>
    <font>
      <i/>
      <sz val="9"/>
      <color rgb="FF555555"/>
      <name val="Arial"/>
      <charset val="1"/>
    </font>
    <font>
      <b/>
      <sz val="10"/>
      <name val="Arial"/>
      <charset val="1"/>
    </font>
    <font>
      <sz val="10"/>
      <name val="Arial"/>
      <charset val="1"/>
    </font>
    <font>
      <sz val="10"/>
      <color rgb="FF0000FF"/>
      <name val="Arial"/>
      <charset val="1"/>
    </font>
    <font>
      <b/>
      <i/>
      <sz val="9"/>
      <color rgb="FFC00000"/>
      <name val="Arial"/>
      <charset val="1"/>
    </font>
    <font>
      <sz val="10"/>
      <color rgb="FF008000"/>
      <name val="Arial"/>
      <charset val="1"/>
    </font>
    <font>
      <b/>
      <sz val="10"/>
      <name val="Arial"/>
      <family val="2"/>
    </font>
    <font>
      <sz val="10"/>
      <name val="Arial"/>
      <family val="2"/>
    </font>
  </fonts>
  <fills count="4">
    <fill>
      <patternFill patternType="none"/>
    </fill>
    <fill>
      <patternFill patternType="gray125"/>
    </fill>
    <fill>
      <patternFill patternType="solid">
        <fgColor rgb="FFD9D9D9"/>
        <bgColor rgb="FFC0C0C0"/>
      </patternFill>
    </fill>
    <fill>
      <patternFill patternType="solid">
        <fgColor rgb="FFFFFF99"/>
        <bgColor rgb="FFFFFFCC"/>
      </patternFill>
    </fill>
  </fills>
  <borders count="2">
    <border>
      <left/>
      <right/>
      <top/>
      <bottom/>
      <diagonal/>
    </border>
    <border>
      <left/>
      <right/>
      <top/>
      <bottom style="thin">
        <color rgb="FF999999"/>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3" fillId="2" borderId="0" xfId="0" applyFont="1" applyFill="1"/>
    <xf numFmtId="0" fontId="0" fillId="2" borderId="0" xfId="0" applyFill="1"/>
    <xf numFmtId="0" fontId="4" fillId="0" borderId="0" xfId="0" applyFont="1"/>
    <xf numFmtId="0" fontId="5" fillId="3" borderId="0" xfId="0" applyFont="1" applyFill="1"/>
    <xf numFmtId="2" fontId="5" fillId="3" borderId="0" xfId="0" applyNumberFormat="1" applyFont="1" applyFill="1"/>
    <xf numFmtId="0" fontId="6" fillId="0" borderId="0" xfId="0" applyFont="1"/>
    <xf numFmtId="0" fontId="3" fillId="2" borderId="1" xfId="0" applyFont="1" applyFill="1" applyBorder="1" applyAlignment="1">
      <alignment vertical="center" wrapText="1"/>
    </xf>
    <xf numFmtId="164" fontId="4" fillId="0" borderId="0" xfId="0" applyNumberFormat="1" applyFont="1"/>
    <xf numFmtId="164" fontId="7" fillId="0" borderId="0" xfId="0" applyNumberFormat="1" applyFont="1"/>
    <xf numFmtId="164" fontId="0" fillId="0" borderId="0" xfId="0" applyNumberFormat="1"/>
    <xf numFmtId="1" fontId="0" fillId="0" borderId="0" xfId="0" applyNumberFormat="1"/>
    <xf numFmtId="165" fontId="4" fillId="0" borderId="0" xfId="0" applyNumberFormat="1" applyFont="1"/>
    <xf numFmtId="0" fontId="5" fillId="0" borderId="0" xfId="0" applyFont="1"/>
    <xf numFmtId="0" fontId="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99999"/>
      <rgbColor rgb="FF003366"/>
      <rgbColor rgb="FF339966"/>
      <rgbColor rgb="FF003300"/>
      <rgbColor rgb="FF333300"/>
      <rgbColor rgb="FF993300"/>
      <rgbColor rgb="FF993366"/>
      <rgbColor rgb="FF333399"/>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Latency benefit per replication (ground minus edge, seconds)</a:t>
            </a:r>
          </a:p>
        </c:rich>
      </c:tx>
      <c:overlay val="0"/>
      <c:spPr>
        <a:noFill/>
        <a:ln w="0">
          <a:noFill/>
        </a:ln>
      </c:spPr>
    </c:title>
    <c:autoTitleDeleted val="0"/>
    <c:plotArea>
      <c:layout/>
      <c:barChart>
        <c:barDir val="col"/>
        <c:grouping val="clustered"/>
        <c:varyColors val="0"/>
        <c:ser>
          <c:idx val="0"/>
          <c:order val="0"/>
          <c:tx>
            <c:strRef>
              <c:f>Replications!$V$5</c:f>
              <c:strCache>
                <c:ptCount val="1"/>
                <c:pt idx="0">
                  <c:v>Latency benefit, ground minus edge (s)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Replications!$A$6:$A$15</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Replications!$V$6:$V$15</c:f>
              <c:numCache>
                <c:formatCode>0.000</c:formatCode>
                <c:ptCount val="10"/>
                <c:pt idx="0">
                  <c:v>29.808183361413157</c:v>
                </c:pt>
                <c:pt idx="1">
                  <c:v>26.255898111383949</c:v>
                </c:pt>
                <c:pt idx="2">
                  <c:v>37.259520788621572</c:v>
                </c:pt>
                <c:pt idx="3">
                  <c:v>34.623086880580431</c:v>
                </c:pt>
                <c:pt idx="4">
                  <c:v>24.318983090650903</c:v>
                </c:pt>
                <c:pt idx="5">
                  <c:v>35.359058201784592</c:v>
                </c:pt>
                <c:pt idx="6">
                  <c:v>31.674604278087042</c:v>
                </c:pt>
                <c:pt idx="7">
                  <c:v>24.401998854293915</c:v>
                </c:pt>
                <c:pt idx="8">
                  <c:v>26.847033021758477</c:v>
                </c:pt>
                <c:pt idx="9">
                  <c:v>23.532815953487297</c:v>
                </c:pt>
              </c:numCache>
            </c:numRef>
          </c:val>
          <c:extLst>
            <c:ext xmlns:c16="http://schemas.microsoft.com/office/drawing/2014/chart" uri="{C3380CC4-5D6E-409C-BE32-E72D297353CC}">
              <c16:uniqueId val="{00000000-3E15-4A04-895F-CD4D067FFA62}"/>
            </c:ext>
          </c:extLst>
        </c:ser>
        <c:dLbls>
          <c:showLegendKey val="0"/>
          <c:showVal val="0"/>
          <c:showCatName val="0"/>
          <c:showSerName val="0"/>
          <c:showPercent val="0"/>
          <c:showBubbleSize val="0"/>
        </c:dLbls>
        <c:gapWidth val="150"/>
        <c:axId val="12793478"/>
        <c:axId val="48478706"/>
      </c:barChart>
      <c:catAx>
        <c:axId val="1279347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Replication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8478706"/>
        <c:crosses val="autoZero"/>
        <c:auto val="1"/>
        <c:lblAlgn val="ctr"/>
        <c:lblOffset val="100"/>
        <c:noMultiLvlLbl val="0"/>
      </c:catAx>
      <c:valAx>
        <c:axId val="4847870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Seconds</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793478"/>
        <c:crosses val="autoZero"/>
        <c:crossBetween val="between"/>
      </c:valAx>
      <c:spPr>
        <a:noFill/>
        <a:ln w="0">
          <a:noFill/>
        </a:ln>
      </c:spPr>
    </c:plotArea>
    <c:legend>
      <c:legendPos val="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495299</xdr:colOff>
      <xdr:row>1</xdr:row>
      <xdr:rowOff>61740</xdr:rowOff>
    </xdr:from>
    <xdr:to>
      <xdr:col>16</xdr:col>
      <xdr:colOff>57149</xdr:colOff>
      <xdr:row>21</xdr:row>
      <xdr:rowOff>152400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52"/>
  <sheetViews>
    <sheetView showGridLines="0" tabSelected="1" zoomScaleNormal="100" workbookViewId="0">
      <selection activeCell="D33" sqref="D33"/>
    </sheetView>
  </sheetViews>
  <sheetFormatPr defaultColWidth="8.7109375" defaultRowHeight="15" x14ac:dyDescent="0.25"/>
  <cols>
    <col min="1" max="1" width="118" customWidth="1"/>
  </cols>
  <sheetData>
    <row r="2" spans="1:1" x14ac:dyDescent="0.25">
      <c r="A2" s="3" t="s">
        <v>1</v>
      </c>
    </row>
    <row r="3" spans="1:1" ht="30" customHeight="1" x14ac:dyDescent="0.25">
      <c r="A3" s="4" t="s">
        <v>2</v>
      </c>
    </row>
    <row r="5" spans="1:1" x14ac:dyDescent="0.25">
      <c r="A5" s="3" t="s">
        <v>3</v>
      </c>
    </row>
    <row r="6" spans="1:1" ht="30" customHeight="1" x14ac:dyDescent="0.25">
      <c r="A6" s="4" t="s">
        <v>4</v>
      </c>
    </row>
    <row r="7" spans="1:1" ht="30" customHeight="1" x14ac:dyDescent="0.25">
      <c r="A7" s="4" t="s">
        <v>5</v>
      </c>
    </row>
    <row r="8" spans="1:1" ht="13.5" customHeight="1" x14ac:dyDescent="0.25">
      <c r="A8" s="4" t="s">
        <v>6</v>
      </c>
    </row>
    <row r="10" spans="1:1" x14ac:dyDescent="0.25">
      <c r="A10" s="3" t="s">
        <v>7</v>
      </c>
    </row>
    <row r="11" spans="1:1" ht="13.5" customHeight="1" x14ac:dyDescent="0.25">
      <c r="A11" s="4" t="s">
        <v>8</v>
      </c>
    </row>
    <row r="12" spans="1:1" ht="13.5" customHeight="1" x14ac:dyDescent="0.25">
      <c r="A12" s="4" t="s">
        <v>9</v>
      </c>
    </row>
    <row r="13" spans="1:1" ht="13.5" customHeight="1" x14ac:dyDescent="0.25">
      <c r="A13" s="4" t="s">
        <v>10</v>
      </c>
    </row>
    <row r="14" spans="1:1" ht="13.5" customHeight="1" x14ac:dyDescent="0.25">
      <c r="A14" s="4" t="s">
        <v>11</v>
      </c>
    </row>
    <row r="15" spans="1:1" ht="13.5" customHeight="1" x14ac:dyDescent="0.25">
      <c r="A15" s="4" t="s">
        <v>12</v>
      </c>
    </row>
    <row r="16" spans="1:1" ht="13.5" customHeight="1" x14ac:dyDescent="0.25">
      <c r="A16" s="4" t="s">
        <v>13</v>
      </c>
    </row>
    <row r="17" spans="1:1" ht="13.5" customHeight="1" x14ac:dyDescent="0.25">
      <c r="A17" s="4" t="s">
        <v>14</v>
      </c>
    </row>
    <row r="18" spans="1:1" ht="13.5" customHeight="1" x14ac:dyDescent="0.25">
      <c r="A18" s="4" t="s">
        <v>15</v>
      </c>
    </row>
    <row r="19" spans="1:1" ht="13.5" customHeight="1" x14ac:dyDescent="0.25">
      <c r="A19" s="4" t="s">
        <v>16</v>
      </c>
    </row>
    <row r="21" spans="1:1" x14ac:dyDescent="0.25">
      <c r="A21" s="3" t="s">
        <v>17</v>
      </c>
    </row>
    <row r="22" spans="1:1" ht="51.75" customHeight="1" x14ac:dyDescent="0.25">
      <c r="A22" s="4" t="s">
        <v>250</v>
      </c>
    </row>
    <row r="24" spans="1:1" x14ac:dyDescent="0.25">
      <c r="A24" s="3" t="s">
        <v>18</v>
      </c>
    </row>
    <row r="25" spans="1:1" ht="30" customHeight="1" x14ac:dyDescent="0.25">
      <c r="A25" s="4" t="s">
        <v>19</v>
      </c>
    </row>
    <row r="27" spans="1:1" x14ac:dyDescent="0.25">
      <c r="A27" s="3" t="s">
        <v>20</v>
      </c>
    </row>
    <row r="28" spans="1:1" ht="30" customHeight="1" x14ac:dyDescent="0.25">
      <c r="A28" s="4" t="s">
        <v>21</v>
      </c>
    </row>
    <row r="30" spans="1:1" x14ac:dyDescent="0.25">
      <c r="A30" s="3" t="s">
        <v>22</v>
      </c>
    </row>
    <row r="31" spans="1:1" ht="30" customHeight="1" x14ac:dyDescent="0.25">
      <c r="A31" s="4" t="s">
        <v>23</v>
      </c>
    </row>
    <row r="32" spans="1:1" ht="13.5" customHeight="1" x14ac:dyDescent="0.25">
      <c r="A32" s="4" t="s">
        <v>24</v>
      </c>
    </row>
    <row r="33" spans="1:1" ht="13.5" customHeight="1" x14ac:dyDescent="0.25">
      <c r="A33" s="4" t="s">
        <v>25</v>
      </c>
    </row>
    <row r="34" spans="1:1" ht="13.5" customHeight="1" x14ac:dyDescent="0.25">
      <c r="A34" s="4" t="s">
        <v>26</v>
      </c>
    </row>
    <row r="35" spans="1:1" ht="30" customHeight="1" x14ac:dyDescent="0.25">
      <c r="A35" s="4" t="s">
        <v>27</v>
      </c>
    </row>
    <row r="36" spans="1:1" ht="13.5" customHeight="1" x14ac:dyDescent="0.25">
      <c r="A36" s="4" t="s">
        <v>28</v>
      </c>
    </row>
    <row r="38" spans="1:1" x14ac:dyDescent="0.25">
      <c r="A38" s="3" t="s">
        <v>29</v>
      </c>
    </row>
    <row r="39" spans="1:1" ht="13.5" customHeight="1" x14ac:dyDescent="0.25">
      <c r="A39" s="4" t="s">
        <v>30</v>
      </c>
    </row>
    <row r="40" spans="1:1" ht="30" customHeight="1" x14ac:dyDescent="0.25">
      <c r="A40" s="4" t="s">
        <v>31</v>
      </c>
    </row>
    <row r="41" spans="1:1" ht="30" customHeight="1" x14ac:dyDescent="0.25">
      <c r="A41" s="4" t="s">
        <v>32</v>
      </c>
    </row>
    <row r="42" spans="1:1" ht="13.5" customHeight="1" x14ac:dyDescent="0.25">
      <c r="A42" s="4" t="s">
        <v>33</v>
      </c>
    </row>
    <row r="43" spans="1:1" ht="30" customHeight="1" x14ac:dyDescent="0.25">
      <c r="A43" s="4" t="s">
        <v>34</v>
      </c>
    </row>
    <row r="45" spans="1:1" x14ac:dyDescent="0.25">
      <c r="A45" s="3" t="s">
        <v>35</v>
      </c>
    </row>
    <row r="46" spans="1:1" ht="45.75" customHeight="1" x14ac:dyDescent="0.25">
      <c r="A46" s="4" t="s">
        <v>36</v>
      </c>
    </row>
    <row r="48" spans="1:1" x14ac:dyDescent="0.25">
      <c r="A48" s="3" t="s">
        <v>37</v>
      </c>
    </row>
    <row r="49" spans="1:1" ht="30" customHeight="1" x14ac:dyDescent="0.25">
      <c r="A49" s="4" t="s">
        <v>38</v>
      </c>
    </row>
    <row r="51" spans="1:1" x14ac:dyDescent="0.25">
      <c r="A51" s="3" t="s">
        <v>39</v>
      </c>
    </row>
    <row r="52" spans="1:1" ht="30" customHeight="1" x14ac:dyDescent="0.25">
      <c r="A52" s="4" t="s">
        <v>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8"/>
  <sheetViews>
    <sheetView showGridLines="0" zoomScaleNormal="100" workbookViewId="0">
      <selection activeCell="A45" sqref="A45"/>
    </sheetView>
  </sheetViews>
  <sheetFormatPr defaultColWidth="8.7109375" defaultRowHeight="15" x14ac:dyDescent="0.25"/>
  <cols>
    <col min="1" max="1" width="46" customWidth="1"/>
    <col min="2" max="2" width="55.85546875" bestFit="1" customWidth="1"/>
    <col min="3" max="3" width="74" customWidth="1"/>
  </cols>
  <sheetData>
    <row r="1" spans="1:3" ht="16.5" x14ac:dyDescent="0.25">
      <c r="A1" s="1" t="s">
        <v>41</v>
      </c>
    </row>
    <row r="2" spans="1:3" x14ac:dyDescent="0.25">
      <c r="A2" s="2" t="s">
        <v>251</v>
      </c>
    </row>
    <row r="3" spans="1:3" x14ac:dyDescent="0.25">
      <c r="A3" s="2" t="s">
        <v>0</v>
      </c>
    </row>
    <row r="5" spans="1:3" x14ac:dyDescent="0.25">
      <c r="A5" s="2" t="s">
        <v>42</v>
      </c>
    </row>
    <row r="7" spans="1:3" x14ac:dyDescent="0.25">
      <c r="A7" s="5" t="s">
        <v>43</v>
      </c>
      <c r="B7" s="6"/>
      <c r="C7" s="6"/>
    </row>
    <row r="8" spans="1:3" x14ac:dyDescent="0.25">
      <c r="A8" s="7" t="s">
        <v>44</v>
      </c>
      <c r="B8" s="8">
        <v>100</v>
      </c>
      <c r="C8" s="2" t="s">
        <v>45</v>
      </c>
    </row>
    <row r="9" spans="1:3" x14ac:dyDescent="0.25">
      <c r="A9" s="7" t="s">
        <v>46</v>
      </c>
      <c r="B9" s="8">
        <v>10</v>
      </c>
      <c r="C9" s="2" t="s">
        <v>47</v>
      </c>
    </row>
    <row r="10" spans="1:3" x14ac:dyDescent="0.25">
      <c r="A10" s="7" t="s">
        <v>48</v>
      </c>
      <c r="B10" s="8">
        <v>6000</v>
      </c>
      <c r="C10" s="2" t="s">
        <v>49</v>
      </c>
    </row>
    <row r="11" spans="1:3" x14ac:dyDescent="0.25">
      <c r="A11" s="7" t="s">
        <v>50</v>
      </c>
      <c r="B11" s="8">
        <v>60</v>
      </c>
      <c r="C11" s="2" t="s">
        <v>51</v>
      </c>
    </row>
    <row r="12" spans="1:3" x14ac:dyDescent="0.25">
      <c r="A12" s="7" t="s">
        <v>52</v>
      </c>
      <c r="B12" s="8">
        <v>300</v>
      </c>
      <c r="C12" s="2" t="s">
        <v>53</v>
      </c>
    </row>
    <row r="14" spans="1:3" x14ac:dyDescent="0.25">
      <c r="A14" s="5" t="s">
        <v>54</v>
      </c>
      <c r="B14" s="6"/>
      <c r="C14" s="6"/>
    </row>
    <row r="15" spans="1:3" x14ac:dyDescent="0.25">
      <c r="A15" s="7" t="s">
        <v>55</v>
      </c>
      <c r="B15" s="8">
        <v>12345</v>
      </c>
      <c r="C15" s="2" t="s">
        <v>56</v>
      </c>
    </row>
    <row r="16" spans="1:3" x14ac:dyDescent="0.25">
      <c r="A16" s="7" t="s">
        <v>57</v>
      </c>
      <c r="B16" s="8">
        <v>54321</v>
      </c>
      <c r="C16" s="2" t="s">
        <v>58</v>
      </c>
    </row>
    <row r="17" spans="1:3" x14ac:dyDescent="0.25">
      <c r="A17" s="7" t="s">
        <v>59</v>
      </c>
      <c r="B17" s="8">
        <v>16807</v>
      </c>
      <c r="C17" s="2" t="s">
        <v>60</v>
      </c>
    </row>
    <row r="18" spans="1:3" x14ac:dyDescent="0.25">
      <c r="A18" s="7" t="s">
        <v>61</v>
      </c>
      <c r="B18" s="8">
        <v>2147483647</v>
      </c>
      <c r="C18" s="2" t="s">
        <v>62</v>
      </c>
    </row>
    <row r="20" spans="1:3" x14ac:dyDescent="0.25">
      <c r="A20" s="5" t="s">
        <v>63</v>
      </c>
      <c r="B20" s="6"/>
      <c r="C20" s="6"/>
    </row>
    <row r="21" spans="1:3" x14ac:dyDescent="0.25">
      <c r="A21" s="7" t="s">
        <v>64</v>
      </c>
      <c r="B21" s="8">
        <v>4</v>
      </c>
      <c r="C21" s="2" t="s">
        <v>65</v>
      </c>
    </row>
    <row r="23" spans="1:3" x14ac:dyDescent="0.25">
      <c r="A23" s="5" t="s">
        <v>66</v>
      </c>
      <c r="B23" s="6"/>
      <c r="C23" s="6"/>
    </row>
    <row r="24" spans="1:3" x14ac:dyDescent="0.25">
      <c r="A24" s="7" t="s">
        <v>67</v>
      </c>
      <c r="B24" s="8">
        <v>12</v>
      </c>
      <c r="C24" s="2" t="s">
        <v>68</v>
      </c>
    </row>
    <row r="25" spans="1:3" x14ac:dyDescent="0.25">
      <c r="A25" s="7" t="s">
        <v>69</v>
      </c>
      <c r="B25" s="9">
        <v>0.25</v>
      </c>
      <c r="C25" s="2" t="s">
        <v>70</v>
      </c>
    </row>
    <row r="27" spans="1:3" x14ac:dyDescent="0.25">
      <c r="A27" s="5" t="s">
        <v>71</v>
      </c>
      <c r="B27" s="6"/>
      <c r="C27" s="6"/>
    </row>
    <row r="28" spans="1:3" x14ac:dyDescent="0.25">
      <c r="A28" s="7" t="s">
        <v>72</v>
      </c>
      <c r="B28" s="8">
        <v>100</v>
      </c>
      <c r="C28" s="2" t="s">
        <v>73</v>
      </c>
    </row>
    <row r="29" spans="1:3" x14ac:dyDescent="0.25">
      <c r="A29" s="7" t="s">
        <v>74</v>
      </c>
      <c r="B29" s="9">
        <v>0.02</v>
      </c>
      <c r="C29" s="2" t="s">
        <v>75</v>
      </c>
    </row>
    <row r="30" spans="1:3" x14ac:dyDescent="0.25">
      <c r="A30" s="7" t="s">
        <v>76</v>
      </c>
      <c r="B30" s="8">
        <v>600</v>
      </c>
      <c r="C30" s="2" t="s">
        <v>77</v>
      </c>
    </row>
    <row r="31" spans="1:3" x14ac:dyDescent="0.25">
      <c r="A31" s="7" t="s">
        <v>78</v>
      </c>
      <c r="B31" s="8">
        <v>120</v>
      </c>
      <c r="C31" s="2" t="s">
        <v>79</v>
      </c>
    </row>
    <row r="32" spans="1:3" x14ac:dyDescent="0.25">
      <c r="A32" s="7" t="s">
        <v>80</v>
      </c>
      <c r="B32" s="8">
        <v>0</v>
      </c>
      <c r="C32" s="2" t="s">
        <v>81</v>
      </c>
    </row>
    <row r="33" spans="1:3" x14ac:dyDescent="0.25">
      <c r="A33" s="7" t="s">
        <v>82</v>
      </c>
      <c r="B33" s="7">
        <f>B30+B31</f>
        <v>720</v>
      </c>
      <c r="C33" s="2" t="s">
        <v>83</v>
      </c>
    </row>
    <row r="35" spans="1:3" x14ac:dyDescent="0.25">
      <c r="A35" s="5" t="s">
        <v>84</v>
      </c>
      <c r="B35" s="6"/>
      <c r="C35" s="6"/>
    </row>
    <row r="36" spans="1:3" x14ac:dyDescent="0.25">
      <c r="A36" s="7" t="s">
        <v>85</v>
      </c>
      <c r="B36" s="8">
        <v>120</v>
      </c>
      <c r="C36" s="2" t="s">
        <v>86</v>
      </c>
    </row>
    <row r="37" spans="1:3" x14ac:dyDescent="0.25">
      <c r="A37" s="7" t="s">
        <v>87</v>
      </c>
      <c r="B37" s="8">
        <v>900</v>
      </c>
      <c r="C37" s="2" t="s">
        <v>88</v>
      </c>
    </row>
    <row r="38" spans="1:3" x14ac:dyDescent="0.25">
      <c r="A38" s="7" t="s">
        <v>89</v>
      </c>
      <c r="B38" s="8">
        <v>0.05</v>
      </c>
      <c r="C38" s="2" t="s">
        <v>90</v>
      </c>
    </row>
    <row r="39" spans="1:3" x14ac:dyDescent="0.25">
      <c r="A39" s="7" t="s">
        <v>91</v>
      </c>
      <c r="B39" s="8">
        <v>0.02</v>
      </c>
      <c r="C39" s="2" t="s">
        <v>92</v>
      </c>
    </row>
    <row r="40" spans="1:3" x14ac:dyDescent="0.25">
      <c r="A40" s="7" t="s">
        <v>93</v>
      </c>
      <c r="B40" s="8" t="s">
        <v>94</v>
      </c>
      <c r="C40" s="2" t="s">
        <v>95</v>
      </c>
    </row>
    <row r="42" spans="1:3" x14ac:dyDescent="0.25">
      <c r="A42" s="5" t="s">
        <v>96</v>
      </c>
      <c r="B42" s="6"/>
      <c r="C42" s="6"/>
    </row>
    <row r="43" spans="1:3" x14ac:dyDescent="0.25">
      <c r="A43" s="18" t="s">
        <v>252</v>
      </c>
      <c r="B43" s="8" t="s">
        <v>97</v>
      </c>
    </row>
    <row r="44" spans="1:3" x14ac:dyDescent="0.25">
      <c r="A44" s="7" t="s">
        <v>98</v>
      </c>
      <c r="B44" s="8" t="s">
        <v>99</v>
      </c>
    </row>
    <row r="45" spans="1:3" x14ac:dyDescent="0.25">
      <c r="A45" s="18" t="s">
        <v>253</v>
      </c>
      <c r="B45" s="8" t="s">
        <v>100</v>
      </c>
    </row>
    <row r="46" spans="1:3" x14ac:dyDescent="0.25">
      <c r="A46" s="7" t="s">
        <v>101</v>
      </c>
      <c r="B46" s="8" t="s">
        <v>102</v>
      </c>
    </row>
    <row r="48" spans="1:3" x14ac:dyDescent="0.25">
      <c r="A48" s="10" t="s">
        <v>103</v>
      </c>
    </row>
  </sheetData>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05"/>
  <sheetViews>
    <sheetView showGridLines="0" zoomScaleNormal="100" workbookViewId="0">
      <pane xSplit="2" ySplit="5" topLeftCell="C6" activePane="bottomRight" state="frozen"/>
      <selection pane="topRight" activeCell="C1" sqref="C1"/>
      <selection pane="bottomLeft" activeCell="A6" sqref="A6"/>
      <selection pane="bottomRight" activeCell="C126" sqref="C126"/>
    </sheetView>
  </sheetViews>
  <sheetFormatPr defaultColWidth="8.7109375" defaultRowHeight="15" x14ac:dyDescent="0.25"/>
  <cols>
    <col min="1" max="1" width="6" customWidth="1"/>
    <col min="2" max="2" width="8" customWidth="1"/>
    <col min="3" max="12" width="15.5703125" customWidth="1"/>
  </cols>
  <sheetData>
    <row r="1" spans="1:12" ht="16.5" x14ac:dyDescent="0.25">
      <c r="A1" s="1" t="s">
        <v>104</v>
      </c>
    </row>
    <row r="2" spans="1:12" x14ac:dyDescent="0.25">
      <c r="A2" s="2"/>
    </row>
    <row r="3" spans="1:12" x14ac:dyDescent="0.25">
      <c r="A3" s="2"/>
    </row>
    <row r="5" spans="1:12" ht="30" customHeight="1" x14ac:dyDescent="0.25">
      <c r="A5" s="11" t="s">
        <v>105</v>
      </c>
      <c r="B5" s="11" t="s">
        <v>106</v>
      </c>
      <c r="C5" s="11" t="s">
        <v>107</v>
      </c>
      <c r="D5" s="11" t="s">
        <v>108</v>
      </c>
      <c r="E5" s="11" t="s">
        <v>109</v>
      </c>
      <c r="F5" s="11" t="s">
        <v>110</v>
      </c>
      <c r="G5" s="11" t="s">
        <v>111</v>
      </c>
      <c r="H5" s="11" t="s">
        <v>112</v>
      </c>
      <c r="I5" s="11" t="s">
        <v>113</v>
      </c>
      <c r="J5" s="11" t="s">
        <v>114</v>
      </c>
      <c r="K5" s="11" t="s">
        <v>115</v>
      </c>
      <c r="L5" s="11" t="s">
        <v>116</v>
      </c>
    </row>
    <row r="6" spans="1:12" x14ac:dyDescent="0.25">
      <c r="A6" s="7">
        <v>1</v>
      </c>
      <c r="B6" s="7">
        <v>1</v>
      </c>
      <c r="C6" s="12">
        <f>MOD(Settings!$B$17*(Settings!$B$15+1000*A6),Settings!$B$18)</f>
        <v>224289415</v>
      </c>
      <c r="D6" s="12">
        <f>MAX(C6,1)/Settings!$B$18</f>
        <v>0.10444289776703478</v>
      </c>
      <c r="E6" s="12">
        <f>-Settings!$B$11*LN(D6)</f>
        <v>135.54688738664714</v>
      </c>
      <c r="F6" s="12">
        <f>E6</f>
        <v>135.54688738664714</v>
      </c>
      <c r="G6" s="12">
        <f>MOD(Settings!$B$17*(Settings!$B$16+1000*A6),Settings!$B$18)</f>
        <v>929780047</v>
      </c>
      <c r="H6" s="12">
        <f>MAX(G6,1)/Settings!$B$18</f>
        <v>0.4329625738006842</v>
      </c>
      <c r="I6" s="12">
        <f>-Settings!$B$21*LN(H6)</f>
        <v>3.3484159574231529</v>
      </c>
      <c r="J6" s="12">
        <f>-Settings!$B$24*LN(H6)</f>
        <v>10.045247872269458</v>
      </c>
      <c r="K6" s="12">
        <f>Settings!$B$12</f>
        <v>300</v>
      </c>
      <c r="L6" s="12">
        <f>Settings!$B$12*Settings!$B$25</f>
        <v>75</v>
      </c>
    </row>
    <row r="7" spans="1:12" x14ac:dyDescent="0.25">
      <c r="A7" s="7">
        <v>1</v>
      </c>
      <c r="B7" s="7">
        <v>2</v>
      </c>
      <c r="C7" s="12">
        <f>MOD(Settings!$B$17*C6,Settings!$B$18)</f>
        <v>798397420</v>
      </c>
      <c r="D7" s="12">
        <f>MAX(C7,1)/Settings!$B$18</f>
        <v>0.37178277055350262</v>
      </c>
      <c r="E7" s="12">
        <f>-Settings!$B$11*LN(D7)</f>
        <v>59.366732723955721</v>
      </c>
      <c r="F7" s="12">
        <f t="shared" ref="F7:F38" si="0">F6+E7</f>
        <v>194.91362011060286</v>
      </c>
      <c r="G7" s="12">
        <f>MOD(Settings!$B$17*G6,Settings!$B$18)</f>
        <v>1722234357</v>
      </c>
      <c r="H7" s="12">
        <f>MAX(G7,1)/Settings!$B$18</f>
        <v>0.80197786809968663</v>
      </c>
      <c r="I7" s="12">
        <f>-Settings!$B$21*LN(H7)</f>
        <v>0.88269706952829419</v>
      </c>
      <c r="J7" s="12">
        <f>-Settings!$B$24*LN(H7)</f>
        <v>2.6480912085848827</v>
      </c>
      <c r="K7" s="12">
        <f>Settings!$B$12</f>
        <v>300</v>
      </c>
      <c r="L7" s="12">
        <f>Settings!$B$12*Settings!$B$25</f>
        <v>75</v>
      </c>
    </row>
    <row r="8" spans="1:12" x14ac:dyDescent="0.25">
      <c r="A8" s="7">
        <v>1</v>
      </c>
      <c r="B8" s="7">
        <v>3</v>
      </c>
      <c r="C8" s="12">
        <f>MOD(Settings!$B$17*C7,Settings!$B$18)</f>
        <v>1187611484</v>
      </c>
      <c r="D8" s="12">
        <f>MAX(C8,1)/Settings!$B$18</f>
        <v>0.55302469271841681</v>
      </c>
      <c r="E8" s="12">
        <f>-Settings!$B$11*LN(D8)</f>
        <v>35.541157569779102</v>
      </c>
      <c r="F8" s="12">
        <f t="shared" si="0"/>
        <v>230.45477768038197</v>
      </c>
      <c r="G8" s="12">
        <f>MOD(Settings!$B$17*G7,Settings!$B$18)</f>
        <v>1808243833</v>
      </c>
      <c r="H8" s="12">
        <f>MAX(G8,1)/Settings!$B$18</f>
        <v>0.84202915143316104</v>
      </c>
      <c r="I8" s="12">
        <f>-Settings!$B$21*LN(H8)</f>
        <v>0.68776257473816171</v>
      </c>
      <c r="J8" s="12">
        <f>-Settings!$B$24*LN(H8)</f>
        <v>2.0632877242144851</v>
      </c>
      <c r="K8" s="12">
        <f>Settings!$B$12</f>
        <v>300</v>
      </c>
      <c r="L8" s="12">
        <f>Settings!$B$12*Settings!$B$25</f>
        <v>75</v>
      </c>
    </row>
    <row r="9" spans="1:12" x14ac:dyDescent="0.25">
      <c r="A9" s="7">
        <v>1</v>
      </c>
      <c r="B9" s="7">
        <v>4</v>
      </c>
      <c r="C9" s="12">
        <f>MOD(Settings!$B$17*C8,Settings!$B$18)</f>
        <v>1473196370</v>
      </c>
      <c r="D9" s="12">
        <f>MAX(C9,1)/Settings!$B$18</f>
        <v>0.68601051843073713</v>
      </c>
      <c r="E9" s="12">
        <f>-Settings!$B$11*LN(D9)</f>
        <v>22.611739103063289</v>
      </c>
      <c r="F9" s="12">
        <f t="shared" si="0"/>
        <v>253.06651678344525</v>
      </c>
      <c r="G9" s="12">
        <f>MOD(Settings!$B$17*G8,Settings!$B$18)</f>
        <v>2113012534</v>
      </c>
      <c r="H9" s="12">
        <f>MAX(G9,1)/Settings!$B$18</f>
        <v>0.98394813713801477</v>
      </c>
      <c r="I9" s="12">
        <f>-Settings!$B$21*LN(H9)</f>
        <v>6.4728357917824858E-2</v>
      </c>
      <c r="J9" s="12">
        <f>-Settings!$B$24*LN(H9)</f>
        <v>0.19418507375347457</v>
      </c>
      <c r="K9" s="12">
        <f>Settings!$B$12</f>
        <v>300</v>
      </c>
      <c r="L9" s="12">
        <f>Settings!$B$12*Settings!$B$25</f>
        <v>75</v>
      </c>
    </row>
    <row r="10" spans="1:12" x14ac:dyDescent="0.25">
      <c r="A10" s="7">
        <v>1</v>
      </c>
      <c r="B10" s="7">
        <v>5</v>
      </c>
      <c r="C10" s="12">
        <f>MOD(Settings!$B$17*C9,Settings!$B$18)</f>
        <v>1672424327</v>
      </c>
      <c r="D10" s="12">
        <f>MAX(C10,1)/Settings!$B$18</f>
        <v>0.77878326539824871</v>
      </c>
      <c r="E10" s="12">
        <f>-Settings!$B$11*LN(D10)</f>
        <v>15.001349603432889</v>
      </c>
      <c r="F10" s="12">
        <f t="shared" si="0"/>
        <v>268.06786638687817</v>
      </c>
      <c r="G10" s="12">
        <f>MOD(Settings!$B$17*G9,Settings!$B$18)</f>
        <v>464588499</v>
      </c>
      <c r="H10" s="12">
        <f>MAX(G10,1)/Settings!$B$18</f>
        <v>0.21634087861345191</v>
      </c>
      <c r="I10" s="12">
        <f>-Settings!$B$21*LN(H10)</f>
        <v>6.1235998941043919</v>
      </c>
      <c r="J10" s="12">
        <f>-Settings!$B$24*LN(H10)</f>
        <v>18.370799682313177</v>
      </c>
      <c r="K10" s="12">
        <f>Settings!$B$12</f>
        <v>300</v>
      </c>
      <c r="L10" s="12">
        <f>Settings!$B$12*Settings!$B$25</f>
        <v>75</v>
      </c>
    </row>
    <row r="11" spans="1:12" x14ac:dyDescent="0.25">
      <c r="A11" s="7">
        <v>1</v>
      </c>
      <c r="B11" s="7">
        <v>6</v>
      </c>
      <c r="C11" s="12">
        <f>MOD(Settings!$B$17*C10,Settings!$B$18)</f>
        <v>22208306</v>
      </c>
      <c r="D11" s="12">
        <f>MAX(C11,1)/Settings!$B$18</f>
        <v>1.0341548365699848E-2</v>
      </c>
      <c r="E11" s="12">
        <f>-Settings!$B$11*LN(D11)</f>
        <v>274.29514055282749</v>
      </c>
      <c r="F11" s="12">
        <f t="shared" si="0"/>
        <v>542.36300693970566</v>
      </c>
      <c r="G11" s="12">
        <f>MOD(Settings!$B$17*G10,Settings!$B$18)</f>
        <v>88362201</v>
      </c>
      <c r="H11" s="12">
        <f>MAX(G11,1)/Settings!$B$18</f>
        <v>4.1146856286165705E-2</v>
      </c>
      <c r="I11" s="12">
        <f>-Settings!$B$21*LN(H11)</f>
        <v>12.762431004901574</v>
      </c>
      <c r="J11" s="12">
        <f>-Settings!$B$24*LN(H11)</f>
        <v>38.287293014704723</v>
      </c>
      <c r="K11" s="12">
        <f>Settings!$B$12</f>
        <v>300</v>
      </c>
      <c r="L11" s="12">
        <f>Settings!$B$12*Settings!$B$25</f>
        <v>75</v>
      </c>
    </row>
    <row r="12" spans="1:12" x14ac:dyDescent="0.25">
      <c r="A12" s="7">
        <v>1</v>
      </c>
      <c r="B12" s="7">
        <v>7</v>
      </c>
      <c r="C12" s="12">
        <f>MOD(Settings!$B$17*C11,Settings!$B$18)</f>
        <v>1740328011</v>
      </c>
      <c r="D12" s="12">
        <f>MAX(C12,1)/Settings!$B$18</f>
        <v>0.81040338231735087</v>
      </c>
      <c r="E12" s="12">
        <f>-Settings!$B$11*LN(D12)</f>
        <v>12.613389145019781</v>
      </c>
      <c r="F12" s="12">
        <f t="shared" si="0"/>
        <v>554.97639608472548</v>
      </c>
      <c r="G12" s="12">
        <f>MOD(Settings!$B$17*G11,Settings!$B$18)</f>
        <v>1192312130</v>
      </c>
      <c r="H12" s="12">
        <f>MAX(G12,1)/Settings!$B$18</f>
        <v>0.55521360158697408</v>
      </c>
      <c r="I12" s="12">
        <f>-Settings!$B$21*LN(H12)</f>
        <v>2.3536094862160417</v>
      </c>
      <c r="J12" s="12">
        <f>-Settings!$B$24*LN(H12)</f>
        <v>7.0608284586481247</v>
      </c>
      <c r="K12" s="12">
        <f>Settings!$B$12</f>
        <v>300</v>
      </c>
      <c r="L12" s="12">
        <f>Settings!$B$12*Settings!$B$25</f>
        <v>75</v>
      </c>
    </row>
    <row r="13" spans="1:12" x14ac:dyDescent="0.25">
      <c r="A13" s="7">
        <v>1</v>
      </c>
      <c r="B13" s="7">
        <v>8</v>
      </c>
      <c r="C13" s="12">
        <f>MOD(Settings!$B$17*C12,Settings!$B$18)</f>
        <v>965608737</v>
      </c>
      <c r="D13" s="12">
        <f>MAX(C13,1)/Settings!$B$18</f>
        <v>0.44964660771640325</v>
      </c>
      <c r="E13" s="12">
        <f>-Settings!$B$11*LN(D13)</f>
        <v>47.957599255550015</v>
      </c>
      <c r="F13" s="12">
        <f t="shared" si="0"/>
        <v>602.93399534027549</v>
      </c>
      <c r="G13" s="12">
        <f>MOD(Settings!$B$17*G12,Settings!$B$18)</f>
        <v>1020058753</v>
      </c>
      <c r="H13" s="12">
        <f>MAX(G13,1)/Settings!$B$18</f>
        <v>0.47500187227269725</v>
      </c>
      <c r="I13" s="12">
        <f>-Settings!$B$21*LN(H13)</f>
        <v>2.977746133314132</v>
      </c>
      <c r="J13" s="12">
        <f>-Settings!$B$24*LN(H13)</f>
        <v>8.9332383999423968</v>
      </c>
      <c r="K13" s="12">
        <f>Settings!$B$12</f>
        <v>300</v>
      </c>
      <c r="L13" s="12">
        <f>Settings!$B$12*Settings!$B$25</f>
        <v>75</v>
      </c>
    </row>
    <row r="14" spans="1:12" x14ac:dyDescent="0.25">
      <c r="A14" s="7">
        <v>1</v>
      </c>
      <c r="B14" s="7">
        <v>9</v>
      </c>
      <c r="C14" s="12">
        <f>MOD(Settings!$B$17*C13,Settings!$B$18)</f>
        <v>452122380</v>
      </c>
      <c r="D14" s="12">
        <f>MAX(C14,1)/Settings!$B$18</f>
        <v>0.21053588958947728</v>
      </c>
      <c r="E14" s="12">
        <f>-Settings!$B$11*LN(D14)</f>
        <v>93.48594861183085</v>
      </c>
      <c r="F14" s="12">
        <f t="shared" si="0"/>
        <v>696.41994395210634</v>
      </c>
      <c r="G14" s="12">
        <f>MOD(Settings!$B$17*G13,Settings!$B$18)</f>
        <v>765507670</v>
      </c>
      <c r="H14" s="12">
        <f>MAX(G14,1)/Settings!$B$18</f>
        <v>0.35646728722214105</v>
      </c>
      <c r="I14" s="12">
        <f>-Settings!$B$21*LN(H14)</f>
        <v>4.1260512171431625</v>
      </c>
      <c r="J14" s="12">
        <f>-Settings!$B$24*LN(H14)</f>
        <v>12.378153651429487</v>
      </c>
      <c r="K14" s="12">
        <f>Settings!$B$12</f>
        <v>300</v>
      </c>
      <c r="L14" s="12">
        <f>Settings!$B$12*Settings!$B$25</f>
        <v>75</v>
      </c>
    </row>
    <row r="15" spans="1:12" x14ac:dyDescent="0.25">
      <c r="A15" s="7">
        <v>1</v>
      </c>
      <c r="B15" s="7">
        <v>10</v>
      </c>
      <c r="C15" s="12">
        <f>MOD(Settings!$B$17*C14,Settings!$B$18)</f>
        <v>1023697574</v>
      </c>
      <c r="D15" s="12">
        <f>MAX(C15,1)/Settings!$B$18</f>
        <v>0.47669633034462872</v>
      </c>
      <c r="E15" s="12">
        <f>-Settings!$B$11*LN(D15)</f>
        <v>44.452536890421882</v>
      </c>
      <c r="F15" s="12">
        <f t="shared" si="0"/>
        <v>740.87248084252826</v>
      </c>
      <c r="G15" s="12">
        <f>MOD(Settings!$B$17*G14,Settings!$B$18)</f>
        <v>312880513</v>
      </c>
      <c r="H15" s="12">
        <f>MAX(G15,1)/Settings!$B$18</f>
        <v>0.14569634252493099</v>
      </c>
      <c r="I15" s="12">
        <f>-Settings!$B$21*LN(H15)</f>
        <v>7.7049226755048634</v>
      </c>
      <c r="J15" s="12">
        <f>-Settings!$B$24*LN(H15)</f>
        <v>23.114768026514589</v>
      </c>
      <c r="K15" s="12">
        <f>Settings!$B$12</f>
        <v>300</v>
      </c>
      <c r="L15" s="12">
        <f>Settings!$B$12*Settings!$B$25</f>
        <v>75</v>
      </c>
    </row>
    <row r="16" spans="1:12" x14ac:dyDescent="0.25">
      <c r="A16" s="7">
        <v>1</v>
      </c>
      <c r="B16" s="7">
        <v>11</v>
      </c>
      <c r="C16" s="12">
        <f>MOD(Settings!$B$17*C15,Settings!$B$18)</f>
        <v>1793630101</v>
      </c>
      <c r="D16" s="12">
        <f>MAX(C16,1)/Settings!$B$18</f>
        <v>0.83522410217450194</v>
      </c>
      <c r="E16" s="12">
        <f>-Settings!$B$11*LN(D16)</f>
        <v>10.803312258155454</v>
      </c>
      <c r="F16" s="12">
        <f t="shared" si="0"/>
        <v>751.67579310068368</v>
      </c>
      <c r="G16" s="12">
        <f>MOD(Settings!$B$17*G15,Settings!$B$18)</f>
        <v>1542814135</v>
      </c>
      <c r="H16" s="12">
        <f>MAX(G16,1)/Settings!$B$18</f>
        <v>0.71842881651522073</v>
      </c>
      <c r="I16" s="12">
        <f>-Settings!$B$21*LN(H16)</f>
        <v>1.3227546028914492</v>
      </c>
      <c r="J16" s="12">
        <f>-Settings!$B$24*LN(H16)</f>
        <v>3.9682638086743474</v>
      </c>
      <c r="K16" s="12">
        <f>Settings!$B$12</f>
        <v>300</v>
      </c>
      <c r="L16" s="12">
        <f>Settings!$B$12*Settings!$B$25</f>
        <v>75</v>
      </c>
    </row>
    <row r="17" spans="1:12" x14ac:dyDescent="0.25">
      <c r="A17" s="7">
        <v>1</v>
      </c>
      <c r="B17" s="7">
        <v>12</v>
      </c>
      <c r="C17" s="12">
        <f>MOD(Settings!$B$17*C16,Settings!$B$18)</f>
        <v>1313154568</v>
      </c>
      <c r="D17" s="12">
        <f>MAX(C17,1)/Settings!$B$18</f>
        <v>0.61148524685366323</v>
      </c>
      <c r="E17" s="12">
        <f>-Settings!$B$11*LN(D17)</f>
        <v>29.511867018307651</v>
      </c>
      <c r="F17" s="12">
        <f t="shared" si="0"/>
        <v>781.18766011899129</v>
      </c>
      <c r="G17" s="12">
        <f>MOD(Settings!$B$17*G16,Settings!$B$18)</f>
        <v>1359613067</v>
      </c>
      <c r="H17" s="12">
        <f>MAX(G17,1)/Settings!$B$18</f>
        <v>0.6331191713144626</v>
      </c>
      <c r="I17" s="12">
        <f>-Settings!$B$21*LN(H17)</f>
        <v>1.8283864409504715</v>
      </c>
      <c r="J17" s="12">
        <f>-Settings!$B$24*LN(H17)</f>
        <v>5.4851593228514144</v>
      </c>
      <c r="K17" s="12">
        <f>Settings!$B$12</f>
        <v>300</v>
      </c>
      <c r="L17" s="12">
        <f>Settings!$B$12*Settings!$B$25</f>
        <v>75</v>
      </c>
    </row>
    <row r="18" spans="1:12" x14ac:dyDescent="0.25">
      <c r="A18" s="7">
        <v>1</v>
      </c>
      <c r="B18" s="7">
        <v>13</v>
      </c>
      <c r="C18" s="12">
        <f>MOD(Settings!$B$17*C17,Settings!$B$18)</f>
        <v>499384157</v>
      </c>
      <c r="D18" s="12">
        <f>MAX(C18,1)/Settings!$B$18</f>
        <v>0.23254386951799685</v>
      </c>
      <c r="E18" s="12">
        <f>-Settings!$B$11*LN(D18)</f>
        <v>87.520583139287879</v>
      </c>
      <c r="F18" s="12">
        <f t="shared" si="0"/>
        <v>868.70824325827914</v>
      </c>
      <c r="G18" s="12">
        <f>MOD(Settings!$B$17*G17,Settings!$B$18)</f>
        <v>1790812989</v>
      </c>
      <c r="H18" s="12">
        <f>MAX(G18,1)/Settings!$B$18</f>
        <v>0.83391228217348101</v>
      </c>
      <c r="I18" s="12">
        <f>-Settings!$B$21*LN(H18)</f>
        <v>0.72650823761971151</v>
      </c>
      <c r="J18" s="12">
        <f>-Settings!$B$24*LN(H18)</f>
        <v>2.1795247128591346</v>
      </c>
      <c r="K18" s="12">
        <f>Settings!$B$12</f>
        <v>300</v>
      </c>
      <c r="L18" s="12">
        <f>Settings!$B$12*Settings!$B$25</f>
        <v>75</v>
      </c>
    </row>
    <row r="19" spans="1:12" x14ac:dyDescent="0.25">
      <c r="A19" s="7">
        <v>1</v>
      </c>
      <c r="B19" s="7">
        <v>14</v>
      </c>
      <c r="C19" s="12">
        <f>MOD(Settings!$B$17*C18,Settings!$B$18)</f>
        <v>783434223</v>
      </c>
      <c r="D19" s="12">
        <f>MAX(C19,1)/Settings!$B$18</f>
        <v>0.36481498897299869</v>
      </c>
      <c r="E19" s="12">
        <f>-Settings!$B$11*LN(D19)</f>
        <v>60.501896005951828</v>
      </c>
      <c r="F19" s="12">
        <f t="shared" si="0"/>
        <v>929.21013926423097</v>
      </c>
      <c r="G19" s="12">
        <f>MOD(Settings!$B$17*G18,Settings!$B$18)</f>
        <v>1210593418</v>
      </c>
      <c r="H19" s="12">
        <f>MAX(G19,1)/Settings!$B$18</f>
        <v>0.56372648969466166</v>
      </c>
      <c r="I19" s="12">
        <f>-Settings!$B$21*LN(H19)</f>
        <v>2.2927443698358578</v>
      </c>
      <c r="J19" s="12">
        <f>-Settings!$B$24*LN(H19)</f>
        <v>6.8782331095075735</v>
      </c>
      <c r="K19" s="12">
        <f>Settings!$B$12</f>
        <v>300</v>
      </c>
      <c r="L19" s="12">
        <f>Settings!$B$12*Settings!$B$25</f>
        <v>75</v>
      </c>
    </row>
    <row r="20" spans="1:12" x14ac:dyDescent="0.25">
      <c r="A20" s="7">
        <v>1</v>
      </c>
      <c r="B20" s="7">
        <v>15</v>
      </c>
      <c r="C20" s="12">
        <f>MOD(Settings!$B$17*C19,Settings!$B$18)</f>
        <v>956746204</v>
      </c>
      <c r="D20" s="12">
        <f>MAX(C20,1)/Settings!$B$18</f>
        <v>0.44551966918889419</v>
      </c>
      <c r="E20" s="12">
        <f>-Settings!$B$11*LN(D20)</f>
        <v>48.510832933744183</v>
      </c>
      <c r="F20" s="12">
        <f t="shared" si="0"/>
        <v>977.72097219797513</v>
      </c>
      <c r="G20" s="12">
        <f>MOD(Settings!$B$17*G19,Settings!$B$18)</f>
        <v>1183504648</v>
      </c>
      <c r="H20" s="12">
        <f>MAX(G20,1)/Settings!$B$18</f>
        <v>0.55111229817900453</v>
      </c>
      <c r="I20" s="12">
        <f>-Settings!$B$21*LN(H20)</f>
        <v>2.3832667305914566</v>
      </c>
      <c r="J20" s="12">
        <f>-Settings!$B$24*LN(H20)</f>
        <v>7.1498001917743697</v>
      </c>
      <c r="K20" s="12">
        <f>Settings!$B$12</f>
        <v>300</v>
      </c>
      <c r="L20" s="12">
        <f>Settings!$B$12*Settings!$B$25</f>
        <v>75</v>
      </c>
    </row>
    <row r="21" spans="1:12" x14ac:dyDescent="0.25">
      <c r="A21" s="7">
        <v>1</v>
      </c>
      <c r="B21" s="7">
        <v>16</v>
      </c>
      <c r="C21" s="12">
        <f>MOD(Settings!$B$17*C20,Settings!$B$18)</f>
        <v>1823385539</v>
      </c>
      <c r="D21" s="12">
        <f>MAX(C21,1)/Settings!$B$18</f>
        <v>0.84908005774443973</v>
      </c>
      <c r="E21" s="12">
        <f>-Settings!$B$11*LN(D21)</f>
        <v>9.8161080358591377</v>
      </c>
      <c r="F21" s="12">
        <f t="shared" si="0"/>
        <v>987.53708023383422</v>
      </c>
      <c r="G21" s="12">
        <f>MOD(Settings!$B$17*G20,Settings!$B$18)</f>
        <v>1169080422</v>
      </c>
      <c r="H21" s="12">
        <f>MAX(G21,1)/Settings!$B$18</f>
        <v>0.54439549452829894</v>
      </c>
      <c r="I21" s="12">
        <f>-Settings!$B$21*LN(H21)</f>
        <v>2.4323171370834107</v>
      </c>
      <c r="J21" s="12">
        <f>-Settings!$B$24*LN(H21)</f>
        <v>7.2969514112502321</v>
      </c>
      <c r="K21" s="12">
        <f>Settings!$B$12</f>
        <v>300</v>
      </c>
      <c r="L21" s="12">
        <f>Settings!$B$12*Settings!$B$25</f>
        <v>75</v>
      </c>
    </row>
    <row r="22" spans="1:12" x14ac:dyDescent="0.25">
      <c r="A22" s="7">
        <v>1</v>
      </c>
      <c r="B22" s="7">
        <v>17</v>
      </c>
      <c r="C22" s="12">
        <f>MOD(Settings!$B$17*C21,Settings!$B$18)</f>
        <v>1049111283</v>
      </c>
      <c r="D22" s="12">
        <f>MAX(C22,1)/Settings!$B$18</f>
        <v>0.4885305107983437</v>
      </c>
      <c r="E22" s="12">
        <f>-Settings!$B$11*LN(D22)</f>
        <v>42.981201078957824</v>
      </c>
      <c r="F22" s="12">
        <f t="shared" si="0"/>
        <v>1030.5182813127919</v>
      </c>
      <c r="G22" s="12">
        <f>MOD(Settings!$B$17*G21,Settings!$B$18)</f>
        <v>1406766151</v>
      </c>
      <c r="H22" s="12">
        <f>MAX(G22,1)/Settings!$B$18</f>
        <v>0.65507653712065728</v>
      </c>
      <c r="I22" s="12">
        <f>-Settings!$B$21*LN(H22)</f>
        <v>1.6920127984299671</v>
      </c>
      <c r="J22" s="12">
        <f>-Settings!$B$24*LN(H22)</f>
        <v>5.0760383952899009</v>
      </c>
      <c r="K22" s="12">
        <f>Settings!$B$12</f>
        <v>300</v>
      </c>
      <c r="L22" s="12">
        <f>Settings!$B$12*Settings!$B$25</f>
        <v>75</v>
      </c>
    </row>
    <row r="23" spans="1:12" x14ac:dyDescent="0.25">
      <c r="A23" s="7">
        <v>1</v>
      </c>
      <c r="B23" s="7">
        <v>18</v>
      </c>
      <c r="C23" s="12">
        <f>MOD(Settings!$B$17*C22,Settings!$B$18)</f>
        <v>1572591511</v>
      </c>
      <c r="D23" s="12">
        <f>MAX(C23,1)/Settings!$B$18</f>
        <v>0.73229498776248425</v>
      </c>
      <c r="E23" s="12">
        <f>-Settings!$B$11*LN(D23)</f>
        <v>18.694311447145122</v>
      </c>
      <c r="F23" s="12">
        <f t="shared" si="0"/>
        <v>1049.212592759937</v>
      </c>
      <c r="G23" s="12">
        <f>MOD(Settings!$B$17*G22,Settings!$B$18)</f>
        <v>1871230034</v>
      </c>
      <c r="H23" s="12">
        <f>MAX(G23,1)/Settings!$B$18</f>
        <v>0.87135938688710302</v>
      </c>
      <c r="I23" s="12">
        <f>-Settings!$B$21*LN(H23)</f>
        <v>0.55080309249813642</v>
      </c>
      <c r="J23" s="12">
        <f>-Settings!$B$24*LN(H23)</f>
        <v>1.6524092774944092</v>
      </c>
      <c r="K23" s="12">
        <f>Settings!$B$12</f>
        <v>300</v>
      </c>
      <c r="L23" s="12">
        <f>Settings!$B$12*Settings!$B$25</f>
        <v>75</v>
      </c>
    </row>
    <row r="24" spans="1:12" x14ac:dyDescent="0.25">
      <c r="A24" s="7">
        <v>1</v>
      </c>
      <c r="B24" s="7">
        <v>19</v>
      </c>
      <c r="C24" s="12">
        <f>MOD(Settings!$B$17*C23,Settings!$B$18)</f>
        <v>1464281748</v>
      </c>
      <c r="D24" s="12">
        <f>MAX(C24,1)/Settings!$B$18</f>
        <v>0.68185932407242211</v>
      </c>
      <c r="E24" s="12">
        <f>-Settings!$B$11*LN(D24)</f>
        <v>22.975914726223419</v>
      </c>
      <c r="F24" s="12">
        <f t="shared" si="0"/>
        <v>1072.1885074861605</v>
      </c>
      <c r="G24" s="12">
        <f>MOD(Settings!$B$17*G23,Settings!$B$18)</f>
        <v>2012654770</v>
      </c>
      <c r="H24" s="12">
        <f>MAX(G24,1)/Settings!$B$18</f>
        <v>0.93721541154068677</v>
      </c>
      <c r="I24" s="12">
        <f>-Settings!$B$21*LN(H24)</f>
        <v>0.2593685129792499</v>
      </c>
      <c r="J24" s="12">
        <f>-Settings!$B$24*LN(H24)</f>
        <v>0.7781055389377497</v>
      </c>
      <c r="K24" s="12">
        <f>Settings!$B$12</f>
        <v>300</v>
      </c>
      <c r="L24" s="12">
        <f>Settings!$B$12*Settings!$B$25</f>
        <v>75</v>
      </c>
    </row>
    <row r="25" spans="1:12" x14ac:dyDescent="0.25">
      <c r="A25" s="7">
        <v>1</v>
      </c>
      <c r="B25" s="7">
        <v>20</v>
      </c>
      <c r="C25" s="12">
        <f>MOD(Settings!$B$17*C24,Settings!$B$18)</f>
        <v>20744016</v>
      </c>
      <c r="D25" s="12">
        <f>MAX(C25,1)/Settings!$B$18</f>
        <v>9.6596851989904815E-3</v>
      </c>
      <c r="E25" s="12">
        <f>-Settings!$B$11*LN(D25)</f>
        <v>278.38765316309622</v>
      </c>
      <c r="F25" s="12">
        <f t="shared" si="0"/>
        <v>1350.5761606492567</v>
      </c>
      <c r="G25" s="12">
        <f>MOD(Settings!$B$17*G24,Settings!$B$18)</f>
        <v>1673795493</v>
      </c>
      <c r="H25" s="12">
        <f>MAX(G25,1)/Settings!$B$18</f>
        <v>0.77942176432321864</v>
      </c>
      <c r="I25" s="12">
        <f>-Settings!$B$21*LN(H25)</f>
        <v>0.99681184803428102</v>
      </c>
      <c r="J25" s="12">
        <f>-Settings!$B$24*LN(H25)</f>
        <v>2.990435544102843</v>
      </c>
      <c r="K25" s="12">
        <f>Settings!$B$12</f>
        <v>300</v>
      </c>
      <c r="L25" s="12">
        <f>Settings!$B$12*Settings!$B$25</f>
        <v>75</v>
      </c>
    </row>
    <row r="26" spans="1:12" x14ac:dyDescent="0.25">
      <c r="A26" s="7">
        <v>1</v>
      </c>
      <c r="B26" s="7">
        <v>21</v>
      </c>
      <c r="C26" s="12">
        <f>MOD(Settings!$B$17*C25,Settings!$B$18)</f>
        <v>752326098</v>
      </c>
      <c r="D26" s="12">
        <f>MAX(C26,1)/Settings!$B$18</f>
        <v>0.35032913943302313</v>
      </c>
      <c r="E26" s="12">
        <f>-Settings!$B$11*LN(D26)</f>
        <v>62.932930080969015</v>
      </c>
      <c r="F26" s="12">
        <f t="shared" si="0"/>
        <v>1413.5090907302258</v>
      </c>
      <c r="G26" s="12">
        <f>MOD(Settings!$B$17*G25,Settings!$B$18)</f>
        <v>1592558798</v>
      </c>
      <c r="H26" s="12">
        <f>MAX(G26,1)/Settings!$B$18</f>
        <v>0.74159298033527699</v>
      </c>
      <c r="I26" s="12">
        <f>-Settings!$B$21*LN(H26)</f>
        <v>1.1958189213704336</v>
      </c>
      <c r="J26" s="12">
        <f>-Settings!$B$24*LN(H26)</f>
        <v>3.5874567641113009</v>
      </c>
      <c r="K26" s="12">
        <f>Settings!$B$12</f>
        <v>300</v>
      </c>
      <c r="L26" s="12">
        <f>Settings!$B$12*Settings!$B$25</f>
        <v>75</v>
      </c>
    </row>
    <row r="27" spans="1:12" x14ac:dyDescent="0.25">
      <c r="A27" s="7">
        <v>1</v>
      </c>
      <c r="B27" s="7">
        <v>22</v>
      </c>
      <c r="C27" s="12">
        <f>MOD(Settings!$B$17*C26,Settings!$B$18)</f>
        <v>2108499197</v>
      </c>
      <c r="D27" s="12">
        <f>MAX(C27,1)/Settings!$B$18</f>
        <v>0.98184645081956234</v>
      </c>
      <c r="E27" s="12">
        <f>-Settings!$B$11*LN(D27)</f>
        <v>1.0992207948771933</v>
      </c>
      <c r="F27" s="12">
        <f t="shared" si="0"/>
        <v>1414.6083115251031</v>
      </c>
      <c r="G27" s="12">
        <f>MOD(Settings!$B$17*G26,Settings!$B$18)</f>
        <v>2047025425</v>
      </c>
      <c r="H27" s="12">
        <f>MAX(G27,1)/Settings!$B$18</f>
        <v>0.95322049500104999</v>
      </c>
      <c r="I27" s="12">
        <f>-Settings!$B$21*LN(H27)</f>
        <v>0.19163613091471957</v>
      </c>
      <c r="J27" s="12">
        <f>-Settings!$B$24*LN(H27)</f>
        <v>0.57490839274415872</v>
      </c>
      <c r="K27" s="12">
        <f>Settings!$B$12</f>
        <v>300</v>
      </c>
      <c r="L27" s="12">
        <f>Settings!$B$12*Settings!$B$25</f>
        <v>75</v>
      </c>
    </row>
    <row r="28" spans="1:12" x14ac:dyDescent="0.25">
      <c r="A28" s="7">
        <v>1</v>
      </c>
      <c r="B28" s="7">
        <v>23</v>
      </c>
      <c r="C28" s="12">
        <f>MOD(Settings!$B$17*C27,Settings!$B$18)</f>
        <v>1918344832</v>
      </c>
      <c r="D28" s="12">
        <f>MAX(C28,1)/Settings!$B$18</f>
        <v>0.8932989243852435</v>
      </c>
      <c r="E28" s="12">
        <f>-Settings!$B$11*LN(D28)</f>
        <v>6.7700407419819948</v>
      </c>
      <c r="F28" s="12">
        <f t="shared" si="0"/>
        <v>1421.3783522670851</v>
      </c>
      <c r="G28" s="12">
        <f>MOD(Settings!$B$17*G27,Settings!$B$18)</f>
        <v>1668293035</v>
      </c>
      <c r="H28" s="12">
        <f>MAX(G28,1)/Settings!$B$18</f>
        <v>0.77685948264638871</v>
      </c>
      <c r="I28" s="12">
        <f>-Settings!$B$21*LN(H28)</f>
        <v>1.0099831639361829</v>
      </c>
      <c r="J28" s="12">
        <f>-Settings!$B$24*LN(H28)</f>
        <v>3.0299494918085488</v>
      </c>
      <c r="K28" s="12">
        <f>Settings!$B$12</f>
        <v>300</v>
      </c>
      <c r="L28" s="12">
        <f>Settings!$B$12*Settings!$B$25</f>
        <v>75</v>
      </c>
    </row>
    <row r="29" spans="1:12" x14ac:dyDescent="0.25">
      <c r="A29" s="7">
        <v>1</v>
      </c>
      <c r="B29" s="7">
        <v>24</v>
      </c>
      <c r="C29" s="12">
        <f>MOD(Settings!$B$17*C28,Settings!$B$18)</f>
        <v>1449599013</v>
      </c>
      <c r="D29" s="12">
        <f>MAX(C29,1)/Settings!$B$18</f>
        <v>0.67502214278793993</v>
      </c>
      <c r="E29" s="12">
        <f>-Settings!$B$11*LN(D29)</f>
        <v>23.580587071042174</v>
      </c>
      <c r="F29" s="12">
        <f t="shared" si="0"/>
        <v>1444.9589393381273</v>
      </c>
      <c r="G29" s="12">
        <f>MOD(Settings!$B$17*G28,Settings!$B$18)</f>
        <v>1454544013</v>
      </c>
      <c r="H29" s="12">
        <f>MAX(G29,1)/Settings!$B$18</f>
        <v>0.67732483785474895</v>
      </c>
      <c r="I29" s="12">
        <f>-Settings!$B$21*LN(H29)</f>
        <v>1.5584172062712505</v>
      </c>
      <c r="J29" s="12">
        <f>-Settings!$B$24*LN(H29)</f>
        <v>4.6752516188137516</v>
      </c>
      <c r="K29" s="12">
        <f>Settings!$B$12</f>
        <v>300</v>
      </c>
      <c r="L29" s="12">
        <f>Settings!$B$12*Settings!$B$25</f>
        <v>75</v>
      </c>
    </row>
    <row r="30" spans="1:12" x14ac:dyDescent="0.25">
      <c r="A30" s="7">
        <v>1</v>
      </c>
      <c r="B30" s="7">
        <v>25</v>
      </c>
      <c r="C30" s="12">
        <f>MOD(Settings!$B$17*C29,Settings!$B$18)</f>
        <v>208636276</v>
      </c>
      <c r="D30" s="12">
        <f>MAX(C30,1)/Settings!$B$18</f>
        <v>9.7153836906493568E-2</v>
      </c>
      <c r="E30" s="12">
        <f>-Settings!$B$11*LN(D30)</f>
        <v>139.88757655654533</v>
      </c>
      <c r="F30" s="12">
        <f t="shared" si="0"/>
        <v>1584.8465158946726</v>
      </c>
      <c r="G30" s="12">
        <f>MOD(Settings!$B$17*G29,Settings!$B$18)</f>
        <v>1714872690</v>
      </c>
      <c r="H30" s="12">
        <f>MAX(G30,1)/Settings!$B$18</f>
        <v>0.79854982476613945</v>
      </c>
      <c r="I30" s="12">
        <f>-Settings!$B$21*LN(H30)</f>
        <v>0.899831661279614</v>
      </c>
      <c r="J30" s="12">
        <f>-Settings!$B$24*LN(H30)</f>
        <v>2.699494983838842</v>
      </c>
      <c r="K30" s="12">
        <f>Settings!$B$12</f>
        <v>300</v>
      </c>
      <c r="L30" s="12">
        <f>Settings!$B$12*Settings!$B$25</f>
        <v>75</v>
      </c>
    </row>
    <row r="31" spans="1:12" x14ac:dyDescent="0.25">
      <c r="A31" s="7">
        <v>1</v>
      </c>
      <c r="B31" s="7">
        <v>26</v>
      </c>
      <c r="C31" s="12">
        <f>MOD(Settings!$B$17*C30,Settings!$B$18)</f>
        <v>1856578828</v>
      </c>
      <c r="D31" s="12">
        <f>MAX(C31,1)/Settings!$B$18</f>
        <v>0.86453688743735524</v>
      </c>
      <c r="E31" s="12">
        <f>-Settings!$B$11*LN(D31)</f>
        <v>8.7336783401173967</v>
      </c>
      <c r="F31" s="12">
        <f t="shared" si="0"/>
        <v>1593.58019423479</v>
      </c>
      <c r="G31" s="12">
        <f>MOD(Settings!$B$17*G30,Settings!$B$18)</f>
        <v>487274443</v>
      </c>
      <c r="H31" s="12">
        <f>MAX(G31,1)/Settings!$B$18</f>
        <v>0.22690484450520243</v>
      </c>
      <c r="I31" s="12">
        <f>-Settings!$B$21*LN(H31)</f>
        <v>5.932898146344006</v>
      </c>
      <c r="J31" s="12">
        <f>-Settings!$B$24*LN(H31)</f>
        <v>17.798694439032019</v>
      </c>
      <c r="K31" s="12">
        <f>Settings!$B$12</f>
        <v>300</v>
      </c>
      <c r="L31" s="12">
        <f>Settings!$B$12*Settings!$B$25</f>
        <v>75</v>
      </c>
    </row>
    <row r="32" spans="1:12" x14ac:dyDescent="0.25">
      <c r="A32" s="7">
        <v>1</v>
      </c>
      <c r="B32" s="7">
        <v>27</v>
      </c>
      <c r="C32" s="12">
        <f>MOD(Settings!$B$17*C31,Settings!$B$18)</f>
        <v>582971286</v>
      </c>
      <c r="D32" s="12">
        <f>MAX(C32,1)/Settings!$B$18</f>
        <v>0.27146715962862</v>
      </c>
      <c r="E32" s="12">
        <f>-Settings!$B$11*LN(D32)</f>
        <v>78.234846356093144</v>
      </c>
      <c r="F32" s="12">
        <f t="shared" si="0"/>
        <v>1671.8150405908832</v>
      </c>
      <c r="G32" s="12">
        <f>MOD(Settings!$B$17*G31,Settings!$B$18)</f>
        <v>1266417490</v>
      </c>
      <c r="H32" s="12">
        <f>MAX(G32,1)/Settings!$B$18</f>
        <v>0.58972159893704656</v>
      </c>
      <c r="I32" s="12">
        <f>-Settings!$B$21*LN(H32)</f>
        <v>2.1124188786186435</v>
      </c>
      <c r="J32" s="12">
        <f>-Settings!$B$24*LN(H32)</f>
        <v>6.3372566358559306</v>
      </c>
      <c r="K32" s="12">
        <f>Settings!$B$12</f>
        <v>300</v>
      </c>
      <c r="L32" s="12">
        <f>Settings!$B$12*Settings!$B$25</f>
        <v>75</v>
      </c>
    </row>
    <row r="33" spans="1:12" x14ac:dyDescent="0.25">
      <c r="A33" s="7">
        <v>1</v>
      </c>
      <c r="B33" s="7">
        <v>28</v>
      </c>
      <c r="C33" s="12">
        <f>MOD(Settings!$B$17*C32,Settings!$B$18)</f>
        <v>1178006188</v>
      </c>
      <c r="D33" s="12">
        <f>MAX(C33,1)/Settings!$B$18</f>
        <v>0.54855187821600204</v>
      </c>
      <c r="E33" s="12">
        <f>-Settings!$B$11*LN(D33)</f>
        <v>36.028405305569798</v>
      </c>
      <c r="F33" s="12">
        <f t="shared" si="0"/>
        <v>1707.843445896453</v>
      </c>
      <c r="G33" s="12">
        <f>MOD(Settings!$B$17*G32,Settings!$B$18)</f>
        <v>968329013</v>
      </c>
      <c r="H33" s="12">
        <f>MAX(G33,1)/Settings!$B$18</f>
        <v>0.45091333494098546</v>
      </c>
      <c r="I33" s="12">
        <f>-Settings!$B$21*LN(H33)</f>
        <v>3.1859204797532823</v>
      </c>
      <c r="J33" s="12">
        <f>-Settings!$B$24*LN(H33)</f>
        <v>9.5577614392598473</v>
      </c>
      <c r="K33" s="12">
        <f>Settings!$B$12</f>
        <v>300</v>
      </c>
      <c r="L33" s="12">
        <f>Settings!$B$12*Settings!$B$25</f>
        <v>75</v>
      </c>
    </row>
    <row r="34" spans="1:12" x14ac:dyDescent="0.25">
      <c r="A34" s="7">
        <v>1</v>
      </c>
      <c r="B34" s="7">
        <v>29</v>
      </c>
      <c r="C34" s="12">
        <f>MOD(Settings!$B$17*C33,Settings!$B$18)</f>
        <v>1098260023</v>
      </c>
      <c r="D34" s="12">
        <f>MAX(C34,1)/Settings!$B$18</f>
        <v>0.51141717634695449</v>
      </c>
      <c r="E34" s="12">
        <f>-Settings!$B$11*LN(D34)</f>
        <v>40.23417778660621</v>
      </c>
      <c r="F34" s="12">
        <f t="shared" si="0"/>
        <v>1748.0776236830593</v>
      </c>
      <c r="G34" s="12">
        <f>MOD(Settings!$B$17*G33,Settings!$B$18)</f>
        <v>1074644525</v>
      </c>
      <c r="H34" s="12">
        <f>MAX(G34,1)/Settings!$B$18</f>
        <v>0.50042035314274036</v>
      </c>
      <c r="I34" s="12">
        <f>-Settings!$B$21*LN(H34)</f>
        <v>2.7692273098802072</v>
      </c>
      <c r="J34" s="12">
        <f>-Settings!$B$24*LN(H34)</f>
        <v>8.307681929640621</v>
      </c>
      <c r="K34" s="12">
        <f>Settings!$B$12</f>
        <v>300</v>
      </c>
      <c r="L34" s="12">
        <f>Settings!$B$12*Settings!$B$25</f>
        <v>75</v>
      </c>
    </row>
    <row r="35" spans="1:12" x14ac:dyDescent="0.25">
      <c r="A35" s="7">
        <v>1</v>
      </c>
      <c r="B35" s="7">
        <v>30</v>
      </c>
      <c r="C35" s="12">
        <f>MOD(Settings!$B$17*C34,Settings!$B$18)</f>
        <v>834260596</v>
      </c>
      <c r="D35" s="12">
        <f>MAX(C35,1)/Settings!$B$18</f>
        <v>0.38848286326438319</v>
      </c>
      <c r="E35" s="12">
        <f>-Settings!$B$11*LN(D35)</f>
        <v>56.730373208933841</v>
      </c>
      <c r="F35" s="12">
        <f t="shared" si="0"/>
        <v>1804.8079968919931</v>
      </c>
      <c r="G35" s="12">
        <f>MOD(Settings!$B$17*G34,Settings!$B$18)</f>
        <v>1213060405</v>
      </c>
      <c r="H35" s="12">
        <f>MAX(G35,1)/Settings!$B$18</f>
        <v>0.56487527003738813</v>
      </c>
      <c r="I35" s="12">
        <f>-Settings!$B$21*LN(H35)</f>
        <v>2.2846013328110595</v>
      </c>
      <c r="J35" s="12">
        <f>-Settings!$B$24*LN(H35)</f>
        <v>6.8538039984331789</v>
      </c>
      <c r="K35" s="12">
        <f>Settings!$B$12</f>
        <v>300</v>
      </c>
      <c r="L35" s="12">
        <f>Settings!$B$12*Settings!$B$25</f>
        <v>75</v>
      </c>
    </row>
    <row r="36" spans="1:12" x14ac:dyDescent="0.25">
      <c r="A36" s="7">
        <v>1</v>
      </c>
      <c r="B36" s="7">
        <v>31</v>
      </c>
      <c r="C36" s="12">
        <f>MOD(Settings!$B$17*C35,Settings!$B$18)</f>
        <v>497105709</v>
      </c>
      <c r="D36" s="12">
        <f>MAX(C36,1)/Settings!$B$18</f>
        <v>0.23148288448875903</v>
      </c>
      <c r="E36" s="12">
        <f>-Settings!$B$11*LN(D36)</f>
        <v>87.794960476976868</v>
      </c>
      <c r="F36" s="12">
        <f t="shared" si="0"/>
        <v>1892.60295736897</v>
      </c>
      <c r="G36" s="12">
        <f>MOD(Settings!$B$17*G35,Settings!$B$18)</f>
        <v>1843965864</v>
      </c>
      <c r="H36" s="12">
        <f>MAX(G36,1)/Settings!$B$18</f>
        <v>0.85866351838161403</v>
      </c>
      <c r="I36" s="12">
        <f>-Settings!$B$21*LN(H36)</f>
        <v>0.60951258765505445</v>
      </c>
      <c r="J36" s="12">
        <f>-Settings!$B$24*LN(H36)</f>
        <v>1.8285377629651633</v>
      </c>
      <c r="K36" s="12">
        <f>Settings!$B$12</f>
        <v>300</v>
      </c>
      <c r="L36" s="12">
        <f>Settings!$B$12*Settings!$B$25</f>
        <v>75</v>
      </c>
    </row>
    <row r="37" spans="1:12" x14ac:dyDescent="0.25">
      <c r="A37" s="7">
        <v>1</v>
      </c>
      <c r="B37" s="7">
        <v>32</v>
      </c>
      <c r="C37" s="12">
        <f>MOD(Settings!$B$17*C36,Settings!$B$18)</f>
        <v>1144264333</v>
      </c>
      <c r="D37" s="12">
        <f>MAX(C37,1)/Settings!$B$18</f>
        <v>0.53283960257323437</v>
      </c>
      <c r="E37" s="12">
        <f>-Settings!$B$11*LN(D37)</f>
        <v>37.772090001855837</v>
      </c>
      <c r="F37" s="12">
        <f t="shared" si="0"/>
        <v>1930.3750473708258</v>
      </c>
      <c r="G37" s="12">
        <f>MOD(Settings!$B$17*G36,Settings!$B$18)</f>
        <v>1197766391</v>
      </c>
      <c r="H37" s="12">
        <f>MAX(G37,1)/Settings!$B$18</f>
        <v>0.55775343978672909</v>
      </c>
      <c r="I37" s="12">
        <f>-Settings!$B$21*LN(H37)</f>
        <v>2.335353113732237</v>
      </c>
      <c r="J37" s="12">
        <f>-Settings!$B$24*LN(H37)</f>
        <v>7.0060593411967105</v>
      </c>
      <c r="K37" s="12">
        <f>Settings!$B$12</f>
        <v>300</v>
      </c>
      <c r="L37" s="12">
        <f>Settings!$B$12*Settings!$B$25</f>
        <v>75</v>
      </c>
    </row>
    <row r="38" spans="1:12" x14ac:dyDescent="0.25">
      <c r="A38" s="7">
        <v>1</v>
      </c>
      <c r="B38" s="7">
        <v>33</v>
      </c>
      <c r="C38" s="12">
        <f>MOD(Settings!$B$17*C37,Settings!$B$18)</f>
        <v>934585846</v>
      </c>
      <c r="D38" s="12">
        <f>MAX(C38,1)/Settings!$B$18</f>
        <v>0.43520044835060856</v>
      </c>
      <c r="E38" s="12">
        <f>-Settings!$B$11*LN(D38)</f>
        <v>49.916913193412633</v>
      </c>
      <c r="F38" s="12">
        <f t="shared" si="0"/>
        <v>1980.2919605642385</v>
      </c>
      <c r="G38" s="12">
        <f>MOD(Settings!$B$17*G37,Settings!$B$18)</f>
        <v>348026559</v>
      </c>
      <c r="H38" s="12">
        <f>MAX(G38,1)/Settings!$B$18</f>
        <v>0.16206249555668908</v>
      </c>
      <c r="I38" s="12">
        <f>-Settings!$B$21*LN(H38)</f>
        <v>7.2790929724020872</v>
      </c>
      <c r="J38" s="12">
        <f>-Settings!$B$24*LN(H38)</f>
        <v>21.837278917206262</v>
      </c>
      <c r="K38" s="12">
        <f>Settings!$B$12</f>
        <v>300</v>
      </c>
      <c r="L38" s="12">
        <f>Settings!$B$12*Settings!$B$25</f>
        <v>75</v>
      </c>
    </row>
    <row r="39" spans="1:12" x14ac:dyDescent="0.25">
      <c r="A39" s="7">
        <v>1</v>
      </c>
      <c r="B39" s="7">
        <v>34</v>
      </c>
      <c r="C39" s="12">
        <f>MOD(Settings!$B$17*C38,Settings!$B$18)</f>
        <v>888919564</v>
      </c>
      <c r="D39" s="12">
        <f>MAX(C39,1)/Settings!$B$18</f>
        <v>0.41393542867802802</v>
      </c>
      <c r="E39" s="12">
        <f>-Settings!$B$11*LN(D39)</f>
        <v>52.92271720188328</v>
      </c>
      <c r="F39" s="12">
        <f t="shared" ref="F39:F70" si="1">F38+E39</f>
        <v>2033.2146777661217</v>
      </c>
      <c r="G39" s="12">
        <f>MOD(Settings!$B$17*G38,Settings!$B$18)</f>
        <v>1684406332</v>
      </c>
      <c r="H39" s="12">
        <f>MAX(G39,1)/Settings!$B$18</f>
        <v>0.78436282127367463</v>
      </c>
      <c r="I39" s="12">
        <f>-Settings!$B$21*LN(H39)</f>
        <v>0.97153433378229015</v>
      </c>
      <c r="J39" s="12">
        <f>-Settings!$B$24*LN(H39)</f>
        <v>2.9146030013468707</v>
      </c>
      <c r="K39" s="12">
        <f>Settings!$B$12</f>
        <v>300</v>
      </c>
      <c r="L39" s="12">
        <f>Settings!$B$12*Settings!$B$25</f>
        <v>75</v>
      </c>
    </row>
    <row r="40" spans="1:12" x14ac:dyDescent="0.25">
      <c r="A40" s="7">
        <v>1</v>
      </c>
      <c r="B40" s="7">
        <v>35</v>
      </c>
      <c r="C40" s="12">
        <f>MOD(Settings!$B$17*C39,Settings!$B$18)</f>
        <v>27379969</v>
      </c>
      <c r="D40" s="12">
        <f>MAX(C40,1)/Settings!$B$18</f>
        <v>1.2749791616923078E-2</v>
      </c>
      <c r="E40" s="12">
        <f>-Settings!$B$11*LN(D40)</f>
        <v>261.73442107692011</v>
      </c>
      <c r="F40" s="12">
        <f t="shared" si="1"/>
        <v>2294.9490988430416</v>
      </c>
      <c r="G40" s="12">
        <f>MOD(Settings!$B$17*G39,Settings!$B$18)</f>
        <v>1687787170</v>
      </c>
      <c r="H40" s="12">
        <f>MAX(G40,1)/Settings!$B$18</f>
        <v>0.78593714664966663</v>
      </c>
      <c r="I40" s="12">
        <f>-Settings!$B$21*LN(H40)</f>
        <v>0.96351382337984326</v>
      </c>
      <c r="J40" s="12">
        <f>-Settings!$B$24*LN(H40)</f>
        <v>2.8905414701395298</v>
      </c>
      <c r="K40" s="12">
        <f>Settings!$B$12</f>
        <v>300</v>
      </c>
      <c r="L40" s="12">
        <f>Settings!$B$12*Settings!$B$25</f>
        <v>75</v>
      </c>
    </row>
    <row r="41" spans="1:12" x14ac:dyDescent="0.25">
      <c r="A41" s="7">
        <v>1</v>
      </c>
      <c r="B41" s="7">
        <v>36</v>
      </c>
      <c r="C41" s="12">
        <f>MOD(Settings!$B$17*C40,Settings!$B$18)</f>
        <v>613638525</v>
      </c>
      <c r="D41" s="12">
        <f>MAX(C41,1)/Settings!$B$18</f>
        <v>0.28574770562618396</v>
      </c>
      <c r="E41" s="12">
        <f>-Settings!$B$11*LN(D41)</f>
        <v>75.158760338648705</v>
      </c>
      <c r="F41" s="12">
        <f t="shared" si="1"/>
        <v>2370.1078591816904</v>
      </c>
      <c r="G41" s="12">
        <f>MOD(Settings!$B$17*G40,Settings!$B$18)</f>
        <v>527472967</v>
      </c>
      <c r="H41" s="12">
        <f>MAX(G41,1)/Settings!$B$18</f>
        <v>0.24562374094763015</v>
      </c>
      <c r="I41" s="12">
        <f>-Settings!$B$21*LN(H41)</f>
        <v>5.6158176891388205</v>
      </c>
      <c r="J41" s="12">
        <f>-Settings!$B$24*LN(H41)</f>
        <v>16.84745306741646</v>
      </c>
      <c r="K41" s="12">
        <f>Settings!$B$12</f>
        <v>300</v>
      </c>
      <c r="L41" s="12">
        <f>Settings!$B$12*Settings!$B$25</f>
        <v>75</v>
      </c>
    </row>
    <row r="42" spans="1:12" x14ac:dyDescent="0.25">
      <c r="A42" s="7">
        <v>1</v>
      </c>
      <c r="B42" s="7">
        <v>37</v>
      </c>
      <c r="C42" s="12">
        <f>MOD(Settings!$B$17*C41,Settings!$B$18)</f>
        <v>1206216781</v>
      </c>
      <c r="D42" s="12">
        <f>MAX(C42,1)/Settings!$B$18</f>
        <v>0.56168845927421396</v>
      </c>
      <c r="E42" s="12">
        <f>-Settings!$B$11*LN(D42)</f>
        <v>34.608475543304287</v>
      </c>
      <c r="F42" s="12">
        <f t="shared" si="1"/>
        <v>2404.7163347249948</v>
      </c>
      <c r="G42" s="12">
        <f>MOD(Settings!$B$17*G41,Settings!$B$18)</f>
        <v>425661553</v>
      </c>
      <c r="H42" s="12">
        <f>MAX(G42,1)/Settings!$B$18</f>
        <v>0.19821410681969212</v>
      </c>
      <c r="I42" s="12">
        <f>-Settings!$B$21*LN(H42)</f>
        <v>6.4736299397942041</v>
      </c>
      <c r="J42" s="12">
        <f>-Settings!$B$24*LN(H42)</f>
        <v>19.420889819382612</v>
      </c>
      <c r="K42" s="12">
        <f>Settings!$B$12</f>
        <v>300</v>
      </c>
      <c r="L42" s="12">
        <f>Settings!$B$12*Settings!$B$25</f>
        <v>75</v>
      </c>
    </row>
    <row r="43" spans="1:12" x14ac:dyDescent="0.25">
      <c r="A43" s="7">
        <v>1</v>
      </c>
      <c r="B43" s="7">
        <v>38</v>
      </c>
      <c r="C43" s="12">
        <f>MOD(Settings!$B$17*C42,Settings!$B$18)</f>
        <v>639810587</v>
      </c>
      <c r="D43" s="12">
        <f>MAX(C43,1)/Settings!$B$18</f>
        <v>0.2979350217142771</v>
      </c>
      <c r="E43" s="12">
        <f>-Settings!$B$11*LN(D43)</f>
        <v>72.652791851478483</v>
      </c>
      <c r="F43" s="12">
        <f t="shared" si="1"/>
        <v>2477.3691265764733</v>
      </c>
      <c r="G43" s="12">
        <f>MOD(Settings!$B$17*G42,Settings!$B$18)</f>
        <v>825693114</v>
      </c>
      <c r="H43" s="12">
        <f>MAX(G43,1)/Settings!$B$18</f>
        <v>0.38449331856541957</v>
      </c>
      <c r="I43" s="12">
        <f>-Settings!$B$21*LN(H43)</f>
        <v>3.8233154685216451</v>
      </c>
      <c r="J43" s="12">
        <f>-Settings!$B$24*LN(H43)</f>
        <v>11.469946405564935</v>
      </c>
      <c r="K43" s="12">
        <f>Settings!$B$12</f>
        <v>300</v>
      </c>
      <c r="L43" s="12">
        <f>Settings!$B$12*Settings!$B$25</f>
        <v>75</v>
      </c>
    </row>
    <row r="44" spans="1:12" x14ac:dyDescent="0.25">
      <c r="A44" s="7">
        <v>1</v>
      </c>
      <c r="B44" s="7">
        <v>39</v>
      </c>
      <c r="C44" s="12">
        <f>MOD(Settings!$B$17*C43,Settings!$B$18)</f>
        <v>845915180</v>
      </c>
      <c r="D44" s="12">
        <f>MAX(C44,1)/Settings!$B$18</f>
        <v>0.39390995185538658</v>
      </c>
      <c r="E44" s="12">
        <f>-Settings!$B$11*LN(D44)</f>
        <v>55.897976663748111</v>
      </c>
      <c r="F44" s="12">
        <f t="shared" si="1"/>
        <v>2533.2671032402213</v>
      </c>
      <c r="G44" s="12">
        <f>MOD(Settings!$B$17*G43,Settings!$B$18)</f>
        <v>384840084</v>
      </c>
      <c r="H44" s="12">
        <f>MAX(G44,1)/Settings!$B$18</f>
        <v>0.1792051290065074</v>
      </c>
      <c r="I44" s="12">
        <f>-Settings!$B$21*LN(H44)</f>
        <v>6.8768966286512017</v>
      </c>
      <c r="J44" s="12">
        <f>-Settings!$B$24*LN(H44)</f>
        <v>20.630689885953604</v>
      </c>
      <c r="K44" s="12">
        <f>Settings!$B$12</f>
        <v>300</v>
      </c>
      <c r="L44" s="12">
        <f>Settings!$B$12*Settings!$B$25</f>
        <v>75</v>
      </c>
    </row>
    <row r="45" spans="1:12" x14ac:dyDescent="0.25">
      <c r="A45" s="7">
        <v>1</v>
      </c>
      <c r="B45" s="7">
        <v>40</v>
      </c>
      <c r="C45" s="12">
        <f>MOD(Settings!$B$17*C44,Settings!$B$18)</f>
        <v>954687120</v>
      </c>
      <c r="D45" s="12">
        <f>MAX(C45,1)/Settings!$B$18</f>
        <v>0.44456083348233294</v>
      </c>
      <c r="E45" s="12">
        <f>-Settings!$B$11*LN(D45)</f>
        <v>48.640102509866409</v>
      </c>
      <c r="F45" s="12">
        <f t="shared" si="1"/>
        <v>2581.9072057500875</v>
      </c>
      <c r="G45" s="12">
        <f>MOD(Settings!$B$17*G44,Settings!$B$18)</f>
        <v>1934030671</v>
      </c>
      <c r="H45" s="12">
        <f>MAX(G45,1)/Settings!$B$18</f>
        <v>0.90060321236988683</v>
      </c>
      <c r="I45" s="12">
        <f>-Settings!$B$21*LN(H45)</f>
        <v>0.41876201679640374</v>
      </c>
      <c r="J45" s="12">
        <f>-Settings!$B$24*LN(H45)</f>
        <v>1.2562860503892113</v>
      </c>
      <c r="K45" s="12">
        <f>Settings!$B$12</f>
        <v>300</v>
      </c>
      <c r="L45" s="12">
        <f>Settings!$B$12*Settings!$B$25</f>
        <v>75</v>
      </c>
    </row>
    <row r="46" spans="1:12" x14ac:dyDescent="0.25">
      <c r="A46" s="7">
        <v>1</v>
      </c>
      <c r="B46" s="7">
        <v>41</v>
      </c>
      <c r="C46" s="12">
        <f>MOD(Settings!$B$17*C45,Settings!$B$18)</f>
        <v>1576099103</v>
      </c>
      <c r="D46" s="12">
        <f>MAX(C46,1)/Settings!$B$18</f>
        <v>0.73392833756931519</v>
      </c>
      <c r="E46" s="12">
        <f>-Settings!$B$11*LN(D46)</f>
        <v>18.560633272401613</v>
      </c>
      <c r="F46" s="12">
        <f t="shared" si="1"/>
        <v>2600.467839022489</v>
      </c>
      <c r="G46" s="12">
        <f>MOD(Settings!$B$17*G45,Settings!$B$18)</f>
        <v>941006505</v>
      </c>
      <c r="H46" s="12">
        <f>MAX(G46,1)/Settings!$B$18</f>
        <v>0.43819030068730486</v>
      </c>
      <c r="I46" s="12">
        <f>-Settings!$B$21*LN(H46)</f>
        <v>3.3004079460328888</v>
      </c>
      <c r="J46" s="12">
        <f>-Settings!$B$24*LN(H46)</f>
        <v>9.9012238380986659</v>
      </c>
      <c r="K46" s="12">
        <f>Settings!$B$12</f>
        <v>300</v>
      </c>
      <c r="L46" s="12">
        <f>Settings!$B$12*Settings!$B$25</f>
        <v>75</v>
      </c>
    </row>
    <row r="47" spans="1:12" x14ac:dyDescent="0.25">
      <c r="A47" s="7">
        <v>1</v>
      </c>
      <c r="B47" s="7">
        <v>42</v>
      </c>
      <c r="C47" s="12">
        <f>MOD(Settings!$B$17*C46,Settings!$B$18)</f>
        <v>286838376</v>
      </c>
      <c r="D47" s="12">
        <f>MAX(C47,1)/Settings!$B$18</f>
        <v>0.1335695274796195</v>
      </c>
      <c r="E47" s="12">
        <f>-Settings!$B$11*LN(D47)</f>
        <v>120.78798789737715</v>
      </c>
      <c r="F47" s="12">
        <f t="shared" si="1"/>
        <v>2721.2558269198662</v>
      </c>
      <c r="G47" s="12">
        <f>MOD(Settings!$B$17*G46,Settings!$B$18)</f>
        <v>1426753027</v>
      </c>
      <c r="H47" s="12">
        <f>MAX(G47,1)/Settings!$B$18</f>
        <v>0.66438365153241141</v>
      </c>
      <c r="I47" s="12">
        <f>-Settings!$B$21*LN(H47)</f>
        <v>1.6355820316350236</v>
      </c>
      <c r="J47" s="12">
        <f>-Settings!$B$24*LN(H47)</f>
        <v>4.9067460949050705</v>
      </c>
      <c r="K47" s="12">
        <f>Settings!$B$12</f>
        <v>300</v>
      </c>
      <c r="L47" s="12">
        <f>Settings!$B$12*Settings!$B$25</f>
        <v>75</v>
      </c>
    </row>
    <row r="48" spans="1:12" x14ac:dyDescent="0.25">
      <c r="A48" s="7">
        <v>1</v>
      </c>
      <c r="B48" s="7">
        <v>43</v>
      </c>
      <c r="C48" s="12">
        <f>MOD(Settings!$B$17*C47,Settings!$B$18)</f>
        <v>1939281564</v>
      </c>
      <c r="D48" s="12">
        <f>MAX(C48,1)/Settings!$B$18</f>
        <v>0.90304834996492056</v>
      </c>
      <c r="E48" s="12">
        <f>-Settings!$B$11*LN(D48)</f>
        <v>6.1187509976600181</v>
      </c>
      <c r="F48" s="12">
        <f t="shared" si="1"/>
        <v>2727.374577917526</v>
      </c>
      <c r="G48" s="12">
        <f>MOD(Settings!$B$17*G47,Settings!$B$18)</f>
        <v>635722387</v>
      </c>
      <c r="H48" s="12">
        <f>MAX(G48,1)/Settings!$B$18</f>
        <v>0.29603130523861915</v>
      </c>
      <c r="I48" s="12">
        <f>-Settings!$B$21*LN(H48)</f>
        <v>4.8691602772363591</v>
      </c>
      <c r="J48" s="12">
        <f>-Settings!$B$24*LN(H48)</f>
        <v>14.607480831709077</v>
      </c>
      <c r="K48" s="12">
        <f>Settings!$B$12</f>
        <v>300</v>
      </c>
      <c r="L48" s="12">
        <f>Settings!$B$12*Settings!$B$25</f>
        <v>75</v>
      </c>
    </row>
    <row r="49" spans="1:12" x14ac:dyDescent="0.25">
      <c r="A49" s="7">
        <v>1</v>
      </c>
      <c r="B49" s="7">
        <v>44</v>
      </c>
      <c r="C49" s="12">
        <f>MOD(Settings!$B$17*C48,Settings!$B$18)</f>
        <v>1145935629</v>
      </c>
      <c r="D49" s="12">
        <f>MAX(C49,1)/Settings!$B$18</f>
        <v>0.53361786042042914</v>
      </c>
      <c r="E49" s="12">
        <f>-Settings!$B$11*LN(D49)</f>
        <v>37.68451880330128</v>
      </c>
      <c r="F49" s="12">
        <f t="shared" si="1"/>
        <v>2765.0590967208273</v>
      </c>
      <c r="G49" s="12">
        <f>MOD(Settings!$B$17*G48,Settings!$B$18)</f>
        <v>855014484</v>
      </c>
      <c r="H49" s="12">
        <f>MAX(G49,1)/Settings!$B$18</f>
        <v>0.39814714547160412</v>
      </c>
      <c r="I49" s="12">
        <f>-Settings!$B$21*LN(H49)</f>
        <v>3.683734519136872</v>
      </c>
      <c r="J49" s="12">
        <f>-Settings!$B$24*LN(H49)</f>
        <v>11.051203557410616</v>
      </c>
      <c r="K49" s="12">
        <f>Settings!$B$12</f>
        <v>300</v>
      </c>
      <c r="L49" s="12">
        <f>Settings!$B$12*Settings!$B$25</f>
        <v>75</v>
      </c>
    </row>
    <row r="50" spans="1:12" x14ac:dyDescent="0.25">
      <c r="A50" s="7">
        <v>1</v>
      </c>
      <c r="B50" s="7">
        <v>45</v>
      </c>
      <c r="C50" s="12">
        <f>MOD(Settings!$B$17*C49,Settings!$B$18)</f>
        <v>1106770307</v>
      </c>
      <c r="D50" s="12">
        <f>MAX(C50,1)/Settings!$B$18</f>
        <v>0.51538008615159436</v>
      </c>
      <c r="E50" s="12">
        <f>-Settings!$B$11*LN(D50)</f>
        <v>39.771037150038133</v>
      </c>
      <c r="F50" s="12">
        <f t="shared" si="1"/>
        <v>2804.8301338708652</v>
      </c>
      <c r="G50" s="12">
        <f>MOD(Settings!$B$17*G49,Settings!$B$18)</f>
        <v>1415350511</v>
      </c>
      <c r="H50" s="12">
        <f>MAX(G50,1)/Settings!$B$18</f>
        <v>0.65907394125083174</v>
      </c>
      <c r="I50" s="12">
        <f>-Settings!$B$21*LN(H50)</f>
        <v>1.6676781942890417</v>
      </c>
      <c r="J50" s="12">
        <f>-Settings!$B$24*LN(H50)</f>
        <v>5.0030345828671248</v>
      </c>
      <c r="K50" s="12">
        <f>Settings!$B$12</f>
        <v>300</v>
      </c>
      <c r="L50" s="12">
        <f>Settings!$B$12*Settings!$B$25</f>
        <v>75</v>
      </c>
    </row>
    <row r="51" spans="1:12" x14ac:dyDescent="0.25">
      <c r="A51" s="7">
        <v>1</v>
      </c>
      <c r="B51" s="7">
        <v>46</v>
      </c>
      <c r="C51" s="12">
        <f>MOD(Settings!$B$17*C50,Settings!$B$18)</f>
        <v>2132683082</v>
      </c>
      <c r="D51" s="12">
        <f>MAX(C51,1)/Settings!$B$18</f>
        <v>0.99310794984600881</v>
      </c>
      <c r="E51" s="12">
        <f>-Settings!$B$11*LN(D51)</f>
        <v>0.41495460142778956</v>
      </c>
      <c r="F51" s="12">
        <f t="shared" si="1"/>
        <v>2805.245088472293</v>
      </c>
      <c r="G51" s="12">
        <f>MOD(Settings!$B$17*G50,Settings!$B$18)</f>
        <v>119680558</v>
      </c>
      <c r="H51" s="12">
        <f>MAX(G51,1)/Settings!$B$18</f>
        <v>5.5730602729940133E-2</v>
      </c>
      <c r="I51" s="12">
        <f>-Settings!$B$21*LN(H51)</f>
        <v>11.548903449119665</v>
      </c>
      <c r="J51" s="12">
        <f>-Settings!$B$24*LN(H51)</f>
        <v>34.646710347358997</v>
      </c>
      <c r="K51" s="12">
        <f>Settings!$B$12</f>
        <v>300</v>
      </c>
      <c r="L51" s="12">
        <f>Settings!$B$12*Settings!$B$25</f>
        <v>75</v>
      </c>
    </row>
    <row r="52" spans="1:12" x14ac:dyDescent="0.25">
      <c r="A52" s="7">
        <v>1</v>
      </c>
      <c r="B52" s="7">
        <v>47</v>
      </c>
      <c r="C52" s="12">
        <f>MOD(Settings!$B$17*C51,Settings!$B$18)</f>
        <v>355007097</v>
      </c>
      <c r="D52" s="12">
        <f>MAX(C52,1)/Settings!$B$18</f>
        <v>0.16531306186938335</v>
      </c>
      <c r="E52" s="12">
        <f>-Settings!$B$11*LN(D52)</f>
        <v>107.99485548620916</v>
      </c>
      <c r="F52" s="12">
        <f t="shared" si="1"/>
        <v>2913.239943958502</v>
      </c>
      <c r="G52" s="12">
        <f>MOD(Settings!$B$17*G51,Settings!$B$18)</f>
        <v>1426444714</v>
      </c>
      <c r="H52" s="12">
        <f>MAX(G52,1)/Settings!$B$18</f>
        <v>0.66424008210387087</v>
      </c>
      <c r="I52" s="12">
        <f>-Settings!$B$21*LN(H52)</f>
        <v>1.6364465016905534</v>
      </c>
      <c r="J52" s="12">
        <f>-Settings!$B$24*LN(H52)</f>
        <v>4.9093395050716602</v>
      </c>
      <c r="K52" s="12">
        <f>Settings!$B$12</f>
        <v>300</v>
      </c>
      <c r="L52" s="12">
        <f>Settings!$B$12*Settings!$B$25</f>
        <v>75</v>
      </c>
    </row>
    <row r="53" spans="1:12" x14ac:dyDescent="0.25">
      <c r="A53" s="7">
        <v>1</v>
      </c>
      <c r="B53" s="7">
        <v>48</v>
      </c>
      <c r="C53" s="12">
        <f>MOD(Settings!$B$17*C52,Settings!$B$18)</f>
        <v>894707913</v>
      </c>
      <c r="D53" s="12">
        <f>MAX(C53,1)/Settings!$B$18</f>
        <v>0.41663083872600964</v>
      </c>
      <c r="E53" s="12">
        <f>-Settings!$B$11*LN(D53)</f>
        <v>52.533283686514544</v>
      </c>
      <c r="F53" s="12">
        <f t="shared" si="1"/>
        <v>2965.7732276450165</v>
      </c>
      <c r="G53" s="12">
        <f>MOD(Settings!$B$17*G52,Settings!$B$18)</f>
        <v>1896356737</v>
      </c>
      <c r="H53" s="12">
        <f>MAX(G53,1)/Settings!$B$18</f>
        <v>0.88305991975733078</v>
      </c>
      <c r="I53" s="12">
        <f>-Settings!$B$21*LN(H53)</f>
        <v>0.49744888554275796</v>
      </c>
      <c r="J53" s="12">
        <f>-Settings!$B$24*LN(H53)</f>
        <v>1.4923466566282739</v>
      </c>
      <c r="K53" s="12">
        <f>Settings!$B$12</f>
        <v>300</v>
      </c>
      <c r="L53" s="12">
        <f>Settings!$B$12*Settings!$B$25</f>
        <v>75</v>
      </c>
    </row>
    <row r="54" spans="1:12" x14ac:dyDescent="0.25">
      <c r="A54" s="7">
        <v>1</v>
      </c>
      <c r="B54" s="7">
        <v>49</v>
      </c>
      <c r="C54" s="12">
        <f>MOD(Settings!$B$17*C53,Settings!$B$18)</f>
        <v>675397497</v>
      </c>
      <c r="D54" s="12">
        <f>MAX(C54,1)/Settings!$B$18</f>
        <v>0.31450646804389842</v>
      </c>
      <c r="E54" s="12">
        <f>-Settings!$B$11*LN(D54)</f>
        <v>69.405038216147844</v>
      </c>
      <c r="F54" s="12">
        <f t="shared" si="1"/>
        <v>3035.1782658611642</v>
      </c>
      <c r="G54" s="12">
        <f>MOD(Settings!$B$17*G53,Settings!$B$18)</f>
        <v>1262873632</v>
      </c>
      <c r="H54" s="12">
        <f>MAX(G54,1)/Settings!$B$18</f>
        <v>0.58807136145796224</v>
      </c>
      <c r="I54" s="12">
        <f>-Settings!$B$21*LN(H54)</f>
        <v>2.1236279016946433</v>
      </c>
      <c r="J54" s="12">
        <f>-Settings!$B$24*LN(H54)</f>
        <v>6.37088370508393</v>
      </c>
      <c r="K54" s="12">
        <f>Settings!$B$12</f>
        <v>300</v>
      </c>
      <c r="L54" s="12">
        <f>Settings!$B$12*Settings!$B$25</f>
        <v>75</v>
      </c>
    </row>
    <row r="55" spans="1:12" x14ac:dyDescent="0.25">
      <c r="A55" s="7">
        <v>1</v>
      </c>
      <c r="B55" s="7">
        <v>50</v>
      </c>
      <c r="C55" s="12">
        <f>MOD(Settings!$B$17*C54,Settings!$B$18)</f>
        <v>1954657684</v>
      </c>
      <c r="D55" s="12">
        <f>MAX(C55,1)/Settings!$B$18</f>
        <v>0.91020841380125306</v>
      </c>
      <c r="E55" s="12">
        <f>-Settings!$B$11*LN(D55)</f>
        <v>5.6449007723102635</v>
      </c>
      <c r="F55" s="12">
        <f t="shared" si="1"/>
        <v>3040.8231666334746</v>
      </c>
      <c r="G55" s="12">
        <f>MOD(Settings!$B$17*G54,Settings!$B$18)</f>
        <v>1536249723</v>
      </c>
      <c r="H55" s="12">
        <f>MAX(G55,1)/Settings!$B$18</f>
        <v>0.71537202397145894</v>
      </c>
      <c r="I55" s="12">
        <f>-Settings!$B$21*LN(H55)</f>
        <v>1.3398102334293411</v>
      </c>
      <c r="J55" s="12">
        <f>-Settings!$B$24*LN(H55)</f>
        <v>4.019430700288023</v>
      </c>
      <c r="K55" s="12">
        <f>Settings!$B$12</f>
        <v>300</v>
      </c>
      <c r="L55" s="12">
        <f>Settings!$B$12*Settings!$B$25</f>
        <v>75</v>
      </c>
    </row>
    <row r="56" spans="1:12" x14ac:dyDescent="0.25">
      <c r="A56" s="7">
        <v>1</v>
      </c>
      <c r="B56" s="7">
        <v>51</v>
      </c>
      <c r="C56" s="12">
        <f>MOD(Settings!$B$17*C55,Settings!$B$18)</f>
        <v>1874346829</v>
      </c>
      <c r="D56" s="12">
        <f>MAX(C56,1)/Settings!$B$18</f>
        <v>0.87281075765975324</v>
      </c>
      <c r="E56" s="12">
        <f>-Settings!$B$11*LN(D56)</f>
        <v>8.1621911448732831</v>
      </c>
      <c r="F56" s="12">
        <f t="shared" si="1"/>
        <v>3048.9853577783479</v>
      </c>
      <c r="G56" s="12">
        <f>MOD(Settings!$B$17*G55,Settings!$B$18)</f>
        <v>553206580</v>
      </c>
      <c r="H56" s="12">
        <f>MAX(G56,1)/Settings!$B$18</f>
        <v>0.25760688830986939</v>
      </c>
      <c r="I56" s="12">
        <f>-Settings!$B$21*LN(H56)</f>
        <v>5.4252821791044434</v>
      </c>
      <c r="J56" s="12">
        <f>-Settings!$B$24*LN(H56)</f>
        <v>16.275846537313331</v>
      </c>
      <c r="K56" s="12">
        <f>Settings!$B$12</f>
        <v>300</v>
      </c>
      <c r="L56" s="12">
        <f>Settings!$B$12*Settings!$B$25</f>
        <v>75</v>
      </c>
    </row>
    <row r="57" spans="1:12" x14ac:dyDescent="0.25">
      <c r="A57" s="7">
        <v>1</v>
      </c>
      <c r="B57" s="7">
        <v>52</v>
      </c>
      <c r="C57" s="12">
        <f>MOD(Settings!$B$17*C56,Settings!$B$18)</f>
        <v>709537160</v>
      </c>
      <c r="D57" s="12">
        <f>MAX(C57,1)/Settings!$B$18</f>
        <v>0.33040398747213373</v>
      </c>
      <c r="E57" s="12">
        <f>-Settings!$B$11*LN(D57)</f>
        <v>66.44635012727278</v>
      </c>
      <c r="F57" s="12">
        <f t="shared" si="1"/>
        <v>3115.4317079056204</v>
      </c>
      <c r="G57" s="12">
        <f>MOD(Settings!$B$17*G56,Settings!$B$18)</f>
        <v>1286282197</v>
      </c>
      <c r="H57" s="12">
        <f>MAX(G57,1)/Settings!$B$18</f>
        <v>0.59897182397496507</v>
      </c>
      <c r="I57" s="12">
        <f>-Settings!$B$21*LN(H57)</f>
        <v>2.0501628816486126</v>
      </c>
      <c r="J57" s="12">
        <f>-Settings!$B$24*LN(H57)</f>
        <v>6.1504886449458382</v>
      </c>
      <c r="K57" s="12">
        <f>Settings!$B$12</f>
        <v>300</v>
      </c>
      <c r="L57" s="12">
        <f>Settings!$B$12*Settings!$B$25</f>
        <v>75</v>
      </c>
    </row>
    <row r="58" spans="1:12" x14ac:dyDescent="0.25">
      <c r="A58" s="7">
        <v>1</v>
      </c>
      <c r="B58" s="7">
        <v>53</v>
      </c>
      <c r="C58" s="12">
        <f>MOD(Settings!$B$17*C57,Settings!$B$18)</f>
        <v>214356329</v>
      </c>
      <c r="D58" s="12">
        <f>MAX(C58,1)/Settings!$B$18</f>
        <v>9.9817444151182405E-2</v>
      </c>
      <c r="E58" s="12">
        <f>-Settings!$B$11*LN(D58)</f>
        <v>138.2647391906934</v>
      </c>
      <c r="F58" s="12">
        <f t="shared" si="1"/>
        <v>3253.6964470963139</v>
      </c>
      <c r="G58" s="12">
        <f>MOD(Settings!$B$17*G57,Settings!$B$18)</f>
        <v>1974494277</v>
      </c>
      <c r="H58" s="12">
        <f>MAX(G58,1)/Settings!$B$18</f>
        <v>0.91944554723773408</v>
      </c>
      <c r="I58" s="12">
        <f>-Settings!$B$21*LN(H58)</f>
        <v>0.33593782664468314</v>
      </c>
      <c r="J58" s="12">
        <f>-Settings!$B$24*LN(H58)</f>
        <v>1.0078134799340495</v>
      </c>
      <c r="K58" s="12">
        <f>Settings!$B$12</f>
        <v>300</v>
      </c>
      <c r="L58" s="12">
        <f>Settings!$B$12*Settings!$B$25</f>
        <v>75</v>
      </c>
    </row>
    <row r="59" spans="1:12" x14ac:dyDescent="0.25">
      <c r="A59" s="7">
        <v>1</v>
      </c>
      <c r="B59" s="7">
        <v>54</v>
      </c>
      <c r="C59" s="12">
        <f>MOD(Settings!$B$17*C58,Settings!$B$18)</f>
        <v>1356745484</v>
      </c>
      <c r="D59" s="12">
        <f>MAX(C59,1)/Settings!$B$18</f>
        <v>0.63178384892259909</v>
      </c>
      <c r="E59" s="12">
        <f>-Settings!$B$11*LN(D59)</f>
        <v>27.552477271972041</v>
      </c>
      <c r="F59" s="12">
        <f t="shared" si="1"/>
        <v>3281.2489243682858</v>
      </c>
      <c r="G59" s="12">
        <f>MOD(Settings!$B$17*G58,Settings!$B$18)</f>
        <v>260516448</v>
      </c>
      <c r="H59" s="12">
        <f>MAX(G59,1)/Settings!$B$18</f>
        <v>0.12131242459701022</v>
      </c>
      <c r="I59" s="12">
        <f>-Settings!$B$21*LN(H59)</f>
        <v>8.43754415845215</v>
      </c>
      <c r="J59" s="12">
        <f>-Settings!$B$24*LN(H59)</f>
        <v>25.312632475356452</v>
      </c>
      <c r="K59" s="12">
        <f>Settings!$B$12</f>
        <v>300</v>
      </c>
      <c r="L59" s="12">
        <f>Settings!$B$12*Settings!$B$25</f>
        <v>75</v>
      </c>
    </row>
    <row r="60" spans="1:12" x14ac:dyDescent="0.25">
      <c r="A60" s="7">
        <v>1</v>
      </c>
      <c r="B60" s="7">
        <v>55</v>
      </c>
      <c r="C60" s="12">
        <f>MOD(Settings!$B$17*C59,Settings!$B$18)</f>
        <v>839985742</v>
      </c>
      <c r="D60" s="12">
        <f>MAX(C60,1)/Settings!$B$18</f>
        <v>0.3911488421220094</v>
      </c>
      <c r="E60" s="12">
        <f>-Settings!$B$11*LN(D60)</f>
        <v>56.320027262675431</v>
      </c>
      <c r="F60" s="12">
        <f t="shared" si="1"/>
        <v>3337.5689516309612</v>
      </c>
      <c r="G60" s="12">
        <f>MOD(Settings!$B$17*G59,Settings!$B$18)</f>
        <v>1928268950</v>
      </c>
      <c r="H60" s="12">
        <f>MAX(G60,1)/Settings!$B$18</f>
        <v>0.89792020195066935</v>
      </c>
      <c r="I60" s="12">
        <f>-Settings!$B$21*LN(H60)</f>
        <v>0.43069630639479056</v>
      </c>
      <c r="J60" s="12">
        <f>-Settings!$B$24*LN(H60)</f>
        <v>1.2920889191843716</v>
      </c>
      <c r="K60" s="12">
        <f>Settings!$B$12</f>
        <v>300</v>
      </c>
      <c r="L60" s="12">
        <f>Settings!$B$12*Settings!$B$25</f>
        <v>75</v>
      </c>
    </row>
    <row r="61" spans="1:12" x14ac:dyDescent="0.25">
      <c r="A61" s="7">
        <v>1</v>
      </c>
      <c r="B61" s="7">
        <v>56</v>
      </c>
      <c r="C61" s="12">
        <f>MOD(Settings!$B$17*C60,Settings!$B$18)</f>
        <v>82870416</v>
      </c>
      <c r="D61" s="12">
        <f>MAX(C61,1)/Settings!$B$18</f>
        <v>3.8589544612257533E-2</v>
      </c>
      <c r="E61" s="12">
        <f>-Settings!$B$11*LN(D61)</f>
        <v>195.28643425015886</v>
      </c>
      <c r="F61" s="12">
        <f t="shared" si="1"/>
        <v>3532.8553858811201</v>
      </c>
      <c r="G61" s="12">
        <f>MOD(Settings!$B$17*G60,Settings!$B$18)</f>
        <v>740525773</v>
      </c>
      <c r="H61" s="12">
        <f>MAX(G61,1)/Settings!$B$18</f>
        <v>0.34483418490031464</v>
      </c>
      <c r="I61" s="12">
        <f>-Settings!$B$21*LN(H61)</f>
        <v>4.2587664038584432</v>
      </c>
      <c r="J61" s="12">
        <f>-Settings!$B$24*LN(H61)</f>
        <v>12.77629921157533</v>
      </c>
      <c r="K61" s="12">
        <f>Settings!$B$12</f>
        <v>300</v>
      </c>
      <c r="L61" s="12">
        <f>Settings!$B$12*Settings!$B$25</f>
        <v>75</v>
      </c>
    </row>
    <row r="62" spans="1:12" x14ac:dyDescent="0.25">
      <c r="A62" s="7">
        <v>1</v>
      </c>
      <c r="B62" s="7">
        <v>57</v>
      </c>
      <c r="C62" s="12">
        <f>MOD(Settings!$B$17*C61,Settings!$B$18)</f>
        <v>1233678456</v>
      </c>
      <c r="D62" s="12">
        <f>MAX(C62,1)/Settings!$B$18</f>
        <v>0.57447629821229551</v>
      </c>
      <c r="E62" s="12">
        <f>-Settings!$B$11*LN(D62)</f>
        <v>33.25778633519154</v>
      </c>
      <c r="F62" s="12">
        <f t="shared" si="1"/>
        <v>3566.1131722163118</v>
      </c>
      <c r="G62" s="12">
        <f>MOD(Settings!$B$17*G61,Settings!$B$18)</f>
        <v>1348932446</v>
      </c>
      <c r="H62" s="12">
        <f>MAX(G62,1)/Settings!$B$18</f>
        <v>0.6281456195880406</v>
      </c>
      <c r="I62" s="12">
        <f>-Settings!$B$21*LN(H62)</f>
        <v>1.8599330442746265</v>
      </c>
      <c r="J62" s="12">
        <f>-Settings!$B$24*LN(H62)</f>
        <v>5.5797991328238794</v>
      </c>
      <c r="K62" s="12">
        <f>Settings!$B$12</f>
        <v>300</v>
      </c>
      <c r="L62" s="12">
        <f>Settings!$B$12*Settings!$B$25</f>
        <v>75</v>
      </c>
    </row>
    <row r="63" spans="1:12" x14ac:dyDescent="0.25">
      <c r="A63" s="7">
        <v>1</v>
      </c>
      <c r="B63" s="7">
        <v>58</v>
      </c>
      <c r="C63" s="12">
        <f>MOD(Settings!$B$17*C62,Settings!$B$18)</f>
        <v>479198207</v>
      </c>
      <c r="D63" s="12">
        <f>MAX(C63,1)/Settings!$B$18</f>
        <v>0.22314405405109006</v>
      </c>
      <c r="E63" s="12">
        <f>-Settings!$B$11*LN(D63)</f>
        <v>89.996264027213059</v>
      </c>
      <c r="F63" s="12">
        <f t="shared" si="1"/>
        <v>3656.1094362435247</v>
      </c>
      <c r="G63" s="12">
        <f>MOD(Settings!$B$17*G62,Settings!$B$18)</f>
        <v>522758543</v>
      </c>
      <c r="H63" s="12">
        <f>MAX(G63,1)/Settings!$B$18</f>
        <v>0.24342841619785335</v>
      </c>
      <c r="I63" s="12">
        <f>-Settings!$B$21*LN(H63)</f>
        <v>5.6517294333330694</v>
      </c>
      <c r="J63" s="12">
        <f>-Settings!$B$24*LN(H63)</f>
        <v>16.955188299999207</v>
      </c>
      <c r="K63" s="12">
        <f>Settings!$B$12</f>
        <v>300</v>
      </c>
      <c r="L63" s="12">
        <f>Settings!$B$12*Settings!$B$25</f>
        <v>75</v>
      </c>
    </row>
    <row r="64" spans="1:12" x14ac:dyDescent="0.25">
      <c r="A64" s="7">
        <v>1</v>
      </c>
      <c r="B64" s="7">
        <v>59</v>
      </c>
      <c r="C64" s="12">
        <f>MOD(Settings!$B$17*C63,Settings!$B$18)</f>
        <v>820588799</v>
      </c>
      <c r="D64" s="12">
        <f>MAX(C64,1)/Settings!$B$18</f>
        <v>0.38211643667058853</v>
      </c>
      <c r="E64" s="12">
        <f>-Settings!$B$11*LN(D64)</f>
        <v>57.721794526914273</v>
      </c>
      <c r="F64" s="12">
        <f t="shared" si="1"/>
        <v>3713.8312307704391</v>
      </c>
      <c r="G64" s="12">
        <f>MOD(Settings!$B$17*G63,Settings!$B$18)</f>
        <v>647232324</v>
      </c>
      <c r="H64" s="12">
        <f>MAX(G64,1)/Settings!$B$18</f>
        <v>0.30139103732136591</v>
      </c>
      <c r="I64" s="12">
        <f>-Settings!$B$21*LN(H64)</f>
        <v>4.7973869202219745</v>
      </c>
      <c r="J64" s="12">
        <f>-Settings!$B$24*LN(H64)</f>
        <v>14.392160760665924</v>
      </c>
      <c r="K64" s="12">
        <f>Settings!$B$12</f>
        <v>300</v>
      </c>
      <c r="L64" s="12">
        <f>Settings!$B$12*Settings!$B$25</f>
        <v>75</v>
      </c>
    </row>
    <row r="65" spans="1:12" x14ac:dyDescent="0.25">
      <c r="A65" s="7">
        <v>1</v>
      </c>
      <c r="B65" s="7">
        <v>60</v>
      </c>
      <c r="C65" s="12">
        <f>MOD(Settings!$B$17*C64,Settings!$B$18)</f>
        <v>495963759</v>
      </c>
      <c r="D65" s="12">
        <f>MAX(C65,1)/Settings!$B$18</f>
        <v>0.23095112258147035</v>
      </c>
      <c r="E65" s="12">
        <f>-Settings!$B$11*LN(D65)</f>
        <v>87.932950884311339</v>
      </c>
      <c r="F65" s="12">
        <f t="shared" si="1"/>
        <v>3801.7641816547502</v>
      </c>
      <c r="G65" s="12">
        <f>MOD(Settings!$B$17*G64,Settings!$B$18)</f>
        <v>1028997413</v>
      </c>
      <c r="H65" s="12">
        <f>MAX(G65,1)/Settings!$B$18</f>
        <v>0.47916426019704167</v>
      </c>
      <c r="I65" s="12">
        <f>-Settings!$B$21*LN(H65)</f>
        <v>2.9428472687553229</v>
      </c>
      <c r="J65" s="12">
        <f>-Settings!$B$24*LN(H65)</f>
        <v>8.8285418062659691</v>
      </c>
      <c r="K65" s="12">
        <f>Settings!$B$12</f>
        <v>300</v>
      </c>
      <c r="L65" s="12">
        <f>Settings!$B$12*Settings!$B$25</f>
        <v>75</v>
      </c>
    </row>
    <row r="66" spans="1:12" x14ac:dyDescent="0.25">
      <c r="A66" s="7">
        <v>1</v>
      </c>
      <c r="B66" s="7">
        <v>61</v>
      </c>
      <c r="C66" s="12">
        <f>MOD(Settings!$B$17*C65,Settings!$B$18)</f>
        <v>1278863506</v>
      </c>
      <c r="D66" s="12">
        <f>MAX(C66,1)/Settings!$B$18</f>
        <v>0.59551722677215801</v>
      </c>
      <c r="E66" s="12">
        <f>-Settings!$B$11*LN(D66)</f>
        <v>31.099497741384003</v>
      </c>
      <c r="F66" s="12">
        <f t="shared" si="1"/>
        <v>3832.8636793961341</v>
      </c>
      <c r="G66" s="12">
        <f>MOD(Settings!$B$17*G65,Settings!$B$18)</f>
        <v>673711000</v>
      </c>
      <c r="H66" s="12">
        <f>MAX(G66,1)/Settings!$B$18</f>
        <v>0.31372113167947213</v>
      </c>
      <c r="I66" s="12">
        <f>-Settings!$B$21*LN(H66)</f>
        <v>4.6370032134109298</v>
      </c>
      <c r="J66" s="12">
        <f>-Settings!$B$24*LN(H66)</f>
        <v>13.911009640232789</v>
      </c>
      <c r="K66" s="12">
        <f>Settings!$B$12</f>
        <v>300</v>
      </c>
      <c r="L66" s="12">
        <f>Settings!$B$12*Settings!$B$25</f>
        <v>75</v>
      </c>
    </row>
    <row r="67" spans="1:12" x14ac:dyDescent="0.25">
      <c r="A67" s="7">
        <v>1</v>
      </c>
      <c r="B67" s="7">
        <v>62</v>
      </c>
      <c r="C67" s="12">
        <f>MOD(Settings!$B$17*C66,Settings!$B$18)</f>
        <v>1842606166</v>
      </c>
      <c r="D67" s="12">
        <f>MAX(C67,1)/Settings!$B$18</f>
        <v>0.8580303596602894</v>
      </c>
      <c r="E67" s="12">
        <f>-Settings!$B$11*LN(D67)</f>
        <v>9.1869477540437998</v>
      </c>
      <c r="F67" s="12">
        <f t="shared" si="1"/>
        <v>3842.0506271501781</v>
      </c>
      <c r="G67" s="12">
        <f>MOD(Settings!$B$17*G66,Settings!$B$18)</f>
        <v>1526990016</v>
      </c>
      <c r="H67" s="12">
        <f>MAX(G67,1)/Settings!$B$18</f>
        <v>0.7110601368877385</v>
      </c>
      <c r="I67" s="12">
        <f>-Settings!$B$21*LN(H67)</f>
        <v>1.3639930881660969</v>
      </c>
      <c r="J67" s="12">
        <f>-Settings!$B$24*LN(H67)</f>
        <v>4.0919792644982902</v>
      </c>
      <c r="K67" s="12">
        <f>Settings!$B$12</f>
        <v>300</v>
      </c>
      <c r="L67" s="12">
        <f>Settings!$B$12*Settings!$B$25</f>
        <v>75</v>
      </c>
    </row>
    <row r="68" spans="1:12" x14ac:dyDescent="0.25">
      <c r="A68" s="7">
        <v>1</v>
      </c>
      <c r="B68" s="7">
        <v>63</v>
      </c>
      <c r="C68" s="12">
        <f>MOD(Settings!$B$17*C67,Settings!$B$18)</f>
        <v>1967642222</v>
      </c>
      <c r="D68" s="12">
        <f>MAX(C68,1)/Settings!$B$18</f>
        <v>0.91625481048424484</v>
      </c>
      <c r="E68" s="12">
        <f>-Settings!$B$11*LN(D68)</f>
        <v>5.2476465364568874</v>
      </c>
      <c r="F68" s="12">
        <f t="shared" si="1"/>
        <v>3847.2982736866352</v>
      </c>
      <c r="G68" s="12">
        <f>MOD(Settings!$B$17*G67,Settings!$B$18)</f>
        <v>1691617262</v>
      </c>
      <c r="H68" s="12">
        <f>MAX(G68,1)/Settings!$B$18</f>
        <v>0.78772067222172426</v>
      </c>
      <c r="I68" s="12">
        <f>-Settings!$B$21*LN(H68)</f>
        <v>0.95444691536808501</v>
      </c>
      <c r="J68" s="12">
        <f>-Settings!$B$24*LN(H68)</f>
        <v>2.8633407461042548</v>
      </c>
      <c r="K68" s="12">
        <f>Settings!$B$12</f>
        <v>300</v>
      </c>
      <c r="L68" s="12">
        <f>Settings!$B$12*Settings!$B$25</f>
        <v>75</v>
      </c>
    </row>
    <row r="69" spans="1:12" x14ac:dyDescent="0.25">
      <c r="A69" s="7">
        <v>1</v>
      </c>
      <c r="B69" s="7">
        <v>64</v>
      </c>
      <c r="C69" s="12">
        <f>MOD(Settings!$B$17*C68,Settings!$B$18)</f>
        <v>1062145001</v>
      </c>
      <c r="D69" s="12">
        <f>MAX(C69,1)/Settings!$B$18</f>
        <v>0.49459980870345599</v>
      </c>
      <c r="E69" s="12">
        <f>-Settings!$B$11*LN(D69)</f>
        <v>42.240378639906133</v>
      </c>
      <c r="F69" s="12">
        <f t="shared" si="1"/>
        <v>3889.5386523265415</v>
      </c>
      <c r="G69" s="12">
        <f>MOD(Settings!$B$17*G68,Settings!$B$18)</f>
        <v>475319801</v>
      </c>
      <c r="H69" s="12">
        <f>MAX(G69,1)/Settings!$B$18</f>
        <v>0.221338030519587</v>
      </c>
      <c r="I69" s="12">
        <f>-Settings!$B$21*LN(H69)</f>
        <v>6.0322567846878057</v>
      </c>
      <c r="J69" s="12">
        <f>-Settings!$B$24*LN(H69)</f>
        <v>18.096770354063416</v>
      </c>
      <c r="K69" s="12">
        <f>Settings!$B$12</f>
        <v>300</v>
      </c>
      <c r="L69" s="12">
        <f>Settings!$B$12*Settings!$B$25</f>
        <v>75</v>
      </c>
    </row>
    <row r="70" spans="1:12" x14ac:dyDescent="0.25">
      <c r="A70" s="7">
        <v>1</v>
      </c>
      <c r="B70" s="7">
        <v>65</v>
      </c>
      <c r="C70" s="12">
        <f>MOD(Settings!$B$17*C69,Settings!$B$18)</f>
        <v>1586957943</v>
      </c>
      <c r="D70" s="12">
        <f>MAX(C70,1)/Settings!$B$18</f>
        <v>0.73898487898473852</v>
      </c>
      <c r="E70" s="12">
        <f>-Settings!$B$11*LN(D70)</f>
        <v>18.148669181897759</v>
      </c>
      <c r="F70" s="12">
        <f t="shared" si="1"/>
        <v>3907.6873215084393</v>
      </c>
      <c r="G70" s="12">
        <f>MOD(Settings!$B$17*G69,Settings!$B$18)</f>
        <v>60728567</v>
      </c>
      <c r="H70" s="12">
        <f>MAX(G70,1)/Settings!$B$18</f>
        <v>2.82789426987427E-2</v>
      </c>
      <c r="I70" s="12">
        <f>-Settings!$B$21*LN(H70)</f>
        <v>14.262551302171834</v>
      </c>
      <c r="J70" s="12">
        <f>-Settings!$B$24*LN(H70)</f>
        <v>42.787653906515501</v>
      </c>
      <c r="K70" s="12">
        <f>Settings!$B$12</f>
        <v>300</v>
      </c>
      <c r="L70" s="12">
        <f>Settings!$B$12*Settings!$B$25</f>
        <v>75</v>
      </c>
    </row>
    <row r="71" spans="1:12" x14ac:dyDescent="0.25">
      <c r="A71" s="7">
        <v>1</v>
      </c>
      <c r="B71" s="7">
        <v>66</v>
      </c>
      <c r="C71" s="12">
        <f>MOD(Settings!$B$17*C70,Settings!$B$18)</f>
        <v>255252261</v>
      </c>
      <c r="D71" s="12">
        <f>MAX(C71,1)/Settings!$B$18</f>
        <v>0.11886109650082007</v>
      </c>
      <c r="E71" s="12">
        <f>-Settings!$B$11*LN(D71)</f>
        <v>127.78798343642735</v>
      </c>
      <c r="F71" s="12">
        <f t="shared" ref="F71:F102" si="2">F70+E71</f>
        <v>4035.4753049448668</v>
      </c>
      <c r="G71" s="12">
        <f>MOD(Settings!$B$17*G70,Settings!$B$18)</f>
        <v>610293244</v>
      </c>
      <c r="H71" s="12">
        <f>MAX(G71,1)/Settings!$B$18</f>
        <v>0.28418993776859247</v>
      </c>
      <c r="I71" s="12">
        <f>-Settings!$B$21*LN(H71)</f>
        <v>5.0324498776191326</v>
      </c>
      <c r="J71" s="12">
        <f>-Settings!$B$24*LN(H71)</f>
        <v>15.097349632857398</v>
      </c>
      <c r="K71" s="12">
        <f>Settings!$B$12</f>
        <v>300</v>
      </c>
      <c r="L71" s="12">
        <f>Settings!$B$12*Settings!$B$25</f>
        <v>75</v>
      </c>
    </row>
    <row r="72" spans="1:12" x14ac:dyDescent="0.25">
      <c r="A72" s="7">
        <v>1</v>
      </c>
      <c r="B72" s="7">
        <v>67</v>
      </c>
      <c r="C72" s="12">
        <f>MOD(Settings!$B$17*C71,Settings!$B$18)</f>
        <v>1499907568</v>
      </c>
      <c r="D72" s="12">
        <f>MAX(C72,1)/Settings!$B$18</f>
        <v>0.69844888928274107</v>
      </c>
      <c r="E72" s="12">
        <f>-Settings!$B$11*LN(D72)</f>
        <v>21.533596504204407</v>
      </c>
      <c r="F72" s="12">
        <f t="shared" si="2"/>
        <v>4057.0089014490713</v>
      </c>
      <c r="G72" s="12">
        <f>MOD(Settings!$B$17*G71,Settings!$B$18)</f>
        <v>816653836</v>
      </c>
      <c r="H72" s="12">
        <f>MAX(G72,1)/Settings!$B$18</f>
        <v>0.38028407673364695</v>
      </c>
      <c r="I72" s="12">
        <f>-Settings!$B$21*LN(H72)</f>
        <v>3.8673469408061352</v>
      </c>
      <c r="J72" s="12">
        <f>-Settings!$B$24*LN(H72)</f>
        <v>11.602040822418406</v>
      </c>
      <c r="K72" s="12">
        <f>Settings!$B$12</f>
        <v>300</v>
      </c>
      <c r="L72" s="12">
        <f>Settings!$B$12*Settings!$B$25</f>
        <v>75</v>
      </c>
    </row>
    <row r="73" spans="1:12" x14ac:dyDescent="0.25">
      <c r="A73" s="7">
        <v>1</v>
      </c>
      <c r="B73" s="7">
        <v>68</v>
      </c>
      <c r="C73" s="12">
        <f>MOD(Settings!$B$17*C72,Settings!$B$18)</f>
        <v>1783446890</v>
      </c>
      <c r="D73" s="12">
        <f>MAX(C73,1)/Settings!$B$18</f>
        <v>0.83048217502910748</v>
      </c>
      <c r="E73" s="12">
        <f>-Settings!$B$11*LN(D73)</f>
        <v>11.144928785891009</v>
      </c>
      <c r="F73" s="12">
        <f t="shared" si="2"/>
        <v>4068.1538302349622</v>
      </c>
      <c r="G73" s="12">
        <f>MOD(Settings!$B$17*G72,Settings!$B$18)</f>
        <v>933033675</v>
      </c>
      <c r="H73" s="12">
        <f>MAX(G73,1)/Settings!$B$18</f>
        <v>0.43447766240429025</v>
      </c>
      <c r="I73" s="12">
        <f>-Settings!$B$21*LN(H73)</f>
        <v>3.3344429819391301</v>
      </c>
      <c r="J73" s="12">
        <f>-Settings!$B$24*LN(H73)</f>
        <v>10.00332894581739</v>
      </c>
      <c r="K73" s="12">
        <f>Settings!$B$12</f>
        <v>300</v>
      </c>
      <c r="L73" s="12">
        <f>Settings!$B$12*Settings!$B$25</f>
        <v>75</v>
      </c>
    </row>
    <row r="74" spans="1:12" x14ac:dyDescent="0.25">
      <c r="A74" s="7">
        <v>1</v>
      </c>
      <c r="B74" s="7">
        <v>69</v>
      </c>
      <c r="C74" s="12">
        <f>MOD(Settings!$B$17*C73,Settings!$B$18)</f>
        <v>1962619051</v>
      </c>
      <c r="D74" s="12">
        <f>MAX(C74,1)/Settings!$B$18</f>
        <v>0.9139157142089287</v>
      </c>
      <c r="E74" s="12">
        <f>-Settings!$B$11*LN(D74)</f>
        <v>5.4010156909074336</v>
      </c>
      <c r="F74" s="12">
        <f t="shared" si="2"/>
        <v>4073.5548459258698</v>
      </c>
      <c r="G74" s="12">
        <f>MOD(Settings!$B$17*G73,Settings!$B$18)</f>
        <v>571385331</v>
      </c>
      <c r="H74" s="12">
        <f>MAX(G74,1)/Settings!$B$18</f>
        <v>0.26607202890611814</v>
      </c>
      <c r="I74" s="12">
        <f>-Settings!$B$21*LN(H74)</f>
        <v>5.2959528859793217</v>
      </c>
      <c r="J74" s="12">
        <f>-Settings!$B$24*LN(H74)</f>
        <v>15.887858657937965</v>
      </c>
      <c r="K74" s="12">
        <f>Settings!$B$12</f>
        <v>300</v>
      </c>
      <c r="L74" s="12">
        <f>Settings!$B$12*Settings!$B$25</f>
        <v>75</v>
      </c>
    </row>
    <row r="75" spans="1:12" x14ac:dyDescent="0.25">
      <c r="A75" s="7">
        <v>1</v>
      </c>
      <c r="B75" s="7">
        <v>70</v>
      </c>
      <c r="C75" s="12">
        <f>MOD(Settings!$B$17*C74,Settings!$B$18)</f>
        <v>389572237</v>
      </c>
      <c r="D75" s="12">
        <f>MAX(C75,1)/Settings!$B$18</f>
        <v>0.1814087094652507</v>
      </c>
      <c r="E75" s="12">
        <f>-Settings!$B$11*LN(D75)</f>
        <v>102.42016379796378</v>
      </c>
      <c r="F75" s="12">
        <f t="shared" si="2"/>
        <v>4175.9750097238339</v>
      </c>
      <c r="G75" s="12">
        <f>MOD(Settings!$B$17*G74,Settings!$B$18)</f>
        <v>1873872380</v>
      </c>
      <c r="H75" s="12">
        <f>MAX(G75,1)/Settings!$B$18</f>
        <v>0.87258982512754846</v>
      </c>
      <c r="I75" s="12">
        <f>-Settings!$B$21*LN(H75)</f>
        <v>0.54515871507641822</v>
      </c>
      <c r="J75" s="12">
        <f>-Settings!$B$24*LN(H75)</f>
        <v>1.6354761452292546</v>
      </c>
      <c r="K75" s="12">
        <f>Settings!$B$12</f>
        <v>300</v>
      </c>
      <c r="L75" s="12">
        <f>Settings!$B$12*Settings!$B$25</f>
        <v>75</v>
      </c>
    </row>
    <row r="76" spans="1:12" x14ac:dyDescent="0.25">
      <c r="A76" s="7">
        <v>1</v>
      </c>
      <c r="B76" s="7">
        <v>71</v>
      </c>
      <c r="C76" s="12">
        <f>MOD(Settings!$B$17*C75,Settings!$B$18)</f>
        <v>2010431203</v>
      </c>
      <c r="D76" s="12">
        <f>MAX(C76,1)/Settings!$B$18</f>
        <v>0.93617998246856959</v>
      </c>
      <c r="E76" s="12">
        <f>-Settings!$B$11*LN(D76)</f>
        <v>3.956851921653052</v>
      </c>
      <c r="F76" s="12">
        <f t="shared" si="2"/>
        <v>4179.9318616454866</v>
      </c>
      <c r="G76" s="12">
        <f>MOD(Settings!$B$17*G75,Settings!$B$18)</f>
        <v>1325407405</v>
      </c>
      <c r="H76" s="12">
        <f>MAX(G76,1)/Settings!$B$18</f>
        <v>0.61719091870691201</v>
      </c>
      <c r="I76" s="12">
        <f>-Settings!$B$21*LN(H76)</f>
        <v>1.9303074891889758</v>
      </c>
      <c r="J76" s="12">
        <f>-Settings!$B$24*LN(H76)</f>
        <v>5.7909224675669275</v>
      </c>
      <c r="K76" s="12">
        <f>Settings!$B$12</f>
        <v>300</v>
      </c>
      <c r="L76" s="12">
        <f>Settings!$B$12*Settings!$B$25</f>
        <v>75</v>
      </c>
    </row>
    <row r="77" spans="1:12" x14ac:dyDescent="0.25">
      <c r="A77" s="7">
        <v>1</v>
      </c>
      <c r="B77" s="7">
        <v>72</v>
      </c>
      <c r="C77" s="12">
        <f>MOD(Settings!$B$17*C76,Settings!$B$18)</f>
        <v>809526923</v>
      </c>
      <c r="D77" s="12">
        <f>MAX(C77,1)/Settings!$B$18</f>
        <v>0.37696534924999131</v>
      </c>
      <c r="E77" s="12">
        <f>-Settings!$B$11*LN(D77)</f>
        <v>58.536120453720692</v>
      </c>
      <c r="F77" s="12">
        <f t="shared" si="2"/>
        <v>4238.4679820992069</v>
      </c>
      <c r="G77" s="12">
        <f>MOD(Settings!$B$17*G76,Settings!$B$18)</f>
        <v>274385504</v>
      </c>
      <c r="H77" s="12">
        <f>MAX(G77,1)/Settings!$B$18</f>
        <v>0.12777070707072072</v>
      </c>
      <c r="I77" s="12">
        <f>-Settings!$B$21*LN(H77)</f>
        <v>8.2300718898416978</v>
      </c>
      <c r="J77" s="12">
        <f>-Settings!$B$24*LN(H77)</f>
        <v>24.690215669525095</v>
      </c>
      <c r="K77" s="12">
        <f>Settings!$B$12</f>
        <v>300</v>
      </c>
      <c r="L77" s="12">
        <f>Settings!$B$12*Settings!$B$25</f>
        <v>75</v>
      </c>
    </row>
    <row r="78" spans="1:12" x14ac:dyDescent="0.25">
      <c r="A78" s="7">
        <v>1</v>
      </c>
      <c r="B78" s="7">
        <v>73</v>
      </c>
      <c r="C78" s="12">
        <f>MOD(Settings!$B$17*C77,Settings!$B$18)</f>
        <v>1410091116</v>
      </c>
      <c r="D78" s="12">
        <f>MAX(C78,1)/Settings!$B$18</f>
        <v>0.65662484460353143</v>
      </c>
      <c r="E78" s="12">
        <f>-Settings!$B$11*LN(D78)</f>
        <v>25.238546182045457</v>
      </c>
      <c r="F78" s="12">
        <f t="shared" si="2"/>
        <v>4263.7065282812528</v>
      </c>
      <c r="G78" s="12">
        <f>MOD(Settings!$B$17*G77,Settings!$B$18)</f>
        <v>949775619</v>
      </c>
      <c r="H78" s="12">
        <f>MAX(G78,1)/Settings!$B$18</f>
        <v>0.44227373760299465</v>
      </c>
      <c r="I78" s="12">
        <f>-Settings!$B$21*LN(H78)</f>
        <v>3.2633050910298946</v>
      </c>
      <c r="J78" s="12">
        <f>-Settings!$B$24*LN(H78)</f>
        <v>9.789915273089683</v>
      </c>
      <c r="K78" s="12">
        <f>Settings!$B$12</f>
        <v>300</v>
      </c>
      <c r="L78" s="12">
        <f>Settings!$B$12*Settings!$B$25</f>
        <v>75</v>
      </c>
    </row>
    <row r="79" spans="1:12" x14ac:dyDescent="0.25">
      <c r="A79" s="7">
        <v>1</v>
      </c>
      <c r="B79" s="7">
        <v>74</v>
      </c>
      <c r="C79" s="12">
        <f>MOD(Settings!$B$17*C78,Settings!$B$18)</f>
        <v>1919341967</v>
      </c>
      <c r="D79" s="12">
        <f>MAX(C79,1)/Settings!$B$18</f>
        <v>0.89376325155317937</v>
      </c>
      <c r="E79" s="12">
        <f>-Settings!$B$11*LN(D79)</f>
        <v>6.7388614902713391</v>
      </c>
      <c r="F79" s="12">
        <f t="shared" si="2"/>
        <v>4270.4453897715239</v>
      </c>
      <c r="G79" s="12">
        <f>MOD(Settings!$B$17*G78,Settings!$B$18)</f>
        <v>632880382</v>
      </c>
      <c r="H79" s="12">
        <f>MAX(G79,1)/Settings!$B$18</f>
        <v>0.29470789353116783</v>
      </c>
      <c r="I79" s="12">
        <f>-Settings!$B$21*LN(H79)</f>
        <v>4.8870824185018895</v>
      </c>
      <c r="J79" s="12">
        <f>-Settings!$B$24*LN(H79)</f>
        <v>14.661247255505668</v>
      </c>
      <c r="K79" s="12">
        <f>Settings!$B$12</f>
        <v>300</v>
      </c>
      <c r="L79" s="12">
        <f>Settings!$B$12*Settings!$B$25</f>
        <v>75</v>
      </c>
    </row>
    <row r="80" spans="1:12" x14ac:dyDescent="0.25">
      <c r="A80" s="7">
        <v>1</v>
      </c>
      <c r="B80" s="7">
        <v>75</v>
      </c>
      <c r="C80" s="12">
        <f>MOD(Settings!$B$17*C79,Settings!$B$18)</f>
        <v>1028577782</v>
      </c>
      <c r="D80" s="12">
        <f>MAX(C80,1)/Settings!$B$18</f>
        <v>0.47896885428529645</v>
      </c>
      <c r="E80" s="12">
        <f>-Settings!$B$11*LN(D80)</f>
        <v>44.16718236325012</v>
      </c>
      <c r="F80" s="12">
        <f t="shared" si="2"/>
        <v>4314.6125721347744</v>
      </c>
      <c r="G80" s="12">
        <f>MOD(Settings!$B$17*G79,Settings!$B$18)</f>
        <v>334076683</v>
      </c>
      <c r="H80" s="12">
        <f>MAX(G80,1)/Settings!$B$18</f>
        <v>0.15556657833772086</v>
      </c>
      <c r="I80" s="12">
        <f>-Settings!$B$21*LN(H80)</f>
        <v>7.4427259299320765</v>
      </c>
      <c r="J80" s="12">
        <f>-Settings!$B$24*LN(H80)</f>
        <v>22.328177789796229</v>
      </c>
      <c r="K80" s="12">
        <f>Settings!$B$12</f>
        <v>300</v>
      </c>
      <c r="L80" s="12">
        <f>Settings!$B$12*Settings!$B$25</f>
        <v>75</v>
      </c>
    </row>
    <row r="81" spans="1:12" x14ac:dyDescent="0.25">
      <c r="A81" s="7">
        <v>1</v>
      </c>
      <c r="B81" s="7">
        <v>76</v>
      </c>
      <c r="C81" s="12">
        <f>MOD(Settings!$B$17*C80,Settings!$B$18)</f>
        <v>63423724</v>
      </c>
      <c r="D81" s="12">
        <f>MAX(C81,1)/Settings!$B$18</f>
        <v>2.9533972977443586E-2</v>
      </c>
      <c r="E81" s="12">
        <f>-Settings!$B$11*LN(D81)</f>
        <v>211.33284311371798</v>
      </c>
      <c r="F81" s="12">
        <f t="shared" si="2"/>
        <v>4525.9454152484923</v>
      </c>
      <c r="G81" s="12">
        <f>MOD(Settings!$B$17*G80,Settings!$B$18)</f>
        <v>1304557923</v>
      </c>
      <c r="H81" s="12">
        <f>MAX(G81,1)/Settings!$B$18</f>
        <v>0.60748212207457153</v>
      </c>
      <c r="I81" s="12">
        <f>-Settings!$B$21*LN(H81)</f>
        <v>1.9937301315371945</v>
      </c>
      <c r="J81" s="12">
        <f>-Settings!$B$24*LN(H81)</f>
        <v>5.9811903946115832</v>
      </c>
      <c r="K81" s="12">
        <f>Settings!$B$12</f>
        <v>300</v>
      </c>
      <c r="L81" s="12">
        <f>Settings!$B$12*Settings!$B$25</f>
        <v>75</v>
      </c>
    </row>
    <row r="82" spans="1:12" x14ac:dyDescent="0.25">
      <c r="A82" s="7">
        <v>1</v>
      </c>
      <c r="B82" s="7">
        <v>77</v>
      </c>
      <c r="C82" s="12">
        <f>MOD(Settings!$B$17*C81,Settings!$B$18)</f>
        <v>810640356</v>
      </c>
      <c r="D82" s="12">
        <f>MAX(C82,1)/Settings!$B$18</f>
        <v>0.37748383189434365</v>
      </c>
      <c r="E82" s="12">
        <f>-Settings!$B$11*LN(D82)</f>
        <v>58.453652437753242</v>
      </c>
      <c r="F82" s="12">
        <f t="shared" si="2"/>
        <v>4584.3990676862459</v>
      </c>
      <c r="G82" s="12">
        <f>MOD(Settings!$B$17*G81,Settings!$B$18)</f>
        <v>2044459638</v>
      </c>
      <c r="H82" s="12">
        <f>MAX(G82,1)/Settings!$B$18</f>
        <v>0.95202570732311609</v>
      </c>
      <c r="I82" s="12">
        <f>-Settings!$B$21*LN(H82)</f>
        <v>0.19665296425876508</v>
      </c>
      <c r="J82" s="12">
        <f>-Settings!$B$24*LN(H82)</f>
        <v>0.58995889277629521</v>
      </c>
      <c r="K82" s="12">
        <f>Settings!$B$12</f>
        <v>300</v>
      </c>
      <c r="L82" s="12">
        <f>Settings!$B$12*Settings!$B$25</f>
        <v>75</v>
      </c>
    </row>
    <row r="83" spans="1:12" x14ac:dyDescent="0.25">
      <c r="A83" s="7">
        <v>1</v>
      </c>
      <c r="B83" s="7">
        <v>78</v>
      </c>
      <c r="C83" s="12">
        <f>MOD(Settings!$B$17*C82,Settings!$B$18)</f>
        <v>796206724</v>
      </c>
      <c r="D83" s="12">
        <f>MAX(C83,1)/Settings!$B$18</f>
        <v>0.37076264823356769</v>
      </c>
      <c r="E83" s="12">
        <f>-Settings!$B$11*LN(D83)</f>
        <v>59.531590997011158</v>
      </c>
      <c r="F83" s="12">
        <f t="shared" si="2"/>
        <v>4643.9306586832572</v>
      </c>
      <c r="G83" s="12">
        <f>MOD(Settings!$B$17*G82,Settings!$B$18)</f>
        <v>1494783866</v>
      </c>
      <c r="H83" s="12">
        <f>MAX(G83,1)/Settings!$B$18</f>
        <v>0.69606297961252883</v>
      </c>
      <c r="I83" s="12">
        <f>-Settings!$B$21*LN(H83)</f>
        <v>1.449260539169877</v>
      </c>
      <c r="J83" s="12">
        <f>-Settings!$B$24*LN(H83)</f>
        <v>4.3477816175096304</v>
      </c>
      <c r="K83" s="12">
        <f>Settings!$B$12</f>
        <v>300</v>
      </c>
      <c r="L83" s="12">
        <f>Settings!$B$12*Settings!$B$25</f>
        <v>75</v>
      </c>
    </row>
    <row r="84" spans="1:12" x14ac:dyDescent="0.25">
      <c r="A84" s="7">
        <v>1</v>
      </c>
      <c r="B84" s="7">
        <v>79</v>
      </c>
      <c r="C84" s="12">
        <f>MOD(Settings!$B$17*C83,Settings!$B$18)</f>
        <v>875805811</v>
      </c>
      <c r="D84" s="12">
        <f>MAX(C84,1)/Settings!$B$18</f>
        <v>0.40782886157176867</v>
      </c>
      <c r="E84" s="12">
        <f>-Settings!$B$11*LN(D84)</f>
        <v>53.814458970394909</v>
      </c>
      <c r="F84" s="12">
        <f t="shared" si="2"/>
        <v>4697.7451176536524</v>
      </c>
      <c r="G84" s="12">
        <f>MOD(Settings!$B$17*G83,Settings!$B$18)</f>
        <v>1568733256</v>
      </c>
      <c r="H84" s="12">
        <f>MAX(G84,1)/Settings!$B$18</f>
        <v>0.73049834777158607</v>
      </c>
      <c r="I84" s="12">
        <f>-Settings!$B$21*LN(H84)</f>
        <v>1.25611323828549</v>
      </c>
      <c r="J84" s="12">
        <f>-Settings!$B$24*LN(H84)</f>
        <v>3.7683397148564701</v>
      </c>
      <c r="K84" s="12">
        <f>Settings!$B$12</f>
        <v>300</v>
      </c>
      <c r="L84" s="12">
        <f>Settings!$B$12*Settings!$B$25</f>
        <v>75</v>
      </c>
    </row>
    <row r="85" spans="1:12" x14ac:dyDescent="0.25">
      <c r="A85" s="7">
        <v>1</v>
      </c>
      <c r="B85" s="7">
        <v>80</v>
      </c>
      <c r="C85" s="12">
        <f>MOD(Settings!$B$17*C84,Settings!$B$18)</f>
        <v>815348939</v>
      </c>
      <c r="D85" s="12">
        <f>MAX(C85,1)/Settings!$B$18</f>
        <v>0.37967643671654</v>
      </c>
      <c r="E85" s="12">
        <f>-Settings!$B$11*LN(D85)</f>
        <v>58.106152278215269</v>
      </c>
      <c r="F85" s="12">
        <f t="shared" si="2"/>
        <v>4755.851269931868</v>
      </c>
      <c r="G85" s="12">
        <f>MOD(Settings!$B$17*G84,Settings!$B$18)</f>
        <v>1043099373</v>
      </c>
      <c r="H85" s="12">
        <f>MAX(G85,1)/Settings!$B$18</f>
        <v>0.4857309970472618</v>
      </c>
      <c r="I85" s="12">
        <f>-Settings!$B$21*LN(H85)</f>
        <v>2.8884012493580826</v>
      </c>
      <c r="J85" s="12">
        <f>-Settings!$B$24*LN(H85)</f>
        <v>8.6652037480742479</v>
      </c>
      <c r="K85" s="12">
        <f>Settings!$B$12</f>
        <v>300</v>
      </c>
      <c r="L85" s="12">
        <f>Settings!$B$12*Settings!$B$25</f>
        <v>75</v>
      </c>
    </row>
    <row r="86" spans="1:12" x14ac:dyDescent="0.25">
      <c r="A86" s="7">
        <v>1</v>
      </c>
      <c r="B86" s="7">
        <v>81</v>
      </c>
      <c r="C86" s="12">
        <f>MOD(Settings!$B$17*C85,Settings!$B$18)</f>
        <v>476466266</v>
      </c>
      <c r="D86" s="12">
        <f>MAX(C86,1)/Settings!$B$18</f>
        <v>0.22187189488758888</v>
      </c>
      <c r="E86" s="12">
        <f>-Settings!$B$11*LN(D86)</f>
        <v>90.339306823393486</v>
      </c>
      <c r="F86" s="12">
        <f t="shared" si="2"/>
        <v>4846.1905767552616</v>
      </c>
      <c r="G86" s="12">
        <f>MOD(Settings!$B$17*G85,Settings!$B$18)</f>
        <v>1462151550</v>
      </c>
      <c r="H86" s="12">
        <f>MAX(G86,1)/Settings!$B$18</f>
        <v>0.68086737332905989</v>
      </c>
      <c r="I86" s="12">
        <f>-Settings!$B$21*LN(H86)</f>
        <v>1.5375509784807264</v>
      </c>
      <c r="J86" s="12">
        <f>-Settings!$B$24*LN(H86)</f>
        <v>4.6126529354421795</v>
      </c>
      <c r="K86" s="12">
        <f>Settings!$B$12</f>
        <v>300</v>
      </c>
      <c r="L86" s="12">
        <f>Settings!$B$12*Settings!$B$25</f>
        <v>75</v>
      </c>
    </row>
    <row r="87" spans="1:12" x14ac:dyDescent="0.25">
      <c r="A87" s="7">
        <v>1</v>
      </c>
      <c r="B87" s="7">
        <v>82</v>
      </c>
      <c r="C87" s="12">
        <f>MOD(Settings!$B$17*C86,Settings!$B$18)</f>
        <v>2012999</v>
      </c>
      <c r="D87" s="12">
        <f>MAX(C87,1)/Settings!$B$18</f>
        <v>9.373757061256914E-4</v>
      </c>
      <c r="E87" s="12">
        <f>-Settings!$B$11*LN(D87)</f>
        <v>418.3455833425096</v>
      </c>
      <c r="F87" s="12">
        <f t="shared" si="2"/>
        <v>5264.5361600977712</v>
      </c>
      <c r="G87" s="12">
        <f>MOD(Settings!$B$17*G86,Settings!$B$18)</f>
        <v>725728229</v>
      </c>
      <c r="H87" s="12">
        <f>MAX(G87,1)/Settings!$B$18</f>
        <v>0.33794354150907302</v>
      </c>
      <c r="I87" s="12">
        <f>-Settings!$B$21*LN(H87)</f>
        <v>4.3395057376269977</v>
      </c>
      <c r="J87" s="12">
        <f>-Settings!$B$24*LN(H87)</f>
        <v>13.018517212880994</v>
      </c>
      <c r="K87" s="12">
        <f>Settings!$B$12</f>
        <v>300</v>
      </c>
      <c r="L87" s="12">
        <f>Settings!$B$12*Settings!$B$25</f>
        <v>75</v>
      </c>
    </row>
    <row r="88" spans="1:12" x14ac:dyDescent="0.25">
      <c r="A88" s="7">
        <v>1</v>
      </c>
      <c r="B88" s="7">
        <v>83</v>
      </c>
      <c r="C88" s="12">
        <f>MOD(Settings!$B$17*C87,Settings!$B$18)</f>
        <v>1620219488</v>
      </c>
      <c r="D88" s="12">
        <f>MAX(C88,1)/Settings!$B$18</f>
        <v>0.75447349285449528</v>
      </c>
      <c r="E88" s="12">
        <f>-Settings!$B$11*LN(D88)</f>
        <v>16.904108007578543</v>
      </c>
      <c r="F88" s="12">
        <f t="shared" si="2"/>
        <v>5281.4402681053498</v>
      </c>
      <c r="G88" s="12">
        <f>MOD(Settings!$B$17*G87,Settings!$B$18)</f>
        <v>1754713490</v>
      </c>
      <c r="H88" s="12">
        <f>MAX(G88,1)/Settings!$B$18</f>
        <v>0.81710214299014872</v>
      </c>
      <c r="I88" s="12">
        <f>-Settings!$B$21*LN(H88)</f>
        <v>0.80796467966787877</v>
      </c>
      <c r="J88" s="12">
        <f>-Settings!$B$24*LN(H88)</f>
        <v>2.4238940390036365</v>
      </c>
      <c r="K88" s="12">
        <f>Settings!$B$12</f>
        <v>300</v>
      </c>
      <c r="L88" s="12">
        <f>Settings!$B$12*Settings!$B$25</f>
        <v>75</v>
      </c>
    </row>
    <row r="89" spans="1:12" x14ac:dyDescent="0.25">
      <c r="A89" s="7">
        <v>1</v>
      </c>
      <c r="B89" s="7">
        <v>84</v>
      </c>
      <c r="C89" s="12">
        <f>MOD(Settings!$B$17*C88,Settings!$B$18)</f>
        <v>936290856</v>
      </c>
      <c r="D89" s="12">
        <f>MAX(C89,1)/Settings!$B$18</f>
        <v>0.43599440550245083</v>
      </c>
      <c r="E89" s="12">
        <f>-Settings!$B$11*LN(D89)</f>
        <v>49.807552027909395</v>
      </c>
      <c r="F89" s="12">
        <f t="shared" si="2"/>
        <v>5331.2478201332588</v>
      </c>
      <c r="G89" s="12">
        <f>MOD(Settings!$B$17*G88,Settings!$B$18)</f>
        <v>76702179</v>
      </c>
      <c r="H89" s="12">
        <f>MAX(G89,1)/Settings!$B$18</f>
        <v>3.5717235429080778E-2</v>
      </c>
      <c r="I89" s="12">
        <f>-Settings!$B$21*LN(H89)</f>
        <v>13.328487686285898</v>
      </c>
      <c r="J89" s="12">
        <f>-Settings!$B$24*LN(H89)</f>
        <v>39.985463058857697</v>
      </c>
      <c r="K89" s="12">
        <f>Settings!$B$12</f>
        <v>300</v>
      </c>
      <c r="L89" s="12">
        <f>Settings!$B$12*Settings!$B$25</f>
        <v>75</v>
      </c>
    </row>
    <row r="90" spans="1:12" x14ac:dyDescent="0.25">
      <c r="A90" s="7">
        <v>1</v>
      </c>
      <c r="B90" s="7">
        <v>85</v>
      </c>
      <c r="C90" s="12">
        <f>MOD(Settings!$B$17*C89,Settings!$B$18)</f>
        <v>1627735223</v>
      </c>
      <c r="D90" s="12">
        <f>MAX(C90,1)/Settings!$B$18</f>
        <v>0.7579732796912888</v>
      </c>
      <c r="E90" s="12">
        <f>-Settings!$B$11*LN(D90)</f>
        <v>16.626428701680009</v>
      </c>
      <c r="F90" s="12">
        <f t="shared" si="2"/>
        <v>5347.874248834939</v>
      </c>
      <c r="G90" s="12">
        <f>MOD(Settings!$B$17*G89,Settings!$B$18)</f>
        <v>643334253</v>
      </c>
      <c r="H90" s="12">
        <f>MAX(G90,1)/Settings!$B$18</f>
        <v>0.29957585656064367</v>
      </c>
      <c r="I90" s="12">
        <f>-Settings!$B$21*LN(H90)</f>
        <v>4.8215504646595626</v>
      </c>
      <c r="J90" s="12">
        <f>-Settings!$B$24*LN(H90)</f>
        <v>14.464651393978688</v>
      </c>
      <c r="K90" s="12">
        <f>Settings!$B$12</f>
        <v>300</v>
      </c>
      <c r="L90" s="12">
        <f>Settings!$B$12*Settings!$B$25</f>
        <v>75</v>
      </c>
    </row>
    <row r="91" spans="1:12" x14ac:dyDescent="0.25">
      <c r="A91" s="7">
        <v>1</v>
      </c>
      <c r="B91" s="7">
        <v>86</v>
      </c>
      <c r="C91" s="12">
        <f>MOD(Settings!$B$17*C90,Settings!$B$18)</f>
        <v>551713828</v>
      </c>
      <c r="D91" s="12">
        <f>MAX(C91,1)/Settings!$B$18</f>
        <v>0.2569117714915945</v>
      </c>
      <c r="E91" s="12">
        <f>-Settings!$B$11*LN(D91)</f>
        <v>81.541353277051471</v>
      </c>
      <c r="F91" s="12">
        <f t="shared" si="2"/>
        <v>5429.4156021119907</v>
      </c>
      <c r="G91" s="12">
        <f>MOD(Settings!$B$17*G90,Settings!$B$18)</f>
        <v>2086111173</v>
      </c>
      <c r="H91" s="12">
        <f>MAX(G91,1)/Settings!$B$18</f>
        <v>0.97142121473859122</v>
      </c>
      <c r="I91" s="12">
        <f>-Settings!$B$21*LN(H91)</f>
        <v>0.11598043986057199</v>
      </c>
      <c r="J91" s="12">
        <f>-Settings!$B$24*LN(H91)</f>
        <v>0.34794131958171598</v>
      </c>
      <c r="K91" s="12">
        <f>Settings!$B$12</f>
        <v>300</v>
      </c>
      <c r="L91" s="12">
        <f>Settings!$B$12*Settings!$B$25</f>
        <v>75</v>
      </c>
    </row>
    <row r="92" spans="1:12" x14ac:dyDescent="0.25">
      <c r="A92" s="7">
        <v>1</v>
      </c>
      <c r="B92" s="7">
        <v>87</v>
      </c>
      <c r="C92" s="12">
        <f>MOD(Settings!$B$17*C91,Settings!$B$18)</f>
        <v>1967403097</v>
      </c>
      <c r="D92" s="12">
        <f>MAX(C92,1)/Settings!$B$18</f>
        <v>0.91614345922886553</v>
      </c>
      <c r="E92" s="12">
        <f>-Settings!$B$11*LN(D92)</f>
        <v>5.2549387015297437</v>
      </c>
      <c r="F92" s="12">
        <f t="shared" si="2"/>
        <v>5434.6705408135203</v>
      </c>
      <c r="G92" s="12">
        <f>MOD(Settings!$B$17*G91,Settings!$B$18)</f>
        <v>1452463689</v>
      </c>
      <c r="H92" s="12">
        <f>MAX(G92,1)/Settings!$B$18</f>
        <v>0.67635611150244068</v>
      </c>
      <c r="I92" s="12">
        <f>-Settings!$B$21*LN(H92)</f>
        <v>1.5641421979283203</v>
      </c>
      <c r="J92" s="12">
        <f>-Settings!$B$24*LN(H92)</f>
        <v>4.692426593784961</v>
      </c>
      <c r="K92" s="12">
        <f>Settings!$B$12</f>
        <v>300</v>
      </c>
      <c r="L92" s="12">
        <f>Settings!$B$12*Settings!$B$25</f>
        <v>75</v>
      </c>
    </row>
    <row r="93" spans="1:12" x14ac:dyDescent="0.25">
      <c r="A93" s="7">
        <v>1</v>
      </c>
      <c r="B93" s="7">
        <v>88</v>
      </c>
      <c r="C93" s="12">
        <f>MOD(Settings!$B$17*C92,Settings!$B$18)</f>
        <v>1338138420</v>
      </c>
      <c r="D93" s="12">
        <f>MAX(C93,1)/Settings!$B$18</f>
        <v>0.62311925954330682</v>
      </c>
      <c r="E93" s="12">
        <f>-Settings!$B$11*LN(D93)</f>
        <v>28.381041040576854</v>
      </c>
      <c r="F93" s="12">
        <f t="shared" si="2"/>
        <v>5463.0515818540971</v>
      </c>
      <c r="G93" s="12">
        <f>MOD(Settings!$B$17*G92,Settings!$B$18)</f>
        <v>1110605574</v>
      </c>
      <c r="H93" s="12">
        <f>MAX(G93,1)/Settings!$B$18</f>
        <v>0.51716602152081492</v>
      </c>
      <c r="I93" s="12">
        <f>-Settings!$B$21*LN(H93)</f>
        <v>2.6375653248990356</v>
      </c>
      <c r="J93" s="12">
        <f>-Settings!$B$24*LN(H93)</f>
        <v>7.9126959746971064</v>
      </c>
      <c r="K93" s="12">
        <f>Settings!$B$12</f>
        <v>300</v>
      </c>
      <c r="L93" s="12">
        <f>Settings!$B$12*Settings!$B$25</f>
        <v>75</v>
      </c>
    </row>
    <row r="94" spans="1:12" x14ac:dyDescent="0.25">
      <c r="A94" s="7">
        <v>1</v>
      </c>
      <c r="B94" s="7">
        <v>89</v>
      </c>
      <c r="C94" s="12">
        <f>MOD(Settings!$B$17*C93,Settings!$B$18)</f>
        <v>1643673556</v>
      </c>
      <c r="D94" s="12">
        <f>MAX(C94,1)/Settings!$B$18</f>
        <v>0.76539514435706435</v>
      </c>
      <c r="E94" s="12">
        <f>-Settings!$B$11*LN(D94)</f>
        <v>16.041782996354318</v>
      </c>
      <c r="F94" s="12">
        <f t="shared" si="2"/>
        <v>5479.0933648504515</v>
      </c>
      <c r="G94" s="12">
        <f>MOD(Settings!$B$17*G93,Settings!$B$18)</f>
        <v>20022494</v>
      </c>
      <c r="H94" s="12">
        <f>MAX(G94,1)/Settings!$B$18</f>
        <v>9.3237003354931722E-3</v>
      </c>
      <c r="I94" s="12">
        <f>-Settings!$B$21*LN(H94)</f>
        <v>18.700782789502373</v>
      </c>
      <c r="J94" s="12">
        <f>-Settings!$B$24*LN(H94)</f>
        <v>56.102348368507123</v>
      </c>
      <c r="K94" s="12">
        <f>Settings!$B$12</f>
        <v>300</v>
      </c>
      <c r="L94" s="12">
        <f>Settings!$B$12*Settings!$B$25</f>
        <v>75</v>
      </c>
    </row>
    <row r="95" spans="1:12" x14ac:dyDescent="0.25">
      <c r="A95" s="7">
        <v>1</v>
      </c>
      <c r="B95" s="7">
        <v>90</v>
      </c>
      <c r="C95" s="12">
        <f>MOD(Settings!$B$17*C94,Settings!$B$18)</f>
        <v>2139304331</v>
      </c>
      <c r="D95" s="12">
        <f>MAX(C95,1)/Settings!$B$18</f>
        <v>0.99619120918036963</v>
      </c>
      <c r="E95" s="12">
        <f>-Settings!$B$11*LN(D95)</f>
        <v>0.22896376404344854</v>
      </c>
      <c r="F95" s="12">
        <f t="shared" si="2"/>
        <v>5479.3223286144948</v>
      </c>
      <c r="G95" s="12">
        <f>MOD(Settings!$B$17*G94,Settings!$B$18)</f>
        <v>1510607726</v>
      </c>
      <c r="H95" s="12">
        <f>MAX(G95,1)/Settings!$B$18</f>
        <v>0.70343153863373753</v>
      </c>
      <c r="I95" s="12">
        <f>-Settings!$B$21*LN(H95)</f>
        <v>1.4071388901522821</v>
      </c>
      <c r="J95" s="12">
        <f>-Settings!$B$24*LN(H95)</f>
        <v>4.2214166704568461</v>
      </c>
      <c r="K95" s="12">
        <f>Settings!$B$12</f>
        <v>300</v>
      </c>
      <c r="L95" s="12">
        <f>Settings!$B$12*Settings!$B$25</f>
        <v>75</v>
      </c>
    </row>
    <row r="96" spans="1:12" x14ac:dyDescent="0.25">
      <c r="A96" s="7">
        <v>1</v>
      </c>
      <c r="B96" s="7">
        <v>91</v>
      </c>
      <c r="C96" s="12">
        <f>MOD(Settings!$B$17*C95,Settings!$B$18)</f>
        <v>2116673043</v>
      </c>
      <c r="D96" s="12">
        <f>MAX(C96,1)/Settings!$B$18</f>
        <v>0.98565269447195003</v>
      </c>
      <c r="E96" s="12">
        <f>-Settings!$B$11*LN(D96)</f>
        <v>0.86707339640004444</v>
      </c>
      <c r="F96" s="12">
        <f t="shared" si="2"/>
        <v>5480.1894020108948</v>
      </c>
      <c r="G96" s="12">
        <f>MOD(Settings!$B$17*G95,Settings!$B$18)</f>
        <v>1232376048</v>
      </c>
      <c r="H96" s="12">
        <f>MAX(G96,1)/Settings!$B$18</f>
        <v>0.57386981722613317</v>
      </c>
      <c r="I96" s="12">
        <f>-Settings!$B$21*LN(H96)</f>
        <v>2.2214108305720774</v>
      </c>
      <c r="J96" s="12">
        <f>-Settings!$B$24*LN(H96)</f>
        <v>6.6642324917162323</v>
      </c>
      <c r="K96" s="12">
        <f>Settings!$B$12</f>
        <v>300</v>
      </c>
      <c r="L96" s="12">
        <f>Settings!$B$12*Settings!$B$25</f>
        <v>75</v>
      </c>
    </row>
    <row r="97" spans="1:12" x14ac:dyDescent="0.25">
      <c r="A97" s="7">
        <v>1</v>
      </c>
      <c r="B97" s="7">
        <v>92</v>
      </c>
      <c r="C97" s="12">
        <f>MOD(Settings!$B$17*C96,Settings!$B$18)</f>
        <v>1857221146</v>
      </c>
      <c r="D97" s="12">
        <f>MAX(C97,1)/Settings!$B$18</f>
        <v>0.86483599006423539</v>
      </c>
      <c r="E97" s="12">
        <f>-Settings!$B$11*LN(D97)</f>
        <v>8.7129238134040161</v>
      </c>
      <c r="F97" s="12">
        <f t="shared" si="2"/>
        <v>5488.9023258242987</v>
      </c>
      <c r="G97" s="12">
        <f>MOD(Settings!$B$17*G96,Settings!$B$18)</f>
        <v>64463421</v>
      </c>
      <c r="H97" s="12">
        <f>MAX(G97,1)/Settings!$B$18</f>
        <v>3.0018119621099029E-2</v>
      </c>
      <c r="I97" s="12">
        <f>-Settings!$B$21*LN(H97)</f>
        <v>14.023816369107895</v>
      </c>
      <c r="J97" s="12">
        <f>-Settings!$B$24*LN(H97)</f>
        <v>42.071449107323687</v>
      </c>
      <c r="K97" s="12">
        <f>Settings!$B$12</f>
        <v>300</v>
      </c>
      <c r="L97" s="12">
        <f>Settings!$B$12*Settings!$B$25</f>
        <v>75</v>
      </c>
    </row>
    <row r="98" spans="1:12" x14ac:dyDescent="0.25">
      <c r="A98" s="7">
        <v>1</v>
      </c>
      <c r="B98" s="7">
        <v>93</v>
      </c>
      <c r="C98" s="12">
        <f>MOD(Settings!$B$17*C97,Settings!$B$18)</f>
        <v>640991677</v>
      </c>
      <c r="D98" s="12">
        <f>MAX(C98,1)/Settings!$B$18</f>
        <v>0.29848500960435953</v>
      </c>
      <c r="E98" s="12">
        <f>-Settings!$B$11*LN(D98)</f>
        <v>72.542133989482394</v>
      </c>
      <c r="F98" s="12">
        <f t="shared" si="2"/>
        <v>5561.4444598137807</v>
      </c>
      <c r="G98" s="12">
        <f>MOD(Settings!$B$17*G97,Settings!$B$18)</f>
        <v>1104958659</v>
      </c>
      <c r="H98" s="12">
        <f>MAX(G98,1)/Settings!$B$18</f>
        <v>0.51453647181137296</v>
      </c>
      <c r="I98" s="12">
        <f>-Settings!$B$21*LN(H98)</f>
        <v>2.657955353384283</v>
      </c>
      <c r="J98" s="12">
        <f>-Settings!$B$24*LN(H98)</f>
        <v>7.973866060152849</v>
      </c>
      <c r="K98" s="12">
        <f>Settings!$B$12</f>
        <v>300</v>
      </c>
      <c r="L98" s="12">
        <f>Settings!$B$12*Settings!$B$25</f>
        <v>75</v>
      </c>
    </row>
    <row r="99" spans="1:12" x14ac:dyDescent="0.25">
      <c r="A99" s="7">
        <v>1</v>
      </c>
      <c r="B99" s="7">
        <v>94</v>
      </c>
      <c r="C99" s="12">
        <f>MOD(Settings!$B$17*C98,Settings!$B$18)</f>
        <v>1369141987</v>
      </c>
      <c r="D99" s="12">
        <f>MAX(C99,1)/Settings!$B$18</f>
        <v>0.6375564204703813</v>
      </c>
      <c r="E99" s="12">
        <f>-Settings!$B$11*LN(D99)</f>
        <v>27.006750190023077</v>
      </c>
      <c r="F99" s="12">
        <f t="shared" si="2"/>
        <v>5588.4512100038037</v>
      </c>
      <c r="G99" s="12">
        <f>MOD(Settings!$B$17*G98,Settings!$B$18)</f>
        <v>1749086204</v>
      </c>
      <c r="H99" s="12">
        <f>MAX(G99,1)/Settings!$B$18</f>
        <v>0.81448173374611965</v>
      </c>
      <c r="I99" s="12">
        <f>-Settings!$B$21*LN(H99)</f>
        <v>0.8208131101258016</v>
      </c>
      <c r="J99" s="12">
        <f>-Settings!$B$24*LN(H99)</f>
        <v>2.4624393303774048</v>
      </c>
      <c r="K99" s="12">
        <f>Settings!$B$12</f>
        <v>300</v>
      </c>
      <c r="L99" s="12">
        <f>Settings!$B$12*Settings!$B$25</f>
        <v>75</v>
      </c>
    </row>
    <row r="100" spans="1:12" x14ac:dyDescent="0.25">
      <c r="A100" s="7">
        <v>1</v>
      </c>
      <c r="B100" s="7">
        <v>95</v>
      </c>
      <c r="C100" s="12">
        <f>MOD(Settings!$B$17*C99,Settings!$B$18)</f>
        <v>882097904</v>
      </c>
      <c r="D100" s="12">
        <f>MAX(C100,1)/Settings!$B$18</f>
        <v>0.4107588456993731</v>
      </c>
      <c r="E100" s="12">
        <f>-Settings!$B$11*LN(D100)</f>
        <v>53.384939208858</v>
      </c>
      <c r="F100" s="12">
        <f t="shared" si="2"/>
        <v>5641.8361492126614</v>
      </c>
      <c r="G100" s="12">
        <f>MOD(Settings!$B$17*G99,Settings!$B$18)</f>
        <v>2135670492</v>
      </c>
      <c r="H100" s="12">
        <f>MAX(G100,1)/Settings!$B$18</f>
        <v>0.99449907103297253</v>
      </c>
      <c r="I100" s="12">
        <f>-Settings!$B$21*LN(H100)</f>
        <v>2.2064459172596911E-2</v>
      </c>
      <c r="J100" s="12">
        <f>-Settings!$B$24*LN(H100)</f>
        <v>6.6193377517790725E-2</v>
      </c>
      <c r="K100" s="12">
        <f>Settings!$B$12</f>
        <v>300</v>
      </c>
      <c r="L100" s="12">
        <f>Settings!$B$12*Settings!$B$25</f>
        <v>75</v>
      </c>
    </row>
    <row r="101" spans="1:12" x14ac:dyDescent="0.25">
      <c r="A101" s="7">
        <v>1</v>
      </c>
      <c r="B101" s="7">
        <v>96</v>
      </c>
      <c r="C101" s="12">
        <f>MOD(Settings!$B$17*C100,Settings!$B$18)</f>
        <v>1339857287</v>
      </c>
      <c r="D101" s="12">
        <f>MAX(C101,1)/Settings!$B$18</f>
        <v>0.62391966936361032</v>
      </c>
      <c r="E101" s="12">
        <f>-Settings!$B$11*LN(D101)</f>
        <v>28.304019233639053</v>
      </c>
      <c r="F101" s="12">
        <f t="shared" si="2"/>
        <v>5670.1401684463008</v>
      </c>
      <c r="G101" s="12">
        <f>MOD(Settings!$B$17*G100,Settings!$B$18)</f>
        <v>1172283086</v>
      </c>
      <c r="H101" s="12">
        <f>MAX(G101,1)/Settings!$B$18</f>
        <v>0.54588685117004754</v>
      </c>
      <c r="I101" s="12">
        <f>-Settings!$B$21*LN(H101)</f>
        <v>2.4213742280084003</v>
      </c>
      <c r="J101" s="12">
        <f>-Settings!$B$24*LN(H101)</f>
        <v>7.2641226840252013</v>
      </c>
      <c r="K101" s="12">
        <f>Settings!$B$12</f>
        <v>300</v>
      </c>
      <c r="L101" s="12">
        <f>Settings!$B$12*Settings!$B$25</f>
        <v>75</v>
      </c>
    </row>
    <row r="102" spans="1:12" x14ac:dyDescent="0.25">
      <c r="A102" s="7">
        <v>1</v>
      </c>
      <c r="B102" s="7">
        <v>97</v>
      </c>
      <c r="C102" s="12">
        <f>MOD(Settings!$B$17*C101,Settings!$B$18)</f>
        <v>467900167</v>
      </c>
      <c r="D102" s="12">
        <f>MAX(C102,1)/Settings!$B$18</f>
        <v>0.21788299419818585</v>
      </c>
      <c r="E102" s="12">
        <f>-Settings!$B$11*LN(D102)</f>
        <v>91.427825048543511</v>
      </c>
      <c r="F102" s="12">
        <f t="shared" si="2"/>
        <v>5761.5679934948439</v>
      </c>
      <c r="G102" s="12">
        <f>MOD(Settings!$B$17*G101,Settings!$B$18)</f>
        <v>1546848824</v>
      </c>
      <c r="H102" s="12">
        <f>MAX(G102,1)/Settings!$B$18</f>
        <v>0.72030761498972196</v>
      </c>
      <c r="I102" s="12">
        <f>-Settings!$B$21*LN(H102)</f>
        <v>1.312307660692305</v>
      </c>
      <c r="J102" s="12">
        <f>-Settings!$B$24*LN(H102)</f>
        <v>3.9369229820769149</v>
      </c>
      <c r="K102" s="12">
        <f>Settings!$B$12</f>
        <v>300</v>
      </c>
      <c r="L102" s="12">
        <f>Settings!$B$12*Settings!$B$25</f>
        <v>75</v>
      </c>
    </row>
    <row r="103" spans="1:12" x14ac:dyDescent="0.25">
      <c r="A103" s="7">
        <v>1</v>
      </c>
      <c r="B103" s="7">
        <v>98</v>
      </c>
      <c r="C103" s="12">
        <f>MOD(Settings!$B$17*C102,Settings!$B$18)</f>
        <v>2060475102</v>
      </c>
      <c r="D103" s="12">
        <f>MAX(C103,1)/Settings!$B$18</f>
        <v>0.95948348890965962</v>
      </c>
      <c r="E103" s="12">
        <f>-Settings!$B$11*LN(D103)</f>
        <v>2.4816103018432631</v>
      </c>
      <c r="F103" s="12">
        <f t="shared" ref="F103:F125" si="3">F102+E103</f>
        <v>5764.0496037966868</v>
      </c>
      <c r="G103" s="12">
        <f>MOD(Settings!$B$17*G102,Settings!$B$18)</f>
        <v>451154386</v>
      </c>
      <c r="H103" s="12">
        <f>MAX(G103,1)/Settings!$B$18</f>
        <v>0.21008513225712122</v>
      </c>
      <c r="I103" s="12">
        <f>-Settings!$B$21*LN(H103)</f>
        <v>6.240969754852423</v>
      </c>
      <c r="J103" s="12">
        <f>-Settings!$B$24*LN(H103)</f>
        <v>18.72290926455727</v>
      </c>
      <c r="K103" s="12">
        <f>Settings!$B$12</f>
        <v>300</v>
      </c>
      <c r="L103" s="12">
        <f>Settings!$B$12*Settings!$B$25</f>
        <v>75</v>
      </c>
    </row>
    <row r="104" spans="1:12" x14ac:dyDescent="0.25">
      <c r="A104" s="7">
        <v>1</v>
      </c>
      <c r="B104" s="7">
        <v>99</v>
      </c>
      <c r="C104" s="12">
        <f>MOD(Settings!$B$17*C103,Settings!$B$18)</f>
        <v>83747792</v>
      </c>
      <c r="D104" s="12">
        <f>MAX(C104,1)/Settings!$B$18</f>
        <v>3.8998104650060698E-2</v>
      </c>
      <c r="E104" s="12">
        <f>-Settings!$B$11*LN(D104)</f>
        <v>194.65453396499032</v>
      </c>
      <c r="F104" s="12">
        <f t="shared" si="3"/>
        <v>5958.704137761677</v>
      </c>
      <c r="G104" s="12">
        <f>MOD(Settings!$B$17*G103,Settings!$B$18)</f>
        <v>1934491592</v>
      </c>
      <c r="H104" s="12">
        <f>MAX(G104,1)/Settings!$B$18</f>
        <v>0.90081784543619392</v>
      </c>
      <c r="I104" s="12">
        <f>-Settings!$B$21*LN(H104)</f>
        <v>0.41780884455988448</v>
      </c>
      <c r="J104" s="12">
        <f>-Settings!$B$24*LN(H104)</f>
        <v>1.2534265336796535</v>
      </c>
      <c r="K104" s="12">
        <f>Settings!$B$12</f>
        <v>300</v>
      </c>
      <c r="L104" s="12">
        <f>Settings!$B$12*Settings!$B$25</f>
        <v>75</v>
      </c>
    </row>
    <row r="105" spans="1:12" x14ac:dyDescent="0.25">
      <c r="A105" s="7">
        <v>1</v>
      </c>
      <c r="B105" s="7">
        <v>100</v>
      </c>
      <c r="C105" s="12">
        <f>MOD(Settings!$B$17*C104,Settings!$B$18)</f>
        <v>947351359</v>
      </c>
      <c r="D105" s="12">
        <f>MAX(C105,1)/Settings!$B$18</f>
        <v>0.4411448535701003</v>
      </c>
      <c r="E105" s="12">
        <f>-Settings!$B$11*LN(D105)</f>
        <v>49.102919479388007</v>
      </c>
      <c r="F105" s="12">
        <f t="shared" si="3"/>
        <v>6007.8070572410652</v>
      </c>
      <c r="G105" s="12">
        <f>MOD(Settings!$B$17*G104,Settings!$B$18)</f>
        <v>97771164</v>
      </c>
      <c r="H105" s="12">
        <f>MAX(G105,1)/Settings!$B$18</f>
        <v>4.5528246111016836E-2</v>
      </c>
      <c r="I105" s="12">
        <f>-Settings!$B$21*LN(H105)</f>
        <v>12.357689407956707</v>
      </c>
      <c r="J105" s="12">
        <f>-Settings!$B$24*LN(H105)</f>
        <v>37.073068223870123</v>
      </c>
      <c r="K105" s="12">
        <f>Settings!$B$12</f>
        <v>300</v>
      </c>
      <c r="L105" s="12">
        <f>Settings!$B$12*Settings!$B$25</f>
        <v>75</v>
      </c>
    </row>
    <row r="106" spans="1:12" x14ac:dyDescent="0.25">
      <c r="A106" s="7">
        <v>1</v>
      </c>
      <c r="B106" s="7">
        <v>101</v>
      </c>
      <c r="C106" s="12">
        <f>MOD(Settings!$B$17*C105,Settings!$B$18)</f>
        <v>690531855</v>
      </c>
      <c r="D106" s="12">
        <f>MAX(C106,1)/Settings!$B$18</f>
        <v>0.32155395267603637</v>
      </c>
      <c r="E106" s="12">
        <f>-Settings!$B$11*LN(D106)</f>
        <v>68.07539603438056</v>
      </c>
      <c r="F106" s="12">
        <f t="shared" si="3"/>
        <v>6075.8824532754461</v>
      </c>
      <c r="G106" s="12">
        <f>MOD(Settings!$B$17*G105,Settings!$B$18)</f>
        <v>414963393</v>
      </c>
      <c r="H106" s="12">
        <f>MAX(G106,1)/Settings!$B$18</f>
        <v>0.19323238785994817</v>
      </c>
      <c r="I106" s="12">
        <f>-Settings!$B$21*LN(H106)</f>
        <v>6.575446928907696</v>
      </c>
      <c r="J106" s="12">
        <f>-Settings!$B$24*LN(H106)</f>
        <v>19.726340786723089</v>
      </c>
      <c r="K106" s="12">
        <f>Settings!$B$12</f>
        <v>300</v>
      </c>
      <c r="L106" s="12">
        <f>Settings!$B$12*Settings!$B$25</f>
        <v>75</v>
      </c>
    </row>
    <row r="107" spans="1:12" x14ac:dyDescent="0.25">
      <c r="A107" s="7">
        <v>1</v>
      </c>
      <c r="B107" s="7">
        <v>102</v>
      </c>
      <c r="C107" s="12">
        <f>MOD(Settings!$B$17*C106,Settings!$B$18)</f>
        <v>767258597</v>
      </c>
      <c r="D107" s="12">
        <f>MAX(C107,1)/Settings!$B$18</f>
        <v>0.35728262614332262</v>
      </c>
      <c r="E107" s="12">
        <f>-Settings!$B$11*LN(D107)</f>
        <v>61.753688432312714</v>
      </c>
      <c r="F107" s="12">
        <f t="shared" si="3"/>
        <v>6137.6361417077587</v>
      </c>
      <c r="G107" s="12">
        <f>MOD(Settings!$B$17*G106,Settings!$B$18)</f>
        <v>1410344342</v>
      </c>
      <c r="H107" s="12">
        <f>MAX(G107,1)/Settings!$B$18</f>
        <v>0.65674276214872618</v>
      </c>
      <c r="I107" s="12">
        <f>-Settings!$B$21*LN(H107)</f>
        <v>1.6818514847487513</v>
      </c>
      <c r="J107" s="12">
        <f>-Settings!$B$24*LN(H107)</f>
        <v>5.045554454246254</v>
      </c>
      <c r="K107" s="12">
        <f>Settings!$B$12</f>
        <v>300</v>
      </c>
      <c r="L107" s="12">
        <f>Settings!$B$12*Settings!$B$25</f>
        <v>75</v>
      </c>
    </row>
    <row r="108" spans="1:12" x14ac:dyDescent="0.25">
      <c r="A108" s="7">
        <v>1</v>
      </c>
      <c r="B108" s="7">
        <v>103</v>
      </c>
      <c r="C108" s="12">
        <f>MOD(Settings!$B$17*C107,Settings!$B$18)</f>
        <v>1823423191</v>
      </c>
      <c r="D108" s="12">
        <f>MAX(C108,1)/Settings!$B$18</f>
        <v>0.84909759082323755</v>
      </c>
      <c r="E108" s="12">
        <f>-Settings!$B$11*LN(D108)</f>
        <v>9.81486907864074</v>
      </c>
      <c r="F108" s="12">
        <f t="shared" si="3"/>
        <v>6147.4510107863998</v>
      </c>
      <c r="G108" s="12">
        <f>MOD(Settings!$B$17*G107,Settings!$B$18)</f>
        <v>1880344055</v>
      </c>
      <c r="H108" s="12">
        <f>MAX(G108,1)/Settings!$B$18</f>
        <v>0.87560343364048909</v>
      </c>
      <c r="I108" s="12">
        <f>-Settings!$B$21*LN(H108)</f>
        <v>0.53136796747827286</v>
      </c>
      <c r="J108" s="12">
        <f>-Settings!$B$24*LN(H108)</f>
        <v>1.5941039024348185</v>
      </c>
      <c r="K108" s="12">
        <f>Settings!$B$12</f>
        <v>300</v>
      </c>
      <c r="L108" s="12">
        <f>Settings!$B$12*Settings!$B$25</f>
        <v>75</v>
      </c>
    </row>
    <row r="109" spans="1:12" x14ac:dyDescent="0.25">
      <c r="A109" s="7">
        <v>1</v>
      </c>
      <c r="B109" s="7">
        <v>104</v>
      </c>
      <c r="C109" s="12">
        <f>MOD(Settings!$B$17*C108,Settings!$B$18)</f>
        <v>1681928447</v>
      </c>
      <c r="D109" s="12">
        <f>MAX(C109,1)/Settings!$B$18</f>
        <v>0.78320896615423674</v>
      </c>
      <c r="E109" s="12">
        <f>-Settings!$B$11*LN(D109)</f>
        <v>14.661344383704444</v>
      </c>
      <c r="F109" s="12">
        <f t="shared" si="3"/>
        <v>6162.1123551701039</v>
      </c>
      <c r="G109" s="12">
        <f>MOD(Settings!$B$17*G108,Settings!$B$18)</f>
        <v>573183133</v>
      </c>
      <c r="H109" s="12">
        <f>MAX(G109,1)/Settings!$B$18</f>
        <v>0.26690919570015242</v>
      </c>
      <c r="I109" s="12">
        <f>-Settings!$B$21*LN(H109)</f>
        <v>5.283387077746462</v>
      </c>
      <c r="J109" s="12">
        <f>-Settings!$B$24*LN(H109)</f>
        <v>15.850161233239387</v>
      </c>
      <c r="K109" s="12">
        <f>Settings!$B$12</f>
        <v>300</v>
      </c>
      <c r="L109" s="12">
        <f>Settings!$B$12*Settings!$B$25</f>
        <v>75</v>
      </c>
    </row>
    <row r="110" spans="1:12" x14ac:dyDescent="0.25">
      <c r="A110" s="7">
        <v>1</v>
      </c>
      <c r="B110" s="7">
        <v>105</v>
      </c>
      <c r="C110" s="12">
        <f>MOD(Settings!$B$17*C109,Settings!$B$18)</f>
        <v>844163268</v>
      </c>
      <c r="D110" s="12">
        <f>MAX(C110,1)/Settings!$B$18</f>
        <v>0.39309415425783684</v>
      </c>
      <c r="E110" s="12">
        <f>-Settings!$B$11*LN(D110)</f>
        <v>56.022367052576968</v>
      </c>
      <c r="F110" s="12">
        <f t="shared" si="3"/>
        <v>6218.1347222226805</v>
      </c>
      <c r="G110" s="12">
        <f>MOD(Settings!$B$17*G109,Settings!$B$18)</f>
        <v>2024759536</v>
      </c>
      <c r="H110" s="12">
        <f>MAX(G110,1)/Settings!$B$18</f>
        <v>0.94285213246143051</v>
      </c>
      <c r="I110" s="12">
        <f>-Settings!$B$21*LN(H110)</f>
        <v>0.23538325637244653</v>
      </c>
      <c r="J110" s="12">
        <f>-Settings!$B$24*LN(H110)</f>
        <v>0.70614976911733962</v>
      </c>
      <c r="K110" s="12">
        <f>Settings!$B$12</f>
        <v>300</v>
      </c>
      <c r="L110" s="12">
        <f>Settings!$B$12*Settings!$B$25</f>
        <v>75</v>
      </c>
    </row>
    <row r="111" spans="1:12" x14ac:dyDescent="0.25">
      <c r="A111" s="7">
        <v>1</v>
      </c>
      <c r="B111" s="7">
        <v>106</v>
      </c>
      <c r="C111" s="12">
        <f>MOD(Settings!$B$17*C110,Settings!$B$18)</f>
        <v>1575073194</v>
      </c>
      <c r="D111" s="12">
        <f>MAX(C111,1)/Settings!$B$18</f>
        <v>0.73345061146349211</v>
      </c>
      <c r="E111" s="12">
        <f>-Settings!$B$11*LN(D111)</f>
        <v>18.599700982049459</v>
      </c>
      <c r="F111" s="12">
        <f t="shared" si="3"/>
        <v>6236.7344232047299</v>
      </c>
      <c r="G111" s="12">
        <f>MOD(Settings!$B$17*G110,Settings!$B$18)</f>
        <v>1107651190</v>
      </c>
      <c r="H111" s="12">
        <f>MAX(G111,1)/Settings!$B$18</f>
        <v>0.51579027926353282</v>
      </c>
      <c r="I111" s="12">
        <f>-Settings!$B$21*LN(H111)</f>
        <v>2.6482201266146892</v>
      </c>
      <c r="J111" s="12">
        <f>-Settings!$B$24*LN(H111)</f>
        <v>7.944660379844068</v>
      </c>
      <c r="K111" s="12">
        <f>Settings!$B$12</f>
        <v>300</v>
      </c>
      <c r="L111" s="12">
        <f>Settings!$B$12*Settings!$B$25</f>
        <v>75</v>
      </c>
    </row>
    <row r="112" spans="1:12" x14ac:dyDescent="0.25">
      <c r="A112" s="7">
        <v>1</v>
      </c>
      <c r="B112" s="7">
        <v>107</v>
      </c>
      <c r="C112" s="12">
        <f>MOD(Settings!$B$17*C111,Settings!$B$18)</f>
        <v>224254989</v>
      </c>
      <c r="D112" s="12">
        <f>MAX(C112,1)/Settings!$B$18</f>
        <v>0.10442686691155045</v>
      </c>
      <c r="E112" s="12">
        <f>-Settings!$B$11*LN(D112)</f>
        <v>135.55609744471781</v>
      </c>
      <c r="F112" s="12">
        <f t="shared" si="3"/>
        <v>6372.2905206494479</v>
      </c>
      <c r="G112" s="12">
        <f>MOD(Settings!$B$17*G111,Settings!$B$18)</f>
        <v>1905298134</v>
      </c>
      <c r="H112" s="12">
        <f>MAX(G112,1)/Settings!$B$18</f>
        <v>0.88722358219661912</v>
      </c>
      <c r="I112" s="12">
        <f>-Settings!$B$21*LN(H112)</f>
        <v>0.47863305130054806</v>
      </c>
      <c r="J112" s="12">
        <f>-Settings!$B$24*LN(H112)</f>
        <v>1.4358991539016441</v>
      </c>
      <c r="K112" s="12">
        <f>Settings!$B$12</f>
        <v>300</v>
      </c>
      <c r="L112" s="12">
        <f>Settings!$B$12*Settings!$B$25</f>
        <v>75</v>
      </c>
    </row>
    <row r="113" spans="1:12" x14ac:dyDescent="0.25">
      <c r="A113" s="7">
        <v>1</v>
      </c>
      <c r="B113" s="7">
        <v>108</v>
      </c>
      <c r="C113" s="12">
        <f>MOD(Settings!$B$17*C112,Settings!$B$18)</f>
        <v>219799638</v>
      </c>
      <c r="D113" s="12">
        <f>MAX(C113,1)/Settings!$B$18</f>
        <v>0.10235218242851653</v>
      </c>
      <c r="E113" s="12">
        <f>-Settings!$B$11*LN(D113)</f>
        <v>136.76013863471874</v>
      </c>
      <c r="F113" s="12">
        <f t="shared" si="3"/>
        <v>6509.0506592841666</v>
      </c>
      <c r="G113" s="12">
        <f>MOD(Settings!$B$17*G112,Settings!$B$18)</f>
        <v>1217077721</v>
      </c>
      <c r="H113" s="12">
        <f>MAX(G113,1)/Settings!$B$18</f>
        <v>0.56674597857834119</v>
      </c>
      <c r="I113" s="12">
        <f>-Settings!$B$21*LN(H113)</f>
        <v>2.2713763408106442</v>
      </c>
      <c r="J113" s="12">
        <f>-Settings!$B$24*LN(H113)</f>
        <v>6.8141290224319331</v>
      </c>
      <c r="K113" s="12">
        <f>Settings!$B$12</f>
        <v>300</v>
      </c>
      <c r="L113" s="12">
        <f>Settings!$B$12*Settings!$B$25</f>
        <v>75</v>
      </c>
    </row>
    <row r="114" spans="1:12" x14ac:dyDescent="0.25">
      <c r="A114" s="7">
        <v>1</v>
      </c>
      <c r="B114" s="7">
        <v>109</v>
      </c>
      <c r="C114" s="12">
        <f>MOD(Settings!$B$17*C113,Settings!$B$18)</f>
        <v>500643026</v>
      </c>
      <c r="D114" s="12">
        <f>MAX(C114,1)/Settings!$B$18</f>
        <v>0.23313007607736164</v>
      </c>
      <c r="E114" s="12">
        <f>-Settings!$B$11*LN(D114)</f>
        <v>87.369522885763232</v>
      </c>
      <c r="F114" s="12">
        <f t="shared" si="3"/>
        <v>6596.4201821699298</v>
      </c>
      <c r="G114" s="12">
        <f>MOD(Settings!$B$17*G113,Settings!$B$18)</f>
        <v>643519172</v>
      </c>
      <c r="H114" s="12">
        <f>MAX(G114,1)/Settings!$B$18</f>
        <v>0.29966196618027147</v>
      </c>
      <c r="I114" s="12">
        <f>-Settings!$B$21*LN(H114)</f>
        <v>4.8204008760728261</v>
      </c>
      <c r="J114" s="12">
        <f>-Settings!$B$24*LN(H114)</f>
        <v>14.461202628218478</v>
      </c>
      <c r="K114" s="12">
        <f>Settings!$B$12</f>
        <v>300</v>
      </c>
      <c r="L114" s="12">
        <f>Settings!$B$12*Settings!$B$25</f>
        <v>75</v>
      </c>
    </row>
    <row r="115" spans="1:12" x14ac:dyDescent="0.25">
      <c r="A115" s="7">
        <v>1</v>
      </c>
      <c r="B115" s="7">
        <v>110</v>
      </c>
      <c r="C115" s="12">
        <f>MOD(Settings!$B$17*C114,Settings!$B$18)</f>
        <v>466409036</v>
      </c>
      <c r="D115" s="12">
        <f>MAX(C115,1)/Settings!$B$18</f>
        <v>0.21718863221685805</v>
      </c>
      <c r="E115" s="12">
        <f>-Settings!$B$11*LN(D115)</f>
        <v>91.619341809107993</v>
      </c>
      <c r="F115" s="12">
        <f t="shared" si="3"/>
        <v>6688.0395239790378</v>
      </c>
      <c r="G115" s="12">
        <f>MOD(Settings!$B$17*G114,Settings!$B$18)</f>
        <v>899077512</v>
      </c>
      <c r="H115" s="12">
        <f>MAX(G115,1)/Settings!$B$18</f>
        <v>0.41866559182231577</v>
      </c>
      <c r="I115" s="12">
        <f>-Settings!$B$21*LN(H115)</f>
        <v>3.4827311517151367</v>
      </c>
      <c r="J115" s="12">
        <f>-Settings!$B$24*LN(H115)</f>
        <v>10.448193455145411</v>
      </c>
      <c r="K115" s="12">
        <f>Settings!$B$12</f>
        <v>300</v>
      </c>
      <c r="L115" s="12">
        <f>Settings!$B$12*Settings!$B$25</f>
        <v>75</v>
      </c>
    </row>
    <row r="116" spans="1:12" x14ac:dyDescent="0.25">
      <c r="A116" s="7">
        <v>1</v>
      </c>
      <c r="B116" s="7">
        <v>111</v>
      </c>
      <c r="C116" s="12">
        <f>MOD(Settings!$B$17*C115,Settings!$B$18)</f>
        <v>621356502</v>
      </c>
      <c r="D116" s="12">
        <f>MAX(C116,1)/Settings!$B$18</f>
        <v>0.28934166873308909</v>
      </c>
      <c r="E116" s="12">
        <f>-Settings!$B$11*LN(D116)</f>
        <v>74.408822665172181</v>
      </c>
      <c r="F116" s="12">
        <f t="shared" si="3"/>
        <v>6762.4483466442098</v>
      </c>
      <c r="G116" s="12">
        <f>MOD(Settings!$B$17*G115,Settings!$B$18)</f>
        <v>1100803892</v>
      </c>
      <c r="H116" s="12">
        <f>MAX(G116,1)/Settings!$B$18</f>
        <v>0.51260175766078842</v>
      </c>
      <c r="I116" s="12">
        <f>-Settings!$B$21*LN(H116)</f>
        <v>2.6730241445803</v>
      </c>
      <c r="J116" s="12">
        <f>-Settings!$B$24*LN(H116)</f>
        <v>8.0190724337409005</v>
      </c>
      <c r="K116" s="12">
        <f>Settings!$B$12</f>
        <v>300</v>
      </c>
      <c r="L116" s="12">
        <f>Settings!$B$12*Settings!$B$25</f>
        <v>75</v>
      </c>
    </row>
    <row r="117" spans="1:12" x14ac:dyDescent="0.25">
      <c r="A117" s="7">
        <v>1</v>
      </c>
      <c r="B117" s="7">
        <v>112</v>
      </c>
      <c r="C117" s="12">
        <f>MOD(Settings!$B$17*C116,Settings!$B$18)</f>
        <v>2073237400</v>
      </c>
      <c r="D117" s="12">
        <f>MAX(C117,1)/Settings!$B$18</f>
        <v>0.96542639702811206</v>
      </c>
      <c r="E117" s="12">
        <f>-Settings!$B$11*LN(D117)</f>
        <v>2.111124781812642</v>
      </c>
      <c r="F117" s="12">
        <f t="shared" si="3"/>
        <v>6764.5594714260224</v>
      </c>
      <c r="G117" s="12">
        <f>MOD(Settings!$B$17*G116,Settings!$B$18)</f>
        <v>639393939</v>
      </c>
      <c r="H117" s="12">
        <f>MAX(G117,1)/Settings!$B$18</f>
        <v>0.29774100487015259</v>
      </c>
      <c r="I117" s="12">
        <f>-Settings!$B$21*LN(H117)</f>
        <v>4.8461251261872214</v>
      </c>
      <c r="J117" s="12">
        <f>-Settings!$B$24*LN(H117)</f>
        <v>14.538375378561664</v>
      </c>
      <c r="K117" s="12">
        <f>Settings!$B$12</f>
        <v>300</v>
      </c>
      <c r="L117" s="12">
        <f>Settings!$B$12*Settings!$B$25</f>
        <v>75</v>
      </c>
    </row>
    <row r="118" spans="1:12" x14ac:dyDescent="0.25">
      <c r="A118" s="7">
        <v>1</v>
      </c>
      <c r="B118" s="7">
        <v>113</v>
      </c>
      <c r="C118" s="12">
        <f>MOD(Settings!$B$17*C117,Settings!$B$18)</f>
        <v>1978809225</v>
      </c>
      <c r="D118" s="12">
        <f>MAX(C118,1)/Settings!$B$18</f>
        <v>0.92145485147901574</v>
      </c>
      <c r="E118" s="12">
        <f>-Settings!$B$11*LN(D118)</f>
        <v>4.908089860162165</v>
      </c>
      <c r="F118" s="12">
        <f t="shared" si="3"/>
        <v>6769.4675612861847</v>
      </c>
      <c r="G118" s="12">
        <f>MOD(Settings!$B$17*G117,Settings!$B$18)</f>
        <v>285763185</v>
      </c>
      <c r="H118" s="12">
        <f>MAX(G118,1)/Settings!$B$18</f>
        <v>0.13306885265422466</v>
      </c>
      <c r="I118" s="12">
        <f>-Settings!$B$21*LN(H118)</f>
        <v>8.0675543823426512</v>
      </c>
      <c r="J118" s="12">
        <f>-Settings!$B$24*LN(H118)</f>
        <v>24.202663147027955</v>
      </c>
      <c r="K118" s="12">
        <f>Settings!$B$12</f>
        <v>300</v>
      </c>
      <c r="L118" s="12">
        <f>Settings!$B$12*Settings!$B$25</f>
        <v>75</v>
      </c>
    </row>
    <row r="119" spans="1:12" x14ac:dyDescent="0.25">
      <c r="A119" s="7">
        <v>1</v>
      </c>
      <c r="B119" s="7">
        <v>114</v>
      </c>
      <c r="C119" s="12">
        <f>MOD(Settings!$B$17*C118,Settings!$B$18)</f>
        <v>1914887133</v>
      </c>
      <c r="D119" s="12">
        <f>MAX(C119,1)/Settings!$B$18</f>
        <v>0.89168880781703108</v>
      </c>
      <c r="E119" s="12">
        <f>-Settings!$B$11*LN(D119)</f>
        <v>6.8782846459055103</v>
      </c>
      <c r="F119" s="12">
        <f t="shared" si="3"/>
        <v>6776.34584593209</v>
      </c>
      <c r="G119" s="12">
        <f>MOD(Settings!$B$17*G118,Settings!$B$18)</f>
        <v>1048415603</v>
      </c>
      <c r="H119" s="12">
        <f>MAX(G119,1)/Settings!$B$18</f>
        <v>0.48820655955383857</v>
      </c>
      <c r="I119" s="12">
        <f>-Settings!$B$21*LN(H119)</f>
        <v>2.8680667396459878</v>
      </c>
      <c r="J119" s="12">
        <f>-Settings!$B$24*LN(H119)</f>
        <v>8.6042002189379634</v>
      </c>
      <c r="K119" s="12">
        <f>Settings!$B$12</f>
        <v>300</v>
      </c>
      <c r="L119" s="12">
        <f>Settings!$B$12*Settings!$B$25</f>
        <v>75</v>
      </c>
    </row>
    <row r="120" spans="1:12" x14ac:dyDescent="0.25">
      <c r="A120" s="7">
        <v>1</v>
      </c>
      <c r="B120" s="7">
        <v>115</v>
      </c>
      <c r="C120" s="12">
        <f>MOD(Settings!$B$17*C119,Settings!$B$18)</f>
        <v>1318110389</v>
      </c>
      <c r="D120" s="12">
        <f>MAX(C120,1)/Settings!$B$18</f>
        <v>0.61379298084126455</v>
      </c>
      <c r="E120" s="12">
        <f>-Settings!$B$11*LN(D120)</f>
        <v>29.285854346487028</v>
      </c>
      <c r="F120" s="12">
        <f t="shared" si="3"/>
        <v>6805.6317002785772</v>
      </c>
      <c r="G120" s="12">
        <f>MOD(Settings!$B$17*G119,Settings!$B$18)</f>
        <v>617715986</v>
      </c>
      <c r="H120" s="12">
        <f>MAX(G120,1)/Settings!$B$18</f>
        <v>0.28764642136527524</v>
      </c>
      <c r="I120" s="12">
        <f>-Settings!$B$21*LN(H120)</f>
        <v>4.9840930267377246</v>
      </c>
      <c r="J120" s="12">
        <f>-Settings!$B$24*LN(H120)</f>
        <v>14.952279080213174</v>
      </c>
      <c r="K120" s="12">
        <f>Settings!$B$12</f>
        <v>300</v>
      </c>
      <c r="L120" s="12">
        <f>Settings!$B$12*Settings!$B$25</f>
        <v>75</v>
      </c>
    </row>
    <row r="121" spans="1:12" x14ac:dyDescent="0.25">
      <c r="A121" s="7">
        <v>1</v>
      </c>
      <c r="B121" s="7">
        <v>116</v>
      </c>
      <c r="C121" s="12">
        <f>MOD(Settings!$B$17*C120,Settings!$B$18)</f>
        <v>40005471</v>
      </c>
      <c r="D121" s="12">
        <f>MAX(C121,1)/Settings!$B$18</f>
        <v>1.8628999133887235E-2</v>
      </c>
      <c r="E121" s="12">
        <f>-Settings!$B$11*LN(D121)</f>
        <v>238.98214915003683</v>
      </c>
      <c r="F121" s="12">
        <f t="shared" si="3"/>
        <v>7044.6138494286142</v>
      </c>
      <c r="G121" s="12">
        <f>MOD(Settings!$B$17*G120,Settings!$B$18)</f>
        <v>1016627104</v>
      </c>
      <c r="H121" s="12">
        <f>MAX(G121,1)/Settings!$B$18</f>
        <v>0.4734038861810248</v>
      </c>
      <c r="I121" s="12">
        <f>-Settings!$B$21*LN(H121)</f>
        <v>2.9912254914022216</v>
      </c>
      <c r="J121" s="12">
        <f>-Settings!$B$24*LN(H121)</f>
        <v>8.9736764742066644</v>
      </c>
      <c r="K121" s="12">
        <f>Settings!$B$12</f>
        <v>300</v>
      </c>
      <c r="L121" s="12">
        <f>Settings!$B$12*Settings!$B$25</f>
        <v>75</v>
      </c>
    </row>
    <row r="122" spans="1:12" x14ac:dyDescent="0.25">
      <c r="A122" s="7">
        <v>1</v>
      </c>
      <c r="B122" s="7">
        <v>117</v>
      </c>
      <c r="C122" s="12">
        <f>MOD(Settings!$B$17*C121,Settings!$B$18)</f>
        <v>209569586</v>
      </c>
      <c r="D122" s="12">
        <f>MAX(C122,1)/Settings!$B$18</f>
        <v>9.7588443242753134E-2</v>
      </c>
      <c r="E122" s="12">
        <f>-Settings!$B$11*LN(D122)</f>
        <v>139.61977211832345</v>
      </c>
      <c r="F122" s="12">
        <f t="shared" si="3"/>
        <v>7184.2336215469377</v>
      </c>
      <c r="G122" s="12">
        <f>MOD(Settings!$B$17*G121,Settings!$B$18)</f>
        <v>1071841396</v>
      </c>
      <c r="H122" s="12">
        <f>MAX(G122,1)/Settings!$B$18</f>
        <v>0.49911504448350286</v>
      </c>
      <c r="I122" s="12">
        <f>-Settings!$B$21*LN(H122)</f>
        <v>2.7796746389442442</v>
      </c>
      <c r="J122" s="12">
        <f>-Settings!$B$24*LN(H122)</f>
        <v>8.3390239168327334</v>
      </c>
      <c r="K122" s="12">
        <f>Settings!$B$12</f>
        <v>300</v>
      </c>
      <c r="L122" s="12">
        <f>Settings!$B$12*Settings!$B$25</f>
        <v>75</v>
      </c>
    </row>
    <row r="123" spans="1:12" x14ac:dyDescent="0.25">
      <c r="A123" s="7">
        <v>1</v>
      </c>
      <c r="B123" s="7">
        <v>118</v>
      </c>
      <c r="C123" s="12">
        <f>MOD(Settings!$B$17*C122,Settings!$B$18)</f>
        <v>362850822</v>
      </c>
      <c r="D123" s="12">
        <f>MAX(C123,1)/Settings!$B$18</f>
        <v>0.16896558095187209</v>
      </c>
      <c r="E123" s="12">
        <f>-Settings!$B$11*LN(D123)</f>
        <v>106.68361486847185</v>
      </c>
      <c r="F123" s="12">
        <f t="shared" si="3"/>
        <v>7290.9172364154092</v>
      </c>
      <c r="G123" s="12">
        <f>MOD(Settings!$B$17*G122,Settings!$B$18)</f>
        <v>1345511536</v>
      </c>
      <c r="H123" s="12">
        <f>MAX(G123,1)/Settings!$B$18</f>
        <v>0.62655263423293484</v>
      </c>
      <c r="I123" s="12">
        <f>-Settings!$B$21*LN(H123)</f>
        <v>1.8700899801350537</v>
      </c>
      <c r="J123" s="12">
        <f>-Settings!$B$24*LN(H123)</f>
        <v>5.6102699404051606</v>
      </c>
      <c r="K123" s="12">
        <f>Settings!$B$12</f>
        <v>300</v>
      </c>
      <c r="L123" s="12">
        <f>Settings!$B$12*Settings!$B$25</f>
        <v>75</v>
      </c>
    </row>
    <row r="124" spans="1:12" x14ac:dyDescent="0.25">
      <c r="A124" s="7">
        <v>1</v>
      </c>
      <c r="B124" s="7">
        <v>119</v>
      </c>
      <c r="C124" s="12">
        <f>MOD(Settings!$B$17*C123,Settings!$B$18)</f>
        <v>1727691521</v>
      </c>
      <c r="D124" s="12">
        <f>MAX(C124,1)/Settings!$B$18</f>
        <v>0.80451905811415947</v>
      </c>
      <c r="E124" s="12">
        <f>-Settings!$B$11*LN(D124)</f>
        <v>13.050637406424423</v>
      </c>
      <c r="F124" s="12">
        <f t="shared" si="3"/>
        <v>7303.9678738218336</v>
      </c>
      <c r="G124" s="12">
        <f>MOD(Settings!$B$17*G123,Settings!$B$18)</f>
        <v>1009582642</v>
      </c>
      <c r="H124" s="12">
        <f>MAX(G124,1)/Settings!$B$18</f>
        <v>0.47012355293618679</v>
      </c>
      <c r="I124" s="12">
        <f>-Settings!$B$21*LN(H124)</f>
        <v>3.0190389609476918</v>
      </c>
      <c r="J124" s="12">
        <f>-Settings!$B$24*LN(H124)</f>
        <v>9.0571168828430757</v>
      </c>
      <c r="K124" s="12">
        <f>Settings!$B$12</f>
        <v>300</v>
      </c>
      <c r="L124" s="12">
        <f>Settings!$B$12*Settings!$B$25</f>
        <v>75</v>
      </c>
    </row>
    <row r="125" spans="1:12" x14ac:dyDescent="0.25">
      <c r="A125" s="7">
        <v>1</v>
      </c>
      <c r="B125" s="7">
        <v>120</v>
      </c>
      <c r="C125" s="12">
        <f>MOD(Settings!$B$17*C124,Settings!$B$18)</f>
        <v>1185002360</v>
      </c>
      <c r="D125" s="12">
        <f>MAX(C125,1)/Settings!$B$18</f>
        <v>0.55180972467726552</v>
      </c>
      <c r="E125" s="12">
        <f>-Settings!$B$11*LN(D125)</f>
        <v>35.673119627996357</v>
      </c>
      <c r="F125" s="12">
        <f t="shared" si="3"/>
        <v>7339.6409934498297</v>
      </c>
      <c r="G125" s="12">
        <f>MOD(Settings!$B$17*G124,Settings!$B$18)</f>
        <v>787169147</v>
      </c>
      <c r="H125" s="12">
        <f>MAX(G125,1)/Settings!$B$18</f>
        <v>0.36655419849164511</v>
      </c>
      <c r="I125" s="12">
        <f>-Settings!$B$21*LN(H125)</f>
        <v>4.0144355492076027</v>
      </c>
      <c r="J125" s="12">
        <f>-Settings!$B$24*LN(H125)</f>
        <v>12.043306647622808</v>
      </c>
      <c r="K125" s="12">
        <f>Settings!$B$12</f>
        <v>300</v>
      </c>
      <c r="L125" s="12">
        <f>Settings!$B$12*Settings!$B$25</f>
        <v>75</v>
      </c>
    </row>
    <row r="126" spans="1:12" x14ac:dyDescent="0.25">
      <c r="A126" s="7">
        <v>2</v>
      </c>
      <c r="B126" s="7">
        <v>1</v>
      </c>
      <c r="C126" s="12">
        <f>MOD(Settings!$B$17*(Settings!$B$15+1000*A126),Settings!$B$18)</f>
        <v>241096415</v>
      </c>
      <c r="D126" s="12">
        <f>MAX(C126,1)/Settings!$B$18</f>
        <v>0.11226926702646038</v>
      </c>
      <c r="E126" s="12">
        <f>-Settings!$B$11*LN(D126)</f>
        <v>131.2113073920367</v>
      </c>
      <c r="F126" s="12">
        <f>E126</f>
        <v>131.2113073920367</v>
      </c>
      <c r="G126" s="12">
        <f>MOD(Settings!$B$17*(Settings!$B$16+1000*A126),Settings!$B$18)</f>
        <v>946587047</v>
      </c>
      <c r="H126" s="12">
        <f>MAX(G126,1)/Settings!$B$18</f>
        <v>0.44078894306010985</v>
      </c>
      <c r="I126" s="12">
        <f>-Settings!$B$21*LN(H126)</f>
        <v>3.2767564210398592</v>
      </c>
      <c r="J126" s="12">
        <f>-Settings!$B$24*LN(H126)</f>
        <v>9.8302692631195772</v>
      </c>
      <c r="K126" s="12">
        <f>Settings!$B$12</f>
        <v>300</v>
      </c>
      <c r="L126" s="12">
        <f>Settings!$B$12*Settings!$B$25</f>
        <v>75</v>
      </c>
    </row>
    <row r="127" spans="1:12" x14ac:dyDescent="0.25">
      <c r="A127" s="7">
        <v>2</v>
      </c>
      <c r="B127" s="7">
        <v>2</v>
      </c>
      <c r="C127" s="12">
        <f>MOD(Settings!$B$17*C126,Settings!$B$18)</f>
        <v>1953288663</v>
      </c>
      <c r="D127" s="12">
        <f>MAX(C127,1)/Settings!$B$18</f>
        <v>0.90957091371974486</v>
      </c>
      <c r="E127" s="12">
        <f>-Settings!$B$11*LN(D127)</f>
        <v>5.686938843494759</v>
      </c>
      <c r="F127" s="12">
        <f t="shared" ref="F127:F158" si="4">F126+E127</f>
        <v>136.89824623553147</v>
      </c>
      <c r="G127" s="12">
        <f>MOD(Settings!$B$17*G126,Settings!$B$18)</f>
        <v>729641953</v>
      </c>
      <c r="H127" s="12">
        <f>MAX(G127,1)/Settings!$B$18</f>
        <v>0.33976601126592887</v>
      </c>
      <c r="I127" s="12">
        <f>-Settings!$B$21*LN(H127)</f>
        <v>4.317992401803096</v>
      </c>
      <c r="J127" s="12">
        <f>-Settings!$B$24*LN(H127)</f>
        <v>12.953977205409288</v>
      </c>
      <c r="K127" s="12">
        <f>Settings!$B$12</f>
        <v>300</v>
      </c>
      <c r="L127" s="12">
        <f>Settings!$B$12*Settings!$B$25</f>
        <v>75</v>
      </c>
    </row>
    <row r="128" spans="1:12" x14ac:dyDescent="0.25">
      <c r="A128" s="7">
        <v>2</v>
      </c>
      <c r="B128" s="7">
        <v>3</v>
      </c>
      <c r="C128" s="12">
        <f>MOD(Settings!$B$17*C127,Settings!$B$18)</f>
        <v>340047352</v>
      </c>
      <c r="D128" s="12">
        <f>MAX(C128,1)/Settings!$B$18</f>
        <v>0.15834688775164396</v>
      </c>
      <c r="E128" s="12">
        <f>-Settings!$B$11*LN(D128)</f>
        <v>110.57802962563049</v>
      </c>
      <c r="F128" s="12">
        <f t="shared" si="4"/>
        <v>247.47627586116198</v>
      </c>
      <c r="G128" s="12">
        <f>MOD(Settings!$B$17*G127,Settings!$B$18)</f>
        <v>960679701</v>
      </c>
      <c r="H128" s="12">
        <f>MAX(G128,1)/Settings!$B$18</f>
        <v>0.44735134646638824</v>
      </c>
      <c r="I128" s="12">
        <f>-Settings!$B$21*LN(H128)</f>
        <v>3.2176439324829142</v>
      </c>
      <c r="J128" s="12">
        <f>-Settings!$B$24*LN(H128)</f>
        <v>9.6529317974487423</v>
      </c>
      <c r="K128" s="12">
        <f>Settings!$B$12</f>
        <v>300</v>
      </c>
      <c r="L128" s="12">
        <f>Settings!$B$12*Settings!$B$25</f>
        <v>75</v>
      </c>
    </row>
    <row r="129" spans="1:12" x14ac:dyDescent="0.25">
      <c r="A129" s="7">
        <v>2</v>
      </c>
      <c r="B129" s="7">
        <v>4</v>
      </c>
      <c r="C129" s="12">
        <f>MOD(Settings!$B$17*C128,Settings!$B$18)</f>
        <v>721860397</v>
      </c>
      <c r="D129" s="12">
        <f>MAX(C129,1)/Settings!$B$18</f>
        <v>0.33614244188002423</v>
      </c>
      <c r="E129" s="12">
        <f>-Settings!$B$11*LN(D129)</f>
        <v>65.413216481213666</v>
      </c>
      <c r="F129" s="12">
        <f t="shared" si="4"/>
        <v>312.88949234237566</v>
      </c>
      <c r="G129" s="12">
        <f>MOD(Settings!$B$17*G128,Settings!$B$18)</f>
        <v>1361676561</v>
      </c>
      <c r="H129" s="12">
        <f>MAX(G129,1)/Settings!$B$18</f>
        <v>0.63408006058730193</v>
      </c>
      <c r="I129" s="12">
        <f>-Settings!$B$21*LN(H129)</f>
        <v>1.8223202159540239</v>
      </c>
      <c r="J129" s="12">
        <f>-Settings!$B$24*LN(H129)</f>
        <v>5.4669606478620718</v>
      </c>
      <c r="K129" s="12">
        <f>Settings!$B$12</f>
        <v>300</v>
      </c>
      <c r="L129" s="12">
        <f>Settings!$B$12*Settings!$B$25</f>
        <v>75</v>
      </c>
    </row>
    <row r="130" spans="1:12" x14ac:dyDescent="0.25">
      <c r="A130" s="7">
        <v>2</v>
      </c>
      <c r="B130" s="7">
        <v>5</v>
      </c>
      <c r="C130" s="12">
        <f>MOD(Settings!$B$17*C129,Settings!$B$18)</f>
        <v>1172570476</v>
      </c>
      <c r="D130" s="12">
        <f>MAX(C130,1)/Settings!$B$18</f>
        <v>0.5460206775674693</v>
      </c>
      <c r="E130" s="12">
        <f>-Settings!$B$11*LN(D130)</f>
        <v>36.305905977097758</v>
      </c>
      <c r="F130" s="12">
        <f t="shared" si="4"/>
        <v>349.19539831947344</v>
      </c>
      <c r="G130" s="12">
        <f>MOD(Settings!$B$17*G129,Settings!$B$18)</f>
        <v>2112218295</v>
      </c>
      <c r="H130" s="12">
        <f>MAX(G130,1)/Settings!$B$18</f>
        <v>0.98357829078267245</v>
      </c>
      <c r="I130" s="12">
        <f>-Settings!$B$21*LN(H130)</f>
        <v>6.6232160273717242E-2</v>
      </c>
      <c r="J130" s="12">
        <f>-Settings!$B$24*LN(H130)</f>
        <v>0.19869648082115171</v>
      </c>
      <c r="K130" s="12">
        <f>Settings!$B$12</f>
        <v>300</v>
      </c>
      <c r="L130" s="12">
        <f>Settings!$B$12*Settings!$B$25</f>
        <v>75</v>
      </c>
    </row>
    <row r="131" spans="1:12" x14ac:dyDescent="0.25">
      <c r="A131" s="7">
        <v>2</v>
      </c>
      <c r="B131" s="7">
        <v>6</v>
      </c>
      <c r="C131" s="12">
        <f>MOD(Settings!$B$17*C130,Settings!$B$18)</f>
        <v>2082045260</v>
      </c>
      <c r="D131" s="12">
        <f>MAX(C131,1)/Settings!$B$18</f>
        <v>0.96952787645604832</v>
      </c>
      <c r="E131" s="12">
        <f>-Settings!$B$11*LN(D131)</f>
        <v>1.8567630766176708</v>
      </c>
      <c r="F131" s="12">
        <f t="shared" si="4"/>
        <v>351.05216139609109</v>
      </c>
      <c r="G131" s="12">
        <f>MOD(Settings!$B$17*G130,Settings!$B$18)</f>
        <v>715508</v>
      </c>
      <c r="H131" s="12">
        <f>MAX(G131,1)/Settings!$B$18</f>
        <v>3.3318437651413697E-4</v>
      </c>
      <c r="I131" s="12">
        <f>-Settings!$B$21*LN(H131)</f>
        <v>32.027258151936778</v>
      </c>
      <c r="J131" s="12">
        <f>-Settings!$B$24*LN(H131)</f>
        <v>96.081774455810333</v>
      </c>
      <c r="K131" s="12">
        <f>Settings!$B$12</f>
        <v>300</v>
      </c>
      <c r="L131" s="12">
        <f>Settings!$B$12*Settings!$B$25</f>
        <v>75</v>
      </c>
    </row>
    <row r="132" spans="1:12" x14ac:dyDescent="0.25">
      <c r="A132" s="7">
        <v>2</v>
      </c>
      <c r="B132" s="7">
        <v>7</v>
      </c>
      <c r="C132" s="12">
        <f>MOD(Settings!$B$17*C131,Settings!$B$18)</f>
        <v>1836140602</v>
      </c>
      <c r="D132" s="12">
        <f>MAX(C132,1)/Settings!$B$18</f>
        <v>0.85501959680347683</v>
      </c>
      <c r="E132" s="12">
        <f>-Settings!$B$11*LN(D132)</f>
        <v>9.3978534042034116</v>
      </c>
      <c r="F132" s="12">
        <f t="shared" si="4"/>
        <v>360.45001480029453</v>
      </c>
      <c r="G132" s="12">
        <f>MOD(Settings!$B$17*G131,Settings!$B$18)</f>
        <v>1288124721</v>
      </c>
      <c r="H132" s="12">
        <f>MAX(G132,1)/Settings!$B$18</f>
        <v>0.59982981607310004</v>
      </c>
      <c r="I132" s="12">
        <f>-Settings!$B$21*LN(H132)</f>
        <v>2.0444372155102224</v>
      </c>
      <c r="J132" s="12">
        <f>-Settings!$B$24*LN(H132)</f>
        <v>6.1333116465306672</v>
      </c>
      <c r="K132" s="12">
        <f>Settings!$B$12</f>
        <v>300</v>
      </c>
      <c r="L132" s="12">
        <f>Settings!$B$12*Settings!$B$25</f>
        <v>75</v>
      </c>
    </row>
    <row r="133" spans="1:12" x14ac:dyDescent="0.25">
      <c r="A133" s="7">
        <v>2</v>
      </c>
      <c r="B133" s="7">
        <v>8</v>
      </c>
      <c r="C133" s="12">
        <f>MOD(Settings!$B$17*C132,Settings!$B$18)</f>
        <v>675090424</v>
      </c>
      <c r="D133" s="12">
        <f>MAX(C133,1)/Settings!$B$18</f>
        <v>0.31436347603535442</v>
      </c>
      <c r="E133" s="12">
        <f>-Settings!$B$11*LN(D133)</f>
        <v>69.432323732783757</v>
      </c>
      <c r="F133" s="12">
        <f t="shared" si="4"/>
        <v>429.88233853307827</v>
      </c>
      <c r="G133" s="12">
        <f>MOD(Settings!$B$17*G132,Settings!$B$18)</f>
        <v>729540440</v>
      </c>
      <c r="H133" s="12">
        <f>MAX(G133,1)/Settings!$B$18</f>
        <v>0.33971874059164836</v>
      </c>
      <c r="I133" s="12">
        <f>-Settings!$B$21*LN(H133)</f>
        <v>4.318548949089581</v>
      </c>
      <c r="J133" s="12">
        <f>-Settings!$B$24*LN(H133)</f>
        <v>12.955646847268742</v>
      </c>
      <c r="K133" s="12">
        <f>Settings!$B$12</f>
        <v>300</v>
      </c>
      <c r="L133" s="12">
        <f>Settings!$B$12*Settings!$B$25</f>
        <v>75</v>
      </c>
    </row>
    <row r="134" spans="1:12" x14ac:dyDescent="0.25">
      <c r="A134" s="7">
        <v>2</v>
      </c>
      <c r="B134" s="7">
        <v>9</v>
      </c>
      <c r="C134" s="12">
        <f>MOD(Settings!$B$17*C133,Settings!$B$18)</f>
        <v>1088649067</v>
      </c>
      <c r="D134" s="12">
        <f>MAX(C134,1)/Settings!$B$18</f>
        <v>0.50694172620165245</v>
      </c>
      <c r="E134" s="12">
        <f>-Settings!$B$11*LN(D134)</f>
        <v>40.761553227309832</v>
      </c>
      <c r="F134" s="12">
        <f t="shared" si="4"/>
        <v>470.6438917603881</v>
      </c>
      <c r="G134" s="12">
        <f>MOD(Settings!$B$17*G133,Settings!$B$18)</f>
        <v>1402034357</v>
      </c>
      <c r="H134" s="12">
        <f>MAX(G134,1)/Settings!$B$18</f>
        <v>0.65287312383431617</v>
      </c>
      <c r="I134" s="12">
        <f>-Settings!$B$21*LN(H134)</f>
        <v>1.7054898637118387</v>
      </c>
      <c r="J134" s="12">
        <f>-Settings!$B$24*LN(H134)</f>
        <v>5.116469591135516</v>
      </c>
      <c r="K134" s="12">
        <f>Settings!$B$12</f>
        <v>300</v>
      </c>
      <c r="L134" s="12">
        <f>Settings!$B$12*Settings!$B$25</f>
        <v>75</v>
      </c>
    </row>
    <row r="135" spans="1:12" x14ac:dyDescent="0.25">
      <c r="A135" s="7">
        <v>2</v>
      </c>
      <c r="B135" s="7">
        <v>10</v>
      </c>
      <c r="C135" s="12">
        <f>MOD(Settings!$B$17*C134,Settings!$B$18)</f>
        <v>364196629</v>
      </c>
      <c r="D135" s="12">
        <f>MAX(C135,1)/Settings!$B$18</f>
        <v>0.16959227117225167</v>
      </c>
      <c r="E135" s="12">
        <f>-Settings!$B$11*LN(D135)</f>
        <v>106.46148765486285</v>
      </c>
      <c r="F135" s="12">
        <f t="shared" si="4"/>
        <v>577.10537941525092</v>
      </c>
      <c r="G135" s="12">
        <f>MOD(Settings!$B$17*G134,Settings!$B$18)</f>
        <v>1800863215</v>
      </c>
      <c r="H135" s="12">
        <f>MAX(G135,1)/Settings!$B$18</f>
        <v>0.83859228335255398</v>
      </c>
      <c r="I135" s="12">
        <f>-Settings!$B$21*LN(H135)</f>
        <v>0.70412258443694242</v>
      </c>
      <c r="J135" s="12">
        <f>-Settings!$B$24*LN(H135)</f>
        <v>2.1123677533108274</v>
      </c>
      <c r="K135" s="12">
        <f>Settings!$B$12</f>
        <v>300</v>
      </c>
      <c r="L135" s="12">
        <f>Settings!$B$12*Settings!$B$25</f>
        <v>75</v>
      </c>
    </row>
    <row r="136" spans="1:12" x14ac:dyDescent="0.25">
      <c r="A136" s="7">
        <v>2</v>
      </c>
      <c r="B136" s="7">
        <v>11</v>
      </c>
      <c r="C136" s="12">
        <f>MOD(Settings!$B$17*C135,Settings!$B$18)</f>
        <v>724349653</v>
      </c>
      <c r="D136" s="12">
        <f>MAX(C136,1)/Settings!$B$18</f>
        <v>0.33730159203396254</v>
      </c>
      <c r="E136" s="12">
        <f>-Settings!$B$11*LN(D136)</f>
        <v>65.206669019460378</v>
      </c>
      <c r="F136" s="12">
        <f t="shared" si="4"/>
        <v>642.3120484347113</v>
      </c>
      <c r="G136" s="12">
        <f>MOD(Settings!$B$17*G135,Settings!$B$18)</f>
        <v>473533687</v>
      </c>
      <c r="H136" s="12">
        <f>MAX(G136,1)/Settings!$B$18</f>
        <v>0.22050630637468133</v>
      </c>
      <c r="I136" s="12">
        <f>-Settings!$B$21*LN(H136)</f>
        <v>6.0473159366621099</v>
      </c>
      <c r="J136" s="12">
        <f>-Settings!$B$24*LN(H136)</f>
        <v>18.14194780998633</v>
      </c>
      <c r="K136" s="12">
        <f>Settings!$B$12</f>
        <v>300</v>
      </c>
      <c r="L136" s="12">
        <f>Settings!$B$12*Settings!$B$25</f>
        <v>75</v>
      </c>
    </row>
    <row r="137" spans="1:12" x14ac:dyDescent="0.25">
      <c r="A137" s="7">
        <v>2</v>
      </c>
      <c r="B137" s="7">
        <v>12</v>
      </c>
      <c r="C137" s="12">
        <f>MOD(Settings!$B$17*C136,Settings!$B$18)</f>
        <v>59823128</v>
      </c>
      <c r="D137" s="12">
        <f>MAX(C137,1)/Settings!$B$18</f>
        <v>2.7857314808227736E-2</v>
      </c>
      <c r="E137" s="12">
        <f>-Settings!$B$11*LN(D137)</f>
        <v>214.83958181338244</v>
      </c>
      <c r="F137" s="12">
        <f t="shared" si="4"/>
        <v>857.15163024809374</v>
      </c>
      <c r="G137" s="12">
        <f>MOD(Settings!$B$17*G136,Settings!$B$18)</f>
        <v>106281627</v>
      </c>
      <c r="H137" s="12">
        <f>MAX(G137,1)/Settings!$B$18</f>
        <v>4.9491239269027133E-2</v>
      </c>
      <c r="I137" s="12">
        <f>-Settings!$B$21*LN(H137)</f>
        <v>12.023838438140757</v>
      </c>
      <c r="J137" s="12">
        <f>-Settings!$B$24*LN(H137)</f>
        <v>36.071515314422271</v>
      </c>
      <c r="K137" s="12">
        <f>Settings!$B$12</f>
        <v>300</v>
      </c>
      <c r="L137" s="12">
        <f>Settings!$B$12*Settings!$B$25</f>
        <v>75</v>
      </c>
    </row>
    <row r="138" spans="1:12" x14ac:dyDescent="0.25">
      <c r="A138" s="7">
        <v>2</v>
      </c>
      <c r="B138" s="7">
        <v>13</v>
      </c>
      <c r="C138" s="12">
        <f>MOD(Settings!$B$17*C137,Settings!$B$18)</f>
        <v>424965500</v>
      </c>
      <c r="D138" s="12">
        <f>MAX(C138,1)/Settings!$B$18</f>
        <v>0.19788998188352677</v>
      </c>
      <c r="E138" s="12">
        <f>-Settings!$B$11*LN(D138)</f>
        <v>97.202642986171711</v>
      </c>
      <c r="F138" s="12">
        <f t="shared" si="4"/>
        <v>954.35427323426541</v>
      </c>
      <c r="G138" s="12">
        <f>MOD(Settings!$B$17*G137,Settings!$B$18)</f>
        <v>1716394332</v>
      </c>
      <c r="H138" s="12">
        <f>MAX(G138,1)/Settings!$B$18</f>
        <v>0.79925839453901093</v>
      </c>
      <c r="I138" s="12">
        <f>-Settings!$B$21*LN(H138)</f>
        <v>0.8962839523079893</v>
      </c>
      <c r="J138" s="12">
        <f>-Settings!$B$24*LN(H138)</f>
        <v>2.6888518569239679</v>
      </c>
      <c r="K138" s="12">
        <f>Settings!$B$12</f>
        <v>300</v>
      </c>
      <c r="L138" s="12">
        <f>Settings!$B$12*Settings!$B$25</f>
        <v>75</v>
      </c>
    </row>
    <row r="139" spans="1:12" x14ac:dyDescent="0.25">
      <c r="A139" s="7">
        <v>2</v>
      </c>
      <c r="B139" s="7">
        <v>14</v>
      </c>
      <c r="C139" s="12">
        <f>MOD(Settings!$B$17*C138,Settings!$B$18)</f>
        <v>2012032225</v>
      </c>
      <c r="D139" s="12">
        <f>MAX(C139,1)/Settings!$B$18</f>
        <v>0.93692551643444477</v>
      </c>
      <c r="E139" s="12">
        <f>-Settings!$B$11*LN(D139)</f>
        <v>3.9090894861246097</v>
      </c>
      <c r="F139" s="12">
        <f t="shared" si="4"/>
        <v>958.26336272038998</v>
      </c>
      <c r="G139" s="12">
        <f>MOD(Settings!$B$17*G138,Settings!$B$18)</f>
        <v>291707773</v>
      </c>
      <c r="H139" s="12">
        <f>MAX(G139,1)/Settings!$B$18</f>
        <v>0.13583701715610783</v>
      </c>
      <c r="I139" s="12">
        <f>-Settings!$B$21*LN(H139)</f>
        <v>7.9851980606776376</v>
      </c>
      <c r="J139" s="12">
        <f>-Settings!$B$24*LN(H139)</f>
        <v>23.955594182032911</v>
      </c>
      <c r="K139" s="12">
        <f>Settings!$B$12</f>
        <v>300</v>
      </c>
      <c r="L139" s="12">
        <f>Settings!$B$12*Settings!$B$25</f>
        <v>75</v>
      </c>
    </row>
    <row r="140" spans="1:12" x14ac:dyDescent="0.25">
      <c r="A140" s="7">
        <v>2</v>
      </c>
      <c r="B140" s="7">
        <v>15</v>
      </c>
      <c r="C140" s="12">
        <f>MOD(Settings!$B$17*C139,Settings!$B$18)</f>
        <v>1948099913</v>
      </c>
      <c r="D140" s="12">
        <f>MAX(C140,1)/Settings!$B$18</f>
        <v>0.90715471371410172</v>
      </c>
      <c r="E140" s="12">
        <f>-Settings!$B$11*LN(D140)</f>
        <v>5.8465359600066096</v>
      </c>
      <c r="F140" s="12">
        <f t="shared" si="4"/>
        <v>964.10989868039655</v>
      </c>
      <c r="G140" s="12">
        <f>MOD(Settings!$B$17*G139,Settings!$B$18)</f>
        <v>27374710</v>
      </c>
      <c r="H140" s="12">
        <f>MAX(G140,1)/Settings!$B$18</f>
        <v>1.2747342704211987E-2</v>
      </c>
      <c r="I140" s="12">
        <f>-Settings!$B$21*LN(H140)</f>
        <v>17.44972977782049</v>
      </c>
      <c r="J140" s="12">
        <f>-Settings!$B$24*LN(H140)</f>
        <v>52.349189333461467</v>
      </c>
      <c r="K140" s="12">
        <f>Settings!$B$12</f>
        <v>300</v>
      </c>
      <c r="L140" s="12">
        <f>Settings!$B$12*Settings!$B$25</f>
        <v>75</v>
      </c>
    </row>
    <row r="141" spans="1:12" x14ac:dyDescent="0.25">
      <c r="A141" s="7">
        <v>2</v>
      </c>
      <c r="B141" s="7">
        <v>16</v>
      </c>
      <c r="C141" s="12">
        <f>MOD(Settings!$B$17*C140,Settings!$B$18)</f>
        <v>1179555629</v>
      </c>
      <c r="D141" s="12">
        <f>MAX(C141,1)/Settings!$B$18</f>
        <v>0.5492733929070055</v>
      </c>
      <c r="E141" s="12">
        <f>-Settings!$B$11*LN(D141)</f>
        <v>35.949538679282441</v>
      </c>
      <c r="F141" s="12">
        <f t="shared" si="4"/>
        <v>1000.059437359679</v>
      </c>
      <c r="G141" s="12">
        <f>MOD(Settings!$B$17*G140,Settings!$B$18)</f>
        <v>525250512</v>
      </c>
      <c r="H141" s="12">
        <f>MAX(G141,1)/Settings!$B$18</f>
        <v>0.24458882969086471</v>
      </c>
      <c r="I141" s="12">
        <f>-Settings!$B$21*LN(H141)</f>
        <v>5.6327068977192694</v>
      </c>
      <c r="J141" s="12">
        <f>-Settings!$B$24*LN(H141)</f>
        <v>16.898120693157807</v>
      </c>
      <c r="K141" s="12">
        <f>Settings!$B$12</f>
        <v>300</v>
      </c>
      <c r="L141" s="12">
        <f>Settings!$B$12*Settings!$B$25</f>
        <v>75</v>
      </c>
    </row>
    <row r="142" spans="1:12" x14ac:dyDescent="0.25">
      <c r="A142" s="7">
        <v>2</v>
      </c>
      <c r="B142" s="7">
        <v>17</v>
      </c>
      <c r="C142" s="12">
        <f>MOD(Settings!$B$17*C141,Settings!$B$18)</f>
        <v>1369911146</v>
      </c>
      <c r="D142" s="12">
        <f>MAX(C142,1)/Settings!$B$18</f>
        <v>0.6379145880406325</v>
      </c>
      <c r="E142" s="12">
        <f>-Settings!$B$11*LN(D142)</f>
        <v>26.973052748628422</v>
      </c>
      <c r="F142" s="12">
        <f t="shared" si="4"/>
        <v>1027.0324901083075</v>
      </c>
      <c r="G142" s="12">
        <f>MOD(Settings!$B$17*G141,Settings!$B$18)</f>
        <v>1727566014</v>
      </c>
      <c r="H142" s="12">
        <f>MAX(G142,1)/Settings!$B$18</f>
        <v>0.80446061436294602</v>
      </c>
      <c r="I142" s="12">
        <f>-Settings!$B$21*LN(H142)</f>
        <v>0.87033308165276879</v>
      </c>
      <c r="J142" s="12">
        <f>-Settings!$B$24*LN(H142)</f>
        <v>2.6109992449583066</v>
      </c>
      <c r="K142" s="12">
        <f>Settings!$B$12</f>
        <v>300</v>
      </c>
      <c r="L142" s="12">
        <f>Settings!$B$12*Settings!$B$25</f>
        <v>75</v>
      </c>
    </row>
    <row r="143" spans="1:12" x14ac:dyDescent="0.25">
      <c r="A143" s="7">
        <v>2</v>
      </c>
      <c r="B143" s="7">
        <v>18</v>
      </c>
      <c r="C143" s="12">
        <f>MOD(Settings!$B$17*C142,Settings!$B$18)</f>
        <v>924451335</v>
      </c>
      <c r="D143" s="12">
        <f>MAX(C143,1)/Settings!$B$18</f>
        <v>0.43048119890991654</v>
      </c>
      <c r="E143" s="12">
        <f>-Settings!$B$11*LN(D143)</f>
        <v>50.571097725069095</v>
      </c>
      <c r="F143" s="12">
        <f t="shared" si="4"/>
        <v>1077.6035878333767</v>
      </c>
      <c r="G143" s="12">
        <f>MOD(Settings!$B$17*G142,Settings!$B$18)</f>
        <v>1223089858</v>
      </c>
      <c r="H143" s="12">
        <f>MAX(G143,1)/Settings!$B$18</f>
        <v>0.56954559803453531</v>
      </c>
      <c r="I143" s="12">
        <f>-Settings!$B$21*LN(H143)</f>
        <v>2.2516657300569412</v>
      </c>
      <c r="J143" s="12">
        <f>-Settings!$B$24*LN(H143)</f>
        <v>6.7549971901708235</v>
      </c>
      <c r="K143" s="12">
        <f>Settings!$B$12</f>
        <v>300</v>
      </c>
      <c r="L143" s="12">
        <f>Settings!$B$12*Settings!$B$25</f>
        <v>75</v>
      </c>
    </row>
    <row r="144" spans="1:12" x14ac:dyDescent="0.25">
      <c r="A144" s="7">
        <v>2</v>
      </c>
      <c r="B144" s="7">
        <v>19</v>
      </c>
      <c r="C144" s="12">
        <f>MOD(Settings!$B$17*C143,Settings!$B$18)</f>
        <v>209401300</v>
      </c>
      <c r="D144" s="12">
        <f>MAX(C144,1)/Settings!$B$18</f>
        <v>9.7510078967320765E-2</v>
      </c>
      <c r="E144" s="12">
        <f>-Settings!$B$11*LN(D144)</f>
        <v>139.66797193783555</v>
      </c>
      <c r="F144" s="12">
        <f t="shared" si="4"/>
        <v>1217.2715597712122</v>
      </c>
      <c r="G144" s="12">
        <f>MOD(Settings!$B$17*G143,Settings!$B$18)</f>
        <v>757774322</v>
      </c>
      <c r="H144" s="12">
        <f>MAX(G144,1)/Settings!$B$18</f>
        <v>0.35286616643558544</v>
      </c>
      <c r="I144" s="12">
        <f>-Settings!$B$21*LN(H144)</f>
        <v>4.1666657033921464</v>
      </c>
      <c r="J144" s="12">
        <f>-Settings!$B$24*LN(H144)</f>
        <v>12.499997110176439</v>
      </c>
      <c r="K144" s="12">
        <f>Settings!$B$12</f>
        <v>300</v>
      </c>
      <c r="L144" s="12">
        <f>Settings!$B$12*Settings!$B$25</f>
        <v>75</v>
      </c>
    </row>
    <row r="145" spans="1:12" x14ac:dyDescent="0.25">
      <c r="A145" s="7">
        <v>2</v>
      </c>
      <c r="B145" s="7">
        <v>20</v>
      </c>
      <c r="C145" s="12">
        <f>MOD(Settings!$B$17*C144,Settings!$B$18)</f>
        <v>1829435314</v>
      </c>
      <c r="D145" s="12">
        <f>MAX(C145,1)/Settings!$B$18</f>
        <v>0.85189720376017375</v>
      </c>
      <c r="E145" s="12">
        <f>-Settings!$B$11*LN(D145)</f>
        <v>9.6173647377365654</v>
      </c>
      <c r="F145" s="12">
        <f t="shared" si="4"/>
        <v>1226.8889245089488</v>
      </c>
      <c r="G145" s="12">
        <f>MOD(Settings!$B$17*G144,Settings!$B$18)</f>
        <v>1335003144</v>
      </c>
      <c r="H145" s="12">
        <f>MAX(G145,1)/Settings!$B$18</f>
        <v>0.62165928288440186</v>
      </c>
      <c r="I145" s="12">
        <f>-Settings!$B$21*LN(H145)</f>
        <v>1.9014524521624507</v>
      </c>
      <c r="J145" s="12">
        <f>-Settings!$B$24*LN(H145)</f>
        <v>5.7043573564873524</v>
      </c>
      <c r="K145" s="12">
        <f>Settings!$B$12</f>
        <v>300</v>
      </c>
      <c r="L145" s="12">
        <f>Settings!$B$12*Settings!$B$25</f>
        <v>75</v>
      </c>
    </row>
    <row r="146" spans="1:12" x14ac:dyDescent="0.25">
      <c r="A146" s="7">
        <v>2</v>
      </c>
      <c r="B146" s="7">
        <v>21</v>
      </c>
      <c r="C146" s="12">
        <f>MOD(Settings!$B$17*C145,Settings!$B$18)</f>
        <v>1795948299</v>
      </c>
      <c r="D146" s="12">
        <f>MAX(C146,1)/Settings!$B$18</f>
        <v>0.83630359723991887</v>
      </c>
      <c r="E146" s="12">
        <f>-Settings!$B$11*LN(D146)</f>
        <v>10.725814633734014</v>
      </c>
      <c r="F146" s="12">
        <f t="shared" si="4"/>
        <v>1237.6147391426828</v>
      </c>
      <c r="G146" s="12">
        <f>MOD(Settings!$B$17*G145,Settings!$B$18)</f>
        <v>488697352</v>
      </c>
      <c r="H146" s="12">
        <f>MAX(G146,1)/Settings!$B$18</f>
        <v>0.22756743814217273</v>
      </c>
      <c r="I146" s="12">
        <f>-Settings!$B$21*LN(H146)</f>
        <v>5.9212346124962849</v>
      </c>
      <c r="J146" s="12">
        <f>-Settings!$B$24*LN(H146)</f>
        <v>17.763703837488855</v>
      </c>
      <c r="K146" s="12">
        <f>Settings!$B$12</f>
        <v>300</v>
      </c>
      <c r="L146" s="12">
        <f>Settings!$B$12*Settings!$B$25</f>
        <v>75</v>
      </c>
    </row>
    <row r="147" spans="1:12" x14ac:dyDescent="0.25">
      <c r="A147" s="7">
        <v>2</v>
      </c>
      <c r="B147" s="7">
        <v>22</v>
      </c>
      <c r="C147" s="12">
        <f>MOD(Settings!$B$17*C146,Settings!$B$18)</f>
        <v>1620402708</v>
      </c>
      <c r="D147" s="12">
        <f>MAX(C147,1)/Settings!$B$18</f>
        <v>0.75455881131559555</v>
      </c>
      <c r="E147" s="12">
        <f>-Settings!$B$11*LN(D147)</f>
        <v>16.897323384535916</v>
      </c>
      <c r="F147" s="12">
        <f t="shared" si="4"/>
        <v>1254.5120625272186</v>
      </c>
      <c r="G147" s="12">
        <f>MOD(Settings!$B$17*G146,Settings!$B$18)</f>
        <v>1558928936</v>
      </c>
      <c r="H147" s="12">
        <f>MAX(G147,1)/Settings!$B$18</f>
        <v>0.72593285549708308</v>
      </c>
      <c r="I147" s="12">
        <f>-Settings!$B$21*LN(H147)</f>
        <v>1.2811910159024009</v>
      </c>
      <c r="J147" s="12">
        <f>-Settings!$B$24*LN(H147)</f>
        <v>3.8435730477072028</v>
      </c>
      <c r="K147" s="12">
        <f>Settings!$B$12</f>
        <v>300</v>
      </c>
      <c r="L147" s="12">
        <f>Settings!$B$12*Settings!$B$25</f>
        <v>75</v>
      </c>
    </row>
    <row r="148" spans="1:12" x14ac:dyDescent="0.25">
      <c r="A148" s="7">
        <v>2</v>
      </c>
      <c r="B148" s="7">
        <v>23</v>
      </c>
      <c r="C148" s="12">
        <f>MOD(Settings!$B$17*C147,Settings!$B$18)</f>
        <v>1868185749</v>
      </c>
      <c r="D148" s="12">
        <f>MAX(C148,1)/Settings!$B$18</f>
        <v>0.86994178121441124</v>
      </c>
      <c r="E148" s="12">
        <f>-Settings!$B$11*LN(D148)</f>
        <v>8.3597392630188878</v>
      </c>
      <c r="F148" s="12">
        <f t="shared" si="4"/>
        <v>1262.8718017902374</v>
      </c>
      <c r="G148" s="12">
        <f>MOD(Settings!$B$17*G147,Settings!$B$18)</f>
        <v>1618133952</v>
      </c>
      <c r="H148" s="12">
        <f>MAX(G148,1)/Settings!$B$18</f>
        <v>0.75350233947555645</v>
      </c>
      <c r="I148" s="12">
        <f>-Settings!$B$21*LN(H148)</f>
        <v>1.1320926244351432</v>
      </c>
      <c r="J148" s="12">
        <f>-Settings!$B$24*LN(H148)</f>
        <v>3.3962778733054297</v>
      </c>
      <c r="K148" s="12">
        <f>Settings!$B$12</f>
        <v>300</v>
      </c>
      <c r="L148" s="12">
        <f>Settings!$B$12*Settings!$B$25</f>
        <v>75</v>
      </c>
    </row>
    <row r="149" spans="1:12" x14ac:dyDescent="0.25">
      <c r="A149" s="7">
        <v>2</v>
      </c>
      <c r="B149" s="7">
        <v>24</v>
      </c>
      <c r="C149" s="12">
        <f>MOD(Settings!$B$17*C148,Settings!$B$18)</f>
        <v>239480656</v>
      </c>
      <c r="D149" s="12">
        <f>MAX(C149,1)/Settings!$B$18</f>
        <v>0.11151687061019096</v>
      </c>
      <c r="E149" s="12">
        <f>-Settings!$B$11*LN(D149)</f>
        <v>131.61476361639328</v>
      </c>
      <c r="F149" s="12">
        <f t="shared" si="4"/>
        <v>1394.4865654066307</v>
      </c>
      <c r="G149" s="12">
        <f>MOD(Settings!$B$17*G148,Settings!$B$18)</f>
        <v>244425656</v>
      </c>
      <c r="H149" s="12">
        <f>MAX(G149,1)/Settings!$B$18</f>
        <v>0.11381956567700001</v>
      </c>
      <c r="I149" s="12">
        <f>-Settings!$B$21*LN(H149)</f>
        <v>8.6925633667615365</v>
      </c>
      <c r="J149" s="12">
        <f>-Settings!$B$24*LN(H149)</f>
        <v>26.07769010028461</v>
      </c>
      <c r="K149" s="12">
        <f>Settings!$B$12</f>
        <v>300</v>
      </c>
      <c r="L149" s="12">
        <f>Settings!$B$12*Settings!$B$25</f>
        <v>75</v>
      </c>
    </row>
    <row r="150" spans="1:12" x14ac:dyDescent="0.25">
      <c r="A150" s="7">
        <v>2</v>
      </c>
      <c r="B150" s="7">
        <v>25</v>
      </c>
      <c r="C150" s="12">
        <f>MOD(Settings!$B$17*C149,Settings!$B$18)</f>
        <v>567030914</v>
      </c>
      <c r="D150" s="12">
        <f>MAX(C150,1)/Settings!$B$18</f>
        <v>0.26404434547947925</v>
      </c>
      <c r="E150" s="12">
        <f>-Settings!$B$11*LN(D150)</f>
        <v>79.898292878462058</v>
      </c>
      <c r="F150" s="12">
        <f t="shared" si="4"/>
        <v>1474.3848582850928</v>
      </c>
      <c r="G150" s="12">
        <f>MOD(Settings!$B$17*G149,Settings!$B$18)</f>
        <v>2073267328</v>
      </c>
      <c r="H150" s="12">
        <f>MAX(G150,1)/Settings!$B$18</f>
        <v>0.96544033333912505</v>
      </c>
      <c r="I150" s="12">
        <f>-Settings!$B$21*LN(H150)</f>
        <v>0.1406839109591394</v>
      </c>
      <c r="J150" s="12">
        <f>-Settings!$B$24*LN(H150)</f>
        <v>0.42205173287741821</v>
      </c>
      <c r="K150" s="12">
        <f>Settings!$B$12</f>
        <v>300</v>
      </c>
      <c r="L150" s="12">
        <f>Settings!$B$12*Settings!$B$25</f>
        <v>75</v>
      </c>
    </row>
    <row r="151" spans="1:12" x14ac:dyDescent="0.25">
      <c r="A151" s="7">
        <v>2</v>
      </c>
      <c r="B151" s="7">
        <v>26</v>
      </c>
      <c r="C151" s="12">
        <f>MOD(Settings!$B$17*C150,Settings!$B$18)</f>
        <v>1703629859</v>
      </c>
      <c r="D151" s="12">
        <f>MAX(C151,1)/Settings!$B$18</f>
        <v>0.79331447360725815</v>
      </c>
      <c r="E151" s="12">
        <f>-Settings!$B$11*LN(D151)</f>
        <v>13.892134441875799</v>
      </c>
      <c r="F151" s="12">
        <f t="shared" si="4"/>
        <v>1488.2769927269687</v>
      </c>
      <c r="G151" s="12">
        <f>MOD(Settings!$B$17*G150,Settings!$B$18)</f>
        <v>334325474</v>
      </c>
      <c r="H151" s="12">
        <f>MAX(G151,1)/Settings!$B$18</f>
        <v>0.1556824306751054</v>
      </c>
      <c r="I151" s="12">
        <f>-Settings!$B$21*LN(H151)</f>
        <v>7.4397481895536632</v>
      </c>
      <c r="J151" s="12">
        <f>-Settings!$B$24*LN(H151)</f>
        <v>22.319244568660991</v>
      </c>
      <c r="K151" s="12">
        <f>Settings!$B$12</f>
        <v>300</v>
      </c>
      <c r="L151" s="12">
        <f>Settings!$B$12*Settings!$B$25</f>
        <v>75</v>
      </c>
    </row>
    <row r="152" spans="1:12" x14ac:dyDescent="0.25">
      <c r="A152" s="7">
        <v>2</v>
      </c>
      <c r="B152" s="7">
        <v>27</v>
      </c>
      <c r="C152" s="12">
        <f>MOD(Settings!$B$17*C151,Settings!$B$18)</f>
        <v>507574762</v>
      </c>
      <c r="D152" s="12">
        <f>MAX(C152,1)/Settings!$B$18</f>
        <v>0.23635791718790211</v>
      </c>
      <c r="E152" s="12">
        <f>-Settings!$B$11*LN(D152)</f>
        <v>86.54448147458379</v>
      </c>
      <c r="F152" s="12">
        <f t="shared" si="4"/>
        <v>1574.8214742015525</v>
      </c>
      <c r="G152" s="12">
        <f>MOD(Settings!$B$17*G151,Settings!$B$18)</f>
        <v>1191020966</v>
      </c>
      <c r="H152" s="12">
        <f>MAX(G152,1)/Settings!$B$18</f>
        <v>0.55461235649632867</v>
      </c>
      <c r="I152" s="12">
        <f>-Settings!$B$21*LN(H152)</f>
        <v>2.3579434641345514</v>
      </c>
      <c r="J152" s="12">
        <f>-Settings!$B$24*LN(H152)</f>
        <v>7.0738303924036536</v>
      </c>
      <c r="K152" s="12">
        <f>Settings!$B$12</f>
        <v>300</v>
      </c>
      <c r="L152" s="12">
        <f>Settings!$B$12*Settings!$B$25</f>
        <v>75</v>
      </c>
    </row>
    <row r="153" spans="1:12" x14ac:dyDescent="0.25">
      <c r="A153" s="7">
        <v>2</v>
      </c>
      <c r="B153" s="7">
        <v>28</v>
      </c>
      <c r="C153" s="12">
        <f>MOD(Settings!$B$17*C152,Settings!$B$18)</f>
        <v>1003979050</v>
      </c>
      <c r="D153" s="12">
        <f>MAX(C153,1)/Settings!$B$18</f>
        <v>0.46751417707070436</v>
      </c>
      <c r="E153" s="12">
        <f>-Settings!$B$11*LN(D153)</f>
        <v>45.619536325696103</v>
      </c>
      <c r="F153" s="12">
        <f t="shared" si="4"/>
        <v>1620.4410105272486</v>
      </c>
      <c r="G153" s="12">
        <f>MOD(Settings!$B$17*G152,Settings!$B$18)</f>
        <v>794301875</v>
      </c>
      <c r="H153" s="12">
        <f>MAX(G153,1)/Settings!$B$18</f>
        <v>0.36987563379568777</v>
      </c>
      <c r="I153" s="12">
        <f>-Settings!$B$21*LN(H153)</f>
        <v>3.9783538188920575</v>
      </c>
      <c r="J153" s="12">
        <f>-Settings!$B$24*LN(H153)</f>
        <v>11.935061456676173</v>
      </c>
      <c r="K153" s="12">
        <f>Settings!$B$12</f>
        <v>300</v>
      </c>
      <c r="L153" s="12">
        <f>Settings!$B$12*Settings!$B$25</f>
        <v>75</v>
      </c>
    </row>
    <row r="154" spans="1:12" x14ac:dyDescent="0.25">
      <c r="A154" s="7">
        <v>2</v>
      </c>
      <c r="B154" s="7">
        <v>29</v>
      </c>
      <c r="C154" s="12">
        <f>MOD(Settings!$B$17*C153,Settings!$B$18)</f>
        <v>1096878871</v>
      </c>
      <c r="D154" s="12">
        <f>MAX(C154,1)/Settings!$B$18</f>
        <v>0.51077402732836741</v>
      </c>
      <c r="E154" s="12">
        <f>-Settings!$B$11*LN(D154)</f>
        <v>40.309680189813399</v>
      </c>
      <c r="F154" s="12">
        <f t="shared" si="4"/>
        <v>1660.7506907170621</v>
      </c>
      <c r="G154" s="12">
        <f>MOD(Settings!$B$17*G153,Settings!$B$18)</f>
        <v>1073263373</v>
      </c>
      <c r="H154" s="12">
        <f>MAX(G154,1)/Settings!$B$18</f>
        <v>0.49977720412415322</v>
      </c>
      <c r="I154" s="12">
        <f>-Settings!$B$21*LN(H154)</f>
        <v>2.7743714864685773</v>
      </c>
      <c r="J154" s="12">
        <f>-Settings!$B$24*LN(H154)</f>
        <v>8.3231144594057316</v>
      </c>
      <c r="K154" s="12">
        <f>Settings!$B$12</f>
        <v>300</v>
      </c>
      <c r="L154" s="12">
        <f>Settings!$B$12*Settings!$B$25</f>
        <v>75</v>
      </c>
    </row>
    <row r="155" spans="1:12" x14ac:dyDescent="0.25">
      <c r="A155" s="7">
        <v>2</v>
      </c>
      <c r="B155" s="7">
        <v>30</v>
      </c>
      <c r="C155" s="12">
        <f>MOD(Settings!$B$17*C154,Settings!$B$18)</f>
        <v>1243559049</v>
      </c>
      <c r="D155" s="12">
        <f>MAX(C155,1)/Settings!$B$18</f>
        <v>0.57907730787018186</v>
      </c>
      <c r="E155" s="12">
        <f>-Settings!$B$11*LN(D155)</f>
        <v>32.779157441068527</v>
      </c>
      <c r="F155" s="12">
        <f t="shared" si="4"/>
        <v>1693.5298481581306</v>
      </c>
      <c r="G155" s="12">
        <f>MOD(Settings!$B$17*G154,Settings!$B$18)</f>
        <v>1622358858</v>
      </c>
      <c r="H155" s="12">
        <f>MAX(G155,1)/Settings!$B$18</f>
        <v>0.7554697146431868</v>
      </c>
      <c r="I155" s="12">
        <f>-Settings!$B$21*LN(H155)</f>
        <v>1.121662338323415</v>
      </c>
      <c r="J155" s="12">
        <f>-Settings!$B$24*LN(H155)</f>
        <v>3.3649870149702448</v>
      </c>
      <c r="K155" s="12">
        <f>Settings!$B$12</f>
        <v>300</v>
      </c>
      <c r="L155" s="12">
        <f>Settings!$B$12*Settings!$B$25</f>
        <v>75</v>
      </c>
    </row>
    <row r="156" spans="1:12" x14ac:dyDescent="0.25">
      <c r="A156" s="7">
        <v>2</v>
      </c>
      <c r="B156" s="7">
        <v>31</v>
      </c>
      <c r="C156" s="12">
        <f>MOD(Settings!$B$17*C155,Settings!$B$18)</f>
        <v>1186083939</v>
      </c>
      <c r="D156" s="12">
        <f>MAX(C156,1)/Settings!$B$18</f>
        <v>0.55231337414696502</v>
      </c>
      <c r="E156" s="12">
        <f>-Settings!$B$11*LN(D156)</f>
        <v>35.618381220095834</v>
      </c>
      <c r="F156" s="12">
        <f t="shared" si="4"/>
        <v>1729.1482293782265</v>
      </c>
      <c r="G156" s="12">
        <f>MOD(Settings!$B$17*G155,Settings!$B$18)</f>
        <v>385460447</v>
      </c>
      <c r="H156" s="12">
        <f>MAX(G156,1)/Settings!$B$18</f>
        <v>0.17949400803982002</v>
      </c>
      <c r="I156" s="12">
        <f>-Settings!$B$21*LN(H156)</f>
        <v>6.8704538120189396</v>
      </c>
      <c r="J156" s="12">
        <f>-Settings!$B$24*LN(H156)</f>
        <v>20.611361436056818</v>
      </c>
      <c r="K156" s="12">
        <f>Settings!$B$12</f>
        <v>300</v>
      </c>
      <c r="L156" s="12">
        <f>Settings!$B$12*Settings!$B$25</f>
        <v>75</v>
      </c>
    </row>
    <row r="157" spans="1:12" x14ac:dyDescent="0.25">
      <c r="A157" s="7">
        <v>2</v>
      </c>
      <c r="B157" s="7">
        <v>32</v>
      </c>
      <c r="C157" s="12">
        <f>MOD(Settings!$B$17*C156,Settings!$B$18)</f>
        <v>1569551319</v>
      </c>
      <c r="D157" s="12">
        <f>MAX(C157,1)/Settings!$B$18</f>
        <v>0.73087928804144231</v>
      </c>
      <c r="E157" s="12">
        <f>-Settings!$B$11*LN(D157)</f>
        <v>18.810417930389978</v>
      </c>
      <c r="F157" s="12">
        <f t="shared" si="4"/>
        <v>1747.9586473086165</v>
      </c>
      <c r="G157" s="12">
        <f>MOD(Settings!$B$17*G156,Settings!$B$18)</f>
        <v>1623053377</v>
      </c>
      <c r="H157" s="12">
        <f>MAX(G157,1)/Settings!$B$18</f>
        <v>0.75579312525493703</v>
      </c>
      <c r="I157" s="12">
        <f>-Settings!$B$21*LN(H157)</f>
        <v>1.1199503363703516</v>
      </c>
      <c r="J157" s="12">
        <f>-Settings!$B$24*LN(H157)</f>
        <v>3.3598510091110549</v>
      </c>
      <c r="K157" s="12">
        <f>Settings!$B$12</f>
        <v>300</v>
      </c>
      <c r="L157" s="12">
        <f>Settings!$B$12*Settings!$B$25</f>
        <v>75</v>
      </c>
    </row>
    <row r="158" spans="1:12" x14ac:dyDescent="0.25">
      <c r="A158" s="7">
        <v>2</v>
      </c>
      <c r="B158" s="7">
        <v>33</v>
      </c>
      <c r="C158" s="12">
        <f>MOD(Settings!$B$17*C157,Settings!$B$18)</f>
        <v>1907382332</v>
      </c>
      <c r="D158" s="12">
        <f>MAX(C158,1)/Settings!$B$18</f>
        <v>0.88819411252075531</v>
      </c>
      <c r="E158" s="12">
        <f>-Settings!$B$11*LN(D158)</f>
        <v>7.1138978818428971</v>
      </c>
      <c r="F158" s="12">
        <f t="shared" si="4"/>
        <v>1755.0725451904593</v>
      </c>
      <c r="G158" s="12">
        <f>MOD(Settings!$B$17*G157,Settings!$B$18)</f>
        <v>1320823045</v>
      </c>
      <c r="H158" s="12">
        <f>MAX(G158,1)/Settings!$B$18</f>
        <v>0.61505615972683592</v>
      </c>
      <c r="I158" s="12">
        <f>-Settings!$B$21*LN(H158)</f>
        <v>1.9441667948629091</v>
      </c>
      <c r="J158" s="12">
        <f>-Settings!$B$24*LN(H158)</f>
        <v>5.8325003845887275</v>
      </c>
      <c r="K158" s="12">
        <f>Settings!$B$12</f>
        <v>300</v>
      </c>
      <c r="L158" s="12">
        <f>Settings!$B$12*Settings!$B$25</f>
        <v>75</v>
      </c>
    </row>
    <row r="159" spans="1:12" x14ac:dyDescent="0.25">
      <c r="A159" s="7">
        <v>2</v>
      </c>
      <c r="B159" s="7">
        <v>34</v>
      </c>
      <c r="C159" s="12">
        <f>MOD(Settings!$B$17*C158,Settings!$B$18)</f>
        <v>1886455155</v>
      </c>
      <c r="D159" s="12">
        <f>MAX(C159,1)/Settings!$B$18</f>
        <v>0.87844913633468058</v>
      </c>
      <c r="E159" s="12">
        <f>-Settings!$B$11*LN(D159)</f>
        <v>7.7758362804683561</v>
      </c>
      <c r="F159" s="12">
        <f t="shared" ref="F159:F190" si="5">F158+E159</f>
        <v>1762.8483814709277</v>
      </c>
      <c r="G159" s="12">
        <f>MOD(Settings!$B$17*G158,Settings!$B$18)</f>
        <v>534458276</v>
      </c>
      <c r="H159" s="12">
        <f>MAX(G159,1)/Settings!$B$18</f>
        <v>0.24887652893032716</v>
      </c>
      <c r="I159" s="12">
        <f>-Settings!$B$21*LN(H159)</f>
        <v>5.5631934930007576</v>
      </c>
      <c r="J159" s="12">
        <f>-Settings!$B$24*LN(H159)</f>
        <v>16.689580479002274</v>
      </c>
      <c r="K159" s="12">
        <f>Settings!$B$12</f>
        <v>300</v>
      </c>
      <c r="L159" s="12">
        <f>Settings!$B$12*Settings!$B$25</f>
        <v>75</v>
      </c>
    </row>
    <row r="160" spans="1:12" x14ac:dyDescent="0.25">
      <c r="A160" s="7">
        <v>2</v>
      </c>
      <c r="B160" s="7">
        <v>35</v>
      </c>
      <c r="C160" s="12">
        <f>MOD(Settings!$B$17*C159,Settings!$B$18)</f>
        <v>203225777</v>
      </c>
      <c r="D160" s="12">
        <f>MAX(C160,1)/Settings!$B$18</f>
        <v>9.4634376976003118E-2</v>
      </c>
      <c r="E160" s="12">
        <f>-Settings!$B$11*LN(D160)</f>
        <v>141.46406855727221</v>
      </c>
      <c r="F160" s="12">
        <f t="shared" si="5"/>
        <v>1904.3124500281999</v>
      </c>
      <c r="G160" s="12">
        <f>MOD(Settings!$B$17*G159,Settings!$B$18)</f>
        <v>1863632978</v>
      </c>
      <c r="H160" s="12">
        <f>MAX(G160,1)/Settings!$B$18</f>
        <v>0.86782173200874668</v>
      </c>
      <c r="I160" s="12">
        <f>-Settings!$B$21*LN(H160)</f>
        <v>0.56707585313926889</v>
      </c>
      <c r="J160" s="12">
        <f>-Settings!$B$24*LN(H160)</f>
        <v>1.7012275594178066</v>
      </c>
      <c r="K160" s="12">
        <f>Settings!$B$12</f>
        <v>300</v>
      </c>
      <c r="L160" s="12">
        <f>Settings!$B$12*Settings!$B$25</f>
        <v>75</v>
      </c>
    </row>
    <row r="161" spans="1:12" x14ac:dyDescent="0.25">
      <c r="A161" s="7">
        <v>2</v>
      </c>
      <c r="B161" s="7">
        <v>36</v>
      </c>
      <c r="C161" s="12">
        <f>MOD(Settings!$B$17*C160,Settings!$B$18)</f>
        <v>1116635309</v>
      </c>
      <c r="D161" s="12">
        <f>MAX(C161,1)/Settings!$B$18</f>
        <v>0.51997383568434685</v>
      </c>
      <c r="E161" s="12">
        <f>-Settings!$B$11*LN(D161)</f>
        <v>39.238607079851796</v>
      </c>
      <c r="F161" s="12">
        <f t="shared" si="5"/>
        <v>1943.5510571080517</v>
      </c>
      <c r="G161" s="12">
        <f>MOD(Settings!$B$17*G160,Settings!$B$18)</f>
        <v>1030469751</v>
      </c>
      <c r="H161" s="12">
        <f>MAX(G161,1)/Settings!$B$18</f>
        <v>0.47984987100579302</v>
      </c>
      <c r="I161" s="12">
        <f>-Settings!$B$21*LN(H161)</f>
        <v>2.9371279709618983</v>
      </c>
      <c r="J161" s="12">
        <f>-Settings!$B$24*LN(H161)</f>
        <v>8.8113839128856952</v>
      </c>
      <c r="K161" s="12">
        <f>Settings!$B$12</f>
        <v>300</v>
      </c>
      <c r="L161" s="12">
        <f>Settings!$B$12*Settings!$B$25</f>
        <v>75</v>
      </c>
    </row>
    <row r="162" spans="1:12" x14ac:dyDescent="0.25">
      <c r="A162" s="7">
        <v>2</v>
      </c>
      <c r="B162" s="7">
        <v>37</v>
      </c>
      <c r="C162" s="12">
        <f>MOD(Settings!$B$17*C161,Settings!$B$18)</f>
        <v>430047230</v>
      </c>
      <c r="D162" s="12">
        <f>MAX(C162,1)/Settings!$B$18</f>
        <v>0.20025634681817905</v>
      </c>
      <c r="E162" s="12">
        <f>-Settings!$B$11*LN(D162)</f>
        <v>96.489419943787411</v>
      </c>
      <c r="F162" s="12">
        <f t="shared" si="5"/>
        <v>2040.0404770518392</v>
      </c>
      <c r="G162" s="12">
        <f>MOD(Settings!$B$17*G161,Settings!$B$18)</f>
        <v>1796975649</v>
      </c>
      <c r="H162" s="12">
        <f>MAX(G162,1)/Settings!$B$18</f>
        <v>0.83678199436365719</v>
      </c>
      <c r="I162" s="12">
        <f>-Settings!$B$21*LN(H162)</f>
        <v>0.71276681261928676</v>
      </c>
      <c r="J162" s="12">
        <f>-Settings!$B$24*LN(H162)</f>
        <v>2.1383004378578603</v>
      </c>
      <c r="K162" s="12">
        <f>Settings!$B$12</f>
        <v>300</v>
      </c>
      <c r="L162" s="12">
        <f>Settings!$B$12*Settings!$B$25</f>
        <v>75</v>
      </c>
    </row>
    <row r="163" spans="1:12" x14ac:dyDescent="0.25">
      <c r="A163" s="7">
        <v>2</v>
      </c>
      <c r="B163" s="7">
        <v>38</v>
      </c>
      <c r="C163" s="12">
        <f>MOD(Settings!$B$17*C162,Settings!$B$18)</f>
        <v>1521322455</v>
      </c>
      <c r="D163" s="12">
        <f>MAX(C163,1)/Settings!$B$18</f>
        <v>0.70842097313535446</v>
      </c>
      <c r="E163" s="12">
        <f>-Settings!$B$11*LN(D163)</f>
        <v>20.683006029955934</v>
      </c>
      <c r="F163" s="12">
        <f t="shared" si="5"/>
        <v>2060.7234830817952</v>
      </c>
      <c r="G163" s="12">
        <f>MOD(Settings!$B$17*G162,Settings!$B$18)</f>
        <v>1707204982</v>
      </c>
      <c r="H163" s="12">
        <f>MAX(G163,1)/Settings!$B$18</f>
        <v>0.79497926998649693</v>
      </c>
      <c r="I163" s="12">
        <f>-Settings!$B$21*LN(H163)</f>
        <v>0.91775696062583889</v>
      </c>
      <c r="J163" s="12">
        <f>-Settings!$B$24*LN(H163)</f>
        <v>2.7532708818775165</v>
      </c>
      <c r="K163" s="12">
        <f>Settings!$B$12</f>
        <v>300</v>
      </c>
      <c r="L163" s="12">
        <f>Settings!$B$12*Settings!$B$25</f>
        <v>75</v>
      </c>
    </row>
    <row r="164" spans="1:12" x14ac:dyDescent="0.25">
      <c r="A164" s="7">
        <v>2</v>
      </c>
      <c r="B164" s="7">
        <v>39</v>
      </c>
      <c r="C164" s="12">
        <f>MOD(Settings!$B$17*C163,Settings!$B$18)</f>
        <v>926200003</v>
      </c>
      <c r="D164" s="12">
        <f>MAX(C164,1)/Settings!$B$18</f>
        <v>0.43129548590224959</v>
      </c>
      <c r="E164" s="12">
        <f>-Settings!$B$11*LN(D164)</f>
        <v>50.457710498560587</v>
      </c>
      <c r="F164" s="12">
        <f t="shared" si="5"/>
        <v>2111.1811935803557</v>
      </c>
      <c r="G164" s="12">
        <f>MOD(Settings!$B$17*G163,Settings!$B$18)</f>
        <v>465124907</v>
      </c>
      <c r="H164" s="12">
        <f>MAX(G164,1)/Settings!$B$18</f>
        <v>0.21659066305337038</v>
      </c>
      <c r="I164" s="12">
        <f>-Settings!$B$21*LN(H164)</f>
        <v>6.1189842088314146</v>
      </c>
      <c r="J164" s="12">
        <f>-Settings!$B$24*LN(H164)</f>
        <v>18.356952626494245</v>
      </c>
      <c r="K164" s="12">
        <f>Settings!$B$12</f>
        <v>300</v>
      </c>
      <c r="L164" s="12">
        <f>Settings!$B$12*Settings!$B$25</f>
        <v>75</v>
      </c>
    </row>
    <row r="165" spans="1:12" x14ac:dyDescent="0.25">
      <c r="A165" s="7">
        <v>2</v>
      </c>
      <c r="B165" s="7">
        <v>40</v>
      </c>
      <c r="C165" s="12">
        <f>MOD(Settings!$B$17*C164,Settings!$B$18)</f>
        <v>1681976965</v>
      </c>
      <c r="D165" s="12">
        <f>MAX(C165,1)/Settings!$B$18</f>
        <v>0.78323155910858488</v>
      </c>
      <c r="E165" s="12">
        <f>-Settings!$B$11*LN(D165)</f>
        <v>14.659613609711917</v>
      </c>
      <c r="F165" s="12">
        <f t="shared" si="5"/>
        <v>2125.8408071900676</v>
      </c>
      <c r="G165" s="12">
        <f>MOD(Settings!$B$17*G164,Settings!$B$18)</f>
        <v>513836869</v>
      </c>
      <c r="H165" s="12">
        <f>MAX(G165,1)/Settings!$B$18</f>
        <v>0.2392739379961388</v>
      </c>
      <c r="I165" s="12">
        <f>-Settings!$B$21*LN(H165)</f>
        <v>5.7205847973353752</v>
      </c>
      <c r="J165" s="12">
        <f>-Settings!$B$24*LN(H165)</f>
        <v>17.161754392006124</v>
      </c>
      <c r="K165" s="12">
        <f>Settings!$B$12</f>
        <v>300</v>
      </c>
      <c r="L165" s="12">
        <f>Settings!$B$12*Settings!$B$25</f>
        <v>75</v>
      </c>
    </row>
    <row r="166" spans="1:12" x14ac:dyDescent="0.25">
      <c r="A166" s="7">
        <v>2</v>
      </c>
      <c r="B166" s="7">
        <v>41</v>
      </c>
      <c r="C166" s="12">
        <f>MOD(Settings!$B$17*C165,Settings!$B$18)</f>
        <v>1659605294</v>
      </c>
      <c r="D166" s="12">
        <f>MAX(C166,1)/Settings!$B$18</f>
        <v>0.77281393798664866</v>
      </c>
      <c r="E166" s="12">
        <f>-Settings!$B$11*LN(D166)</f>
        <v>15.463017632967656</v>
      </c>
      <c r="F166" s="12">
        <f t="shared" si="5"/>
        <v>2141.3038248230355</v>
      </c>
      <c r="G166" s="12">
        <f>MOD(Settings!$B$17*G165,Settings!$B$18)</f>
        <v>1024512696</v>
      </c>
      <c r="H166" s="12">
        <f>MAX(G166,1)/Settings!$B$18</f>
        <v>0.47707590110463832</v>
      </c>
      <c r="I166" s="12">
        <f>-Settings!$B$21*LN(H166)</f>
        <v>2.960318715758679</v>
      </c>
      <c r="J166" s="12">
        <f>-Settings!$B$24*LN(H166)</f>
        <v>8.8809561472760379</v>
      </c>
      <c r="K166" s="12">
        <f>Settings!$B$12</f>
        <v>300</v>
      </c>
      <c r="L166" s="12">
        <f>Settings!$B$12*Settings!$B$25</f>
        <v>75</v>
      </c>
    </row>
    <row r="167" spans="1:12" x14ac:dyDescent="0.25">
      <c r="A167" s="7">
        <v>2</v>
      </c>
      <c r="B167" s="7">
        <v>42</v>
      </c>
      <c r="C167" s="12">
        <f>MOD(Settings!$B$17*C166,Settings!$B$18)</f>
        <v>1468569022</v>
      </c>
      <c r="D167" s="12">
        <f>MAX(C167,1)/Settings!$B$18</f>
        <v>0.68385574160323281</v>
      </c>
      <c r="E167" s="12">
        <f>-Settings!$B$11*LN(D167)</f>
        <v>22.800497261509342</v>
      </c>
      <c r="F167" s="12">
        <f t="shared" si="5"/>
        <v>2164.1043220845449</v>
      </c>
      <c r="G167" s="12">
        <f>MOD(Settings!$B$17*G166,Settings!$B$18)</f>
        <v>461000026</v>
      </c>
      <c r="H167" s="12">
        <f>MAX(G167,1)/Settings!$B$18</f>
        <v>0.21466986565602472</v>
      </c>
      <c r="I167" s="12">
        <f>-Settings!$B$21*LN(H167)</f>
        <v>6.15461575813036</v>
      </c>
      <c r="J167" s="12">
        <f>-Settings!$B$24*LN(H167)</f>
        <v>18.463847274391078</v>
      </c>
      <c r="K167" s="12">
        <f>Settings!$B$12</f>
        <v>300</v>
      </c>
      <c r="L167" s="12">
        <f>Settings!$B$12*Settings!$B$25</f>
        <v>75</v>
      </c>
    </row>
    <row r="168" spans="1:12" x14ac:dyDescent="0.25">
      <c r="A168" s="7">
        <v>2</v>
      </c>
      <c r="B168" s="7">
        <v>43</v>
      </c>
      <c r="C168" s="12">
        <f>MOD(Settings!$B$17*C167,Settings!$B$18)</f>
        <v>1209997783</v>
      </c>
      <c r="D168" s="12">
        <f>MAX(C168,1)/Settings!$B$18</f>
        <v>0.56344912553366699</v>
      </c>
      <c r="E168" s="12">
        <f>-Settings!$B$11*LN(D168)</f>
        <v>34.420693954239951</v>
      </c>
      <c r="F168" s="12">
        <f t="shared" si="5"/>
        <v>2198.525016038785</v>
      </c>
      <c r="G168" s="12">
        <f>MOD(Settings!$B$17*G167,Settings!$B$18)</f>
        <v>2053922253</v>
      </c>
      <c r="H168" s="12">
        <f>MAX(G168,1)/Settings!$B$18</f>
        <v>0.95643208080736553</v>
      </c>
      <c r="I168" s="12">
        <f>-Settings!$B$21*LN(H168)</f>
        <v>0.1781820026620094</v>
      </c>
      <c r="J168" s="12">
        <f>-Settings!$B$24*LN(H168)</f>
        <v>0.53454600798602825</v>
      </c>
      <c r="K168" s="12">
        <f>Settings!$B$12</f>
        <v>300</v>
      </c>
      <c r="L168" s="12">
        <f>Settings!$B$12*Settings!$B$25</f>
        <v>75</v>
      </c>
    </row>
    <row r="169" spans="1:12" x14ac:dyDescent="0.25">
      <c r="A169" s="7">
        <v>2</v>
      </c>
      <c r="B169" s="7">
        <v>44</v>
      </c>
      <c r="C169" s="12">
        <f>MOD(Settings!$B$17*C168,Settings!$B$18)</f>
        <v>1910085438</v>
      </c>
      <c r="D169" s="12">
        <f>MAX(C169,1)/Settings!$B$18</f>
        <v>0.88945284434103078</v>
      </c>
      <c r="E169" s="12">
        <f>-Settings!$B$11*LN(D169)</f>
        <v>7.028927217057845</v>
      </c>
      <c r="F169" s="12">
        <f t="shared" si="5"/>
        <v>2205.553943255843</v>
      </c>
      <c r="G169" s="12">
        <f>MOD(Settings!$B$17*G168,Settings!$B$18)</f>
        <v>1619164293</v>
      </c>
      <c r="H169" s="12">
        <f>MAX(G169,1)/Settings!$B$18</f>
        <v>0.75398212939220577</v>
      </c>
      <c r="I169" s="12">
        <f>-Settings!$B$21*LN(H169)</f>
        <v>1.1295464493056038</v>
      </c>
      <c r="J169" s="12">
        <f>-Settings!$B$24*LN(H169)</f>
        <v>3.3886393479168113</v>
      </c>
      <c r="K169" s="12">
        <f>Settings!$B$12</f>
        <v>300</v>
      </c>
      <c r="L169" s="12">
        <f>Settings!$B$12*Settings!$B$25</f>
        <v>75</v>
      </c>
    </row>
    <row r="170" spans="1:12" x14ac:dyDescent="0.25">
      <c r="A170" s="7">
        <v>2</v>
      </c>
      <c r="B170" s="7">
        <v>45</v>
      </c>
      <c r="C170" s="12">
        <f>MOD(Settings!$B$17*C169,Settings!$B$18)</f>
        <v>72917463</v>
      </c>
      <c r="D170" s="12">
        <f>MAX(C170,1)/Settings!$B$18</f>
        <v>3.3954839703605903E-2</v>
      </c>
      <c r="E170" s="12">
        <f>-Settings!$B$11*LN(D170)</f>
        <v>202.96343287653198</v>
      </c>
      <c r="F170" s="12">
        <f t="shared" si="5"/>
        <v>2408.5173761323749</v>
      </c>
      <c r="G170" s="12">
        <f>MOD(Settings!$B$17*G169,Settings!$B$18)</f>
        <v>381497667</v>
      </c>
      <c r="H170" s="12">
        <f>MAX(G170,1)/Settings!$B$18</f>
        <v>0.17764869480284337</v>
      </c>
      <c r="I170" s="12">
        <f>-Settings!$B$21*LN(H170)</f>
        <v>6.9117892142270527</v>
      </c>
      <c r="J170" s="12">
        <f>-Settings!$B$24*LN(H170)</f>
        <v>20.735367642681158</v>
      </c>
      <c r="K170" s="12">
        <f>Settings!$B$12</f>
        <v>300</v>
      </c>
      <c r="L170" s="12">
        <f>Settings!$B$12*Settings!$B$25</f>
        <v>75</v>
      </c>
    </row>
    <row r="171" spans="1:12" x14ac:dyDescent="0.25">
      <c r="A171" s="7">
        <v>2</v>
      </c>
      <c r="B171" s="7">
        <v>46</v>
      </c>
      <c r="C171" s="12">
        <f>MOD(Settings!$B$17*C170,Settings!$B$18)</f>
        <v>1458121851</v>
      </c>
      <c r="D171" s="12">
        <f>MAX(C171,1)/Settings!$B$18</f>
        <v>0.67899089850438332</v>
      </c>
      <c r="E171" s="12">
        <f>-Settings!$B$11*LN(D171)</f>
        <v>23.228853346668604</v>
      </c>
      <c r="F171" s="12">
        <f t="shared" si="5"/>
        <v>2431.7462294790434</v>
      </c>
      <c r="G171" s="12">
        <f>MOD(Settings!$B$17*G170,Settings!$B$18)</f>
        <v>1592602974</v>
      </c>
      <c r="H171" s="12">
        <f>MAX(G171,1)/Settings!$B$18</f>
        <v>0.74161355138831475</v>
      </c>
      <c r="I171" s="12">
        <f>-Settings!$B$21*LN(H171)</f>
        <v>1.1957079668804198</v>
      </c>
      <c r="J171" s="12">
        <f>-Settings!$B$24*LN(H171)</f>
        <v>3.5871239006412594</v>
      </c>
      <c r="K171" s="12">
        <f>Settings!$B$12</f>
        <v>300</v>
      </c>
      <c r="L171" s="12">
        <f>Settings!$B$12*Settings!$B$25</f>
        <v>75</v>
      </c>
    </row>
    <row r="172" spans="1:12" x14ac:dyDescent="0.25">
      <c r="A172" s="7">
        <v>2</v>
      </c>
      <c r="B172" s="7">
        <v>47</v>
      </c>
      <c r="C172" s="12">
        <f>MOD(Settings!$B$17*C171,Settings!$B$18)</f>
        <v>1718053840</v>
      </c>
      <c r="D172" s="12">
        <f>MAX(C172,1)/Settings!$B$18</f>
        <v>0.80003116317094825</v>
      </c>
      <c r="E172" s="12">
        <f>-Settings!$B$11*LN(D172)</f>
        <v>13.386275886552623</v>
      </c>
      <c r="F172" s="12">
        <f t="shared" si="5"/>
        <v>2445.132505365596</v>
      </c>
      <c r="G172" s="12">
        <f>MOD(Settings!$B$17*G171,Settings!$B$18)</f>
        <v>642007810</v>
      </c>
      <c r="H172" s="12">
        <f>MAX(G172,1)/Settings!$B$18</f>
        <v>0.29895818340543573</v>
      </c>
      <c r="I172" s="12">
        <f>-Settings!$B$21*LN(H172)</f>
        <v>4.8298062808134725</v>
      </c>
      <c r="J172" s="12">
        <f>-Settings!$B$24*LN(H172)</f>
        <v>14.489418842440418</v>
      </c>
      <c r="K172" s="12">
        <f>Settings!$B$12</f>
        <v>300</v>
      </c>
      <c r="L172" s="12">
        <f>Settings!$B$12*Settings!$B$25</f>
        <v>75</v>
      </c>
    </row>
    <row r="173" spans="1:12" x14ac:dyDescent="0.25">
      <c r="A173" s="7">
        <v>2</v>
      </c>
      <c r="B173" s="7">
        <v>48</v>
      </c>
      <c r="C173" s="12">
        <f>MOD(Settings!$B$17*C172,Settings!$B$18)</f>
        <v>265771318</v>
      </c>
      <c r="D173" s="12">
        <f>MAX(C173,1)/Settings!$B$18</f>
        <v>0.1237594141269845</v>
      </c>
      <c r="E173" s="12">
        <f>-Settings!$B$11*LN(D173)</f>
        <v>125.36494840040331</v>
      </c>
      <c r="F173" s="12">
        <f t="shared" si="5"/>
        <v>2570.4974537659991</v>
      </c>
      <c r="G173" s="12">
        <f>MOD(Settings!$B$17*G172,Settings!$B$18)</f>
        <v>1267420142</v>
      </c>
      <c r="H173" s="12">
        <f>MAX(G173,1)/Settings!$B$18</f>
        <v>0.59018849515830563</v>
      </c>
      <c r="I173" s="12">
        <f>-Settings!$B$21*LN(H173)</f>
        <v>2.1092532391485528</v>
      </c>
      <c r="J173" s="12">
        <f>-Settings!$B$24*LN(H173)</f>
        <v>6.3277597174456588</v>
      </c>
      <c r="K173" s="12">
        <f>Settings!$B$12</f>
        <v>300</v>
      </c>
      <c r="L173" s="12">
        <f>Settings!$B$12*Settings!$B$25</f>
        <v>75</v>
      </c>
    </row>
    <row r="174" spans="1:12" x14ac:dyDescent="0.25">
      <c r="A174" s="7">
        <v>2</v>
      </c>
      <c r="B174" s="7">
        <v>49</v>
      </c>
      <c r="C174" s="12">
        <f>MOD(Settings!$B$17*C173,Settings!$B$18)</f>
        <v>52555866</v>
      </c>
      <c r="D174" s="12">
        <f>MAX(C174,1)/Settings!$B$18</f>
        <v>2.4473232228529283E-2</v>
      </c>
      <c r="E174" s="12">
        <f>-Settings!$B$11*LN(D174)</f>
        <v>222.61051924880147</v>
      </c>
      <c r="F174" s="12">
        <f t="shared" si="5"/>
        <v>2793.1079730148008</v>
      </c>
      <c r="G174" s="12">
        <f>MOD(Settings!$B$17*G173,Settings!$B$18)</f>
        <v>640032001</v>
      </c>
      <c r="H174" s="12">
        <f>MAX(G174,1)/Settings!$B$18</f>
        <v>0.29803812564259308</v>
      </c>
      <c r="I174" s="12">
        <f>-Settings!$B$21*LN(H174)</f>
        <v>4.8421354490487527</v>
      </c>
      <c r="J174" s="12">
        <f>-Settings!$B$24*LN(H174)</f>
        <v>14.526406347146258</v>
      </c>
      <c r="K174" s="12">
        <f>Settings!$B$12</f>
        <v>300</v>
      </c>
      <c r="L174" s="12">
        <f>Settings!$B$12*Settings!$B$25</f>
        <v>75</v>
      </c>
    </row>
    <row r="175" spans="1:12" x14ac:dyDescent="0.25">
      <c r="A175" s="7">
        <v>2</v>
      </c>
      <c r="B175" s="7">
        <v>50</v>
      </c>
      <c r="C175" s="12">
        <f>MOD(Settings!$B$17*C174,Settings!$B$18)</f>
        <v>690660945</v>
      </c>
      <c r="D175" s="12">
        <f>MAX(C175,1)/Settings!$B$18</f>
        <v>0.3216140648916429</v>
      </c>
      <c r="E175" s="12">
        <f>-Settings!$B$11*LN(D175)</f>
        <v>68.06418051106975</v>
      </c>
      <c r="F175" s="12">
        <f t="shared" si="5"/>
        <v>2861.1721535258707</v>
      </c>
      <c r="G175" s="12">
        <f>MOD(Settings!$B$17*G174,Settings!$B$18)</f>
        <v>272252984</v>
      </c>
      <c r="H175" s="12">
        <f>MAX(G175,1)/Settings!$B$18</f>
        <v>0.12677767506184878</v>
      </c>
      <c r="I175" s="12">
        <f>-Settings!$B$21*LN(H175)</f>
        <v>8.261281266644529</v>
      </c>
      <c r="J175" s="12">
        <f>-Settings!$B$24*LN(H175)</f>
        <v>24.783843799933585</v>
      </c>
      <c r="K175" s="12">
        <f>Settings!$B$12</f>
        <v>300</v>
      </c>
      <c r="L175" s="12">
        <f>Settings!$B$12*Settings!$B$25</f>
        <v>75</v>
      </c>
    </row>
    <row r="176" spans="1:12" x14ac:dyDescent="0.25">
      <c r="A176" s="7">
        <v>2</v>
      </c>
      <c r="B176" s="7">
        <v>51</v>
      </c>
      <c r="C176" s="12">
        <f>MOD(Settings!$B$17*C175,Settings!$B$18)</f>
        <v>789390580</v>
      </c>
      <c r="D176" s="12">
        <f>MAX(C176,1)/Settings!$B$18</f>
        <v>0.36758863384257473</v>
      </c>
      <c r="E176" s="12">
        <f>-Settings!$B$11*LN(D176)</f>
        <v>60.047448533074792</v>
      </c>
      <c r="F176" s="12">
        <f t="shared" si="5"/>
        <v>2921.2196020589454</v>
      </c>
      <c r="G176" s="12">
        <f>MOD(Settings!$B$17*G175,Settings!$B$18)</f>
        <v>1615733978</v>
      </c>
      <c r="H176" s="12">
        <f>MAX(G176,1)/Settings!$B$18</f>
        <v>0.75238476449269087</v>
      </c>
      <c r="I176" s="12">
        <f>-Settings!$B$21*LN(H176)</f>
        <v>1.1380297238901842</v>
      </c>
      <c r="J176" s="12">
        <f>-Settings!$B$24*LN(H176)</f>
        <v>3.4140891716705526</v>
      </c>
      <c r="K176" s="12">
        <f>Settings!$B$12</f>
        <v>300</v>
      </c>
      <c r="L176" s="12">
        <f>Settings!$B$12*Settings!$B$25</f>
        <v>75</v>
      </c>
    </row>
    <row r="177" spans="1:12" x14ac:dyDescent="0.25">
      <c r="A177" s="7">
        <v>2</v>
      </c>
      <c r="B177" s="7">
        <v>52</v>
      </c>
      <c r="C177" s="12">
        <f>MOD(Settings!$B$17*C176,Settings!$B$18)</f>
        <v>133506894</v>
      </c>
      <c r="D177" s="12">
        <f>MAX(C177,1)/Settings!$B$18</f>
        <v>6.216899215344758E-2</v>
      </c>
      <c r="E177" s="12">
        <f>-Settings!$B$11*LN(D177)</f>
        <v>166.67393531831695</v>
      </c>
      <c r="F177" s="12">
        <f t="shared" si="5"/>
        <v>3087.8935373772624</v>
      </c>
      <c r="G177" s="12">
        <f>MOD(Settings!$B$17*G176,Settings!$B$18)</f>
        <v>710251931</v>
      </c>
      <c r="H177" s="12">
        <f>MAX(G177,1)/Settings!$B$18</f>
        <v>0.33073682865627896</v>
      </c>
      <c r="I177" s="12">
        <f>-Settings!$B$21*LN(H177)</f>
        <v>4.4257291977470716</v>
      </c>
      <c r="J177" s="12">
        <f>-Settings!$B$24*LN(H177)</f>
        <v>13.277187593241216</v>
      </c>
      <c r="K177" s="12">
        <f>Settings!$B$12</f>
        <v>300</v>
      </c>
      <c r="L177" s="12">
        <f>Settings!$B$12*Settings!$B$25</f>
        <v>75</v>
      </c>
    </row>
    <row r="178" spans="1:12" x14ac:dyDescent="0.25">
      <c r="A178" s="7">
        <v>2</v>
      </c>
      <c r="B178" s="7">
        <v>53</v>
      </c>
      <c r="C178" s="12">
        <f>MOD(Settings!$B$17*C177,Settings!$B$18)</f>
        <v>1877439990</v>
      </c>
      <c r="D178" s="12">
        <f>MAX(C178,1)/Settings!$B$18</f>
        <v>0.87425112299353402</v>
      </c>
      <c r="E178" s="12">
        <f>-Settings!$B$11*LN(D178)</f>
        <v>8.0632571110365632</v>
      </c>
      <c r="F178" s="12">
        <f t="shared" si="5"/>
        <v>3095.9567944882988</v>
      </c>
      <c r="G178" s="12">
        <f>MOD(Settings!$B$17*G177,Settings!$B$18)</f>
        <v>1490094291</v>
      </c>
      <c r="H178" s="12">
        <f>MAX(G178,1)/Settings!$B$18</f>
        <v>0.69387922608008568</v>
      </c>
      <c r="I178" s="12">
        <f>-Settings!$B$21*LN(H178)</f>
        <v>1.46182943776314</v>
      </c>
      <c r="J178" s="12">
        <f>-Settings!$B$24*LN(H178)</f>
        <v>4.3854883132894198</v>
      </c>
      <c r="K178" s="12">
        <f>Settings!$B$12</f>
        <v>300</v>
      </c>
      <c r="L178" s="12">
        <f>Settings!$B$12*Settings!$B$25</f>
        <v>75</v>
      </c>
    </row>
    <row r="179" spans="1:12" x14ac:dyDescent="0.25">
      <c r="A179" s="7">
        <v>2</v>
      </c>
      <c r="B179" s="7">
        <v>54</v>
      </c>
      <c r="C179" s="12">
        <f>MOD(Settings!$B$17*C178,Settings!$B$18)</f>
        <v>1156686559</v>
      </c>
      <c r="D179" s="12">
        <f>MAX(C179,1)/Settings!$B$18</f>
        <v>0.53862415232631566</v>
      </c>
      <c r="E179" s="12">
        <f>-Settings!$B$11*LN(D179)</f>
        <v>37.124235409244925</v>
      </c>
      <c r="F179" s="12">
        <f t="shared" si="5"/>
        <v>3133.0810298975439</v>
      </c>
      <c r="G179" s="12">
        <f>MOD(Settings!$B$17*G178,Settings!$B$18)</f>
        <v>60457523</v>
      </c>
      <c r="H179" s="12">
        <f>MAX(G179,1)/Settings!$B$18</f>
        <v>2.8152728000726889E-2</v>
      </c>
      <c r="I179" s="12">
        <f>-Settings!$B$21*LN(H179)</f>
        <v>14.280444078608712</v>
      </c>
      <c r="J179" s="12">
        <f>-Settings!$B$24*LN(H179)</f>
        <v>42.841332235826137</v>
      </c>
      <c r="K179" s="12">
        <f>Settings!$B$12</f>
        <v>300</v>
      </c>
      <c r="L179" s="12">
        <f>Settings!$B$12*Settings!$B$25</f>
        <v>75</v>
      </c>
    </row>
    <row r="180" spans="1:12" x14ac:dyDescent="0.25">
      <c r="A180" s="7">
        <v>2</v>
      </c>
      <c r="B180" s="7">
        <v>55</v>
      </c>
      <c r="C180" s="12">
        <f>MOD(Settings!$B$17*C179,Settings!$B$18)</f>
        <v>1409024469</v>
      </c>
      <c r="D180" s="12">
        <f>MAX(C180,1)/Settings!$B$18</f>
        <v>0.65612814838817723</v>
      </c>
      <c r="E180" s="12">
        <f>-Settings!$B$11*LN(D180)</f>
        <v>25.283949657798278</v>
      </c>
      <c r="F180" s="12">
        <f t="shared" si="5"/>
        <v>3158.364979555342</v>
      </c>
      <c r="G180" s="12">
        <f>MOD(Settings!$B$17*G179,Settings!$B$18)</f>
        <v>349824030</v>
      </c>
      <c r="H180" s="12">
        <f>MAX(G180,1)/Settings!$B$18</f>
        <v>0.16289950821683719</v>
      </c>
      <c r="I180" s="12">
        <f>-Settings!$B$21*LN(H180)</f>
        <v>7.2584871292216615</v>
      </c>
      <c r="J180" s="12">
        <f>-Settings!$B$24*LN(H180)</f>
        <v>21.775461387664983</v>
      </c>
      <c r="K180" s="12">
        <f>Settings!$B$12</f>
        <v>300</v>
      </c>
      <c r="L180" s="12">
        <f>Settings!$B$12*Settings!$B$25</f>
        <v>75</v>
      </c>
    </row>
    <row r="181" spans="1:12" x14ac:dyDescent="0.25">
      <c r="A181" s="7">
        <v>2</v>
      </c>
      <c r="B181" s="7">
        <v>56</v>
      </c>
      <c r="C181" s="12">
        <f>MOD(Settings!$B$17*C180,Settings!$B$18)</f>
        <v>1172075014</v>
      </c>
      <c r="D181" s="12">
        <f>MAX(C181,1)/Settings!$B$18</f>
        <v>0.54578996009462977</v>
      </c>
      <c r="E181" s="12">
        <f>-Settings!$B$11*LN(D181)</f>
        <v>36.331263943211859</v>
      </c>
      <c r="F181" s="12">
        <f t="shared" si="5"/>
        <v>3194.6962434985539</v>
      </c>
      <c r="G181" s="12">
        <f>MOD(Settings!$B$17*G180,Settings!$B$18)</f>
        <v>1829730371</v>
      </c>
      <c r="H181" s="12">
        <f>MAX(G181,1)/Settings!$B$18</f>
        <v>0.85203460038268686</v>
      </c>
      <c r="I181" s="12">
        <f>-Settings!$B$21*LN(H181)</f>
        <v>0.64051256879846064</v>
      </c>
      <c r="J181" s="12">
        <f>-Settings!$B$24*LN(H181)</f>
        <v>1.921537706395382</v>
      </c>
      <c r="K181" s="12">
        <f>Settings!$B$12</f>
        <v>300</v>
      </c>
      <c r="L181" s="12">
        <f>Settings!$B$12*Settings!$B$25</f>
        <v>75</v>
      </c>
    </row>
    <row r="182" spans="1:12" x14ac:dyDescent="0.25">
      <c r="A182" s="7">
        <v>2</v>
      </c>
      <c r="B182" s="7">
        <v>57</v>
      </c>
      <c r="C182" s="12">
        <f>MOD(Settings!$B$17*C181,Settings!$B$18)</f>
        <v>197266367</v>
      </c>
      <c r="D182" s="12">
        <f>MAX(C182,1)/Settings!$B$18</f>
        <v>9.1859310442516259E-2</v>
      </c>
      <c r="E182" s="12">
        <f>-Settings!$B$11*LN(D182)</f>
        <v>143.24982640354872</v>
      </c>
      <c r="F182" s="12">
        <f t="shared" si="5"/>
        <v>3337.9460699021029</v>
      </c>
      <c r="G182" s="12">
        <f>MOD(Settings!$B$17*G181,Settings!$B$18)</f>
        <v>312520357</v>
      </c>
      <c r="H182" s="12">
        <f>MAX(G182,1)/Settings!$B$18</f>
        <v>0.14552863181826128</v>
      </c>
      <c r="I182" s="12">
        <f>-Settings!$B$21*LN(H182)</f>
        <v>7.7095297178943483</v>
      </c>
      <c r="J182" s="12">
        <f>-Settings!$B$24*LN(H182)</f>
        <v>23.128589153683045</v>
      </c>
      <c r="K182" s="12">
        <f>Settings!$B$12</f>
        <v>300</v>
      </c>
      <c r="L182" s="12">
        <f>Settings!$B$12*Settings!$B$25</f>
        <v>75</v>
      </c>
    </row>
    <row r="183" spans="1:12" x14ac:dyDescent="0.25">
      <c r="A183" s="7">
        <v>2</v>
      </c>
      <c r="B183" s="7">
        <v>58</v>
      </c>
      <c r="C183" s="12">
        <f>MOD(Settings!$B$17*C182,Settings!$B$18)</f>
        <v>1888562848</v>
      </c>
      <c r="D183" s="12">
        <f>MAX(C183,1)/Settings!$B$18</f>
        <v>0.87943060737076706</v>
      </c>
      <c r="E183" s="12">
        <f>-Settings!$B$11*LN(D183)</f>
        <v>7.7088370804433195</v>
      </c>
      <c r="F183" s="12">
        <f t="shared" si="5"/>
        <v>3345.654906982546</v>
      </c>
      <c r="G183" s="12">
        <f>MOD(Settings!$B$17*G182,Settings!$B$18)</f>
        <v>1932123184</v>
      </c>
      <c r="H183" s="12">
        <f>MAX(G183,1)/Settings!$B$18</f>
        <v>0.89971496951753038</v>
      </c>
      <c r="I183" s="12">
        <f>-Settings!$B$21*LN(H183)</f>
        <v>0.42270906541643688</v>
      </c>
      <c r="J183" s="12">
        <f>-Settings!$B$24*LN(H183)</f>
        <v>1.2681271962493106</v>
      </c>
      <c r="K183" s="12">
        <f>Settings!$B$12</f>
        <v>300</v>
      </c>
      <c r="L183" s="12">
        <f>Settings!$B$12*Settings!$B$25</f>
        <v>75</v>
      </c>
    </row>
    <row r="184" spans="1:12" x14ac:dyDescent="0.25">
      <c r="A184" s="7">
        <v>2</v>
      </c>
      <c r="B184" s="7">
        <v>59</v>
      </c>
      <c r="C184" s="12">
        <f>MOD(Settings!$B$17*C183,Settings!$B$18)</f>
        <v>1267483676</v>
      </c>
      <c r="D184" s="12">
        <f>MAX(C184,1)/Settings!$B$18</f>
        <v>0.5902180804825472</v>
      </c>
      <c r="E184" s="12">
        <f>-Settings!$B$11*LN(D184)</f>
        <v>31.635790946485692</v>
      </c>
      <c r="F184" s="12">
        <f t="shared" si="5"/>
        <v>3377.2906979290315</v>
      </c>
      <c r="G184" s="12">
        <f>MOD(Settings!$B$17*G183,Settings!$B$18)</f>
        <v>1094127201</v>
      </c>
      <c r="H184" s="12">
        <f>MAX(G184,1)/Settings!$B$18</f>
        <v>0.50949268113332458</v>
      </c>
      <c r="I184" s="12">
        <f>-Settings!$B$21*LN(H184)</f>
        <v>2.6973591648985722</v>
      </c>
      <c r="J184" s="12">
        <f>-Settings!$B$24*LN(H184)</f>
        <v>8.092077494695717</v>
      </c>
      <c r="K184" s="12">
        <f>Settings!$B$12</f>
        <v>300</v>
      </c>
      <c r="L184" s="12">
        <f>Settings!$B$12*Settings!$B$25</f>
        <v>75</v>
      </c>
    </row>
    <row r="185" spans="1:12" x14ac:dyDescent="0.25">
      <c r="A185" s="7">
        <v>2</v>
      </c>
      <c r="B185" s="7">
        <v>60</v>
      </c>
      <c r="C185" s="12">
        <f>MOD(Settings!$B$17*C184,Settings!$B$18)</f>
        <v>1707847939</v>
      </c>
      <c r="D185" s="12">
        <f>MAX(C185,1)/Settings!$B$18</f>
        <v>0.79527867017093989</v>
      </c>
      <c r="E185" s="12">
        <f>-Settings!$B$11*LN(D185)</f>
        <v>13.743761833900049</v>
      </c>
      <c r="F185" s="12">
        <f t="shared" si="5"/>
        <v>3391.0344597629314</v>
      </c>
      <c r="G185" s="12">
        <f>MOD(Settings!$B$17*G184,Settings!$B$18)</f>
        <v>93397946</v>
      </c>
      <c r="H185" s="12">
        <f>MAX(G185,1)/Settings!$B$18</f>
        <v>4.3491807786511169E-2</v>
      </c>
      <c r="I185" s="12">
        <f>-Settings!$B$21*LN(H185)</f>
        <v>12.540730741480308</v>
      </c>
      <c r="J185" s="12">
        <f>-Settings!$B$24*LN(H185)</f>
        <v>37.622192224440923</v>
      </c>
      <c r="K185" s="12">
        <f>Settings!$B$12</f>
        <v>300</v>
      </c>
      <c r="L185" s="12">
        <f>Settings!$B$12*Settings!$B$25</f>
        <v>75</v>
      </c>
    </row>
    <row r="186" spans="1:12" x14ac:dyDescent="0.25">
      <c r="A186" s="7">
        <v>2</v>
      </c>
      <c r="B186" s="7">
        <v>61</v>
      </c>
      <c r="C186" s="12">
        <f>MOD(Settings!$B$17*C185,Settings!$B$18)</f>
        <v>533884971</v>
      </c>
      <c r="D186" s="12">
        <f>MAX(C186,1)/Settings!$B$18</f>
        <v>0.24860956298588288</v>
      </c>
      <c r="E186" s="12">
        <f>-Settings!$B$11*LN(D186)</f>
        <v>83.512297997077482</v>
      </c>
      <c r="F186" s="12">
        <f t="shared" si="5"/>
        <v>3474.5467577600089</v>
      </c>
      <c r="G186" s="12">
        <f>MOD(Settings!$B$17*G185,Settings!$B$18)</f>
        <v>2076216112</v>
      </c>
      <c r="H186" s="12">
        <f>MAX(G186,1)/Settings!$B$18</f>
        <v>0.966813467893197</v>
      </c>
      <c r="I186" s="12">
        <f>-Settings!$B$21*LN(H186)</f>
        <v>0.13499879947184287</v>
      </c>
      <c r="J186" s="12">
        <f>-Settings!$B$24*LN(H186)</f>
        <v>0.40499639841552859</v>
      </c>
      <c r="K186" s="12">
        <f>Settings!$B$12</f>
        <v>300</v>
      </c>
      <c r="L186" s="12">
        <f>Settings!$B$12*Settings!$B$25</f>
        <v>75</v>
      </c>
    </row>
    <row r="187" spans="1:12" x14ac:dyDescent="0.25">
      <c r="A187" s="7">
        <v>2</v>
      </c>
      <c r="B187" s="7">
        <v>62</v>
      </c>
      <c r="C187" s="12">
        <f>MOD(Settings!$B$17*C186,Settings!$B$18)</f>
        <v>818030431</v>
      </c>
      <c r="D187" s="12">
        <f>MAX(C187,1)/Settings!$B$18</f>
        <v>0.38092510373374683</v>
      </c>
      <c r="E187" s="12">
        <f>-Settings!$B$11*LN(D187)</f>
        <v>57.90915007836584</v>
      </c>
      <c r="F187" s="12">
        <f t="shared" si="5"/>
        <v>3532.4559078383745</v>
      </c>
      <c r="G187" s="12">
        <f>MOD(Settings!$B$17*G186,Settings!$B$18)</f>
        <v>502414281</v>
      </c>
      <c r="H187" s="12">
        <f>MAX(G187,1)/Settings!$B$18</f>
        <v>0.23395488096119599</v>
      </c>
      <c r="I187" s="12">
        <f>-Settings!$B$21*LN(H187)</f>
        <v>5.8105079944842153</v>
      </c>
      <c r="J187" s="12">
        <f>-Settings!$B$24*LN(H187)</f>
        <v>17.431523983452646</v>
      </c>
      <c r="K187" s="12">
        <f>Settings!$B$12</f>
        <v>300</v>
      </c>
      <c r="L187" s="12">
        <f>Settings!$B$12*Settings!$B$25</f>
        <v>75</v>
      </c>
    </row>
    <row r="188" spans="1:12" x14ac:dyDescent="0.25">
      <c r="A188" s="7">
        <v>2</v>
      </c>
      <c r="B188" s="7">
        <v>63</v>
      </c>
      <c r="C188" s="12">
        <f>MOD(Settings!$B$17*C187,Settings!$B$18)</f>
        <v>447145723</v>
      </c>
      <c r="D188" s="12">
        <f>MAX(C188,1)/Settings!$B$18</f>
        <v>0.20821845308328907</v>
      </c>
      <c r="E188" s="12">
        <f>-Settings!$B$11*LN(D188)</f>
        <v>94.150049712290823</v>
      </c>
      <c r="F188" s="12">
        <f t="shared" si="5"/>
        <v>3626.6059575506652</v>
      </c>
      <c r="G188" s="12">
        <f>MOD(Settings!$B$17*G187,Settings!$B$18)</f>
        <v>171120763</v>
      </c>
      <c r="H188" s="12">
        <f>MAX(G188,1)/Settings!$B$18</f>
        <v>7.9684314820768459E-2</v>
      </c>
      <c r="I188" s="12">
        <f>-Settings!$B$21*LN(H188)</f>
        <v>10.118730061219519</v>
      </c>
      <c r="J188" s="12">
        <f>-Settings!$B$24*LN(H188)</f>
        <v>30.356190183658558</v>
      </c>
      <c r="K188" s="12">
        <f>Settings!$B$12</f>
        <v>300</v>
      </c>
      <c r="L188" s="12">
        <f>Settings!$B$12*Settings!$B$25</f>
        <v>75</v>
      </c>
    </row>
    <row r="189" spans="1:12" x14ac:dyDescent="0.25">
      <c r="A189" s="7">
        <v>2</v>
      </c>
      <c r="B189" s="7">
        <v>64</v>
      </c>
      <c r="C189" s="12">
        <f>MOD(Settings!$B$17*C188,Settings!$B$18)</f>
        <v>1132885608</v>
      </c>
      <c r="D189" s="12">
        <f>MAX(C189,1)/Settings!$B$18</f>
        <v>0.52754097083934626</v>
      </c>
      <c r="E189" s="12">
        <f>-Settings!$B$11*LN(D189)</f>
        <v>38.371724808626276</v>
      </c>
      <c r="F189" s="12">
        <f t="shared" si="5"/>
        <v>3664.9776823592915</v>
      </c>
      <c r="G189" s="12">
        <f>MOD(Settings!$B$17*G188,Settings!$B$18)</f>
        <v>546060408</v>
      </c>
      <c r="H189" s="12">
        <f>MAX(G189,1)/Settings!$B$18</f>
        <v>0.25427919265547727</v>
      </c>
      <c r="I189" s="12">
        <f>-Settings!$B$21*LN(H189)</f>
        <v>5.4772897277627539</v>
      </c>
      <c r="J189" s="12">
        <f>-Settings!$B$24*LN(H189)</f>
        <v>16.431869183288264</v>
      </c>
      <c r="K189" s="12">
        <f>Settings!$B$12</f>
        <v>300</v>
      </c>
      <c r="L189" s="12">
        <f>Settings!$B$12*Settings!$B$25</f>
        <v>75</v>
      </c>
    </row>
    <row r="190" spans="1:12" x14ac:dyDescent="0.25">
      <c r="A190" s="7">
        <v>2</v>
      </c>
      <c r="B190" s="7">
        <v>65</v>
      </c>
      <c r="C190" s="12">
        <f>MOD(Settings!$B$17*C189,Settings!$B$18)</f>
        <v>818399354</v>
      </c>
      <c r="D190" s="12">
        <f>MAX(C190,1)/Settings!$B$18</f>
        <v>0.38109689689292425</v>
      </c>
      <c r="E190" s="12">
        <f>-Settings!$B$11*LN(D190)</f>
        <v>57.882096818179662</v>
      </c>
      <c r="F190" s="12">
        <f t="shared" si="5"/>
        <v>3722.859779177471</v>
      </c>
      <c r="G190" s="12">
        <f>MOD(Settings!$B$17*G189,Settings!$B$18)</f>
        <v>1439653625</v>
      </c>
      <c r="H190" s="12">
        <f>MAX(G190,1)/Settings!$B$18</f>
        <v>0.67039096060692838</v>
      </c>
      <c r="I190" s="12">
        <f>-Settings!$B$21*LN(H190)</f>
        <v>1.5995768539468753</v>
      </c>
      <c r="J190" s="12">
        <f>-Settings!$B$24*LN(H190)</f>
        <v>4.7987305618406264</v>
      </c>
      <c r="K190" s="12">
        <f>Settings!$B$12</f>
        <v>300</v>
      </c>
      <c r="L190" s="12">
        <f>Settings!$B$12*Settings!$B$25</f>
        <v>75</v>
      </c>
    </row>
    <row r="191" spans="1:12" x14ac:dyDescent="0.25">
      <c r="A191" s="7">
        <v>2</v>
      </c>
      <c r="B191" s="7">
        <v>66</v>
      </c>
      <c r="C191" s="12">
        <f>MOD(Settings!$B$17*C190,Settings!$B$18)</f>
        <v>205183643</v>
      </c>
      <c r="D191" s="12">
        <f>MAX(C191,1)/Settings!$B$18</f>
        <v>9.5546079378363707E-2</v>
      </c>
      <c r="E191" s="12">
        <f>-Settings!$B$11*LN(D191)</f>
        <v>140.8887984770758</v>
      </c>
      <c r="F191" s="12">
        <f t="shared" ref="F191:F222" si="6">F190+E191</f>
        <v>3863.7485776545468</v>
      </c>
      <c r="G191" s="12">
        <f>MOD(Settings!$B$17*G190,Settings!$B$18)</f>
        <v>560224626</v>
      </c>
      <c r="H191" s="12">
        <f>MAX(G191,1)/Settings!$B$18</f>
        <v>0.2608749206461361</v>
      </c>
      <c r="I191" s="12">
        <f>-Settings!$B$21*LN(H191)</f>
        <v>5.3748568710731721</v>
      </c>
      <c r="J191" s="12">
        <f>-Settings!$B$24*LN(H191)</f>
        <v>16.124570613219518</v>
      </c>
      <c r="K191" s="12">
        <f>Settings!$B$12</f>
        <v>300</v>
      </c>
      <c r="L191" s="12">
        <f>Settings!$B$12*Settings!$B$25</f>
        <v>75</v>
      </c>
    </row>
    <row r="192" spans="1:12" x14ac:dyDescent="0.25">
      <c r="A192" s="7">
        <v>2</v>
      </c>
      <c r="B192" s="7">
        <v>67</v>
      </c>
      <c r="C192" s="12">
        <f>MOD(Settings!$B$17*C191,Settings!$B$18)</f>
        <v>1810234466</v>
      </c>
      <c r="D192" s="12">
        <f>MAX(C192,1)/Settings!$B$18</f>
        <v>0.84295611215892996</v>
      </c>
      <c r="E192" s="12">
        <f>-Settings!$B$11*LN(D192)</f>
        <v>10.250423029887573</v>
      </c>
      <c r="F192" s="12">
        <f t="shared" si="6"/>
        <v>3873.9990006844346</v>
      </c>
      <c r="G192" s="12">
        <f>MOD(Settings!$B$17*G191,Settings!$B$18)</f>
        <v>1126980734</v>
      </c>
      <c r="H192" s="12">
        <f>MAX(G192,1)/Settings!$B$18</f>
        <v>0.52479129960983584</v>
      </c>
      <c r="I192" s="12">
        <f>-Settings!$B$21*LN(H192)</f>
        <v>2.5790184799081515</v>
      </c>
      <c r="J192" s="12">
        <f>-Settings!$B$24*LN(H192)</f>
        <v>7.737055439724454</v>
      </c>
      <c r="K192" s="12">
        <f>Settings!$B$12</f>
        <v>300</v>
      </c>
      <c r="L192" s="12">
        <f>Settings!$B$12*Settings!$B$25</f>
        <v>75</v>
      </c>
    </row>
    <row r="193" spans="1:12" x14ac:dyDescent="0.25">
      <c r="A193" s="7">
        <v>2</v>
      </c>
      <c r="B193" s="7">
        <v>68</v>
      </c>
      <c r="C193" s="12">
        <f>MOD(Settings!$B$17*C192,Settings!$B$18)</f>
        <v>1209843013</v>
      </c>
      <c r="D193" s="12">
        <f>MAX(C193,1)/Settings!$B$18</f>
        <v>0.56337705513619685</v>
      </c>
      <c r="E193" s="12">
        <f>-Settings!$B$11*LN(D193)</f>
        <v>34.428369004621793</v>
      </c>
      <c r="F193" s="12">
        <f t="shared" si="6"/>
        <v>3908.4273696890564</v>
      </c>
      <c r="G193" s="12">
        <f>MOD(Settings!$B$17*G192,Settings!$B$18)</f>
        <v>359429798</v>
      </c>
      <c r="H193" s="12">
        <f>MAX(G193,1)/Settings!$B$18</f>
        <v>0.16737254251137959</v>
      </c>
      <c r="I193" s="12">
        <f>-Settings!$B$21*LN(H193)</f>
        <v>7.1501326304382227</v>
      </c>
      <c r="J193" s="12">
        <f>-Settings!$B$24*LN(H193)</f>
        <v>21.450397891314669</v>
      </c>
      <c r="K193" s="12">
        <f>Settings!$B$12</f>
        <v>300</v>
      </c>
      <c r="L193" s="12">
        <f>Settings!$B$12*Settings!$B$25</f>
        <v>75</v>
      </c>
    </row>
    <row r="194" spans="1:12" x14ac:dyDescent="0.25">
      <c r="A194" s="7">
        <v>2</v>
      </c>
      <c r="B194" s="7">
        <v>69</v>
      </c>
      <c r="C194" s="12">
        <f>MOD(Settings!$B$17*C193,Settings!$B$18)</f>
        <v>1456349695</v>
      </c>
      <c r="D194" s="12">
        <f>MAX(C194,1)/Settings!$B$18</f>
        <v>0.67816567405972894</v>
      </c>
      <c r="E194" s="12">
        <f>-Settings!$B$11*LN(D194)</f>
        <v>23.301819832308379</v>
      </c>
      <c r="F194" s="12">
        <f t="shared" si="6"/>
        <v>3931.7291895213648</v>
      </c>
      <c r="G194" s="12">
        <f>MOD(Settings!$B$17*G193,Settings!$B$18)</f>
        <v>65115975</v>
      </c>
      <c r="H194" s="12">
        <f>MAX(G194,1)/Settings!$B$18</f>
        <v>3.0321988756918342E-2</v>
      </c>
      <c r="I194" s="12">
        <f>-Settings!$B$21*LN(H194)</f>
        <v>13.983528512449585</v>
      </c>
      <c r="J194" s="12">
        <f>-Settings!$B$24*LN(H194)</f>
        <v>41.950585537348758</v>
      </c>
      <c r="K194" s="12">
        <f>Settings!$B$12</f>
        <v>300</v>
      </c>
      <c r="L194" s="12">
        <f>Settings!$B$12*Settings!$B$25</f>
        <v>75</v>
      </c>
    </row>
    <row r="195" spans="1:12" x14ac:dyDescent="0.25">
      <c r="A195" s="7">
        <v>2</v>
      </c>
      <c r="B195" s="7">
        <v>70</v>
      </c>
      <c r="C195" s="12">
        <f>MOD(Settings!$B$17*C194,Settings!$B$18)</f>
        <v>1998199006</v>
      </c>
      <c r="D195" s="12">
        <f>MAX(C195,1)/Settings!$B$18</f>
        <v>0.93048392186429529</v>
      </c>
      <c r="E195" s="12">
        <f>-Settings!$B$11*LN(D195)</f>
        <v>4.3230289246366622</v>
      </c>
      <c r="F195" s="12">
        <f t="shared" si="6"/>
        <v>3936.0522184460015</v>
      </c>
      <c r="G195" s="12">
        <f>MOD(Settings!$B$17*G194,Settings!$B$18)</f>
        <v>1335015502</v>
      </c>
      <c r="H195" s="12">
        <f>MAX(G195,1)/Settings!$B$18</f>
        <v>0.62166503752659308</v>
      </c>
      <c r="I195" s="12">
        <f>-Settings!$B$21*LN(H195)</f>
        <v>1.9014154247056767</v>
      </c>
      <c r="J195" s="12">
        <f>-Settings!$B$24*LN(H195)</f>
        <v>5.7042462741170299</v>
      </c>
      <c r="K195" s="12">
        <f>Settings!$B$12</f>
        <v>300</v>
      </c>
      <c r="L195" s="12">
        <f>Settings!$B$12*Settings!$B$25</f>
        <v>75</v>
      </c>
    </row>
    <row r="196" spans="1:12" x14ac:dyDescent="0.25">
      <c r="A196" s="7">
        <v>2</v>
      </c>
      <c r="B196" s="7">
        <v>71</v>
      </c>
      <c r="C196" s="12">
        <f>MOD(Settings!$B$17*C195,Settings!$B$18)</f>
        <v>1381422056</v>
      </c>
      <c r="D196" s="12">
        <f>MAX(C196,1)/Settings!$B$18</f>
        <v>0.64327477321181203</v>
      </c>
      <c r="E196" s="12">
        <f>-Settings!$B$11*LN(D196)</f>
        <v>26.470998959404255</v>
      </c>
      <c r="F196" s="12">
        <f t="shared" si="6"/>
        <v>3962.5232174054058</v>
      </c>
      <c r="G196" s="12">
        <f>MOD(Settings!$B$17*G195,Settings!$B$18)</f>
        <v>696398258</v>
      </c>
      <c r="H196" s="12">
        <f>MAX(G196,1)/Settings!$B$18</f>
        <v>0.32428570945015445</v>
      </c>
      <c r="I196" s="12">
        <f>-Settings!$B$21*LN(H196)</f>
        <v>4.5045213298936808</v>
      </c>
      <c r="J196" s="12">
        <f>-Settings!$B$24*LN(H196)</f>
        <v>13.513563989681042</v>
      </c>
      <c r="K196" s="12">
        <f>Settings!$B$12</f>
        <v>300</v>
      </c>
      <c r="L196" s="12">
        <f>Settings!$B$12*Settings!$B$25</f>
        <v>75</v>
      </c>
    </row>
    <row r="197" spans="1:12" x14ac:dyDescent="0.25">
      <c r="A197" s="7">
        <v>2</v>
      </c>
      <c r="B197" s="7">
        <v>72</v>
      </c>
      <c r="C197" s="12">
        <f>MOD(Settings!$B$17*C196,Settings!$B$18)</f>
        <v>1114787475</v>
      </c>
      <c r="D197" s="12">
        <f>MAX(C197,1)/Settings!$B$18</f>
        <v>0.51911337092477516</v>
      </c>
      <c r="E197" s="12">
        <f>-Settings!$B$11*LN(D197)</f>
        <v>39.337978714969822</v>
      </c>
      <c r="F197" s="12">
        <f t="shared" si="6"/>
        <v>4001.8611961203756</v>
      </c>
      <c r="G197" s="12">
        <f>MOD(Settings!$B$17*G196,Settings!$B$18)</f>
        <v>579646056</v>
      </c>
      <c r="H197" s="12">
        <f>MAX(G197,1)/Settings!$B$18</f>
        <v>0.2699187287455046</v>
      </c>
      <c r="I197" s="12">
        <f>-Settings!$B$21*LN(H197)</f>
        <v>5.2385374797641315</v>
      </c>
      <c r="J197" s="12">
        <f>-Settings!$B$24*LN(H197)</f>
        <v>15.715612439292395</v>
      </c>
      <c r="K197" s="12">
        <f>Settings!$B$12</f>
        <v>300</v>
      </c>
      <c r="L197" s="12">
        <f>Settings!$B$12*Settings!$B$25</f>
        <v>75</v>
      </c>
    </row>
    <row r="198" spans="1:12" x14ac:dyDescent="0.25">
      <c r="A198" s="7">
        <v>2</v>
      </c>
      <c r="B198" s="7">
        <v>73</v>
      </c>
      <c r="C198" s="12">
        <f>MOD(Settings!$B$17*C197,Settings!$B$18)</f>
        <v>1585755897</v>
      </c>
      <c r="D198" s="12">
        <f>MAX(C198,1)/Settings!$B$18</f>
        <v>0.73842513269671473</v>
      </c>
      <c r="E198" s="12">
        <f>-Settings!$B$11*LN(D198)</f>
        <v>18.194133580572238</v>
      </c>
      <c r="F198" s="12">
        <f t="shared" si="6"/>
        <v>4020.0553297009478</v>
      </c>
      <c r="G198" s="12">
        <f>MOD(Settings!$B$17*G197,Settings!$B$18)</f>
        <v>1125440400</v>
      </c>
      <c r="H198" s="12">
        <f>MAX(G198,1)/Settings!$B$18</f>
        <v>0.524074025696178</v>
      </c>
      <c r="I198" s="12">
        <f>-Settings!$B$21*LN(H198)</f>
        <v>2.5844893369050661</v>
      </c>
      <c r="J198" s="12">
        <f>-Settings!$B$24*LN(H198)</f>
        <v>7.7534680107151983</v>
      </c>
      <c r="K198" s="12">
        <f>Settings!$B$12</f>
        <v>300</v>
      </c>
      <c r="L198" s="12">
        <f>Settings!$B$12*Settings!$B$25</f>
        <v>75</v>
      </c>
    </row>
    <row r="199" spans="1:12" x14ac:dyDescent="0.25">
      <c r="A199" s="7">
        <v>2</v>
      </c>
      <c r="B199" s="7">
        <v>74</v>
      </c>
      <c r="C199" s="12">
        <f>MOD(Settings!$B$17*C198,Settings!$B$18)</f>
        <v>1527301609</v>
      </c>
      <c r="D199" s="12">
        <f>MAX(C199,1)/Settings!$B$18</f>
        <v>0.7112052336853022</v>
      </c>
      <c r="E199" s="12">
        <f>-Settings!$B$11*LN(D199)</f>
        <v>20.447654151565903</v>
      </c>
      <c r="F199" s="12">
        <f t="shared" si="6"/>
        <v>4040.5029838525138</v>
      </c>
      <c r="G199" s="12">
        <f>MOD(Settings!$B$17*G198,Settings!$B$18)</f>
        <v>240840024</v>
      </c>
      <c r="H199" s="12">
        <f>MAX(G199,1)/Settings!$B$18</f>
        <v>0.11214987566329067</v>
      </c>
      <c r="I199" s="12">
        <f>-Settings!$B$21*LN(H199)</f>
        <v>8.7516765067236264</v>
      </c>
      <c r="J199" s="12">
        <f>-Settings!$B$24*LN(H199)</f>
        <v>26.255029520170879</v>
      </c>
      <c r="K199" s="12">
        <f>Settings!$B$12</f>
        <v>300</v>
      </c>
      <c r="L199" s="12">
        <f>Settings!$B$12*Settings!$B$25</f>
        <v>75</v>
      </c>
    </row>
    <row r="200" spans="1:12" x14ac:dyDescent="0.25">
      <c r="A200" s="7">
        <v>2</v>
      </c>
      <c r="B200" s="7">
        <v>75</v>
      </c>
      <c r="C200" s="12">
        <f>MOD(Settings!$B$17*C199,Settings!$B$18)</f>
        <v>486109872</v>
      </c>
      <c r="D200" s="12">
        <f>MAX(C200,1)/Settings!$B$18</f>
        <v>0.22636254887392862</v>
      </c>
      <c r="E200" s="12">
        <f>-Settings!$B$11*LN(D200)</f>
        <v>89.137041990281645</v>
      </c>
      <c r="F200" s="12">
        <f t="shared" si="6"/>
        <v>4129.6400258427957</v>
      </c>
      <c r="G200" s="12">
        <f>MOD(Settings!$B$17*G199,Settings!$B$18)</f>
        <v>1939092420</v>
      </c>
      <c r="H200" s="12">
        <f>MAX(G200,1)/Settings!$B$18</f>
        <v>0.90296027292635306</v>
      </c>
      <c r="I200" s="12">
        <f>-Settings!$B$21*LN(H200)</f>
        <v>0.40830688430959799</v>
      </c>
      <c r="J200" s="12">
        <f>-Settings!$B$24*LN(H200)</f>
        <v>1.2249206529287939</v>
      </c>
      <c r="K200" s="12">
        <f>Settings!$B$12</f>
        <v>300</v>
      </c>
      <c r="L200" s="12">
        <f>Settings!$B$12*Settings!$B$25</f>
        <v>75</v>
      </c>
    </row>
    <row r="201" spans="1:12" x14ac:dyDescent="0.25">
      <c r="A201" s="7">
        <v>2</v>
      </c>
      <c r="B201" s="7">
        <v>76</v>
      </c>
      <c r="C201" s="12">
        <f>MOD(Settings!$B$17*C200,Settings!$B$18)</f>
        <v>1020825516</v>
      </c>
      <c r="D201" s="12">
        <f>MAX(C201,1)/Settings!$B$18</f>
        <v>0.47535892411850345</v>
      </c>
      <c r="E201" s="12">
        <f>-Settings!$B$11*LN(D201)</f>
        <v>44.621107834124153</v>
      </c>
      <c r="F201" s="12">
        <f t="shared" si="6"/>
        <v>4174.2611336769196</v>
      </c>
      <c r="G201" s="12">
        <f>MOD(Settings!$B$17*G200,Settings!$B$18)</f>
        <v>114476068</v>
      </c>
      <c r="H201" s="12">
        <f>MAX(G201,1)/Settings!$B$18</f>
        <v>5.3307073215631336E-2</v>
      </c>
      <c r="I201" s="12">
        <f>-Settings!$B$21*LN(H201)</f>
        <v>11.726745003523176</v>
      </c>
      <c r="J201" s="12">
        <f>-Settings!$B$24*LN(H201)</f>
        <v>35.180235010569525</v>
      </c>
      <c r="K201" s="12">
        <f>Settings!$B$12</f>
        <v>300</v>
      </c>
      <c r="L201" s="12">
        <f>Settings!$B$12*Settings!$B$25</f>
        <v>75</v>
      </c>
    </row>
    <row r="202" spans="1:12" x14ac:dyDescent="0.25">
      <c r="A202" s="7">
        <v>2</v>
      </c>
      <c r="B202" s="7">
        <v>77</v>
      </c>
      <c r="C202" s="12">
        <f>MOD(Settings!$B$17*C201,Settings!$B$18)</f>
        <v>767591529</v>
      </c>
      <c r="D202" s="12">
        <f>MAX(C202,1)/Settings!$B$18</f>
        <v>0.35743765968710073</v>
      </c>
      <c r="E202" s="12">
        <f>-Settings!$B$11*LN(D202)</f>
        <v>61.727658633083578</v>
      </c>
      <c r="F202" s="12">
        <f t="shared" si="6"/>
        <v>4235.9887923100032</v>
      </c>
      <c r="G202" s="12">
        <f>MOD(Settings!$B$17*G201,Settings!$B$18)</f>
        <v>2001410811</v>
      </c>
      <c r="H202" s="12">
        <f>MAX(G202,1)/Settings!$B$18</f>
        <v>0.93197953511587317</v>
      </c>
      <c r="I202" s="12">
        <f>-Settings!$B$21*LN(H202)</f>
        <v>0.28177769027122379</v>
      </c>
      <c r="J202" s="12">
        <f>-Settings!$B$24*LN(H202)</f>
        <v>0.84533307081367137</v>
      </c>
      <c r="K202" s="12">
        <f>Settings!$B$12</f>
        <v>300</v>
      </c>
      <c r="L202" s="12">
        <f>Settings!$B$12*Settings!$B$25</f>
        <v>75</v>
      </c>
    </row>
    <row r="203" spans="1:12" x14ac:dyDescent="0.25">
      <c r="A203" s="7">
        <v>2</v>
      </c>
      <c r="B203" s="7">
        <v>78</v>
      </c>
      <c r="C203" s="12">
        <f>MOD(Settings!$B$17*C202,Settings!$B$18)</f>
        <v>976560374</v>
      </c>
      <c r="D203" s="12">
        <f>MAX(C203,1)/Settings!$B$18</f>
        <v>0.45474636110232508</v>
      </c>
      <c r="E203" s="12">
        <f>-Settings!$B$11*LN(D203)</f>
        <v>47.280927815395074</v>
      </c>
      <c r="F203" s="12">
        <f t="shared" si="6"/>
        <v>4283.2697201253986</v>
      </c>
      <c r="G203" s="12">
        <f>MOD(Settings!$B$17*G202,Settings!$B$18)</f>
        <v>1675137516</v>
      </c>
      <c r="H203" s="12">
        <f>MAX(G203,1)/Settings!$B$18</f>
        <v>0.78004669248128622</v>
      </c>
      <c r="I203" s="12">
        <f>-Settings!$B$21*LN(H203)</f>
        <v>0.99360599573868724</v>
      </c>
      <c r="J203" s="12">
        <f>-Settings!$B$24*LN(H203)</f>
        <v>2.9808179872160618</v>
      </c>
      <c r="K203" s="12">
        <f>Settings!$B$12</f>
        <v>300</v>
      </c>
      <c r="L203" s="12">
        <f>Settings!$B$12*Settings!$B$25</f>
        <v>75</v>
      </c>
    </row>
    <row r="204" spans="1:12" x14ac:dyDescent="0.25">
      <c r="A204" s="7">
        <v>2</v>
      </c>
      <c r="B204" s="7">
        <v>79</v>
      </c>
      <c r="C204" s="12">
        <f>MOD(Settings!$B$17*C203,Settings!$B$18)</f>
        <v>1980175444</v>
      </c>
      <c r="D204" s="12">
        <f>MAX(C204,1)/Settings!$B$18</f>
        <v>0.92209104677759623</v>
      </c>
      <c r="E204" s="12">
        <f>-Settings!$B$11*LN(D204)</f>
        <v>4.8666786650666598</v>
      </c>
      <c r="F204" s="12">
        <f t="shared" si="6"/>
        <v>4288.1363987904651</v>
      </c>
      <c r="G204" s="12">
        <f>MOD(Settings!$B$17*G203,Settings!$B$18)</f>
        <v>525619242</v>
      </c>
      <c r="H204" s="12">
        <f>MAX(G204,1)/Settings!$B$18</f>
        <v>0.24476053297741363</v>
      </c>
      <c r="I204" s="12">
        <f>-Settings!$B$21*LN(H204)</f>
        <v>5.6298998513561678</v>
      </c>
      <c r="J204" s="12">
        <f>-Settings!$B$24*LN(H204)</f>
        <v>16.889699554068503</v>
      </c>
      <c r="K204" s="12">
        <f>Settings!$B$12</f>
        <v>300</v>
      </c>
      <c r="L204" s="12">
        <f>Settings!$B$12*Settings!$B$25</f>
        <v>75</v>
      </c>
    </row>
    <row r="205" spans="1:12" x14ac:dyDescent="0.25">
      <c r="A205" s="7">
        <v>2</v>
      </c>
      <c r="B205" s="7">
        <v>80</v>
      </c>
      <c r="C205" s="12">
        <f>MOD(Settings!$B$17*C204,Settings!$B$18)</f>
        <v>1254609749</v>
      </c>
      <c r="D205" s="12">
        <f>MAX(C205,1)/Settings!$B$18</f>
        <v>0.5842231910602298</v>
      </c>
      <c r="E205" s="12">
        <f>-Settings!$B$11*LN(D205)</f>
        <v>32.248331561504436</v>
      </c>
      <c r="F205" s="12">
        <f t="shared" si="6"/>
        <v>4320.3847303519697</v>
      </c>
      <c r="G205" s="12">
        <f>MOD(Settings!$B$17*G204,Settings!$B$18)</f>
        <v>1482360183</v>
      </c>
      <c r="H205" s="12">
        <f>MAX(G205,1)/Settings!$B$18</f>
        <v>0.6902777513909516</v>
      </c>
      <c r="I205" s="12">
        <f>-Settings!$B$21*LN(H205)</f>
        <v>1.4826448965594441</v>
      </c>
      <c r="J205" s="12">
        <f>-Settings!$B$24*LN(H205)</f>
        <v>4.4479346896783323</v>
      </c>
      <c r="K205" s="12">
        <f>Settings!$B$12</f>
        <v>300</v>
      </c>
      <c r="L205" s="12">
        <f>Settings!$B$12*Settings!$B$25</f>
        <v>75</v>
      </c>
    </row>
    <row r="206" spans="1:12" x14ac:dyDescent="0.25">
      <c r="A206" s="7">
        <v>2</v>
      </c>
      <c r="B206" s="7">
        <v>81</v>
      </c>
      <c r="C206" s="12">
        <f>MOD(Settings!$B$17*C205,Settings!$B$18)</f>
        <v>84121550</v>
      </c>
      <c r="D206" s="12">
        <f>MAX(C206,1)/Settings!$B$18</f>
        <v>3.9172149281563304E-2</v>
      </c>
      <c r="E206" s="12">
        <f>-Settings!$B$11*LN(D206)</f>
        <v>194.38735573233691</v>
      </c>
      <c r="F206" s="12">
        <f t="shared" si="6"/>
        <v>4514.7720860843065</v>
      </c>
      <c r="G206" s="12">
        <f>MOD(Settings!$B$17*G205,Settings!$B$18)</f>
        <v>1069806834</v>
      </c>
      <c r="H206" s="12">
        <f>MAX(G206,1)/Settings!$B$18</f>
        <v>0.4981676277230343</v>
      </c>
      <c r="I206" s="12">
        <f>-Settings!$B$21*LN(H206)</f>
        <v>2.7872746269667852</v>
      </c>
      <c r="J206" s="12">
        <f>-Settings!$B$24*LN(H206)</f>
        <v>8.3618238809003564</v>
      </c>
      <c r="K206" s="12">
        <f>Settings!$B$12</f>
        <v>300</v>
      </c>
      <c r="L206" s="12">
        <f>Settings!$B$12*Settings!$B$25</f>
        <v>75</v>
      </c>
    </row>
    <row r="207" spans="1:12" x14ac:dyDescent="0.25">
      <c r="A207" s="7">
        <v>2</v>
      </c>
      <c r="B207" s="7">
        <v>82</v>
      </c>
      <c r="C207" s="12">
        <f>MOD(Settings!$B$17*C206,Settings!$B$18)</f>
        <v>786651124</v>
      </c>
      <c r="D207" s="12">
        <f>MAX(C207,1)/Settings!$B$18</f>
        <v>0.3663129752344978</v>
      </c>
      <c r="E207" s="12">
        <f>-Settings!$B$11*LN(D207)</f>
        <v>60.256031243947575</v>
      </c>
      <c r="F207" s="12">
        <f t="shared" si="6"/>
        <v>4575.0281173282538</v>
      </c>
      <c r="G207" s="12">
        <f>MOD(Settings!$B$17*G206,Settings!$B$18)</f>
        <v>1510366354</v>
      </c>
      <c r="H207" s="12">
        <f>MAX(G207,1)/Settings!$B$18</f>
        <v>0.70331914103744508</v>
      </c>
      <c r="I207" s="12">
        <f>-Settings!$B$21*LN(H207)</f>
        <v>1.4077780800138879</v>
      </c>
      <c r="J207" s="12">
        <f>-Settings!$B$24*LN(H207)</f>
        <v>4.2233342400416642</v>
      </c>
      <c r="K207" s="12">
        <f>Settings!$B$12</f>
        <v>300</v>
      </c>
      <c r="L207" s="12">
        <f>Settings!$B$12*Settings!$B$25</f>
        <v>75</v>
      </c>
    </row>
    <row r="208" spans="1:12" x14ac:dyDescent="0.25">
      <c r="A208" s="7">
        <v>2</v>
      </c>
      <c r="B208" s="7">
        <v>83</v>
      </c>
      <c r="C208" s="12">
        <f>MOD(Settings!$B$17*C207,Settings!$B$18)</f>
        <v>1336110136</v>
      </c>
      <c r="D208" s="12">
        <f>MAX(C208,1)/Settings!$B$18</f>
        <v>0.62217476620440126</v>
      </c>
      <c r="E208" s="12">
        <f>-Settings!$B$11*LN(D208)</f>
        <v>28.472055066226968</v>
      </c>
      <c r="F208" s="12">
        <f t="shared" si="6"/>
        <v>4603.5001723944806</v>
      </c>
      <c r="G208" s="12">
        <f>MOD(Settings!$B$17*G207,Settings!$B$18)</f>
        <v>1470604138</v>
      </c>
      <c r="H208" s="12">
        <f>MAX(G208,1)/Settings!$B$18</f>
        <v>0.6848034163400547</v>
      </c>
      <c r="I208" s="12">
        <f>-Settings!$B$21*LN(H208)</f>
        <v>1.5144938614108663</v>
      </c>
      <c r="J208" s="12">
        <f>-Settings!$B$24*LN(H208)</f>
        <v>4.5434815842325991</v>
      </c>
      <c r="K208" s="12">
        <f>Settings!$B$12</f>
        <v>300</v>
      </c>
      <c r="L208" s="12">
        <f>Settings!$B$12*Settings!$B$25</f>
        <v>75</v>
      </c>
    </row>
    <row r="209" spans="1:12" x14ac:dyDescent="0.25">
      <c r="A209" s="7">
        <v>2</v>
      </c>
      <c r="B209" s="7">
        <v>84</v>
      </c>
      <c r="C209" s="12">
        <f>MOD(Settings!$B$17*C208,Settings!$B$18)</f>
        <v>1914042720</v>
      </c>
      <c r="D209" s="12">
        <f>MAX(C209,1)/Settings!$B$18</f>
        <v>0.89129559737224862</v>
      </c>
      <c r="E209" s="12">
        <f>-Settings!$B$11*LN(D209)</f>
        <v>6.9047488449201113</v>
      </c>
      <c r="F209" s="12">
        <f t="shared" si="6"/>
        <v>4610.4049212394011</v>
      </c>
      <c r="G209" s="12">
        <f>MOD(Settings!$B$17*G208,Settings!$B$18)</f>
        <v>1054454043</v>
      </c>
      <c r="H209" s="12">
        <f>MAX(G209,1)/Settings!$B$18</f>
        <v>0.49101842729887851</v>
      </c>
      <c r="I209" s="12">
        <f>-Settings!$B$21*LN(H209)</f>
        <v>2.84509448700629</v>
      </c>
      <c r="J209" s="12">
        <f>-Settings!$B$24*LN(H209)</f>
        <v>8.5352834610188708</v>
      </c>
      <c r="K209" s="12">
        <f>Settings!$B$12</f>
        <v>300</v>
      </c>
      <c r="L209" s="12">
        <f>Settings!$B$12*Settings!$B$25</f>
        <v>75</v>
      </c>
    </row>
    <row r="210" spans="1:12" x14ac:dyDescent="0.25">
      <c r="A210" s="7">
        <v>2</v>
      </c>
      <c r="B210" s="7">
        <v>85</v>
      </c>
      <c r="C210" s="12">
        <f>MOD(Settings!$B$17*C209,Settings!$B$18)</f>
        <v>10962980</v>
      </c>
      <c r="D210" s="12">
        <f>MAX(C210,1)/Settings!$B$18</f>
        <v>5.1050353819062167E-3</v>
      </c>
      <c r="E210" s="12">
        <f>-Settings!$B$11*LN(D210)</f>
        <v>316.65167379334747</v>
      </c>
      <c r="F210" s="12">
        <f t="shared" si="6"/>
        <v>4927.0565950327482</v>
      </c>
      <c r="G210" s="12">
        <f>MOD(Settings!$B$17*G209,Settings!$B$18)</f>
        <v>1174045657</v>
      </c>
      <c r="H210" s="12">
        <f>MAX(G210,1)/Settings!$B$18</f>
        <v>0.54670761225126108</v>
      </c>
      <c r="I210" s="12">
        <f>-Settings!$B$21*LN(H210)</f>
        <v>2.4153645967091122</v>
      </c>
      <c r="J210" s="12">
        <f>-Settings!$B$24*LN(H210)</f>
        <v>7.2460937901273361</v>
      </c>
      <c r="K210" s="12">
        <f>Settings!$B$12</f>
        <v>300</v>
      </c>
      <c r="L210" s="12">
        <f>Settings!$B$12*Settings!$B$25</f>
        <v>75</v>
      </c>
    </row>
    <row r="211" spans="1:12" x14ac:dyDescent="0.25">
      <c r="A211" s="7">
        <v>2</v>
      </c>
      <c r="B211" s="7">
        <v>86</v>
      </c>
      <c r="C211" s="12">
        <f>MOD(Settings!$B$17*C210,Settings!$B$18)</f>
        <v>1718694865</v>
      </c>
      <c r="D211" s="12">
        <f>MAX(C211,1)/Settings!$B$18</f>
        <v>0.80032966369778369</v>
      </c>
      <c r="E211" s="12">
        <f>-Settings!$B$11*LN(D211)</f>
        <v>13.363893394408191</v>
      </c>
      <c r="F211" s="12">
        <f t="shared" si="6"/>
        <v>4940.4204884271567</v>
      </c>
      <c r="G211" s="12">
        <f>MOD(Settings!$B$17*G210,Settings!$B$18)</f>
        <v>1105608563</v>
      </c>
      <c r="H211" s="12">
        <f>MAX(G211,1)/Settings!$B$18</f>
        <v>0.51483910694478041</v>
      </c>
      <c r="I211" s="12">
        <f>-Settings!$B$21*LN(H211)</f>
        <v>2.6556033633167306</v>
      </c>
      <c r="J211" s="12">
        <f>-Settings!$B$24*LN(H211)</f>
        <v>7.9668100899501919</v>
      </c>
      <c r="K211" s="12">
        <f>Settings!$B$12</f>
        <v>300</v>
      </c>
      <c r="L211" s="12">
        <f>Settings!$B$12*Settings!$B$25</f>
        <v>75</v>
      </c>
    </row>
    <row r="212" spans="1:12" x14ac:dyDescent="0.25">
      <c r="A212" s="7">
        <v>2</v>
      </c>
      <c r="B212" s="7">
        <v>87</v>
      </c>
      <c r="C212" s="12">
        <f>MOD(Settings!$B$17*C211,Settings!$B$18)</f>
        <v>302060258</v>
      </c>
      <c r="D212" s="12">
        <f>MAX(C212,1)/Settings!$B$18</f>
        <v>0.14065776865028673</v>
      </c>
      <c r="E212" s="12">
        <f>-Settings!$B$11*LN(D212)</f>
        <v>117.6855306993359</v>
      </c>
      <c r="F212" s="12">
        <f t="shared" si="6"/>
        <v>5058.1060191264924</v>
      </c>
      <c r="G212" s="12">
        <f>MOD(Settings!$B$17*G211,Settings!$B$18)</f>
        <v>1934604497</v>
      </c>
      <c r="H212" s="12">
        <f>MAX(G212,1)/Settings!$B$18</f>
        <v>0.90087042092386183</v>
      </c>
      <c r="I212" s="12">
        <f>-Settings!$B$21*LN(H212)</f>
        <v>0.41757539468438948</v>
      </c>
      <c r="J212" s="12">
        <f>-Settings!$B$24*LN(H212)</f>
        <v>1.2527261840531685</v>
      </c>
      <c r="K212" s="12">
        <f>Settings!$B$12</f>
        <v>300</v>
      </c>
      <c r="L212" s="12">
        <f>Settings!$B$12*Settings!$B$25</f>
        <v>75</v>
      </c>
    </row>
    <row r="213" spans="1:12" x14ac:dyDescent="0.25">
      <c r="A213" s="7">
        <v>2</v>
      </c>
      <c r="B213" s="7">
        <v>88</v>
      </c>
      <c r="C213" s="12">
        <f>MOD(Settings!$B$17*C212,Settings!$B$18)</f>
        <v>75414698</v>
      </c>
      <c r="D213" s="12">
        <f>MAX(C213,1)/Settings!$B$18</f>
        <v>3.5117705368957343E-2</v>
      </c>
      <c r="E213" s="12">
        <f>-Settings!$B$11*LN(D213)</f>
        <v>200.94299095347353</v>
      </c>
      <c r="F213" s="12">
        <f t="shared" si="6"/>
        <v>5259.0490100799661</v>
      </c>
      <c r="G213" s="12">
        <f>MOD(Settings!$B$17*G212,Settings!$B$18)</f>
        <v>1995365499</v>
      </c>
      <c r="H213" s="12">
        <f>MAX(G213,1)/Settings!$B$18</f>
        <v>0.92916446734646541</v>
      </c>
      <c r="I213" s="12">
        <f>-Settings!$B$21*LN(H213)</f>
        <v>0.29387807546422551</v>
      </c>
      <c r="J213" s="12">
        <f>-Settings!$B$24*LN(H213)</f>
        <v>0.88163422639267652</v>
      </c>
      <c r="K213" s="12">
        <f>Settings!$B$12</f>
        <v>300</v>
      </c>
      <c r="L213" s="12">
        <f>Settings!$B$12*Settings!$B$25</f>
        <v>75</v>
      </c>
    </row>
    <row r="214" spans="1:12" x14ac:dyDescent="0.25">
      <c r="A214" s="7">
        <v>2</v>
      </c>
      <c r="B214" s="7">
        <v>89</v>
      </c>
      <c r="C214" s="12">
        <f>MOD(Settings!$B$17*C213,Settings!$B$18)</f>
        <v>479477556</v>
      </c>
      <c r="D214" s="12">
        <f>MAX(C214,1)/Settings!$B$18</f>
        <v>0.22327413606609875</v>
      </c>
      <c r="E214" s="12">
        <f>-Settings!$B$11*LN(D214)</f>
        <v>89.96129716746492</v>
      </c>
      <c r="F214" s="12">
        <f t="shared" si="6"/>
        <v>5349.0103072474312</v>
      </c>
      <c r="G214" s="12">
        <f>MOD(Settings!$B$17*G213,Settings!$B$18)</f>
        <v>1003310141</v>
      </c>
      <c r="H214" s="12">
        <f>MAX(G214,1)/Settings!$B$18</f>
        <v>0.46720269204452758</v>
      </c>
      <c r="I214" s="12">
        <f>-Settings!$B$21*LN(H214)</f>
        <v>3.0439683416124472</v>
      </c>
      <c r="J214" s="12">
        <f>-Settings!$B$24*LN(H214)</f>
        <v>9.1319050248373408</v>
      </c>
      <c r="K214" s="12">
        <f>Settings!$B$12</f>
        <v>300</v>
      </c>
      <c r="L214" s="12">
        <f>Settings!$B$12*Settings!$B$25</f>
        <v>75</v>
      </c>
    </row>
    <row r="215" spans="1:12" x14ac:dyDescent="0.25">
      <c r="A215" s="7">
        <v>2</v>
      </c>
      <c r="B215" s="7">
        <v>90</v>
      </c>
      <c r="C215" s="12">
        <f>MOD(Settings!$B$17*C214,Settings!$B$18)</f>
        <v>1220640148</v>
      </c>
      <c r="D215" s="12">
        <f>MAX(C215,1)/Settings!$B$18</f>
        <v>0.56840486292187353</v>
      </c>
      <c r="E215" s="12">
        <f>-Settings!$B$11*LN(D215)</f>
        <v>33.895279640315238</v>
      </c>
      <c r="F215" s="12">
        <f t="shared" si="6"/>
        <v>5382.9055868877467</v>
      </c>
      <c r="G215" s="12">
        <f>MOD(Settings!$B$17*G214,Settings!$B$18)</f>
        <v>591943543</v>
      </c>
      <c r="H215" s="12">
        <f>MAX(G215,1)/Settings!$B$18</f>
        <v>0.27564519237524138</v>
      </c>
      <c r="I215" s="12">
        <f>-Settings!$B$21*LN(H215)</f>
        <v>5.1545631005843866</v>
      </c>
      <c r="J215" s="12">
        <f>-Settings!$B$24*LN(H215)</f>
        <v>15.46368930175316</v>
      </c>
      <c r="K215" s="12">
        <f>Settings!$B$12</f>
        <v>300</v>
      </c>
      <c r="L215" s="12">
        <f>Settings!$B$12*Settings!$B$25</f>
        <v>75</v>
      </c>
    </row>
    <row r="216" spans="1:12" x14ac:dyDescent="0.25">
      <c r="A216" s="7">
        <v>2</v>
      </c>
      <c r="B216" s="7">
        <v>91</v>
      </c>
      <c r="C216" s="12">
        <f>MOD(Settings!$B$17*C215,Settings!$B$18)</f>
        <v>387687645</v>
      </c>
      <c r="D216" s="12">
        <f>MAX(C216,1)/Settings!$B$18</f>
        <v>0.18053112792807219</v>
      </c>
      <c r="E216" s="12">
        <f>-Settings!$B$11*LN(D216)</f>
        <v>102.71112373095168</v>
      </c>
      <c r="F216" s="12">
        <f t="shared" si="6"/>
        <v>5485.6167106186986</v>
      </c>
      <c r="G216" s="12">
        <f>MOD(Settings!$B$17*G215,Settings!$B$18)</f>
        <v>1650874297</v>
      </c>
      <c r="H216" s="12">
        <f>MAX(G216,1)/Settings!$B$18</f>
        <v>0.76874825068225539</v>
      </c>
      <c r="I216" s="12">
        <f>-Settings!$B$21*LN(H216)</f>
        <v>1.051966941597104</v>
      </c>
      <c r="J216" s="12">
        <f>-Settings!$B$24*LN(H216)</f>
        <v>3.1559008247913121</v>
      </c>
      <c r="K216" s="12">
        <f>Settings!$B$12</f>
        <v>300</v>
      </c>
      <c r="L216" s="12">
        <f>Settings!$B$12*Settings!$B$25</f>
        <v>75</v>
      </c>
    </row>
    <row r="217" spans="1:12" x14ac:dyDescent="0.25">
      <c r="A217" s="7">
        <v>2</v>
      </c>
      <c r="B217" s="7">
        <v>92</v>
      </c>
      <c r="C217" s="12">
        <f>MOD(Settings!$B$17*C216,Settings!$B$18)</f>
        <v>400864517</v>
      </c>
      <c r="D217" s="12">
        <f>MAX(C217,1)/Settings!$B$18</f>
        <v>0.18666708710913876</v>
      </c>
      <c r="E217" s="12">
        <f>-Settings!$B$11*LN(D217)</f>
        <v>100.70571189319213</v>
      </c>
      <c r="F217" s="12">
        <f t="shared" si="6"/>
        <v>5586.3224225118911</v>
      </c>
      <c r="G217" s="12">
        <f>MOD(Settings!$B$17*G216,Settings!$B$18)</f>
        <v>755590439</v>
      </c>
      <c r="H217" s="12">
        <f>MAX(G217,1)/Settings!$B$18</f>
        <v>0.35184921666600238</v>
      </c>
      <c r="I217" s="12">
        <f>-Settings!$B$21*LN(H217)</f>
        <v>4.1782102276058097</v>
      </c>
      <c r="J217" s="12">
        <f>-Settings!$B$24*LN(H217)</f>
        <v>12.534630682817429</v>
      </c>
      <c r="K217" s="12">
        <f>Settings!$B$12</f>
        <v>300</v>
      </c>
      <c r="L217" s="12">
        <f>Settings!$B$12*Settings!$B$25</f>
        <v>75</v>
      </c>
    </row>
    <row r="218" spans="1:12" x14ac:dyDescent="0.25">
      <c r="A218" s="7">
        <v>2</v>
      </c>
      <c r="B218" s="7">
        <v>93</v>
      </c>
      <c r="C218" s="12">
        <f>MOD(Settings!$B$17*C217,Settings!$B$18)</f>
        <v>673736580</v>
      </c>
      <c r="D218" s="12">
        <f>MAX(C218,1)/Settings!$B$18</f>
        <v>0.31373304329520701</v>
      </c>
      <c r="E218" s="12">
        <f>-Settings!$B$11*LN(D218)</f>
        <v>69.552770116252944</v>
      </c>
      <c r="F218" s="12">
        <f t="shared" si="6"/>
        <v>5655.8751926281439</v>
      </c>
      <c r="G218" s="12">
        <f>MOD(Settings!$B$17*G217,Settings!$B$18)</f>
        <v>1137703562</v>
      </c>
      <c r="H218" s="12">
        <f>MAX(G218,1)/Settings!$B$18</f>
        <v>0.52978450550222045</v>
      </c>
      <c r="I218" s="12">
        <f>-Settings!$B$21*LN(H218)</f>
        <v>2.5411397940380489</v>
      </c>
      <c r="J218" s="12">
        <f>-Settings!$B$24*LN(H218)</f>
        <v>7.6234193821141467</v>
      </c>
      <c r="K218" s="12">
        <f>Settings!$B$12</f>
        <v>300</v>
      </c>
      <c r="L218" s="12">
        <f>Settings!$B$12*Settings!$B$25</f>
        <v>75</v>
      </c>
    </row>
    <row r="219" spans="1:12" x14ac:dyDescent="0.25">
      <c r="A219" s="7">
        <v>2</v>
      </c>
      <c r="B219" s="7">
        <v>94</v>
      </c>
      <c r="C219" s="12">
        <f>MOD(Settings!$B$17*C218,Settings!$B$18)</f>
        <v>1956913076</v>
      </c>
      <c r="D219" s="12">
        <f>MAX(C219,1)/Settings!$B$18</f>
        <v>0.91125866254384569</v>
      </c>
      <c r="E219" s="12">
        <f>-Settings!$B$11*LN(D219)</f>
        <v>5.57570936900985</v>
      </c>
      <c r="F219" s="12">
        <f t="shared" si="6"/>
        <v>5661.4509019971538</v>
      </c>
      <c r="G219" s="12">
        <f>MOD(Settings!$B$17*G218,Settings!$B$18)</f>
        <v>189373646</v>
      </c>
      <c r="H219" s="12">
        <f>MAX(G219,1)/Settings!$B$18</f>
        <v>8.8183975819583968E-2</v>
      </c>
      <c r="I219" s="12">
        <f>-Settings!$B$21*LN(H219)</f>
        <v>9.7133200501011174</v>
      </c>
      <c r="J219" s="12">
        <f>-Settings!$B$24*LN(H219)</f>
        <v>29.139960150303352</v>
      </c>
      <c r="K219" s="12">
        <f>Settings!$B$12</f>
        <v>300</v>
      </c>
      <c r="L219" s="12">
        <f>Settings!$B$12*Settings!$B$25</f>
        <v>75</v>
      </c>
    </row>
    <row r="220" spans="1:12" x14ac:dyDescent="0.25">
      <c r="A220" s="7">
        <v>2</v>
      </c>
      <c r="B220" s="7">
        <v>95</v>
      </c>
      <c r="C220" s="12">
        <f>MOD(Settings!$B$17*C219,Settings!$B$18)</f>
        <v>1126014527</v>
      </c>
      <c r="D220" s="12">
        <f>MAX(C220,1)/Settings!$B$18</f>
        <v>0.52434137441420059</v>
      </c>
      <c r="E220" s="12">
        <f>-Settings!$B$11*LN(D220)</f>
        <v>38.736739733459814</v>
      </c>
      <c r="F220" s="12">
        <f t="shared" si="6"/>
        <v>5700.1876417306139</v>
      </c>
      <c r="G220" s="12">
        <f>MOD(Settings!$B$17*G219,Settings!$B$18)</f>
        <v>232103468</v>
      </c>
      <c r="H220" s="12">
        <f>MAX(G220,1)/Settings!$B$18</f>
        <v>0.10808159974780009</v>
      </c>
      <c r="I220" s="12">
        <f>-Settings!$B$21*LN(H220)</f>
        <v>8.8994751356967612</v>
      </c>
      <c r="J220" s="12">
        <f>-Settings!$B$24*LN(H220)</f>
        <v>26.698425407090284</v>
      </c>
      <c r="K220" s="12">
        <f>Settings!$B$12</f>
        <v>300</v>
      </c>
      <c r="L220" s="12">
        <f>Settings!$B$12*Settings!$B$25</f>
        <v>75</v>
      </c>
    </row>
    <row r="221" spans="1:12" x14ac:dyDescent="0.25">
      <c r="A221" s="7">
        <v>2</v>
      </c>
      <c r="B221" s="7">
        <v>96</v>
      </c>
      <c r="C221" s="12">
        <f>MOD(Settings!$B$17*C220,Settings!$B$18)</f>
        <v>1300257925</v>
      </c>
      <c r="D221" s="12">
        <f>MAX(C221,1)/Settings!$B$18</f>
        <v>0.60547977946953835</v>
      </c>
      <c r="E221" s="12">
        <f>-Settings!$B$11*LN(D221)</f>
        <v>30.104046678721645</v>
      </c>
      <c r="F221" s="12">
        <f t="shared" si="6"/>
        <v>5730.2916884093356</v>
      </c>
      <c r="G221" s="12">
        <f>MOD(Settings!$B$17*G220,Settings!$B$18)</f>
        <v>1132683724</v>
      </c>
      <c r="H221" s="12">
        <f>MAX(G221,1)/Settings!$B$18</f>
        <v>0.52744696127597568</v>
      </c>
      <c r="I221" s="12">
        <f>-Settings!$B$21*LN(H221)</f>
        <v>2.5588278641250422</v>
      </c>
      <c r="J221" s="12">
        <f>-Settings!$B$24*LN(H221)</f>
        <v>7.676483592375126</v>
      </c>
      <c r="K221" s="12">
        <f>Settings!$B$12</f>
        <v>300</v>
      </c>
      <c r="L221" s="12">
        <f>Settings!$B$12*Settings!$B$25</f>
        <v>75</v>
      </c>
    </row>
    <row r="222" spans="1:12" x14ac:dyDescent="0.25">
      <c r="A222" s="7">
        <v>2</v>
      </c>
      <c r="B222" s="7">
        <v>97</v>
      </c>
      <c r="C222" s="12">
        <f>MOD(Settings!$B$17*C221,Settings!$B$18)</f>
        <v>641353603</v>
      </c>
      <c r="D222" s="12">
        <f>MAX(C222,1)/Settings!$B$18</f>
        <v>0.29865354453150816</v>
      </c>
      <c r="E222" s="12">
        <f>-Settings!$B$11*LN(D222)</f>
        <v>72.508265481654902</v>
      </c>
      <c r="F222" s="12">
        <f t="shared" si="6"/>
        <v>5802.7999538909908</v>
      </c>
      <c r="G222" s="12">
        <f>MOD(Settings!$B$17*G221,Settings!$B$18)</f>
        <v>1720302260</v>
      </c>
      <c r="H222" s="12">
        <f>MAX(G222,1)/Settings!$B$18</f>
        <v>0.80107816532304421</v>
      </c>
      <c r="I222" s="12">
        <f>-Settings!$B$21*LN(H222)</f>
        <v>0.8871870080075529</v>
      </c>
      <c r="J222" s="12">
        <f>-Settings!$B$24*LN(H222)</f>
        <v>2.6615610240226588</v>
      </c>
      <c r="K222" s="12">
        <f>Settings!$B$12</f>
        <v>300</v>
      </c>
      <c r="L222" s="12">
        <f>Settings!$B$12*Settings!$B$25</f>
        <v>75</v>
      </c>
    </row>
    <row r="223" spans="1:12" x14ac:dyDescent="0.25">
      <c r="A223" s="7">
        <v>2</v>
      </c>
      <c r="B223" s="7">
        <v>98</v>
      </c>
      <c r="C223" s="12">
        <f>MOD(Settings!$B$17*C222,Settings!$B$18)</f>
        <v>1009581328</v>
      </c>
      <c r="D223" s="12">
        <f>MAX(C223,1)/Settings!$B$18</f>
        <v>0.47012294105725499</v>
      </c>
      <c r="E223" s="12">
        <f>-Settings!$B$11*LN(D223)</f>
        <v>45.28566250594163</v>
      </c>
      <c r="F223" s="12">
        <f t="shared" ref="F223:F245" si="7">F222+E223</f>
        <v>5848.085616396932</v>
      </c>
      <c r="G223" s="12">
        <f>MOD(Settings!$B$17*G222,Settings!$B$18)</f>
        <v>1547744259</v>
      </c>
      <c r="H223" s="12">
        <f>MAX(G223,1)/Settings!$B$18</f>
        <v>0.72072458440471654</v>
      </c>
      <c r="I223" s="12">
        <f>-Settings!$B$21*LN(H223)</f>
        <v>1.3099928231651108</v>
      </c>
      <c r="J223" s="12">
        <f>-Settings!$B$24*LN(H223)</f>
        <v>3.9299784694953326</v>
      </c>
      <c r="K223" s="12">
        <f>Settings!$B$12</f>
        <v>300</v>
      </c>
      <c r="L223" s="12">
        <f>Settings!$B$12*Settings!$B$25</f>
        <v>75</v>
      </c>
    </row>
    <row r="224" spans="1:12" x14ac:dyDescent="0.25">
      <c r="A224" s="7">
        <v>2</v>
      </c>
      <c r="B224" s="7">
        <v>99</v>
      </c>
      <c r="C224" s="12">
        <f>MOD(Settings!$B$17*C223,Settings!$B$18)</f>
        <v>765084749</v>
      </c>
      <c r="D224" s="12">
        <f>MAX(C224,1)/Settings!$B$18</f>
        <v>0.35627034928475987</v>
      </c>
      <c r="E224" s="12">
        <f>-Settings!$B$11*LN(D224)</f>
        <v>61.923925693876896</v>
      </c>
      <c r="F224" s="12">
        <f t="shared" si="7"/>
        <v>5910.0095420908092</v>
      </c>
      <c r="G224" s="12">
        <f>MOD(Settings!$B$17*G223,Settings!$B$18)</f>
        <v>468344902</v>
      </c>
      <c r="H224" s="12">
        <f>MAX(G224,1)/Settings!$B$18</f>
        <v>0.21809009007089311</v>
      </c>
      <c r="I224" s="12">
        <f>-Settings!$B$21*LN(H224)</f>
        <v>6.0913881774174286</v>
      </c>
      <c r="J224" s="12">
        <f>-Settings!$B$24*LN(H224)</f>
        <v>18.274164532252286</v>
      </c>
      <c r="K224" s="12">
        <f>Settings!$B$12</f>
        <v>300</v>
      </c>
      <c r="L224" s="12">
        <f>Settings!$B$12*Settings!$B$25</f>
        <v>75</v>
      </c>
    </row>
    <row r="225" spans="1:12" x14ac:dyDescent="0.25">
      <c r="A225" s="7">
        <v>2</v>
      </c>
      <c r="B225" s="7">
        <v>100</v>
      </c>
      <c r="C225" s="12">
        <f>MOD(Settings!$B$17*C224,Settings!$B$18)</f>
        <v>1794781854</v>
      </c>
      <c r="D225" s="12">
        <f>MAX(C225,1)/Settings!$B$18</f>
        <v>0.83576042895939218</v>
      </c>
      <c r="E225" s="12">
        <f>-Settings!$B$11*LN(D225)</f>
        <v>10.764796511780942</v>
      </c>
      <c r="F225" s="12">
        <f t="shared" si="7"/>
        <v>5920.7743386025904</v>
      </c>
      <c r="G225" s="12">
        <f>MOD(Settings!$B$17*G224,Settings!$B$18)</f>
        <v>945201659</v>
      </c>
      <c r="H225" s="12">
        <f>MAX(G225,1)/Settings!$B$18</f>
        <v>0.44014382150030873</v>
      </c>
      <c r="I225" s="12">
        <f>-Settings!$B$21*LN(H225)</f>
        <v>3.2826149537322751</v>
      </c>
      <c r="J225" s="12">
        <f>-Settings!$B$24*LN(H225)</f>
        <v>9.8478448611968261</v>
      </c>
      <c r="K225" s="12">
        <f>Settings!$B$12</f>
        <v>300</v>
      </c>
      <c r="L225" s="12">
        <f>Settings!$B$12*Settings!$B$25</f>
        <v>75</v>
      </c>
    </row>
    <row r="226" spans="1:12" x14ac:dyDescent="0.25">
      <c r="A226" s="7">
        <v>2</v>
      </c>
      <c r="B226" s="7">
        <v>101</v>
      </c>
      <c r="C226" s="12">
        <f>MOD(Settings!$B$17*C225,Settings!$B$18)</f>
        <v>1343314416</v>
      </c>
      <c r="D226" s="12">
        <f>MAX(C226,1)/Settings!$B$18</f>
        <v>0.62552952050488886</v>
      </c>
      <c r="E226" s="12">
        <f>-Settings!$B$11*LN(D226)</f>
        <v>28.149405308222516</v>
      </c>
      <c r="F226" s="12">
        <f t="shared" si="7"/>
        <v>5948.9237439108128</v>
      </c>
      <c r="G226" s="12">
        <f>MOD(Settings!$B$17*G225,Settings!$B$18)</f>
        <v>1067745954</v>
      </c>
      <c r="H226" s="12">
        <f>MAX(G226,1)/Settings!$B$18</f>
        <v>0.49720795568880066</v>
      </c>
      <c r="I226" s="12">
        <f>-Settings!$B$21*LN(H226)</f>
        <v>2.7949876739619546</v>
      </c>
      <c r="J226" s="12">
        <f>-Settings!$B$24*LN(H226)</f>
        <v>8.3849630218858628</v>
      </c>
      <c r="K226" s="12">
        <f>Settings!$B$12</f>
        <v>300</v>
      </c>
      <c r="L226" s="12">
        <f>Settings!$B$12*Settings!$B$25</f>
        <v>75</v>
      </c>
    </row>
    <row r="227" spans="1:12" x14ac:dyDescent="0.25">
      <c r="A227" s="7">
        <v>2</v>
      </c>
      <c r="B227" s="7">
        <v>102</v>
      </c>
      <c r="C227" s="12">
        <f>MOD(Settings!$B$17*C226,Settings!$B$18)</f>
        <v>589808801</v>
      </c>
      <c r="D227" s="12">
        <f>MAX(C227,1)/Settings!$B$18</f>
        <v>0.27465112566698863</v>
      </c>
      <c r="E227" s="12">
        <f>-Settings!$B$11*LN(D227)</f>
        <v>77.535217239063911</v>
      </c>
      <c r="F227" s="12">
        <f t="shared" si="7"/>
        <v>6026.4589611498768</v>
      </c>
      <c r="G227" s="12">
        <f>MOD(Settings!$B$17*G226,Settings!$B$18)</f>
        <v>1232894546</v>
      </c>
      <c r="H227" s="12">
        <f>MAX(G227,1)/Settings!$B$18</f>
        <v>0.57411126167239213</v>
      </c>
      <c r="I227" s="12">
        <f>-Settings!$B$21*LN(H227)</f>
        <v>2.2197282631203508</v>
      </c>
      <c r="J227" s="12">
        <f>-Settings!$B$24*LN(H227)</f>
        <v>6.6591847893610527</v>
      </c>
      <c r="K227" s="12">
        <f>Settings!$B$12</f>
        <v>300</v>
      </c>
      <c r="L227" s="12">
        <f>Settings!$B$12*Settings!$B$25</f>
        <v>75</v>
      </c>
    </row>
    <row r="228" spans="1:12" x14ac:dyDescent="0.25">
      <c r="A228" s="7">
        <v>2</v>
      </c>
      <c r="B228" s="7">
        <v>103</v>
      </c>
      <c r="C228" s="12">
        <f>MOD(Settings!$B$17*C227,Settings!$B$18)</f>
        <v>132003855</v>
      </c>
      <c r="D228" s="12">
        <f>MAX(C228,1)/Settings!$B$18</f>
        <v>6.1469085077507923E-2</v>
      </c>
      <c r="E228" s="12">
        <f>-Settings!$B$11*LN(D228)</f>
        <v>167.35325473337929</v>
      </c>
      <c r="F228" s="12">
        <f t="shared" si="7"/>
        <v>6193.8122158832557</v>
      </c>
      <c r="G228" s="12">
        <f>MOD(Settings!$B$17*G227,Settings!$B$18)</f>
        <v>188924719</v>
      </c>
      <c r="H228" s="12">
        <f>MAX(G228,1)/Settings!$B$18</f>
        <v>8.7974927894759428E-2</v>
      </c>
      <c r="I228" s="12">
        <f>-Settings!$B$21*LN(H228)</f>
        <v>9.7228136615416076</v>
      </c>
      <c r="J228" s="12">
        <f>-Settings!$B$24*LN(H228)</f>
        <v>29.168440984624823</v>
      </c>
      <c r="K228" s="12">
        <f>Settings!$B$12</f>
        <v>300</v>
      </c>
      <c r="L228" s="12">
        <f>Settings!$B$12*Settings!$B$25</f>
        <v>75</v>
      </c>
    </row>
    <row r="229" spans="1:12" x14ac:dyDescent="0.25">
      <c r="A229" s="7">
        <v>2</v>
      </c>
      <c r="B229" s="7">
        <v>104</v>
      </c>
      <c r="C229" s="12">
        <f>MOD(Settings!$B$17*C228,Settings!$B$18)</f>
        <v>238183634</v>
      </c>
      <c r="D229" s="12">
        <f>MAX(C229,1)/Settings!$B$18</f>
        <v>0.11091289767572325</v>
      </c>
      <c r="E229" s="12">
        <f>-Settings!$B$11*LN(D229)</f>
        <v>131.94060548019212</v>
      </c>
      <c r="F229" s="12">
        <f t="shared" si="7"/>
        <v>6325.7528213634478</v>
      </c>
      <c r="G229" s="12">
        <f>MOD(Settings!$B$17*G228,Settings!$B$18)</f>
        <v>1276921967</v>
      </c>
      <c r="H229" s="12">
        <f>MAX(G229,1)/Settings!$B$18</f>
        <v>0.59461312722163884</v>
      </c>
      <c r="I229" s="12">
        <f>-Settings!$B$21*LN(H229)</f>
        <v>2.0793771650500665</v>
      </c>
      <c r="J229" s="12">
        <f>-Settings!$B$24*LN(H229)</f>
        <v>6.2381314951501992</v>
      </c>
      <c r="K229" s="12">
        <f>Settings!$B$12</f>
        <v>300</v>
      </c>
      <c r="L229" s="12">
        <f>Settings!$B$12*Settings!$B$25</f>
        <v>75</v>
      </c>
    </row>
    <row r="230" spans="1:12" x14ac:dyDescent="0.25">
      <c r="A230" s="7">
        <v>2</v>
      </c>
      <c r="B230" s="7">
        <v>105</v>
      </c>
      <c r="C230" s="12">
        <f>MOD(Settings!$B$17*C229,Settings!$B$18)</f>
        <v>242818630</v>
      </c>
      <c r="D230" s="12">
        <f>MAX(C230,1)/Settings!$B$18</f>
        <v>0.11307123588075453</v>
      </c>
      <c r="E230" s="12">
        <f>-Settings!$B$11*LN(D230)</f>
        <v>130.78423517206963</v>
      </c>
      <c r="F230" s="12">
        <f t="shared" si="7"/>
        <v>6456.537056535517</v>
      </c>
      <c r="G230" s="12">
        <f>MOD(Settings!$B$17*G229,Settings!$B$18)</f>
        <v>1423414898</v>
      </c>
      <c r="H230" s="12">
        <f>MAX(G230,1)/Settings!$B$18</f>
        <v>0.66282921408434825</v>
      </c>
      <c r="I230" s="12">
        <f>-Settings!$B$21*LN(H230)</f>
        <v>1.644951670517131</v>
      </c>
      <c r="J230" s="12">
        <f>-Settings!$B$24*LN(H230)</f>
        <v>4.9348550115513934</v>
      </c>
      <c r="K230" s="12">
        <f>Settings!$B$12</f>
        <v>300</v>
      </c>
      <c r="L230" s="12">
        <f>Settings!$B$12*Settings!$B$25</f>
        <v>75</v>
      </c>
    </row>
    <row r="231" spans="1:12" x14ac:dyDescent="0.25">
      <c r="A231" s="7">
        <v>2</v>
      </c>
      <c r="B231" s="7">
        <v>106</v>
      </c>
      <c r="C231" s="12">
        <f>MOD(Settings!$B$17*C230,Settings!$B$18)</f>
        <v>833785110</v>
      </c>
      <c r="D231" s="12">
        <f>MAX(C231,1)/Settings!$B$18</f>
        <v>0.3882614478414233</v>
      </c>
      <c r="E231" s="12">
        <f>-Settings!$B$11*LN(D231)</f>
        <v>56.764579898438939</v>
      </c>
      <c r="F231" s="12">
        <f t="shared" si="7"/>
        <v>6513.3016364339555</v>
      </c>
      <c r="G231" s="12">
        <f>MOD(Settings!$B$17*G230,Settings!$B$18)</f>
        <v>366363106</v>
      </c>
      <c r="H231" s="12">
        <f>MAX(G231,1)/Settings!$B$18</f>
        <v>0.17060111564146407</v>
      </c>
      <c r="I231" s="12">
        <f>-Settings!$B$21*LN(H231)</f>
        <v>7.0737084177189553</v>
      </c>
      <c r="J231" s="12">
        <f>-Settings!$B$24*LN(H231)</f>
        <v>21.221125253156867</v>
      </c>
      <c r="K231" s="12">
        <f>Settings!$B$12</f>
        <v>300</v>
      </c>
      <c r="L231" s="12">
        <f>Settings!$B$12*Settings!$B$25</f>
        <v>75</v>
      </c>
    </row>
    <row r="232" spans="1:12" x14ac:dyDescent="0.25">
      <c r="A232" s="7">
        <v>2</v>
      </c>
      <c r="B232" s="7">
        <v>107</v>
      </c>
      <c r="C232" s="12">
        <f>MOD(Settings!$B$17*C231,Settings!$B$18)</f>
        <v>1095547095</v>
      </c>
      <c r="D232" s="12">
        <f>MAX(C232,1)/Settings!$B$18</f>
        <v>0.51015387080151298</v>
      </c>
      <c r="E232" s="12">
        <f>-Settings!$B$11*LN(D232)</f>
        <v>40.382573478861602</v>
      </c>
      <c r="F232" s="12">
        <f t="shared" si="7"/>
        <v>6553.6842099128171</v>
      </c>
      <c r="G232" s="12">
        <f>MOD(Settings!$B$17*G231,Settings!$B$18)</f>
        <v>629106593</v>
      </c>
      <c r="H232" s="12">
        <f>MAX(G232,1)/Settings!$B$18</f>
        <v>0.29295058608658175</v>
      </c>
      <c r="I232" s="12">
        <f>-Settings!$B$21*LN(H232)</f>
        <v>4.9110053294257368</v>
      </c>
      <c r="J232" s="12">
        <f>-Settings!$B$24*LN(H232)</f>
        <v>14.733015988277209</v>
      </c>
      <c r="K232" s="12">
        <f>Settings!$B$12</f>
        <v>300</v>
      </c>
      <c r="L232" s="12">
        <f>Settings!$B$12*Settings!$B$25</f>
        <v>75</v>
      </c>
    </row>
    <row r="233" spans="1:12" x14ac:dyDescent="0.25">
      <c r="A233" s="7">
        <v>2</v>
      </c>
      <c r="B233" s="7">
        <v>108</v>
      </c>
      <c r="C233" s="12">
        <f>MOD(Settings!$B$17*C232,Settings!$B$18)</f>
        <v>335236287</v>
      </c>
      <c r="D233" s="12">
        <f>MAX(C233,1)/Settings!$B$18</f>
        <v>0.1561065610293795</v>
      </c>
      <c r="E233" s="12">
        <f>-Settings!$B$11*LN(D233)</f>
        <v>111.43298528437781</v>
      </c>
      <c r="F233" s="12">
        <f t="shared" si="7"/>
        <v>6665.1171951971946</v>
      </c>
      <c r="G233" s="12">
        <f>MOD(Settings!$B$17*G232,Settings!$B$18)</f>
        <v>1332514370</v>
      </c>
      <c r="H233" s="12">
        <f>MAX(G233,1)/Settings!$B$18</f>
        <v>0.62050035717920415</v>
      </c>
      <c r="I233" s="12">
        <f>-Settings!$B$21*LN(H233)</f>
        <v>1.9089163948254761</v>
      </c>
      <c r="J233" s="12">
        <f>-Settings!$B$24*LN(H233)</f>
        <v>5.7267491844764287</v>
      </c>
      <c r="K233" s="12">
        <f>Settings!$B$12</f>
        <v>300</v>
      </c>
      <c r="L233" s="12">
        <f>Settings!$B$12*Settings!$B$25</f>
        <v>75</v>
      </c>
    </row>
    <row r="234" spans="1:12" x14ac:dyDescent="0.25">
      <c r="A234" s="7">
        <v>2</v>
      </c>
      <c r="B234" s="7">
        <v>109</v>
      </c>
      <c r="C234" s="12">
        <f>MOD(Settings!$B$17*C233,Settings!$B$18)</f>
        <v>1466669528</v>
      </c>
      <c r="D234" s="12">
        <f>MAX(C234,1)/Settings!$B$18</f>
        <v>0.68297122078154759</v>
      </c>
      <c r="E234" s="12">
        <f>-Settings!$B$11*LN(D234)</f>
        <v>22.878153406976306</v>
      </c>
      <c r="F234" s="12">
        <f t="shared" si="7"/>
        <v>6687.9953486041713</v>
      </c>
      <c r="G234" s="12">
        <f>MOD(Settings!$B$17*G233,Settings!$B$18)</f>
        <v>1609545674</v>
      </c>
      <c r="H234" s="12">
        <f>MAX(G234,1)/Settings!$B$18</f>
        <v>0.74950311088445742</v>
      </c>
      <c r="I234" s="12">
        <f>-Settings!$B$21*LN(H234)</f>
        <v>1.1533792433403194</v>
      </c>
      <c r="J234" s="12">
        <f>-Settings!$B$24*LN(H234)</f>
        <v>3.4601377300209579</v>
      </c>
      <c r="K234" s="12">
        <f>Settings!$B$12</f>
        <v>300</v>
      </c>
      <c r="L234" s="12">
        <f>Settings!$B$12*Settings!$B$25</f>
        <v>75</v>
      </c>
    </row>
    <row r="235" spans="1:12" x14ac:dyDescent="0.25">
      <c r="A235" s="7">
        <v>2</v>
      </c>
      <c r="B235" s="7">
        <v>110</v>
      </c>
      <c r="C235" s="12">
        <f>MOD(Settings!$B$17*C234,Settings!$B$18)</f>
        <v>1497456830</v>
      </c>
      <c r="D235" s="12">
        <f>MAX(C235,1)/Settings!$B$18</f>
        <v>0.69730767547027561</v>
      </c>
      <c r="E235" s="12">
        <f>-Settings!$B$11*LN(D235)</f>
        <v>21.631712244062733</v>
      </c>
      <c r="F235" s="12">
        <f t="shared" si="7"/>
        <v>6709.6270608482337</v>
      </c>
      <c r="G235" s="12">
        <f>MOD(Settings!$B$17*G234,Settings!$B$18)</f>
        <v>1930125306</v>
      </c>
      <c r="H235" s="12">
        <f>MAX(G235,1)/Settings!$B$18</f>
        <v>0.89878463507573336</v>
      </c>
      <c r="I235" s="12">
        <f>-Settings!$B$21*LN(H235)</f>
        <v>0.42684733499359501</v>
      </c>
      <c r="J235" s="12">
        <f>-Settings!$B$24*LN(H235)</f>
        <v>1.280542004980785</v>
      </c>
      <c r="K235" s="12">
        <f>Settings!$B$12</f>
        <v>300</v>
      </c>
      <c r="L235" s="12">
        <f>Settings!$B$12*Settings!$B$25</f>
        <v>75</v>
      </c>
    </row>
    <row r="236" spans="1:12" x14ac:dyDescent="0.25">
      <c r="A236" s="7">
        <v>2</v>
      </c>
      <c r="B236" s="7">
        <v>111</v>
      </c>
      <c r="C236" s="12">
        <f>MOD(Settings!$B$17*C235,Settings!$B$18)</f>
        <v>1396082617</v>
      </c>
      <c r="D236" s="12">
        <f>MAX(C236,1)/Settings!$B$18</f>
        <v>0.65010162892290468</v>
      </c>
      <c r="E236" s="12">
        <f>-Settings!$B$11*LN(D236)</f>
        <v>25.837594567505985</v>
      </c>
      <c r="F236" s="12">
        <f t="shared" si="7"/>
        <v>6735.4646554157398</v>
      </c>
      <c r="G236" s="12">
        <f>MOD(Settings!$B$17*G235,Settings!$B$18)</f>
        <v>1875530007</v>
      </c>
      <c r="H236" s="12">
        <f>MAX(G236,1)/Settings!$B$18</f>
        <v>0.87336171785060401</v>
      </c>
      <c r="I236" s="12">
        <f>-Settings!$B$21*LN(H236)</f>
        <v>0.54162188027043345</v>
      </c>
      <c r="J236" s="12">
        <f>-Settings!$B$24*LN(H236)</f>
        <v>1.6248656408113002</v>
      </c>
      <c r="K236" s="12">
        <f>Settings!$B$12</f>
        <v>300</v>
      </c>
      <c r="L236" s="12">
        <f>Settings!$B$12*Settings!$B$25</f>
        <v>75</v>
      </c>
    </row>
    <row r="237" spans="1:12" x14ac:dyDescent="0.25">
      <c r="A237" s="7">
        <v>2</v>
      </c>
      <c r="B237" s="7">
        <v>112</v>
      </c>
      <c r="C237" s="12">
        <f>MOD(Settings!$B$17*C236,Settings!$B$18)</f>
        <v>554216797</v>
      </c>
      <c r="D237" s="12">
        <f>MAX(C237,1)/Settings!$B$18</f>
        <v>0.2580773072587686</v>
      </c>
      <c r="E237" s="12">
        <f>-Settings!$B$11*LN(D237)</f>
        <v>81.269765904355026</v>
      </c>
      <c r="F237" s="12">
        <f t="shared" si="7"/>
        <v>6816.734421320095</v>
      </c>
      <c r="G237" s="12">
        <f>MOD(Settings!$B$17*G236,Settings!$B$18)</f>
        <v>1267856983</v>
      </c>
      <c r="H237" s="12">
        <f>MAX(G237,1)/Settings!$B$18</f>
        <v>0.59039191510080913</v>
      </c>
      <c r="I237" s="12">
        <f>-Settings!$B$21*LN(H237)</f>
        <v>2.1078747988983237</v>
      </c>
      <c r="J237" s="12">
        <f>-Settings!$B$24*LN(H237)</f>
        <v>6.3236243966949708</v>
      </c>
      <c r="K237" s="12">
        <f>Settings!$B$12</f>
        <v>300</v>
      </c>
      <c r="L237" s="12">
        <f>Settings!$B$12*Settings!$B$25</f>
        <v>75</v>
      </c>
    </row>
    <row r="238" spans="1:12" x14ac:dyDescent="0.25">
      <c r="A238" s="7">
        <v>2</v>
      </c>
      <c r="B238" s="7">
        <v>113</v>
      </c>
      <c r="C238" s="12">
        <f>MOD(Settings!$B$17*C237,Settings!$B$18)</f>
        <v>1085130140</v>
      </c>
      <c r="D238" s="12">
        <f>MAX(C238,1)/Settings!$B$18</f>
        <v>0.50530309812412744</v>
      </c>
      <c r="E238" s="12">
        <f>-Settings!$B$11*LN(D238)</f>
        <v>40.955810126768327</v>
      </c>
      <c r="F238" s="12">
        <f t="shared" si="7"/>
        <v>6857.6902314468634</v>
      </c>
      <c r="G238" s="12">
        <f>MOD(Settings!$B$17*G237,Settings!$B$18)</f>
        <v>1539567747</v>
      </c>
      <c r="H238" s="12">
        <f>MAX(G238,1)/Settings!$B$18</f>
        <v>0.71691709929933634</v>
      </c>
      <c r="I238" s="12">
        <f>-Settings!$B$21*LN(H238)</f>
        <v>1.3311802667439565</v>
      </c>
      <c r="J238" s="12">
        <f>-Settings!$B$24*LN(H238)</f>
        <v>3.9935408002318695</v>
      </c>
      <c r="K238" s="12">
        <f>Settings!$B$12</f>
        <v>300</v>
      </c>
      <c r="L238" s="12">
        <f>Settings!$B$12*Settings!$B$25</f>
        <v>75</v>
      </c>
    </row>
    <row r="239" spans="1:12" x14ac:dyDescent="0.25">
      <c r="A239" s="7">
        <v>2</v>
      </c>
      <c r="B239" s="7">
        <v>114</v>
      </c>
      <c r="C239" s="12">
        <f>MOD(Settings!$B$17*C238,Settings!$B$18)</f>
        <v>1351132656</v>
      </c>
      <c r="D239" s="12">
        <f>MAX(C239,1)/Settings!$B$18</f>
        <v>0.62917017220946503</v>
      </c>
      <c r="E239" s="12">
        <f>-Settings!$B$11*LN(D239)</f>
        <v>27.801210889136158</v>
      </c>
      <c r="F239" s="12">
        <f t="shared" si="7"/>
        <v>6885.4914423359996</v>
      </c>
      <c r="G239" s="12">
        <f>MOD(Settings!$B$17*G238,Settings!$B$18)</f>
        <v>484661126</v>
      </c>
      <c r="H239" s="12">
        <f>MAX(G239,1)/Settings!$B$18</f>
        <v>0.22568792394627255</v>
      </c>
      <c r="I239" s="12">
        <f>-Settings!$B$21*LN(H239)</f>
        <v>5.9544084059213045</v>
      </c>
      <c r="J239" s="12">
        <f>-Settings!$B$24*LN(H239)</f>
        <v>17.863225217763912</v>
      </c>
      <c r="K239" s="12">
        <f>Settings!$B$12</f>
        <v>300</v>
      </c>
      <c r="L239" s="12">
        <f>Settings!$B$12*Settings!$B$25</f>
        <v>75</v>
      </c>
    </row>
    <row r="240" spans="1:12" x14ac:dyDescent="0.25">
      <c r="A240" s="7">
        <v>2</v>
      </c>
      <c r="B240" s="7">
        <v>115</v>
      </c>
      <c r="C240" s="12">
        <f>MOD(Settings!$B$17*C239,Settings!$B$18)</f>
        <v>994466014</v>
      </c>
      <c r="D240" s="12">
        <f>MAX(C240,1)/Settings!$B$18</f>
        <v>0.4630843244786767</v>
      </c>
      <c r="E240" s="12">
        <f>-Settings!$B$11*LN(D240)</f>
        <v>46.190766910502845</v>
      </c>
      <c r="F240" s="12">
        <f t="shared" si="7"/>
        <v>6931.6822092465027</v>
      </c>
      <c r="G240" s="12">
        <f>MOD(Settings!$B$17*G239,Settings!$B$18)</f>
        <v>294071611</v>
      </c>
      <c r="H240" s="12">
        <f>MAX(G240,1)/Settings!$B$18</f>
        <v>0.13693776500268734</v>
      </c>
      <c r="I240" s="12">
        <f>-Settings!$B$21*LN(H240)</f>
        <v>7.9529149056771535</v>
      </c>
      <c r="J240" s="12">
        <f>-Settings!$B$24*LN(H240)</f>
        <v>23.85874471703146</v>
      </c>
      <c r="K240" s="12">
        <f>Settings!$B$12</f>
        <v>300</v>
      </c>
      <c r="L240" s="12">
        <f>Settings!$B$12*Settings!$B$25</f>
        <v>75</v>
      </c>
    </row>
    <row r="241" spans="1:12" x14ac:dyDescent="0.25">
      <c r="A241" s="7">
        <v>2</v>
      </c>
      <c r="B241" s="7">
        <v>116</v>
      </c>
      <c r="C241" s="12">
        <f>MOD(Settings!$B$17*C240,Settings!$B$18)</f>
        <v>125072697</v>
      </c>
      <c r="D241" s="12">
        <f>MAX(C241,1)/Settings!$B$18</f>
        <v>5.8241513119191637E-2</v>
      </c>
      <c r="E241" s="12">
        <f>-Settings!$B$11*LN(D241)</f>
        <v>170.58941368055096</v>
      </c>
      <c r="F241" s="12">
        <f t="shared" si="7"/>
        <v>7102.2716229270536</v>
      </c>
      <c r="G241" s="12">
        <f>MOD(Settings!$B$17*G240,Settings!$B$18)</f>
        <v>1101694330</v>
      </c>
      <c r="H241" s="12">
        <f>MAX(G241,1)/Settings!$B$18</f>
        <v>0.51301640016632921</v>
      </c>
      <c r="I241" s="12">
        <f>-Settings!$B$21*LN(H241)</f>
        <v>2.669789860748899</v>
      </c>
      <c r="J241" s="12">
        <f>-Settings!$B$24*LN(H241)</f>
        <v>8.0093695822466966</v>
      </c>
      <c r="K241" s="12">
        <f>Settings!$B$12</f>
        <v>300</v>
      </c>
      <c r="L241" s="12">
        <f>Settings!$B$12*Settings!$B$25</f>
        <v>75</v>
      </c>
    </row>
    <row r="242" spans="1:12" x14ac:dyDescent="0.25">
      <c r="A242" s="7">
        <v>2</v>
      </c>
      <c r="B242" s="7">
        <v>117</v>
      </c>
      <c r="C242" s="12">
        <f>MOD(Settings!$B$17*C241,Settings!$B$18)</f>
        <v>1857811713</v>
      </c>
      <c r="D242" s="12">
        <f>MAX(C242,1)/Settings!$B$18</f>
        <v>0.86511099425382498</v>
      </c>
      <c r="E242" s="12">
        <f>-Settings!$B$11*LN(D242)</f>
        <v>8.6938477935445171</v>
      </c>
      <c r="F242" s="12">
        <f t="shared" si="7"/>
        <v>7110.9654707205982</v>
      </c>
      <c r="G242" s="12">
        <f>MOD(Settings!$B$17*G241,Settings!$B$18)</f>
        <v>572599876</v>
      </c>
      <c r="H242" s="12">
        <f>MAX(G242,1)/Settings!$B$18</f>
        <v>0.26663759549457466</v>
      </c>
      <c r="I242" s="12">
        <f>-Settings!$B$21*LN(H242)</f>
        <v>5.2874594512817525</v>
      </c>
      <c r="J242" s="12">
        <f>-Settings!$B$24*LN(H242)</f>
        <v>15.862378353845259</v>
      </c>
      <c r="K242" s="12">
        <f>Settings!$B$12</f>
        <v>300</v>
      </c>
      <c r="L242" s="12">
        <f>Settings!$B$12*Settings!$B$25</f>
        <v>75</v>
      </c>
    </row>
    <row r="243" spans="1:12" x14ac:dyDescent="0.25">
      <c r="A243" s="7">
        <v>2</v>
      </c>
      <c r="B243" s="7">
        <v>118</v>
      </c>
      <c r="C243" s="12">
        <f>MOD(Settings!$B$17*C242,Settings!$B$18)</f>
        <v>1976716658</v>
      </c>
      <c r="D243" s="12">
        <f>MAX(C243,1)/Settings!$B$18</f>
        <v>0.92048042403556429</v>
      </c>
      <c r="E243" s="12">
        <f>-Settings!$B$11*LN(D243)</f>
        <v>4.9715727119631739</v>
      </c>
      <c r="F243" s="12">
        <f t="shared" si="7"/>
        <v>7115.937043432561</v>
      </c>
      <c r="G243" s="12">
        <f>MOD(Settings!$B$17*G242,Settings!$B$18)</f>
        <v>811893725</v>
      </c>
      <c r="H243" s="12">
        <f>MAX(G243,1)/Settings!$B$18</f>
        <v>0.37806747731662704</v>
      </c>
      <c r="I243" s="12">
        <f>-Settings!$B$21*LN(H243)</f>
        <v>3.8907303514966745</v>
      </c>
      <c r="J243" s="12">
        <f>-Settings!$B$24*LN(H243)</f>
        <v>11.672191054490023</v>
      </c>
      <c r="K243" s="12">
        <f>Settings!$B$12</f>
        <v>300</v>
      </c>
      <c r="L243" s="12">
        <f>Settings!$B$12*Settings!$B$25</f>
        <v>75</v>
      </c>
    </row>
    <row r="244" spans="1:12" x14ac:dyDescent="0.25">
      <c r="A244" s="7">
        <v>2</v>
      </c>
      <c r="B244" s="7">
        <v>119</v>
      </c>
      <c r="C244" s="12">
        <f>MOD(Settings!$B$17*C243,Settings!$B$18)</f>
        <v>1104851916</v>
      </c>
      <c r="D244" s="12">
        <f>MAX(C244,1)/Settings!$B$18</f>
        <v>0.51448676572855878</v>
      </c>
      <c r="E244" s="12">
        <f>-Settings!$B$11*LN(D244)</f>
        <v>39.875126797601965</v>
      </c>
      <c r="F244" s="12">
        <f t="shared" si="7"/>
        <v>7155.8121702301632</v>
      </c>
      <c r="G244" s="12">
        <f>MOD(Settings!$B$17*G243,Settings!$B$18)</f>
        <v>386743037</v>
      </c>
      <c r="H244" s="12">
        <f>MAX(G244,1)/Settings!$B$18</f>
        <v>0.18009126055058616</v>
      </c>
      <c r="I244" s="12">
        <f>-Settings!$B$21*LN(H244)</f>
        <v>6.8571662140629597</v>
      </c>
      <c r="J244" s="12">
        <f>-Settings!$B$24*LN(H244)</f>
        <v>20.571498642188878</v>
      </c>
      <c r="K244" s="12">
        <f>Settings!$B$12</f>
        <v>300</v>
      </c>
      <c r="L244" s="12">
        <f>Settings!$B$12*Settings!$B$25</f>
        <v>75</v>
      </c>
    </row>
    <row r="245" spans="1:12" x14ac:dyDescent="0.25">
      <c r="A245" s="7">
        <v>2</v>
      </c>
      <c r="B245" s="7">
        <v>120</v>
      </c>
      <c r="C245" s="12">
        <f>MOD(Settings!$B$17*C244,Settings!$B$18)</f>
        <v>2102540250</v>
      </c>
      <c r="D245" s="12">
        <f>MAX(C245,1)/Settings!$B$18</f>
        <v>0.97907159988725168</v>
      </c>
      <c r="E245" s="12">
        <f>-Settings!$B$11*LN(D245)</f>
        <v>1.2690302032902026</v>
      </c>
      <c r="F245" s="12">
        <f t="shared" si="7"/>
        <v>7157.0812004334539</v>
      </c>
      <c r="G245" s="12">
        <f>MOD(Settings!$B$17*G244,Settings!$B$18)</f>
        <v>1704707037</v>
      </c>
      <c r="H245" s="12">
        <f>MAX(G245,1)/Settings!$B$18</f>
        <v>0.79381607370163132</v>
      </c>
      <c r="I245" s="12">
        <f>-Settings!$B$21*LN(H245)</f>
        <v>0.92361395912379496</v>
      </c>
      <c r="J245" s="12">
        <f>-Settings!$B$24*LN(H245)</f>
        <v>2.7708418773713848</v>
      </c>
      <c r="K245" s="12">
        <f>Settings!$B$12</f>
        <v>300</v>
      </c>
      <c r="L245" s="12">
        <f>Settings!$B$12*Settings!$B$25</f>
        <v>75</v>
      </c>
    </row>
    <row r="246" spans="1:12" x14ac:dyDescent="0.25">
      <c r="A246" s="7">
        <v>3</v>
      </c>
      <c r="B246" s="7">
        <v>1</v>
      </c>
      <c r="C246" s="12">
        <f>MOD(Settings!$B$17*(Settings!$B$15+1000*A246),Settings!$B$18)</f>
        <v>257903415</v>
      </c>
      <c r="D246" s="12">
        <f>MAX(C246,1)/Settings!$B$18</f>
        <v>0.120095636285886</v>
      </c>
      <c r="E246" s="12">
        <f>-Settings!$B$11*LN(D246)</f>
        <v>127.16801307373443</v>
      </c>
      <c r="F246" s="12">
        <f>E246</f>
        <v>127.16801307373443</v>
      </c>
      <c r="G246" s="12">
        <f>MOD(Settings!$B$17*(Settings!$B$16+1000*A246),Settings!$B$18)</f>
        <v>963394047</v>
      </c>
      <c r="H246" s="12">
        <f>MAX(G246,1)/Settings!$B$18</f>
        <v>0.44861531231953544</v>
      </c>
      <c r="I246" s="12">
        <f>-Settings!$B$21*LN(H246)</f>
        <v>3.2063580956339663</v>
      </c>
      <c r="J246" s="12">
        <f>-Settings!$B$24*LN(H246)</f>
        <v>9.619074286901899</v>
      </c>
      <c r="K246" s="12">
        <f>Settings!$B$12</f>
        <v>300</v>
      </c>
      <c r="L246" s="12">
        <f>Settings!$B$12*Settings!$B$25</f>
        <v>75</v>
      </c>
    </row>
    <row r="247" spans="1:12" x14ac:dyDescent="0.25">
      <c r="A247" s="7">
        <v>3</v>
      </c>
      <c r="B247" s="7">
        <v>2</v>
      </c>
      <c r="C247" s="12">
        <f>MOD(Settings!$B$17*C246,Settings!$B$18)</f>
        <v>960696259</v>
      </c>
      <c r="D247" s="12">
        <f>MAX(C247,1)/Settings!$B$18</f>
        <v>0.44735905688598709</v>
      </c>
      <c r="E247" s="12">
        <f>-Settings!$B$11*LN(D247)</f>
        <v>48.26362485335143</v>
      </c>
      <c r="F247" s="12">
        <f t="shared" ref="F247:F278" si="8">F246+E247</f>
        <v>175.43163792708586</v>
      </c>
      <c r="G247" s="12">
        <f>MOD(Settings!$B$17*G246,Settings!$B$18)</f>
        <v>1884533196</v>
      </c>
      <c r="H247" s="12">
        <f>MAX(G247,1)/Settings!$B$18</f>
        <v>0.87755415443217111</v>
      </c>
      <c r="I247" s="12">
        <f>-Settings!$B$21*LN(H247)</f>
        <v>0.52246644437503209</v>
      </c>
      <c r="J247" s="12">
        <f>-Settings!$B$24*LN(H247)</f>
        <v>1.5673993331250964</v>
      </c>
      <c r="K247" s="12">
        <f>Settings!$B$12</f>
        <v>300</v>
      </c>
      <c r="L247" s="12">
        <f>Settings!$B$12*Settings!$B$25</f>
        <v>75</v>
      </c>
    </row>
    <row r="248" spans="1:12" x14ac:dyDescent="0.25">
      <c r="A248" s="7">
        <v>3</v>
      </c>
      <c r="B248" s="7">
        <v>3</v>
      </c>
      <c r="C248" s="12">
        <f>MOD(Settings!$B$17*C247,Settings!$B$18)</f>
        <v>1639966867</v>
      </c>
      <c r="D248" s="12">
        <f>MAX(C248,1)/Settings!$B$18</f>
        <v>0.76366908278487111</v>
      </c>
      <c r="E248" s="12">
        <f>-Settings!$B$11*LN(D248)</f>
        <v>16.177243281779397</v>
      </c>
      <c r="F248" s="12">
        <f t="shared" si="8"/>
        <v>191.60888120886526</v>
      </c>
      <c r="G248" s="12">
        <f>MOD(Settings!$B$17*G247,Settings!$B$18)</f>
        <v>113115569</v>
      </c>
      <c r="H248" s="12">
        <f>MAX(G248,1)/Settings!$B$18</f>
        <v>5.2673541499615437E-2</v>
      </c>
      <c r="I248" s="12">
        <f>-Settings!$B$21*LN(H248)</f>
        <v>11.774568033357525</v>
      </c>
      <c r="J248" s="12">
        <f>-Settings!$B$24*LN(H248)</f>
        <v>35.323704100072575</v>
      </c>
      <c r="K248" s="12">
        <f>Settings!$B$12</f>
        <v>300</v>
      </c>
      <c r="L248" s="12">
        <f>Settings!$B$12*Settings!$B$25</f>
        <v>75</v>
      </c>
    </row>
    <row r="249" spans="1:12" x14ac:dyDescent="0.25">
      <c r="A249" s="7">
        <v>3</v>
      </c>
      <c r="B249" s="7">
        <v>4</v>
      </c>
      <c r="C249" s="12">
        <f>MOD(Settings!$B$17*C248,Settings!$B$18)</f>
        <v>2118008071</v>
      </c>
      <c r="D249" s="12">
        <f>MAX(C249,1)/Settings!$B$18</f>
        <v>0.98627436532931145</v>
      </c>
      <c r="E249" s="12">
        <f>-Settings!$B$11*LN(D249)</f>
        <v>0.82924212623004889</v>
      </c>
      <c r="F249" s="12">
        <f t="shared" si="8"/>
        <v>192.4381233350953</v>
      </c>
      <c r="G249" s="12">
        <f>MOD(Settings!$B$17*G248,Settings!$B$18)</f>
        <v>610340588</v>
      </c>
      <c r="H249" s="12">
        <f>MAX(G249,1)/Settings!$B$18</f>
        <v>0.28421198403658904</v>
      </c>
      <c r="I249" s="12">
        <f>-Settings!$B$21*LN(H249)</f>
        <v>5.0321395863669478</v>
      </c>
      <c r="J249" s="12">
        <f>-Settings!$B$24*LN(H249)</f>
        <v>15.096418759100843</v>
      </c>
      <c r="K249" s="12">
        <f>Settings!$B$12</f>
        <v>300</v>
      </c>
      <c r="L249" s="12">
        <f>Settings!$B$12*Settings!$B$25</f>
        <v>75</v>
      </c>
    </row>
    <row r="250" spans="1:12" x14ac:dyDescent="0.25">
      <c r="A250" s="7">
        <v>3</v>
      </c>
      <c r="B250" s="7">
        <v>5</v>
      </c>
      <c r="C250" s="12">
        <f>MOD(Settings!$B$17*C249,Settings!$B$18)</f>
        <v>672716625</v>
      </c>
      <c r="D250" s="12">
        <f>MAX(C250,1)/Settings!$B$18</f>
        <v>0.31325808973668984</v>
      </c>
      <c r="E250" s="12">
        <f>-Settings!$B$11*LN(D250)</f>
        <v>69.643671621746435</v>
      </c>
      <c r="F250" s="12">
        <f t="shared" si="8"/>
        <v>262.08179495684175</v>
      </c>
      <c r="G250" s="12">
        <f>MOD(Settings!$B$17*G249,Settings!$B$18)</f>
        <v>1612364444</v>
      </c>
      <c r="H250" s="12">
        <f>MAX(G250,1)/Settings!$B$18</f>
        <v>0.75081570295189304</v>
      </c>
      <c r="I250" s="12">
        <f>-Settings!$B$21*LN(H250)</f>
        <v>1.1463802381143915</v>
      </c>
      <c r="J250" s="12">
        <f>-Settings!$B$24*LN(H250)</f>
        <v>3.4391407143431745</v>
      </c>
      <c r="K250" s="12">
        <f>Settings!$B$12</f>
        <v>300</v>
      </c>
      <c r="L250" s="12">
        <f>Settings!$B$12*Settings!$B$25</f>
        <v>75</v>
      </c>
    </row>
    <row r="251" spans="1:12" x14ac:dyDescent="0.25">
      <c r="A251" s="7">
        <v>3</v>
      </c>
      <c r="B251" s="7">
        <v>6</v>
      </c>
      <c r="C251" s="12">
        <f>MOD(Settings!$B$17*C250,Settings!$B$18)</f>
        <v>1994398567</v>
      </c>
      <c r="D251" s="12">
        <f>MAX(C251,1)/Settings!$B$18</f>
        <v>0.92871420454639675</v>
      </c>
      <c r="E251" s="12">
        <f>-Settings!$B$11*LN(D251)</f>
        <v>4.4372535138667377</v>
      </c>
      <c r="F251" s="12">
        <f t="shared" si="8"/>
        <v>266.51904847070847</v>
      </c>
      <c r="G251" s="12">
        <f>MOD(Settings!$B$17*G250,Settings!$B$18)</f>
        <v>2060552462</v>
      </c>
      <c r="H251" s="12">
        <f>MAX(G251,1)/Settings!$B$18</f>
        <v>0.95951951246686262</v>
      </c>
      <c r="I251" s="12">
        <f>-Settings!$B$21*LN(H251)</f>
        <v>0.16529051065254058</v>
      </c>
      <c r="J251" s="12">
        <f>-Settings!$B$24*LN(H251)</f>
        <v>0.49587153195762174</v>
      </c>
      <c r="K251" s="12">
        <f>Settings!$B$12</f>
        <v>300</v>
      </c>
      <c r="L251" s="12">
        <f>Settings!$B$12*Settings!$B$25</f>
        <v>75</v>
      </c>
    </row>
    <row r="252" spans="1:12" x14ac:dyDescent="0.25">
      <c r="A252" s="7">
        <v>3</v>
      </c>
      <c r="B252" s="7">
        <v>7</v>
      </c>
      <c r="C252" s="12">
        <f>MOD(Settings!$B$17*C251,Settings!$B$18)</f>
        <v>1931953193</v>
      </c>
      <c r="D252" s="12">
        <f>MAX(C252,1)/Settings!$B$18</f>
        <v>0.89963581128960279</v>
      </c>
      <c r="E252" s="12">
        <f>-Settings!$B$11*LN(D252)</f>
        <v>6.3459151005037659</v>
      </c>
      <c r="F252" s="12">
        <f t="shared" si="8"/>
        <v>272.86496357121223</v>
      </c>
      <c r="G252" s="12">
        <f>MOD(Settings!$B$17*G251,Settings!$B$18)</f>
        <v>1383937312</v>
      </c>
      <c r="H252" s="12">
        <f>MAX(G252,1)/Settings!$B$18</f>
        <v>0.644446030559226</v>
      </c>
      <c r="I252" s="12">
        <f>-Settings!$B$21*LN(H252)</f>
        <v>1.7574567942971298</v>
      </c>
      <c r="J252" s="12">
        <f>-Settings!$B$24*LN(H252)</f>
        <v>5.2723703828913893</v>
      </c>
      <c r="K252" s="12">
        <f>Settings!$B$12</f>
        <v>300</v>
      </c>
      <c r="L252" s="12">
        <f>Settings!$B$12*Settings!$B$25</f>
        <v>75</v>
      </c>
    </row>
    <row r="253" spans="1:12" x14ac:dyDescent="0.25">
      <c r="A253" s="7">
        <v>3</v>
      </c>
      <c r="B253" s="7">
        <v>8</v>
      </c>
      <c r="C253" s="12">
        <f>MOD(Settings!$B$17*C252,Settings!$B$18)</f>
        <v>384572111</v>
      </c>
      <c r="D253" s="12">
        <f>MAX(C253,1)/Settings!$B$18</f>
        <v>0.17908034435430559</v>
      </c>
      <c r="E253" s="12">
        <f>-Settings!$B$11*LN(D253)</f>
        <v>103.19524336221305</v>
      </c>
      <c r="F253" s="12">
        <f t="shared" si="8"/>
        <v>376.06020693342526</v>
      </c>
      <c r="G253" s="12">
        <f>MOD(Settings!$B$17*G252,Settings!$B$18)</f>
        <v>439022127</v>
      </c>
      <c r="H253" s="12">
        <f>MAX(G253,1)/Settings!$B$18</f>
        <v>0.20443560891059953</v>
      </c>
      <c r="I253" s="12">
        <f>-Settings!$B$21*LN(H253)</f>
        <v>6.3500088957373197</v>
      </c>
      <c r="J253" s="12">
        <f>-Settings!$B$24*LN(H253)</f>
        <v>19.050026687211961</v>
      </c>
      <c r="K253" s="12">
        <f>Settings!$B$12</f>
        <v>300</v>
      </c>
      <c r="L253" s="12">
        <f>Settings!$B$12*Settings!$B$25</f>
        <v>75</v>
      </c>
    </row>
    <row r="254" spans="1:12" x14ac:dyDescent="0.25">
      <c r="A254" s="7">
        <v>3</v>
      </c>
      <c r="B254" s="7">
        <v>9</v>
      </c>
      <c r="C254" s="12">
        <f>MOD(Settings!$B$17*C253,Settings!$B$18)</f>
        <v>1725175754</v>
      </c>
      <c r="D254" s="12">
        <f>MAX(C254,1)/Settings!$B$18</f>
        <v>0.80334756281382758</v>
      </c>
      <c r="E254" s="12">
        <f>-Settings!$B$11*LN(D254)</f>
        <v>13.138069696569708</v>
      </c>
      <c r="F254" s="12">
        <f t="shared" si="8"/>
        <v>389.19827662999495</v>
      </c>
      <c r="G254" s="12">
        <f>MOD(Settings!$B$17*G253,Settings!$B$18)</f>
        <v>2038561044</v>
      </c>
      <c r="H254" s="12">
        <f>MAX(G254,1)/Settings!$B$18</f>
        <v>0.9492789604464914</v>
      </c>
      <c r="I254" s="12">
        <f>-Settings!$B$21*LN(H254)</f>
        <v>0.20821028627689131</v>
      </c>
      <c r="J254" s="12">
        <f>-Settings!$B$24*LN(H254)</f>
        <v>0.62463085883067393</v>
      </c>
      <c r="K254" s="12">
        <f>Settings!$B$12</f>
        <v>300</v>
      </c>
      <c r="L254" s="12">
        <f>Settings!$B$12*Settings!$B$25</f>
        <v>75</v>
      </c>
    </row>
    <row r="255" spans="1:12" x14ac:dyDescent="0.25">
      <c r="A255" s="7">
        <v>3</v>
      </c>
      <c r="B255" s="7">
        <v>10</v>
      </c>
      <c r="C255" s="12">
        <f>MOD(Settings!$B$17*C254,Settings!$B$18)</f>
        <v>1852179331</v>
      </c>
      <c r="D255" s="12">
        <f>MAX(C255,1)/Settings!$B$18</f>
        <v>0.86248821199987469</v>
      </c>
      <c r="E255" s="12">
        <f>-Settings!$B$11*LN(D255)</f>
        <v>8.876027844992521</v>
      </c>
      <c r="F255" s="12">
        <f t="shared" si="8"/>
        <v>398.07430447498746</v>
      </c>
      <c r="G255" s="12">
        <f>MOD(Settings!$B$17*G254,Settings!$B$18)</f>
        <v>1141362270</v>
      </c>
      <c r="H255" s="12">
        <f>MAX(G255,1)/Settings!$B$18</f>
        <v>0.53148822418017694</v>
      </c>
      <c r="I255" s="12">
        <f>-Settings!$B$21*LN(H255)</f>
        <v>2.5282969490735496</v>
      </c>
      <c r="J255" s="12">
        <f>-Settings!$B$24*LN(H255)</f>
        <v>7.5848908472206489</v>
      </c>
      <c r="K255" s="12">
        <f>Settings!$B$12</f>
        <v>300</v>
      </c>
      <c r="L255" s="12">
        <f>Settings!$B$12*Settings!$B$25</f>
        <v>75</v>
      </c>
    </row>
    <row r="256" spans="1:12" x14ac:dyDescent="0.25">
      <c r="A256" s="7">
        <v>3</v>
      </c>
      <c r="B256" s="7">
        <v>11</v>
      </c>
      <c r="C256" s="12">
        <f>MOD(Settings!$B$17*C255,Settings!$B$18)</f>
        <v>1802552852</v>
      </c>
      <c r="D256" s="12">
        <f>MAX(C256,1)/Settings!$B$18</f>
        <v>0.83937908189342314</v>
      </c>
      <c r="E256" s="12">
        <f>-Settings!$B$11*LN(D256)</f>
        <v>10.505570922072733</v>
      </c>
      <c r="F256" s="12">
        <f t="shared" si="8"/>
        <v>408.57987539706016</v>
      </c>
      <c r="G256" s="12">
        <f>MOD(Settings!$B$17*G255,Settings!$B$18)</f>
        <v>1551736886</v>
      </c>
      <c r="H256" s="12">
        <f>MAX(G256,1)/Settings!$B$18</f>
        <v>0.72258379623414193</v>
      </c>
      <c r="I256" s="12">
        <f>-Settings!$B$21*LN(H256)</f>
        <v>1.2996875390956424</v>
      </c>
      <c r="J256" s="12">
        <f>-Settings!$B$24*LN(H256)</f>
        <v>3.8990626172869272</v>
      </c>
      <c r="K256" s="12">
        <f>Settings!$B$12</f>
        <v>300</v>
      </c>
      <c r="L256" s="12">
        <f>Settings!$B$12*Settings!$B$25</f>
        <v>75</v>
      </c>
    </row>
    <row r="257" spans="1:12" x14ac:dyDescent="0.25">
      <c r="A257" s="7">
        <v>3</v>
      </c>
      <c r="B257" s="7">
        <v>12</v>
      </c>
      <c r="C257" s="12">
        <f>MOD(Settings!$B$17*C256,Settings!$B$18)</f>
        <v>953975335</v>
      </c>
      <c r="D257" s="12">
        <f>MAX(C257,1)/Settings!$B$18</f>
        <v>0.44422938276279222</v>
      </c>
      <c r="E257" s="12">
        <f>-Settings!$B$11*LN(D257)</f>
        <v>48.684853326720287</v>
      </c>
      <c r="F257" s="12">
        <f t="shared" si="8"/>
        <v>457.26472872378042</v>
      </c>
      <c r="G257" s="12">
        <f>MOD(Settings!$B$17*G256,Settings!$B$18)</f>
        <v>1000433834</v>
      </c>
      <c r="H257" s="12">
        <f>MAX(G257,1)/Settings!$B$18</f>
        <v>0.46586330722359165</v>
      </c>
      <c r="I257" s="12">
        <f>-Settings!$B$21*LN(H257)</f>
        <v>3.0554520800999727</v>
      </c>
      <c r="J257" s="12">
        <f>-Settings!$B$24*LN(H257)</f>
        <v>9.166356240299919</v>
      </c>
      <c r="K257" s="12">
        <f>Settings!$B$12</f>
        <v>300</v>
      </c>
      <c r="L257" s="12">
        <f>Settings!$B$12*Settings!$B$25</f>
        <v>75</v>
      </c>
    </row>
    <row r="258" spans="1:12" x14ac:dyDescent="0.25">
      <c r="A258" s="7">
        <v>3</v>
      </c>
      <c r="B258" s="7">
        <v>13</v>
      </c>
      <c r="C258" s="12">
        <f>MOD(Settings!$B$17*C257,Settings!$B$18)</f>
        <v>350546843</v>
      </c>
      <c r="D258" s="12">
        <f>MAX(C258,1)/Settings!$B$18</f>
        <v>0.16323609424905669</v>
      </c>
      <c r="E258" s="12">
        <f>-Settings!$B$11*LN(D258)</f>
        <v>108.75346170983391</v>
      </c>
      <c r="F258" s="12">
        <f t="shared" si="8"/>
        <v>566.01819043361434</v>
      </c>
      <c r="G258" s="12">
        <f>MOD(Settings!$B$17*G257,Settings!$B$18)</f>
        <v>1641975675</v>
      </c>
      <c r="H258" s="12">
        <f>MAX(G258,1)/Settings!$B$18</f>
        <v>0.76460450690454085</v>
      </c>
      <c r="I258" s="12">
        <f>-Settings!$B$21*LN(H258)</f>
        <v>1.073586253106565</v>
      </c>
      <c r="J258" s="12">
        <f>-Settings!$B$24*LN(H258)</f>
        <v>3.2207587593196951</v>
      </c>
      <c r="K258" s="12">
        <f>Settings!$B$12</f>
        <v>300</v>
      </c>
      <c r="L258" s="12">
        <f>Settings!$B$12*Settings!$B$25</f>
        <v>75</v>
      </c>
    </row>
    <row r="259" spans="1:12" x14ac:dyDescent="0.25">
      <c r="A259" s="7">
        <v>3</v>
      </c>
      <c r="B259" s="7">
        <v>14</v>
      </c>
      <c r="C259" s="12">
        <f>MOD(Settings!$B$17*C258,Settings!$B$18)</f>
        <v>1093146580</v>
      </c>
      <c r="D259" s="12">
        <f>MAX(C259,1)/Settings!$B$18</f>
        <v>0.50903604389589097</v>
      </c>
      <c r="E259" s="12">
        <f>-Settings!$B$11*LN(D259)</f>
        <v>40.514187107025322</v>
      </c>
      <c r="F259" s="12">
        <f t="shared" si="8"/>
        <v>606.53237754063969</v>
      </c>
      <c r="G259" s="12">
        <f>MOD(Settings!$B$17*G258,Settings!$B$18)</f>
        <v>1520305775</v>
      </c>
      <c r="H259" s="12">
        <f>MAX(G259,1)/Settings!$B$18</f>
        <v>0.70794754461755394</v>
      </c>
      <c r="I259" s="12">
        <f>-Settings!$B$21*LN(H259)</f>
        <v>1.3815411102256421</v>
      </c>
      <c r="J259" s="12">
        <f>-Settings!$B$24*LN(H259)</f>
        <v>4.144623330676926</v>
      </c>
      <c r="K259" s="12">
        <f>Settings!$B$12</f>
        <v>300</v>
      </c>
      <c r="L259" s="12">
        <f>Settings!$B$12*Settings!$B$25</f>
        <v>75</v>
      </c>
    </row>
    <row r="260" spans="1:12" x14ac:dyDescent="0.25">
      <c r="A260" s="7">
        <v>3</v>
      </c>
      <c r="B260" s="7">
        <v>15</v>
      </c>
      <c r="C260" s="12">
        <f>MOD(Settings!$B$17*C259,Settings!$B$18)</f>
        <v>791969975</v>
      </c>
      <c r="D260" s="12">
        <f>MAX(C260,1)/Settings!$B$18</f>
        <v>0.36878975823930921</v>
      </c>
      <c r="E260" s="12">
        <f>-Settings!$B$11*LN(D260)</f>
        <v>59.851713491165661</v>
      </c>
      <c r="F260" s="12">
        <f t="shared" si="8"/>
        <v>666.38409103180538</v>
      </c>
      <c r="G260" s="12">
        <f>MOD(Settings!$B$17*G259,Settings!$B$18)</f>
        <v>1018728419</v>
      </c>
      <c r="H260" s="12">
        <f>MAX(G260,1)/Settings!$B$18</f>
        <v>0.4743823872294195</v>
      </c>
      <c r="I260" s="12">
        <f>-Settings!$B$21*LN(H260)</f>
        <v>2.9829662336054308</v>
      </c>
      <c r="J260" s="12">
        <f>-Settings!$B$24*LN(H260)</f>
        <v>8.9488987008162919</v>
      </c>
      <c r="K260" s="12">
        <f>Settings!$B$12</f>
        <v>300</v>
      </c>
      <c r="L260" s="12">
        <f>Settings!$B$12*Settings!$B$25</f>
        <v>75</v>
      </c>
    </row>
    <row r="261" spans="1:12" x14ac:dyDescent="0.25">
      <c r="A261" s="7">
        <v>3</v>
      </c>
      <c r="B261" s="7">
        <v>16</v>
      </c>
      <c r="C261" s="12">
        <f>MOD(Settings!$B$17*C260,Settings!$B$18)</f>
        <v>535725719</v>
      </c>
      <c r="D261" s="12">
        <f>MAX(C261,1)/Settings!$B$18</f>
        <v>0.24946672806957118</v>
      </c>
      <c r="E261" s="12">
        <f>-Settings!$B$11*LN(D261)</f>
        <v>83.30578362681797</v>
      </c>
      <c r="F261" s="12">
        <f t="shared" si="8"/>
        <v>749.68987465862335</v>
      </c>
      <c r="G261" s="12">
        <f>MOD(Settings!$B$17*G260,Settings!$B$18)</f>
        <v>2028904249</v>
      </c>
      <c r="H261" s="12">
        <f>MAX(G261,1)/Settings!$B$18</f>
        <v>0.94478216485343047</v>
      </c>
      <c r="I261" s="12">
        <f>-Settings!$B$21*LN(H261)</f>
        <v>0.22720356577320372</v>
      </c>
      <c r="J261" s="12">
        <f>-Settings!$B$24*LN(H261)</f>
        <v>0.68161069731961121</v>
      </c>
      <c r="K261" s="12">
        <f>Settings!$B$12</f>
        <v>300</v>
      </c>
      <c r="L261" s="12">
        <f>Settings!$B$12*Settings!$B$25</f>
        <v>75</v>
      </c>
    </row>
    <row r="262" spans="1:12" x14ac:dyDescent="0.25">
      <c r="A262" s="7">
        <v>3</v>
      </c>
      <c r="B262" s="7">
        <v>17</v>
      </c>
      <c r="C262" s="12">
        <f>MOD(Settings!$B$17*C261,Settings!$B$18)</f>
        <v>1690711009</v>
      </c>
      <c r="D262" s="12">
        <f>MAX(C262,1)/Settings!$B$18</f>
        <v>0.78729866528292125</v>
      </c>
      <c r="E262" s="12">
        <f>-Settings!$B$11*LN(D262)</f>
        <v>14.34885624615225</v>
      </c>
      <c r="F262" s="12">
        <f t="shared" si="8"/>
        <v>764.03873090477555</v>
      </c>
      <c r="G262" s="12">
        <f>MOD(Settings!$B$17*G261,Settings!$B$18)</f>
        <v>2048365877</v>
      </c>
      <c r="H262" s="12">
        <f>MAX(G262,1)/Settings!$B$18</f>
        <v>0.95384469160523488</v>
      </c>
      <c r="I262" s="12">
        <f>-Settings!$B$21*LN(H262)</f>
        <v>0.18901767138492964</v>
      </c>
      <c r="J262" s="12">
        <f>-Settings!$B$24*LN(H262)</f>
        <v>0.56705301415478893</v>
      </c>
      <c r="K262" s="12">
        <f>Settings!$B$12</f>
        <v>300</v>
      </c>
      <c r="L262" s="12">
        <f>Settings!$B$12*Settings!$B$25</f>
        <v>75</v>
      </c>
    </row>
    <row r="263" spans="1:12" x14ac:dyDescent="0.25">
      <c r="A263" s="7">
        <v>3</v>
      </c>
      <c r="B263" s="7">
        <v>18</v>
      </c>
      <c r="C263" s="12">
        <f>MOD(Settings!$B$17*C262,Settings!$B$18)</f>
        <v>276311159</v>
      </c>
      <c r="D263" s="12">
        <f>MAX(C263,1)/Settings!$B$18</f>
        <v>0.12866741005734886</v>
      </c>
      <c r="E263" s="12">
        <f>-Settings!$B$11*LN(D263)</f>
        <v>123.03146523325904</v>
      </c>
      <c r="F263" s="12">
        <f t="shared" si="8"/>
        <v>887.07019613803459</v>
      </c>
      <c r="G263" s="12">
        <f>MOD(Settings!$B$17*G262,Settings!$B$18)</f>
        <v>574949682</v>
      </c>
      <c r="H263" s="12">
        <f>MAX(G263,1)/Settings!$B$18</f>
        <v>0.26773180918196765</v>
      </c>
      <c r="I263" s="12">
        <f>-Settings!$B$21*LN(H263)</f>
        <v>5.2710780461016862</v>
      </c>
      <c r="J263" s="12">
        <f>-Settings!$B$24*LN(H263)</f>
        <v>15.813234138305059</v>
      </c>
      <c r="K263" s="12">
        <f>Settings!$B$12</f>
        <v>300</v>
      </c>
      <c r="L263" s="12">
        <f>Settings!$B$12*Settings!$B$25</f>
        <v>75</v>
      </c>
    </row>
    <row r="264" spans="1:12" x14ac:dyDescent="0.25">
      <c r="A264" s="7">
        <v>3</v>
      </c>
      <c r="B264" s="7">
        <v>19</v>
      </c>
      <c r="C264" s="12">
        <f>MOD(Settings!$B$17*C263,Settings!$B$18)</f>
        <v>1102004499</v>
      </c>
      <c r="D264" s="12">
        <f>MAX(C264,1)/Settings!$B$18</f>
        <v>0.51316083386221945</v>
      </c>
      <c r="E264" s="12">
        <f>-Settings!$B$11*LN(D264)</f>
        <v>40.02995799880263</v>
      </c>
      <c r="F264" s="12">
        <f t="shared" si="8"/>
        <v>927.1001541368372</v>
      </c>
      <c r="G264" s="12">
        <f>MOD(Settings!$B$17*G263,Settings!$B$18)</f>
        <v>1650377521</v>
      </c>
      <c r="H264" s="12">
        <f>MAX(G264,1)/Settings!$B$18</f>
        <v>0.7685169213304841</v>
      </c>
      <c r="I264" s="12">
        <f>-Settings!$B$21*LN(H264)</f>
        <v>1.0531707903941963</v>
      </c>
      <c r="J264" s="12">
        <f>-Settings!$B$24*LN(H264)</f>
        <v>3.159512371182589</v>
      </c>
      <c r="K264" s="12">
        <f>Settings!$B$12</f>
        <v>300</v>
      </c>
      <c r="L264" s="12">
        <f>Settings!$B$12*Settings!$B$25</f>
        <v>75</v>
      </c>
    </row>
    <row r="265" spans="1:12" x14ac:dyDescent="0.25">
      <c r="A265" s="7">
        <v>3</v>
      </c>
      <c r="B265" s="7">
        <v>20</v>
      </c>
      <c r="C265" s="12">
        <f>MOD(Settings!$B$17*C264,Settings!$B$18)</f>
        <v>1490642965</v>
      </c>
      <c r="D265" s="12">
        <f>MAX(C265,1)/Settings!$B$18</f>
        <v>0.69413472232135698</v>
      </c>
      <c r="E265" s="12">
        <f>-Settings!$B$11*LN(D265)</f>
        <v>21.905352775960417</v>
      </c>
      <c r="F265" s="12">
        <f t="shared" si="8"/>
        <v>949.00550691279761</v>
      </c>
      <c r="G265" s="12">
        <f>MOD(Settings!$B$17*G264,Settings!$B$18)</f>
        <v>996210795</v>
      </c>
      <c r="H265" s="12">
        <f>MAX(G265,1)/Settings!$B$18</f>
        <v>0.46389680144558509</v>
      </c>
      <c r="I265" s="12">
        <f>-Settings!$B$21*LN(H265)</f>
        <v>3.0723726486816911</v>
      </c>
      <c r="J265" s="12">
        <f>-Settings!$B$24*LN(H265)</f>
        <v>9.2171179460450734</v>
      </c>
      <c r="K265" s="12">
        <f>Settings!$B$12</f>
        <v>300</v>
      </c>
      <c r="L265" s="12">
        <f>Settings!$B$12*Settings!$B$25</f>
        <v>75</v>
      </c>
    </row>
    <row r="266" spans="1:12" x14ac:dyDescent="0.25">
      <c r="A266" s="7">
        <v>3</v>
      </c>
      <c r="B266" s="7">
        <v>21</v>
      </c>
      <c r="C266" s="12">
        <f>MOD(Settings!$B$17*C265,Settings!$B$18)</f>
        <v>692086853</v>
      </c>
      <c r="D266" s="12">
        <f>MAX(C266,1)/Settings!$B$18</f>
        <v>0.3222780550468145</v>
      </c>
      <c r="E266" s="12">
        <f>-Settings!$B$11*LN(D266)</f>
        <v>67.940434864249696</v>
      </c>
      <c r="F266" s="12">
        <f t="shared" si="8"/>
        <v>1016.9459417770473</v>
      </c>
      <c r="G266" s="12">
        <f>MOD(Settings!$B$17*G265,Settings!$B$18)</f>
        <v>1532319553</v>
      </c>
      <c r="H266" s="12">
        <f>MAX(G266,1)/Settings!$B$18</f>
        <v>0.71354189594906847</v>
      </c>
      <c r="I266" s="12">
        <f>-Settings!$B$21*LN(H266)</f>
        <v>1.3500564994785076</v>
      </c>
      <c r="J266" s="12">
        <f>-Settings!$B$24*LN(H266)</f>
        <v>4.0501694984355225</v>
      </c>
      <c r="K266" s="12">
        <f>Settings!$B$12</f>
        <v>300</v>
      </c>
      <c r="L266" s="12">
        <f>Settings!$B$12*Settings!$B$25</f>
        <v>75</v>
      </c>
    </row>
    <row r="267" spans="1:12" x14ac:dyDescent="0.25">
      <c r="A267" s="7">
        <v>3</v>
      </c>
      <c r="B267" s="7">
        <v>22</v>
      </c>
      <c r="C267" s="12">
        <f>MOD(Settings!$B$17*C266,Settings!$B$18)</f>
        <v>1132306219</v>
      </c>
      <c r="D267" s="12">
        <f>MAX(C267,1)/Settings!$B$18</f>
        <v>0.52727117181162875</v>
      </c>
      <c r="E267" s="12">
        <f>-Settings!$B$11*LN(D267)</f>
        <v>38.402418315766589</v>
      </c>
      <c r="F267" s="12">
        <f t="shared" si="8"/>
        <v>1055.3483600928139</v>
      </c>
      <c r="G267" s="12">
        <f>MOD(Settings!$B$17*G266,Settings!$B$18)</f>
        <v>1070832447</v>
      </c>
      <c r="H267" s="12">
        <f>MAX(G267,1)/Settings!$B$18</f>
        <v>0.49864521599311623</v>
      </c>
      <c r="I267" s="12">
        <f>-Settings!$B$21*LN(H267)</f>
        <v>2.7834417043905058</v>
      </c>
      <c r="J267" s="12">
        <f>-Settings!$B$24*LN(H267)</f>
        <v>8.3503251131715182</v>
      </c>
      <c r="K267" s="12">
        <f>Settings!$B$12</f>
        <v>300</v>
      </c>
      <c r="L267" s="12">
        <f>Settings!$B$12*Settings!$B$25</f>
        <v>75</v>
      </c>
    </row>
    <row r="268" spans="1:12" x14ac:dyDescent="0.25">
      <c r="A268" s="7">
        <v>3</v>
      </c>
      <c r="B268" s="7">
        <v>23</v>
      </c>
      <c r="C268" s="12">
        <f>MOD(Settings!$B$17*C267,Settings!$B$18)</f>
        <v>1818026666</v>
      </c>
      <c r="D268" s="12">
        <f>MAX(C268,1)/Settings!$B$18</f>
        <v>0.84658463804357897</v>
      </c>
      <c r="E268" s="12">
        <f>-Settings!$B$11*LN(D268)</f>
        <v>9.9927057919043438</v>
      </c>
      <c r="F268" s="12">
        <f t="shared" si="8"/>
        <v>1065.3410658847183</v>
      </c>
      <c r="G268" s="12">
        <f>MOD(Settings!$B$17*G267,Settings!$B$18)</f>
        <v>1567974869</v>
      </c>
      <c r="H268" s="12">
        <f>MAX(G268,1)/Settings!$B$18</f>
        <v>0.73014519630472419</v>
      </c>
      <c r="I268" s="12">
        <f>-Settings!$B$21*LN(H268)</f>
        <v>1.2580474622797038</v>
      </c>
      <c r="J268" s="12">
        <f>-Settings!$B$24*LN(H268)</f>
        <v>3.7741423868391113</v>
      </c>
      <c r="K268" s="12">
        <f>Settings!$B$12</f>
        <v>300</v>
      </c>
      <c r="L268" s="12">
        <f>Settings!$B$12*Settings!$B$25</f>
        <v>75</v>
      </c>
    </row>
    <row r="269" spans="1:12" x14ac:dyDescent="0.25">
      <c r="A269" s="7">
        <v>3</v>
      </c>
      <c r="B269" s="7">
        <v>24</v>
      </c>
      <c r="C269" s="12">
        <f>MOD(Settings!$B$17*C268,Settings!$B$18)</f>
        <v>1176845946</v>
      </c>
      <c r="D269" s="12">
        <f>MAX(C269,1)/Settings!$B$18</f>
        <v>0.54801159843244196</v>
      </c>
      <c r="E269" s="12">
        <f>-Settings!$B$11*LN(D269)</f>
        <v>36.087529634123584</v>
      </c>
      <c r="F269" s="12">
        <f t="shared" si="8"/>
        <v>1101.4285955188418</v>
      </c>
      <c r="G269" s="12">
        <f>MOD(Settings!$B$17*G268,Settings!$B$18)</f>
        <v>1181790946</v>
      </c>
      <c r="H269" s="12">
        <f>MAX(G269,1)/Settings!$B$18</f>
        <v>0.55031429349925098</v>
      </c>
      <c r="I269" s="12">
        <f>-Settings!$B$21*LN(H269)</f>
        <v>2.3890628849637192</v>
      </c>
      <c r="J269" s="12">
        <f>-Settings!$B$24*LN(H269)</f>
        <v>7.1671886548911576</v>
      </c>
      <c r="K269" s="12">
        <f>Settings!$B$12</f>
        <v>300</v>
      </c>
      <c r="L269" s="12">
        <f>Settings!$B$12*Settings!$B$25</f>
        <v>75</v>
      </c>
    </row>
    <row r="270" spans="1:12" x14ac:dyDescent="0.25">
      <c r="A270" s="7">
        <v>3</v>
      </c>
      <c r="B270" s="7">
        <v>25</v>
      </c>
      <c r="C270" s="12">
        <f>MOD(Settings!$B$17*C269,Settings!$B$18)</f>
        <v>925425552</v>
      </c>
      <c r="D270" s="12">
        <f>MAX(C270,1)/Settings!$B$18</f>
        <v>0.4309348540524649</v>
      </c>
      <c r="E270" s="12">
        <f>-Settings!$B$11*LN(D270)</f>
        <v>50.507901059588562</v>
      </c>
      <c r="F270" s="12">
        <f t="shared" si="8"/>
        <v>1151.9364965784303</v>
      </c>
      <c r="G270" s="12">
        <f>MOD(Settings!$B$17*G269,Settings!$B$18)</f>
        <v>284178319</v>
      </c>
      <c r="H270" s="12">
        <f>MAX(G270,1)/Settings!$B$18</f>
        <v>0.13233084191211072</v>
      </c>
      <c r="I270" s="12">
        <f>-Settings!$B$21*LN(H270)</f>
        <v>8.0898004560036334</v>
      </c>
      <c r="J270" s="12">
        <f>-Settings!$B$24*LN(H270)</f>
        <v>24.2694013680109</v>
      </c>
      <c r="K270" s="12">
        <f>Settings!$B$12</f>
        <v>300</v>
      </c>
      <c r="L270" s="12">
        <f>Settings!$B$12*Settings!$B$25</f>
        <v>75</v>
      </c>
    </row>
    <row r="271" spans="1:12" x14ac:dyDescent="0.25">
      <c r="A271" s="7">
        <v>3</v>
      </c>
      <c r="B271" s="7">
        <v>26</v>
      </c>
      <c r="C271" s="12">
        <f>MOD(Settings!$B$17*C270,Settings!$B$18)</f>
        <v>1550680890</v>
      </c>
      <c r="D271" s="12">
        <f>MAX(C271,1)/Settings!$B$18</f>
        <v>0.72209205977716118</v>
      </c>
      <c r="E271" s="12">
        <f>-Settings!$B$11*LN(D271)</f>
        <v>19.536158496061308</v>
      </c>
      <c r="F271" s="12">
        <f t="shared" si="8"/>
        <v>1171.4726550744915</v>
      </c>
      <c r="G271" s="12">
        <f>MOD(Settings!$B$17*G270,Settings!$B$18)</f>
        <v>181376505</v>
      </c>
      <c r="H271" s="12">
        <f>MAX(G271,1)/Settings!$B$18</f>
        <v>8.4460016845008368E-2</v>
      </c>
      <c r="I271" s="12">
        <f>-Settings!$B$21*LN(H271)</f>
        <v>9.8859081201309476</v>
      </c>
      <c r="J271" s="12">
        <f>-Settings!$B$24*LN(H271)</f>
        <v>29.657724360392841</v>
      </c>
      <c r="K271" s="12">
        <f>Settings!$B$12</f>
        <v>300</v>
      </c>
      <c r="L271" s="12">
        <f>Settings!$B$12*Settings!$B$25</f>
        <v>75</v>
      </c>
    </row>
    <row r="272" spans="1:12" x14ac:dyDescent="0.25">
      <c r="A272" s="7">
        <v>3</v>
      </c>
      <c r="B272" s="7">
        <v>27</v>
      </c>
      <c r="C272" s="12">
        <f>MOD(Settings!$B$17*C271,Settings!$B$18)</f>
        <v>432178238</v>
      </c>
      <c r="D272" s="12">
        <f>MAX(C272,1)/Settings!$B$18</f>
        <v>0.20124867474718422</v>
      </c>
      <c r="E272" s="12">
        <f>-Settings!$B$11*LN(D272)</f>
        <v>96.192836868738311</v>
      </c>
      <c r="F272" s="12">
        <f t="shared" si="8"/>
        <v>1267.6654919432299</v>
      </c>
      <c r="G272" s="12">
        <f>MOD(Settings!$B$17*G271,Settings!$B$18)</f>
        <v>1115624442</v>
      </c>
      <c r="H272" s="12">
        <f>MAX(G272,1)/Settings!$B$18</f>
        <v>0.51950311405561078</v>
      </c>
      <c r="I272" s="12">
        <f>-Settings!$B$21*LN(H272)</f>
        <v>2.6195298965142304</v>
      </c>
      <c r="J272" s="12">
        <f>-Settings!$B$24*LN(H272)</f>
        <v>7.8585896895426917</v>
      </c>
      <c r="K272" s="12">
        <f>Settings!$B$12</f>
        <v>300</v>
      </c>
      <c r="L272" s="12">
        <f>Settings!$B$12*Settings!$B$25</f>
        <v>75</v>
      </c>
    </row>
    <row r="273" spans="1:12" x14ac:dyDescent="0.25">
      <c r="A273" s="7">
        <v>3</v>
      </c>
      <c r="B273" s="7">
        <v>28</v>
      </c>
      <c r="C273" s="12">
        <f>MOD(Settings!$B$17*C272,Settings!$B$18)</f>
        <v>829951912</v>
      </c>
      <c r="D273" s="12">
        <f>MAX(C273,1)/Settings!$B$18</f>
        <v>0.38647647592540668</v>
      </c>
      <c r="E273" s="12">
        <f>-Settings!$B$11*LN(D273)</f>
        <v>57.041056629933365</v>
      </c>
      <c r="F273" s="12">
        <f t="shared" si="8"/>
        <v>1324.7065485731632</v>
      </c>
      <c r="G273" s="12">
        <f>MOD(Settings!$B$17*G272,Settings!$B$18)</f>
        <v>620274737</v>
      </c>
      <c r="H273" s="12">
        <f>MAX(G273,1)/Settings!$B$18</f>
        <v>0.28883793265039004</v>
      </c>
      <c r="I273" s="12">
        <f>-Settings!$B$21*LN(H273)</f>
        <v>4.9675581393848596</v>
      </c>
      <c r="J273" s="12">
        <f>-Settings!$B$24*LN(H273)</f>
        <v>14.902674418154579</v>
      </c>
      <c r="K273" s="12">
        <f>Settings!$B$12</f>
        <v>300</v>
      </c>
      <c r="L273" s="12">
        <f>Settings!$B$12*Settings!$B$25</f>
        <v>75</v>
      </c>
    </row>
    <row r="274" spans="1:12" x14ac:dyDescent="0.25">
      <c r="A274" s="7">
        <v>3</v>
      </c>
      <c r="B274" s="7">
        <v>29</v>
      </c>
      <c r="C274" s="12">
        <f>MOD(Settings!$B$17*C273,Settings!$B$18)</f>
        <v>1095497719</v>
      </c>
      <c r="D274" s="12">
        <f>MAX(C274,1)/Settings!$B$18</f>
        <v>0.51013087830978021</v>
      </c>
      <c r="E274" s="12">
        <f>-Settings!$B$11*LN(D274)</f>
        <v>40.385277722956985</v>
      </c>
      <c r="F274" s="12">
        <f t="shared" si="8"/>
        <v>1365.0918262961202</v>
      </c>
      <c r="G274" s="12">
        <f>MOD(Settings!$B$17*G273,Settings!$B$18)</f>
        <v>1071882221</v>
      </c>
      <c r="H274" s="12">
        <f>MAX(G274,1)/Settings!$B$18</f>
        <v>0.49913405510556608</v>
      </c>
      <c r="I274" s="12">
        <f>-Settings!$B$21*LN(H274)</f>
        <v>2.7795222872150145</v>
      </c>
      <c r="J274" s="12">
        <f>-Settings!$B$24*LN(H274)</f>
        <v>8.3385668616450435</v>
      </c>
      <c r="K274" s="12">
        <f>Settings!$B$12</f>
        <v>300</v>
      </c>
      <c r="L274" s="12">
        <f>Settings!$B$12*Settings!$B$25</f>
        <v>75</v>
      </c>
    </row>
    <row r="275" spans="1:12" x14ac:dyDescent="0.25">
      <c r="A275" s="7">
        <v>3</v>
      </c>
      <c r="B275" s="7">
        <v>30</v>
      </c>
      <c r="C275" s="12">
        <f>MOD(Settings!$B$17*C274,Settings!$B$18)</f>
        <v>1652857502</v>
      </c>
      <c r="D275" s="12">
        <f>MAX(C275,1)/Settings!$B$18</f>
        <v>0.76967175247598052</v>
      </c>
      <c r="E275" s="12">
        <f>-Settings!$B$11*LN(D275)</f>
        <v>15.707469030593952</v>
      </c>
      <c r="F275" s="12">
        <f t="shared" si="8"/>
        <v>1380.7992953267142</v>
      </c>
      <c r="G275" s="12">
        <f>MOD(Settings!$B$17*G274,Settings!$B$18)</f>
        <v>2031657311</v>
      </c>
      <c r="H275" s="12">
        <f>MAX(G275,1)/Settings!$B$18</f>
        <v>0.94606415924898546</v>
      </c>
      <c r="I275" s="12">
        <f>-Settings!$B$21*LN(H275)</f>
        <v>0.22177956245510763</v>
      </c>
      <c r="J275" s="12">
        <f>-Settings!$B$24*LN(H275)</f>
        <v>0.66533868736532287</v>
      </c>
      <c r="K275" s="12">
        <f>Settings!$B$12</f>
        <v>300</v>
      </c>
      <c r="L275" s="12">
        <f>Settings!$B$12*Settings!$B$25</f>
        <v>75</v>
      </c>
    </row>
    <row r="276" spans="1:12" x14ac:dyDescent="0.25">
      <c r="A276" s="7">
        <v>3</v>
      </c>
      <c r="B276" s="7">
        <v>31</v>
      </c>
      <c r="C276" s="12">
        <f>MOD(Settings!$B$17*C275,Settings!$B$18)</f>
        <v>1875062169</v>
      </c>
      <c r="D276" s="12">
        <f>MAX(C276,1)/Settings!$B$18</f>
        <v>0.87314386380517106</v>
      </c>
      <c r="E276" s="12">
        <f>-Settings!$B$11*LN(D276)</f>
        <v>8.1392966564119522</v>
      </c>
      <c r="F276" s="12">
        <f t="shared" si="8"/>
        <v>1388.9385919831261</v>
      </c>
      <c r="G276" s="12">
        <f>MOD(Settings!$B$17*G275,Settings!$B$18)</f>
        <v>1074438677</v>
      </c>
      <c r="H276" s="12">
        <f>MAX(G276,1)/Settings!$B$18</f>
        <v>0.50032449769802601</v>
      </c>
      <c r="I276" s="12">
        <f>-Settings!$B$21*LN(H276)</f>
        <v>2.7699935826813271</v>
      </c>
      <c r="J276" s="12">
        <f>-Settings!$B$24*LN(H276)</f>
        <v>8.3099807480439818</v>
      </c>
      <c r="K276" s="12">
        <f>Settings!$B$12</f>
        <v>300</v>
      </c>
      <c r="L276" s="12">
        <f>Settings!$B$12*Settings!$B$25</f>
        <v>75</v>
      </c>
    </row>
    <row r="277" spans="1:12" x14ac:dyDescent="0.25">
      <c r="A277" s="7">
        <v>3</v>
      </c>
      <c r="B277" s="7">
        <v>32</v>
      </c>
      <c r="C277" s="12">
        <f>MOD(Settings!$B$17*C276,Settings!$B$18)</f>
        <v>1994838305</v>
      </c>
      <c r="D277" s="12">
        <f>MAX(C277,1)/Settings!$B$18</f>
        <v>0.92891897350965025</v>
      </c>
      <c r="E277" s="12">
        <f>-Settings!$B$11*LN(D277)</f>
        <v>4.4240257808674501</v>
      </c>
      <c r="F277" s="12">
        <f t="shared" si="8"/>
        <v>1393.3626177639935</v>
      </c>
      <c r="G277" s="12">
        <f>MOD(Settings!$B$17*G276,Settings!$B$18)</f>
        <v>2048340363</v>
      </c>
      <c r="H277" s="12">
        <f>MAX(G277,1)/Settings!$B$18</f>
        <v>0.95383281072314496</v>
      </c>
      <c r="I277" s="12">
        <f>-Settings!$B$21*LN(H277)</f>
        <v>0.18906749482552931</v>
      </c>
      <c r="J277" s="12">
        <f>-Settings!$B$24*LN(H277)</f>
        <v>0.56720248447658794</v>
      </c>
      <c r="K277" s="12">
        <f>Settings!$B$12</f>
        <v>300</v>
      </c>
      <c r="L277" s="12">
        <f>Settings!$B$12*Settings!$B$25</f>
        <v>75</v>
      </c>
    </row>
    <row r="278" spans="1:12" x14ac:dyDescent="0.25">
      <c r="A278" s="7">
        <v>3</v>
      </c>
      <c r="B278" s="7">
        <v>33</v>
      </c>
      <c r="C278" s="12">
        <f>MOD(Settings!$B$17*C277,Settings!$B$18)</f>
        <v>732695171</v>
      </c>
      <c r="D278" s="12">
        <f>MAX(C278,1)/Settings!$B$18</f>
        <v>0.34118777669090211</v>
      </c>
      <c r="E278" s="12">
        <f>-Settings!$B$11*LN(D278)</f>
        <v>64.519337308567856</v>
      </c>
      <c r="F278" s="12">
        <f t="shared" si="8"/>
        <v>1457.8819550725614</v>
      </c>
      <c r="G278" s="12">
        <f>MOD(Settings!$B$17*G277,Settings!$B$18)</f>
        <v>146135884</v>
      </c>
      <c r="H278" s="12">
        <f>MAX(G278,1)/Settings!$B$18</f>
        <v>6.8049823896982622E-2</v>
      </c>
      <c r="I278" s="12">
        <f>-Settings!$B$21*LN(H278)</f>
        <v>10.750060550941749</v>
      </c>
      <c r="J278" s="12">
        <f>-Settings!$B$24*LN(H278)</f>
        <v>32.250181652825248</v>
      </c>
      <c r="K278" s="12">
        <f>Settings!$B$12</f>
        <v>300</v>
      </c>
      <c r="L278" s="12">
        <f>Settings!$B$12*Settings!$B$25</f>
        <v>75</v>
      </c>
    </row>
    <row r="279" spans="1:12" x14ac:dyDescent="0.25">
      <c r="A279" s="7">
        <v>3</v>
      </c>
      <c r="B279" s="7">
        <v>34</v>
      </c>
      <c r="C279" s="12">
        <f>MOD(Settings!$B$17*C278,Settings!$B$18)</f>
        <v>736507099</v>
      </c>
      <c r="D279" s="12">
        <f>MAX(C279,1)/Settings!$B$18</f>
        <v>0.34296284399133309</v>
      </c>
      <c r="E279" s="12">
        <f>-Settings!$B$11*LN(D279)</f>
        <v>64.207989854389339</v>
      </c>
      <c r="F279" s="12">
        <f t="shared" ref="F279:F310" si="9">F278+E279</f>
        <v>1522.0899449269507</v>
      </c>
      <c r="G279" s="12">
        <f>MOD(Settings!$B$17*G278,Settings!$B$18)</f>
        <v>1531993867</v>
      </c>
      <c r="H279" s="12">
        <f>MAX(G279,1)/Settings!$B$18</f>
        <v>0.71339023658697975</v>
      </c>
      <c r="I279" s="12">
        <f>-Settings!$B$21*LN(H279)</f>
        <v>1.3509067675982127</v>
      </c>
      <c r="J279" s="12">
        <f>-Settings!$B$24*LN(H279)</f>
        <v>4.0527203027946381</v>
      </c>
      <c r="K279" s="12">
        <f>Settings!$B$12</f>
        <v>300</v>
      </c>
      <c r="L279" s="12">
        <f>Settings!$B$12*Settings!$B$25</f>
        <v>75</v>
      </c>
    </row>
    <row r="280" spans="1:12" x14ac:dyDescent="0.25">
      <c r="A280" s="7">
        <v>3</v>
      </c>
      <c r="B280" s="7">
        <v>35</v>
      </c>
      <c r="C280" s="12">
        <f>MOD(Settings!$B$17*C279,Settings!$B$18)</f>
        <v>379071585</v>
      </c>
      <c r="D280" s="12">
        <f>MAX(C280,1)/Settings!$B$18</f>
        <v>0.17651896233508316</v>
      </c>
      <c r="E280" s="12">
        <f>-Settings!$B$11*LN(D280)</f>
        <v>104.05961838319782</v>
      </c>
      <c r="F280" s="12">
        <f t="shared" si="9"/>
        <v>1626.1495633101486</v>
      </c>
      <c r="G280" s="12">
        <f>MOD(Settings!$B$17*G279,Settings!$B$18)</f>
        <v>2039478786</v>
      </c>
      <c r="H280" s="12">
        <f>MAX(G280,1)/Settings!$B$18</f>
        <v>0.94970631736782674</v>
      </c>
      <c r="I280" s="12">
        <f>-Settings!$B$21*LN(H280)</f>
        <v>0.20640992717545906</v>
      </c>
      <c r="J280" s="12">
        <f>-Settings!$B$24*LN(H280)</f>
        <v>0.6192297815263772</v>
      </c>
      <c r="K280" s="12">
        <f>Settings!$B$12</f>
        <v>300</v>
      </c>
      <c r="L280" s="12">
        <f>Settings!$B$12*Settings!$B$25</f>
        <v>75</v>
      </c>
    </row>
    <row r="281" spans="1:12" x14ac:dyDescent="0.25">
      <c r="A281" s="7">
        <v>3</v>
      </c>
      <c r="B281" s="7">
        <v>36</v>
      </c>
      <c r="C281" s="12">
        <f>MOD(Settings!$B$17*C280,Settings!$B$18)</f>
        <v>1619632093</v>
      </c>
      <c r="D281" s="12">
        <f>MAX(C281,1)/Settings!$B$18</f>
        <v>0.7541999657425098</v>
      </c>
      <c r="E281" s="12">
        <f>-Settings!$B$11*LN(D281)</f>
        <v>16.92586437481021</v>
      </c>
      <c r="F281" s="12">
        <f t="shared" si="9"/>
        <v>1643.0754276849589</v>
      </c>
      <c r="G281" s="12">
        <f>MOD(Settings!$B$17*G280,Settings!$B$18)</f>
        <v>1533466535</v>
      </c>
      <c r="H281" s="12">
        <f>MAX(G281,1)/Settings!$B$18</f>
        <v>0.71407600106395597</v>
      </c>
      <c r="I281" s="12">
        <f>-Settings!$B$21*LN(H281)</f>
        <v>1.3470635129606208</v>
      </c>
      <c r="J281" s="12">
        <f>-Settings!$B$24*LN(H281)</f>
        <v>4.0411905388818621</v>
      </c>
      <c r="K281" s="12">
        <f>Settings!$B$12</f>
        <v>300</v>
      </c>
      <c r="L281" s="12">
        <f>Settings!$B$12*Settings!$B$25</f>
        <v>75</v>
      </c>
    </row>
    <row r="282" spans="1:12" x14ac:dyDescent="0.25">
      <c r="A282" s="7">
        <v>3</v>
      </c>
      <c r="B282" s="7">
        <v>37</v>
      </c>
      <c r="C282" s="12">
        <f>MOD(Settings!$B$17*C281,Settings!$B$18)</f>
        <v>1801361326</v>
      </c>
      <c r="D282" s="12">
        <f>MAX(C282,1)/Settings!$B$18</f>
        <v>0.83882423436214415</v>
      </c>
      <c r="E282" s="12">
        <f>-Settings!$B$11*LN(D282)</f>
        <v>10.545245320004472</v>
      </c>
      <c r="F282" s="12">
        <f t="shared" si="9"/>
        <v>1653.6206730049632</v>
      </c>
      <c r="G282" s="12">
        <f>MOD(Settings!$B$17*G281,Settings!$B$18)</f>
        <v>1020806098</v>
      </c>
      <c r="H282" s="12">
        <f>MAX(G282,1)/Settings!$B$18</f>
        <v>0.47534988190762228</v>
      </c>
      <c r="I282" s="12">
        <f>-Settings!$B$21*LN(H282)</f>
        <v>2.9748166104384199</v>
      </c>
      <c r="J282" s="12">
        <f>-Settings!$B$24*LN(H282)</f>
        <v>8.9244498313152594</v>
      </c>
      <c r="K282" s="12">
        <f>Settings!$B$12</f>
        <v>300</v>
      </c>
      <c r="L282" s="12">
        <f>Settings!$B$12*Settings!$B$25</f>
        <v>75</v>
      </c>
    </row>
    <row r="283" spans="1:12" x14ac:dyDescent="0.25">
      <c r="A283" s="7">
        <v>3</v>
      </c>
      <c r="B283" s="7">
        <v>38</v>
      </c>
      <c r="C283" s="12">
        <f>MOD(Settings!$B$17*C282,Settings!$B$18)</f>
        <v>255350676</v>
      </c>
      <c r="D283" s="12">
        <f>MAX(C283,1)/Settings!$B$18</f>
        <v>0.11890692455643179</v>
      </c>
      <c r="E283" s="12">
        <f>-Settings!$B$11*LN(D283)</f>
        <v>127.76485430948648</v>
      </c>
      <c r="F283" s="12">
        <f t="shared" si="9"/>
        <v>1781.3855273144497</v>
      </c>
      <c r="G283" s="12">
        <f>MOD(Settings!$B$17*G282,Settings!$B$18)</f>
        <v>441233203</v>
      </c>
      <c r="H283" s="12">
        <f>MAX(G283,1)/Settings!$B$18</f>
        <v>0.20546522140757423</v>
      </c>
      <c r="I283" s="12">
        <f>-Settings!$B$21*LN(H283)</f>
        <v>6.3299139930437915</v>
      </c>
      <c r="J283" s="12">
        <f>-Settings!$B$24*LN(H283)</f>
        <v>18.989741979131374</v>
      </c>
      <c r="K283" s="12">
        <f>Settings!$B$12</f>
        <v>300</v>
      </c>
      <c r="L283" s="12">
        <f>Settings!$B$12*Settings!$B$25</f>
        <v>75</v>
      </c>
    </row>
    <row r="284" spans="1:12" x14ac:dyDescent="0.25">
      <c r="A284" s="7">
        <v>3</v>
      </c>
      <c r="B284" s="7">
        <v>39</v>
      </c>
      <c r="C284" s="12">
        <f>MOD(Settings!$B$17*C283,Settings!$B$18)</f>
        <v>1006484826</v>
      </c>
      <c r="D284" s="12">
        <f>MAX(C284,1)/Settings!$B$18</f>
        <v>0.46868101994911254</v>
      </c>
      <c r="E284" s="12">
        <f>-Settings!$B$11*LN(D284)</f>
        <v>45.46997219808771</v>
      </c>
      <c r="F284" s="12">
        <f t="shared" si="9"/>
        <v>1826.8554995125376</v>
      </c>
      <c r="G284" s="12">
        <f>MOD(Settings!$B$17*G283,Settings!$B$18)</f>
        <v>545409730</v>
      </c>
      <c r="H284" s="12">
        <f>MAX(G284,1)/Settings!$B$18</f>
        <v>0.25397619710023339</v>
      </c>
      <c r="I284" s="12">
        <f>-Settings!$B$21*LN(H284)</f>
        <v>5.4820589142346758</v>
      </c>
      <c r="J284" s="12">
        <f>-Settings!$B$24*LN(H284)</f>
        <v>16.446176742704026</v>
      </c>
      <c r="K284" s="12">
        <f>Settings!$B$12</f>
        <v>300</v>
      </c>
      <c r="L284" s="12">
        <f>Settings!$B$12*Settings!$B$25</f>
        <v>75</v>
      </c>
    </row>
    <row r="285" spans="1:12" x14ac:dyDescent="0.25">
      <c r="A285" s="7">
        <v>3</v>
      </c>
      <c r="B285" s="7">
        <v>40</v>
      </c>
      <c r="C285" s="12">
        <f>MOD(Settings!$B$17*C284,Settings!$B$18)</f>
        <v>261783163</v>
      </c>
      <c r="D285" s="12">
        <f>MAX(C285,1)/Settings!$B$18</f>
        <v>0.12190228473483691</v>
      </c>
      <c r="E285" s="12">
        <f>-Settings!$B$11*LN(D285)</f>
        <v>126.27212999837745</v>
      </c>
      <c r="F285" s="12">
        <f t="shared" si="9"/>
        <v>1953.1276295109151</v>
      </c>
      <c r="G285" s="12">
        <f>MOD(Settings!$B$17*G284,Settings!$B$18)</f>
        <v>1241126714</v>
      </c>
      <c r="H285" s="12">
        <f>MAX(G285,1)/Settings!$B$18</f>
        <v>0.57794466362239083</v>
      </c>
      <c r="I285" s="12">
        <f>-Settings!$B$21*LN(H285)</f>
        <v>2.1931086102817123</v>
      </c>
      <c r="J285" s="12">
        <f>-Settings!$B$24*LN(H285)</f>
        <v>6.5793258308451374</v>
      </c>
      <c r="K285" s="12">
        <f>Settings!$B$12</f>
        <v>300</v>
      </c>
      <c r="L285" s="12">
        <f>Settings!$B$12*Settings!$B$25</f>
        <v>75</v>
      </c>
    </row>
    <row r="286" spans="1:12" x14ac:dyDescent="0.25">
      <c r="A286" s="7">
        <v>3</v>
      </c>
      <c r="B286" s="7">
        <v>41</v>
      </c>
      <c r="C286" s="12">
        <f>MOD(Settings!$B$17*C285,Settings!$B$18)</f>
        <v>1743111485</v>
      </c>
      <c r="D286" s="12">
        <f>MAX(C286,1)/Settings!$B$18</f>
        <v>0.81169953840398212</v>
      </c>
      <c r="E286" s="12">
        <f>-Settings!$B$11*LN(D286)</f>
        <v>12.517502033596429</v>
      </c>
      <c r="F286" s="12">
        <f t="shared" si="9"/>
        <v>1965.6451315445115</v>
      </c>
      <c r="G286" s="12">
        <f>MOD(Settings!$B$17*G285,Settings!$B$18)</f>
        <v>1108018887</v>
      </c>
      <c r="H286" s="12">
        <f>MAX(G286,1)/Settings!$B$18</f>
        <v>0.51596150152197173</v>
      </c>
      <c r="I286" s="12">
        <f>-Settings!$B$21*LN(H286)</f>
        <v>2.6468925029501649</v>
      </c>
      <c r="J286" s="12">
        <f>-Settings!$B$24*LN(H286)</f>
        <v>7.9406775088504951</v>
      </c>
      <c r="K286" s="12">
        <f>Settings!$B$12</f>
        <v>300</v>
      </c>
      <c r="L286" s="12">
        <f>Settings!$B$12*Settings!$B$25</f>
        <v>75</v>
      </c>
    </row>
    <row r="287" spans="1:12" x14ac:dyDescent="0.25">
      <c r="A287" s="7">
        <v>3</v>
      </c>
      <c r="B287" s="7">
        <v>42</v>
      </c>
      <c r="C287" s="12">
        <f>MOD(Settings!$B$17*C286,Settings!$B$18)</f>
        <v>502816021</v>
      </c>
      <c r="D287" s="12">
        <f>MAX(C287,1)/Settings!$B$18</f>
        <v>0.2341419557268461</v>
      </c>
      <c r="E287" s="12">
        <f>-Settings!$B$11*LN(D287)</f>
        <v>87.109661949352088</v>
      </c>
      <c r="F287" s="12">
        <f t="shared" si="9"/>
        <v>2052.7547934938634</v>
      </c>
      <c r="G287" s="12">
        <f>MOD(Settings!$B$17*G286,Settings!$B$18)</f>
        <v>1642730672</v>
      </c>
      <c r="H287" s="12">
        <f>MAX(G287,1)/Settings!$B$18</f>
        <v>0.76495607977963798</v>
      </c>
      <c r="I287" s="12">
        <f>-Settings!$B$21*LN(H287)</f>
        <v>1.0717474354259882</v>
      </c>
      <c r="J287" s="12">
        <f>-Settings!$B$24*LN(H287)</f>
        <v>3.2152423062779647</v>
      </c>
      <c r="K287" s="12">
        <f>Settings!$B$12</f>
        <v>300</v>
      </c>
      <c r="L287" s="12">
        <f>Settings!$B$12*Settings!$B$25</f>
        <v>75</v>
      </c>
    </row>
    <row r="288" spans="1:12" x14ac:dyDescent="0.25">
      <c r="A288" s="7">
        <v>3</v>
      </c>
      <c r="B288" s="7">
        <v>43</v>
      </c>
      <c r="C288" s="12">
        <f>MOD(Settings!$B$17*C287,Settings!$B$18)</f>
        <v>480714002</v>
      </c>
      <c r="D288" s="12">
        <f>MAX(C288,1)/Settings!$B$18</f>
        <v>0.22384990110241337</v>
      </c>
      <c r="E288" s="12">
        <f>-Settings!$B$11*LN(D288)</f>
        <v>89.806772165891601</v>
      </c>
      <c r="F288" s="12">
        <f t="shared" si="9"/>
        <v>2142.5615656597552</v>
      </c>
      <c r="G288" s="12">
        <f>MOD(Settings!$B$17*G287,Settings!$B$18)</f>
        <v>1324638472</v>
      </c>
      <c r="H288" s="12">
        <f>MAX(G288,1)/Settings!$B$18</f>
        <v>0.61683285637611196</v>
      </c>
      <c r="I288" s="12">
        <f>-Settings!$B$21*LN(H288)</f>
        <v>1.9326287562379814</v>
      </c>
      <c r="J288" s="12">
        <f>-Settings!$B$24*LN(H288)</f>
        <v>5.7978862687139436</v>
      </c>
      <c r="K288" s="12">
        <f>Settings!$B$12</f>
        <v>300</v>
      </c>
      <c r="L288" s="12">
        <f>Settings!$B$12*Settings!$B$25</f>
        <v>75</v>
      </c>
    </row>
    <row r="289" spans="1:12" x14ac:dyDescent="0.25">
      <c r="A289" s="7">
        <v>3</v>
      </c>
      <c r="B289" s="7">
        <v>44</v>
      </c>
      <c r="C289" s="12">
        <f>MOD(Settings!$B$17*C288,Settings!$B$18)</f>
        <v>526751600</v>
      </c>
      <c r="D289" s="12">
        <f>MAX(C289,1)/Settings!$B$18</f>
        <v>0.2452878282616324</v>
      </c>
      <c r="E289" s="12">
        <f>-Settings!$B$11*LN(D289)</f>
        <v>84.319376925276998</v>
      </c>
      <c r="F289" s="12">
        <f t="shared" si="9"/>
        <v>2226.8809425850322</v>
      </c>
      <c r="G289" s="12">
        <f>MOD(Settings!$B$17*G288,Settings!$B$18)</f>
        <v>235830455</v>
      </c>
      <c r="H289" s="12">
        <f>MAX(G289,1)/Settings!$B$18</f>
        <v>0.10981711331280745</v>
      </c>
      <c r="I289" s="12">
        <f>-Settings!$B$21*LN(H289)</f>
        <v>8.835755612402254</v>
      </c>
      <c r="J289" s="12">
        <f>-Settings!$B$24*LN(H289)</f>
        <v>26.507266837206764</v>
      </c>
      <c r="K289" s="12">
        <f>Settings!$B$12</f>
        <v>300</v>
      </c>
      <c r="L289" s="12">
        <f>Settings!$B$12*Settings!$B$25</f>
        <v>75</v>
      </c>
    </row>
    <row r="290" spans="1:12" x14ac:dyDescent="0.25">
      <c r="A290" s="7">
        <v>3</v>
      </c>
      <c r="B290" s="7">
        <v>45</v>
      </c>
      <c r="C290" s="12">
        <f>MOD(Settings!$B$17*C289,Settings!$B$18)</f>
        <v>1186548266</v>
      </c>
      <c r="D290" s="12">
        <f>MAX(C290,1)/Settings!$B$18</f>
        <v>0.55252959325561746</v>
      </c>
      <c r="E290" s="12">
        <f>-Settings!$B$11*LN(D290)</f>
        <v>35.594897074262398</v>
      </c>
      <c r="F290" s="12">
        <f t="shared" si="9"/>
        <v>2262.4758396592947</v>
      </c>
      <c r="G290" s="12">
        <f>MOD(Settings!$B$17*G289,Settings!$B$18)</f>
        <v>1495128470</v>
      </c>
      <c r="H290" s="12">
        <f>MAX(G290,1)/Settings!$B$18</f>
        <v>0.69622344835485495</v>
      </c>
      <c r="I290" s="12">
        <f>-Settings!$B$21*LN(H290)</f>
        <v>1.4483384947410107</v>
      </c>
      <c r="J290" s="12">
        <f>-Settings!$B$24*LN(H290)</f>
        <v>4.3450154842230324</v>
      </c>
      <c r="K290" s="12">
        <f>Settings!$B$12</f>
        <v>300</v>
      </c>
      <c r="L290" s="12">
        <f>Settings!$B$12*Settings!$B$25</f>
        <v>75</v>
      </c>
    </row>
    <row r="291" spans="1:12" x14ac:dyDescent="0.25">
      <c r="A291" s="7">
        <v>3</v>
      </c>
      <c r="B291" s="7">
        <v>46</v>
      </c>
      <c r="C291" s="12">
        <f>MOD(Settings!$B$17*C290,Settings!$B$18)</f>
        <v>783560620</v>
      </c>
      <c r="D291" s="12">
        <f>MAX(C291,1)/Settings!$B$18</f>
        <v>0.36487384716275795</v>
      </c>
      <c r="E291" s="12">
        <f>-Settings!$B$11*LN(D291)</f>
        <v>60.492216561184875</v>
      </c>
      <c r="F291" s="12">
        <f t="shared" si="9"/>
        <v>2322.9680562204794</v>
      </c>
      <c r="G291" s="12">
        <f>MOD(Settings!$B$17*G290,Settings!$B$18)</f>
        <v>918041743</v>
      </c>
      <c r="H291" s="12">
        <f>MAX(G291,1)/Settings!$B$18</f>
        <v>0.42749650004668932</v>
      </c>
      <c r="I291" s="12">
        <f>-Settings!$B$21*LN(H291)</f>
        <v>3.3992367106564965</v>
      </c>
      <c r="J291" s="12">
        <f>-Settings!$B$24*LN(H291)</f>
        <v>10.19771013196949</v>
      </c>
      <c r="K291" s="12">
        <f>Settings!$B$12</f>
        <v>300</v>
      </c>
      <c r="L291" s="12">
        <f>Settings!$B$12*Settings!$B$25</f>
        <v>75</v>
      </c>
    </row>
    <row r="292" spans="1:12" x14ac:dyDescent="0.25">
      <c r="A292" s="7">
        <v>3</v>
      </c>
      <c r="B292" s="7">
        <v>47</v>
      </c>
      <c r="C292" s="12">
        <f>MOD(Settings!$B$17*C291,Settings!$B$18)</f>
        <v>933616936</v>
      </c>
      <c r="D292" s="12">
        <f>MAX(C292,1)/Settings!$B$18</f>
        <v>0.43474926447251311</v>
      </c>
      <c r="E292" s="12">
        <f>-Settings!$B$11*LN(D292)</f>
        <v>49.97914905535702</v>
      </c>
      <c r="F292" s="12">
        <f t="shared" si="9"/>
        <v>2372.9472052758365</v>
      </c>
      <c r="G292" s="12">
        <f>MOD(Settings!$B$17*G291,Settings!$B$18)</f>
        <v>2005054553</v>
      </c>
      <c r="H292" s="12">
        <f>MAX(G292,1)/Settings!$B$18</f>
        <v>0.93367628470700059</v>
      </c>
      <c r="I292" s="12">
        <f>-Settings!$B$21*LN(H292)</f>
        <v>0.27450196431616247</v>
      </c>
      <c r="J292" s="12">
        <f>-Settings!$B$24*LN(H292)</f>
        <v>0.82350589294848742</v>
      </c>
      <c r="K292" s="12">
        <f>Settings!$B$12</f>
        <v>300</v>
      </c>
      <c r="L292" s="12">
        <f>Settings!$B$12*Settings!$B$25</f>
        <v>75</v>
      </c>
    </row>
    <row r="293" spans="1:12" x14ac:dyDescent="0.25">
      <c r="A293" s="7">
        <v>3</v>
      </c>
      <c r="B293" s="7">
        <v>48</v>
      </c>
      <c r="C293" s="12">
        <f>MOD(Settings!$B$17*C292,Settings!$B$18)</f>
        <v>1784318370</v>
      </c>
      <c r="D293" s="12">
        <f>MAX(C293,1)/Settings!$B$18</f>
        <v>0.83088798952795939</v>
      </c>
      <c r="E293" s="12">
        <f>-Settings!$B$11*LN(D293)</f>
        <v>11.115616991403757</v>
      </c>
      <c r="F293" s="12">
        <f t="shared" si="9"/>
        <v>2384.0628222672403</v>
      </c>
      <c r="G293" s="12">
        <f>MOD(Settings!$B$17*G292,Settings!$B$18)</f>
        <v>638483547</v>
      </c>
      <c r="H293" s="12">
        <f>MAX(G293,1)/Settings!$B$18</f>
        <v>0.29731707055928047</v>
      </c>
      <c r="I293" s="12">
        <f>-Settings!$B$21*LN(H293)</f>
        <v>4.8518245279780627</v>
      </c>
      <c r="J293" s="12">
        <f>-Settings!$B$24*LN(H293)</f>
        <v>14.555473583934187</v>
      </c>
      <c r="K293" s="12">
        <f>Settings!$B$12</f>
        <v>300</v>
      </c>
      <c r="L293" s="12">
        <f>Settings!$B$12*Settings!$B$25</f>
        <v>75</v>
      </c>
    </row>
    <row r="294" spans="1:12" x14ac:dyDescent="0.25">
      <c r="A294" s="7">
        <v>3</v>
      </c>
      <c r="B294" s="7">
        <v>49</v>
      </c>
      <c r="C294" s="12">
        <f>MOD(Settings!$B$17*C293,Settings!$B$18)</f>
        <v>1577197882</v>
      </c>
      <c r="D294" s="12">
        <f>MAX(C294,1)/Settings!$B$18</f>
        <v>0.73443999641316016</v>
      </c>
      <c r="E294" s="12">
        <f>-Settings!$B$11*LN(D294)</f>
        <v>18.51881878871556</v>
      </c>
      <c r="F294" s="12">
        <f t="shared" si="9"/>
        <v>2402.581641055956</v>
      </c>
      <c r="G294" s="12">
        <f>MOD(Settings!$B$17*G293,Settings!$B$18)</f>
        <v>17190370</v>
      </c>
      <c r="H294" s="12">
        <f>MAX(G294,1)/Settings!$B$18</f>
        <v>8.0048898272239086E-3</v>
      </c>
      <c r="I294" s="12">
        <f>-Settings!$B$21*LN(H294)</f>
        <v>19.310810782493238</v>
      </c>
      <c r="J294" s="12">
        <f>-Settings!$B$24*LN(H294)</f>
        <v>57.932432347479718</v>
      </c>
      <c r="K294" s="12">
        <f>Settings!$B$12</f>
        <v>300</v>
      </c>
      <c r="L294" s="12">
        <f>Settings!$B$12*Settings!$B$25</f>
        <v>75</v>
      </c>
    </row>
    <row r="295" spans="1:12" x14ac:dyDescent="0.25">
      <c r="A295" s="7">
        <v>3</v>
      </c>
      <c r="B295" s="7">
        <v>50</v>
      </c>
      <c r="C295" s="12">
        <f>MOD(Settings!$B$17*C294,Settings!$B$18)</f>
        <v>1574147853</v>
      </c>
      <c r="D295" s="12">
        <f>MAX(C295,1)/Settings!$B$18</f>
        <v>0.73301971598203286</v>
      </c>
      <c r="E295" s="12">
        <f>-Settings!$B$11*LN(D295)</f>
        <v>18.63496078805813</v>
      </c>
      <c r="F295" s="12">
        <f t="shared" si="9"/>
        <v>2421.2166018440139</v>
      </c>
      <c r="G295" s="12">
        <f>MOD(Settings!$B$17*G294,Settings!$B$18)</f>
        <v>1155739892</v>
      </c>
      <c r="H295" s="12">
        <f>MAX(G295,1)/Settings!$B$18</f>
        <v>0.53818332615223863</v>
      </c>
      <c r="I295" s="12">
        <f>-Settings!$B$21*LN(H295)</f>
        <v>2.4782240877372668</v>
      </c>
      <c r="J295" s="12">
        <f>-Settings!$B$24*LN(H295)</f>
        <v>7.4346722632117999</v>
      </c>
      <c r="K295" s="12">
        <f>Settings!$B$12</f>
        <v>300</v>
      </c>
      <c r="L295" s="12">
        <f>Settings!$B$12*Settings!$B$25</f>
        <v>75</v>
      </c>
    </row>
    <row r="296" spans="1:12" x14ac:dyDescent="0.25">
      <c r="A296" s="7">
        <v>3</v>
      </c>
      <c r="B296" s="7">
        <v>51</v>
      </c>
      <c r="C296" s="12">
        <f>MOD(Settings!$B$17*C295,Settings!$B$18)</f>
        <v>1851917978</v>
      </c>
      <c r="D296" s="12">
        <f>MAX(C296,1)/Settings!$B$18</f>
        <v>0.86236651002539622</v>
      </c>
      <c r="E296" s="12">
        <f>-Settings!$B$11*LN(D296)</f>
        <v>8.8844947823960965</v>
      </c>
      <c r="F296" s="12">
        <f t="shared" si="9"/>
        <v>2430.1010966264098</v>
      </c>
      <c r="G296" s="12">
        <f>MOD(Settings!$B$17*G295,Settings!$B$18)</f>
        <v>530777729</v>
      </c>
      <c r="H296" s="12">
        <f>MAX(G296,1)/Settings!$B$18</f>
        <v>0.24716264067551244</v>
      </c>
      <c r="I296" s="12">
        <f>-Settings!$B$21*LN(H296)</f>
        <v>5.5908347790932487</v>
      </c>
      <c r="J296" s="12">
        <f>-Settings!$B$24*LN(H296)</f>
        <v>16.772504337279745</v>
      </c>
      <c r="K296" s="12">
        <f>Settings!$B$12</f>
        <v>300</v>
      </c>
      <c r="L296" s="12">
        <f>Settings!$B$12*Settings!$B$25</f>
        <v>75</v>
      </c>
    </row>
    <row r="297" spans="1:12" x14ac:dyDescent="0.25">
      <c r="A297" s="7">
        <v>3</v>
      </c>
      <c r="B297" s="7">
        <v>52</v>
      </c>
      <c r="C297" s="12">
        <f>MOD(Settings!$B$17*C296,Settings!$B$18)</f>
        <v>1704960275</v>
      </c>
      <c r="D297" s="12">
        <f>MAX(C297,1)/Settings!$B$18</f>
        <v>0.79393399683476151</v>
      </c>
      <c r="E297" s="12">
        <f>-Settings!$B$11*LN(D297)</f>
        <v>13.845296916144918</v>
      </c>
      <c r="F297" s="12">
        <f t="shared" si="9"/>
        <v>2443.9463935425547</v>
      </c>
      <c r="G297" s="12">
        <f>MOD(Settings!$B$17*G296,Settings!$B$18)</f>
        <v>134221665</v>
      </c>
      <c r="H297" s="12">
        <f>MAX(G297,1)/Settings!$B$18</f>
        <v>6.2501833337592821E-2</v>
      </c>
      <c r="I297" s="12">
        <f>-Settings!$B$21*LN(H297)</f>
        <v>11.090237557074047</v>
      </c>
      <c r="J297" s="12">
        <f>-Settings!$B$24*LN(H297)</f>
        <v>33.270712671222142</v>
      </c>
      <c r="K297" s="12">
        <f>Settings!$B$12</f>
        <v>300</v>
      </c>
      <c r="L297" s="12">
        <f>Settings!$B$12*Settings!$B$25</f>
        <v>75</v>
      </c>
    </row>
    <row r="298" spans="1:12" x14ac:dyDescent="0.25">
      <c r="A298" s="7">
        <v>3</v>
      </c>
      <c r="B298" s="7">
        <v>53</v>
      </c>
      <c r="C298" s="12">
        <f>MOD(Settings!$B$17*C297,Settings!$B$18)</f>
        <v>1393040004</v>
      </c>
      <c r="D298" s="12">
        <f>MAX(C298,1)/Settings!$B$18</f>
        <v>0.64868480183588562</v>
      </c>
      <c r="E298" s="12">
        <f>-Settings!$B$11*LN(D298)</f>
        <v>25.968500861149447</v>
      </c>
      <c r="F298" s="12">
        <f t="shared" si="9"/>
        <v>2469.9148944037042</v>
      </c>
      <c r="G298" s="12">
        <f>MOD(Settings!$B$17*G297,Settings!$B$18)</f>
        <v>1005694305</v>
      </c>
      <c r="H298" s="12">
        <f>MAX(G298,1)/Settings!$B$18</f>
        <v>0.46831290492243732</v>
      </c>
      <c r="I298" s="12">
        <f>-Settings!$B$21*LN(H298)</f>
        <v>3.0344744248657984</v>
      </c>
      <c r="J298" s="12">
        <f>-Settings!$B$24*LN(H298)</f>
        <v>9.1034232745973949</v>
      </c>
      <c r="K298" s="12">
        <f>Settings!$B$12</f>
        <v>300</v>
      </c>
      <c r="L298" s="12">
        <f>Settings!$B$12*Settings!$B$25</f>
        <v>75</v>
      </c>
    </row>
    <row r="299" spans="1:12" x14ac:dyDescent="0.25">
      <c r="A299" s="7">
        <v>3</v>
      </c>
      <c r="B299" s="7">
        <v>54</v>
      </c>
      <c r="C299" s="12">
        <f>MOD(Settings!$B$17*C298,Settings!$B$18)</f>
        <v>956627634</v>
      </c>
      <c r="D299" s="12">
        <f>MAX(C299,1)/Settings!$B$18</f>
        <v>0.4454644557300324</v>
      </c>
      <c r="E299" s="12">
        <f>-Settings!$B$11*LN(D299)</f>
        <v>48.518269222322836</v>
      </c>
      <c r="F299" s="12">
        <f t="shared" si="9"/>
        <v>2518.4331636260272</v>
      </c>
      <c r="G299" s="12">
        <f>MOD(Settings!$B$17*G298,Settings!$B$18)</f>
        <v>2007882245</v>
      </c>
      <c r="H299" s="12">
        <f>MAX(G299,1)/Settings!$B$18</f>
        <v>0.93499303140444356</v>
      </c>
      <c r="I299" s="12">
        <f>-Settings!$B$21*LN(H299)</f>
        <v>0.26886481105839993</v>
      </c>
      <c r="J299" s="12">
        <f>-Settings!$B$24*LN(H299)</f>
        <v>0.80659443317519974</v>
      </c>
      <c r="K299" s="12">
        <f>Settings!$B$12</f>
        <v>300</v>
      </c>
      <c r="L299" s="12">
        <f>Settings!$B$12*Settings!$B$25</f>
        <v>75</v>
      </c>
    </row>
    <row r="300" spans="1:12" x14ac:dyDescent="0.25">
      <c r="A300" s="7">
        <v>3</v>
      </c>
      <c r="B300" s="7">
        <v>55</v>
      </c>
      <c r="C300" s="12">
        <f>MOD(Settings!$B$17*C299,Settings!$B$18)</f>
        <v>1978063196</v>
      </c>
      <c r="D300" s="12">
        <f>MAX(C300,1)/Settings!$B$18</f>
        <v>0.92110745465434507</v>
      </c>
      <c r="E300" s="12">
        <f>-Settings!$B$11*LN(D300)</f>
        <v>4.9307146687320982</v>
      </c>
      <c r="F300" s="12">
        <f t="shared" si="9"/>
        <v>2523.3638782947592</v>
      </c>
      <c r="G300" s="12">
        <f>MOD(Settings!$B$17*G299,Settings!$B$18)</f>
        <v>918862757</v>
      </c>
      <c r="H300" s="12">
        <f>MAX(G300,1)/Settings!$B$18</f>
        <v>0.42787881448300502</v>
      </c>
      <c r="I300" s="12">
        <f>-Settings!$B$21*LN(H300)</f>
        <v>3.3956610688975655</v>
      </c>
      <c r="J300" s="12">
        <f>-Settings!$B$24*LN(H300)</f>
        <v>10.186983206692696</v>
      </c>
      <c r="K300" s="12">
        <f>Settings!$B$12</f>
        <v>300</v>
      </c>
      <c r="L300" s="12">
        <f>Settings!$B$12*Settings!$B$25</f>
        <v>75</v>
      </c>
    </row>
    <row r="301" spans="1:12" x14ac:dyDescent="0.25">
      <c r="A301" s="7">
        <v>3</v>
      </c>
      <c r="B301" s="7">
        <v>56</v>
      </c>
      <c r="C301" s="12">
        <f>MOD(Settings!$B$17*C300,Settings!$B$18)</f>
        <v>113795965</v>
      </c>
      <c r="D301" s="12">
        <f>MAX(C301,1)/Settings!$B$18</f>
        <v>5.2990375577002008E-2</v>
      </c>
      <c r="E301" s="12">
        <f>-Settings!$B$11*LN(D301)</f>
        <v>176.25869848840529</v>
      </c>
      <c r="F301" s="12">
        <f t="shared" si="9"/>
        <v>2699.6225767831643</v>
      </c>
      <c r="G301" s="12">
        <f>MOD(Settings!$B$17*G300,Settings!$B$18)</f>
        <v>771451322</v>
      </c>
      <c r="H301" s="12">
        <f>MAX(G301,1)/Settings!$B$18</f>
        <v>0.35923501586505913</v>
      </c>
      <c r="I301" s="12">
        <f>-Settings!$B$21*LN(H301)</f>
        <v>4.0951138575388013</v>
      </c>
      <c r="J301" s="12">
        <f>-Settings!$B$24*LN(H301)</f>
        <v>12.285341572616403</v>
      </c>
      <c r="K301" s="12">
        <f>Settings!$B$12</f>
        <v>300</v>
      </c>
      <c r="L301" s="12">
        <f>Settings!$B$12*Settings!$B$25</f>
        <v>75</v>
      </c>
    </row>
    <row r="302" spans="1:12" x14ac:dyDescent="0.25">
      <c r="A302" s="7">
        <v>3</v>
      </c>
      <c r="B302" s="7">
        <v>57</v>
      </c>
      <c r="C302" s="12">
        <f>MOD(Settings!$B$17*C301,Settings!$B$18)</f>
        <v>1308337925</v>
      </c>
      <c r="D302" s="12">
        <f>MAX(C302,1)/Settings!$B$18</f>
        <v>0.60924232267273704</v>
      </c>
      <c r="E302" s="12">
        <f>-Settings!$B$11*LN(D302)</f>
        <v>29.732351269919302</v>
      </c>
      <c r="F302" s="12">
        <f t="shared" si="9"/>
        <v>2729.3549280530838</v>
      </c>
      <c r="G302" s="12">
        <f>MOD(Settings!$B$17*G301,Settings!$B$18)</f>
        <v>1423591915</v>
      </c>
      <c r="H302" s="12">
        <f>MAX(G302,1)/Settings!$B$18</f>
        <v>0.66291164404848202</v>
      </c>
      <c r="I302" s="12">
        <f>-Settings!$B$21*LN(H302)</f>
        <v>1.6444542582891872</v>
      </c>
      <c r="J302" s="12">
        <f>-Settings!$B$24*LN(H302)</f>
        <v>4.9333627748675619</v>
      </c>
      <c r="K302" s="12">
        <f>Settings!$B$12</f>
        <v>300</v>
      </c>
      <c r="L302" s="12">
        <f>Settings!$B$12*Settings!$B$25</f>
        <v>75</v>
      </c>
    </row>
    <row r="303" spans="1:12" x14ac:dyDescent="0.25">
      <c r="A303" s="7">
        <v>3</v>
      </c>
      <c r="B303" s="7">
        <v>58</v>
      </c>
      <c r="C303" s="12">
        <f>MOD(Settings!$B$17*C302,Settings!$B$18)</f>
        <v>1150443842</v>
      </c>
      <c r="D303" s="12">
        <f>MAX(C303,1)/Settings!$B$18</f>
        <v>0.53571716069044417</v>
      </c>
      <c r="E303" s="12">
        <f>-Settings!$B$11*LN(D303)</f>
        <v>37.448936547913902</v>
      </c>
      <c r="F303" s="12">
        <f t="shared" si="9"/>
        <v>2766.8038646009977</v>
      </c>
      <c r="G303" s="12">
        <f>MOD(Settings!$B$17*G302,Settings!$B$18)</f>
        <v>1194004178</v>
      </c>
      <c r="H303" s="12">
        <f>MAX(G303,1)/Settings!$B$18</f>
        <v>0.55600152283720738</v>
      </c>
      <c r="I303" s="12">
        <f>-Settings!$B$21*LN(H303)</f>
        <v>2.3479369832778594</v>
      </c>
      <c r="J303" s="12">
        <f>-Settings!$B$24*LN(H303)</f>
        <v>7.0438109498335777</v>
      </c>
      <c r="K303" s="12">
        <f>Settings!$B$12</f>
        <v>300</v>
      </c>
      <c r="L303" s="12">
        <f>Settings!$B$12*Settings!$B$25</f>
        <v>75</v>
      </c>
    </row>
    <row r="304" spans="1:12" x14ac:dyDescent="0.25">
      <c r="A304" s="7">
        <v>3</v>
      </c>
      <c r="B304" s="7">
        <v>59</v>
      </c>
      <c r="C304" s="12">
        <f>MOD(Settings!$B$17*C303,Settings!$B$18)</f>
        <v>1714378553</v>
      </c>
      <c r="D304" s="12">
        <f>MAX(C304,1)/Settings!$B$18</f>
        <v>0.79831972429450593</v>
      </c>
      <c r="E304" s="12">
        <f>-Settings!$B$11*LN(D304)</f>
        <v>13.514766285795428</v>
      </c>
      <c r="F304" s="12">
        <f t="shared" si="9"/>
        <v>2780.318630886793</v>
      </c>
      <c r="G304" s="12">
        <f>MOD(Settings!$B$17*G303,Settings!$B$18)</f>
        <v>1541022078</v>
      </c>
      <c r="H304" s="12">
        <f>MAX(G304,1)/Settings!$B$18</f>
        <v>0.7175943249452833</v>
      </c>
      <c r="I304" s="12">
        <f>-Settings!$B$21*LN(H304)</f>
        <v>1.3274035066021375</v>
      </c>
      <c r="J304" s="12">
        <f>-Settings!$B$24*LN(H304)</f>
        <v>3.9822105198064124</v>
      </c>
      <c r="K304" s="12">
        <f>Settings!$B$12</f>
        <v>300</v>
      </c>
      <c r="L304" s="12">
        <f>Settings!$B$12*Settings!$B$25</f>
        <v>75</v>
      </c>
    </row>
    <row r="305" spans="1:12" x14ac:dyDescent="0.25">
      <c r="A305" s="7">
        <v>3</v>
      </c>
      <c r="B305" s="7">
        <v>60</v>
      </c>
      <c r="C305" s="12">
        <f>MOD(Settings!$B$17*C304,Settings!$B$18)</f>
        <v>772248472</v>
      </c>
      <c r="D305" s="12">
        <f>MAX(C305,1)/Settings!$B$18</f>
        <v>0.35960621776040935</v>
      </c>
      <c r="E305" s="12">
        <f>-Settings!$B$11*LN(D305)</f>
        <v>61.364741145929862</v>
      </c>
      <c r="F305" s="12">
        <f t="shared" si="9"/>
        <v>2841.6833720327227</v>
      </c>
      <c r="G305" s="12">
        <f>MOD(Settings!$B$17*G304,Settings!$B$18)</f>
        <v>1305282126</v>
      </c>
      <c r="H305" s="12">
        <f>MAX(G305,1)/Settings!$B$18</f>
        <v>0.60781935537598064</v>
      </c>
      <c r="I305" s="12">
        <f>-Settings!$B$21*LN(H305)</f>
        <v>1.9915102161247833</v>
      </c>
      <c r="J305" s="12">
        <f>-Settings!$B$24*LN(H305)</f>
        <v>5.9745306483743494</v>
      </c>
      <c r="K305" s="12">
        <f>Settings!$B$12</f>
        <v>300</v>
      </c>
      <c r="L305" s="12">
        <f>Settings!$B$12*Settings!$B$25</f>
        <v>75</v>
      </c>
    </row>
    <row r="306" spans="1:12" x14ac:dyDescent="0.25">
      <c r="A306" s="7">
        <v>3</v>
      </c>
      <c r="B306" s="7">
        <v>61</v>
      </c>
      <c r="C306" s="12">
        <f>MOD(Settings!$B$17*C305,Settings!$B$18)</f>
        <v>1936390083</v>
      </c>
      <c r="D306" s="12">
        <f>MAX(C306,1)/Settings!$B$18</f>
        <v>0.90170189919960775</v>
      </c>
      <c r="E306" s="12">
        <f>-Settings!$B$11*LN(D306)</f>
        <v>6.2082781341100439</v>
      </c>
      <c r="F306" s="12">
        <f t="shared" si="9"/>
        <v>2847.8916501668327</v>
      </c>
      <c r="G306" s="12">
        <f>MOD(Settings!$B$17*G305,Settings!$B$18)</f>
        <v>1331237577</v>
      </c>
      <c r="H306" s="12">
        <f>MAX(G306,1)/Settings!$B$18</f>
        <v>0.61990580410692175</v>
      </c>
      <c r="I306" s="12">
        <f>-Settings!$B$21*LN(H306)</f>
        <v>1.9127509653806469</v>
      </c>
      <c r="J306" s="12">
        <f>-Settings!$B$24*LN(H306)</f>
        <v>5.7382528961419403</v>
      </c>
      <c r="K306" s="12">
        <f>Settings!$B$12</f>
        <v>300</v>
      </c>
      <c r="L306" s="12">
        <f>Settings!$B$12*Settings!$B$25</f>
        <v>75</v>
      </c>
    </row>
    <row r="307" spans="1:12" x14ac:dyDescent="0.25">
      <c r="A307" s="7">
        <v>3</v>
      </c>
      <c r="B307" s="7">
        <v>62</v>
      </c>
      <c r="C307" s="12">
        <f>MOD(Settings!$B$17*C306,Settings!$B$18)</f>
        <v>1940938343</v>
      </c>
      <c r="D307" s="12">
        <f>MAX(C307,1)/Settings!$B$18</f>
        <v>0.90381984780720426</v>
      </c>
      <c r="E307" s="12">
        <f>-Settings!$B$11*LN(D307)</f>
        <v>6.0675133109187582</v>
      </c>
      <c r="F307" s="12">
        <f t="shared" si="9"/>
        <v>2853.9591634777516</v>
      </c>
      <c r="G307" s="12">
        <f>MOD(Settings!$B$17*G306,Settings!$B$18)</f>
        <v>1625322193</v>
      </c>
      <c r="H307" s="12">
        <f>MAX(G307,1)/Settings!$B$18</f>
        <v>0.75684962503465336</v>
      </c>
      <c r="I307" s="12">
        <f>-Settings!$B$21*LN(H307)</f>
        <v>1.1143627648102561</v>
      </c>
      <c r="J307" s="12">
        <f>-Settings!$B$24*LN(H307)</f>
        <v>3.3430882944307685</v>
      </c>
      <c r="K307" s="12">
        <f>Settings!$B$12</f>
        <v>300</v>
      </c>
      <c r="L307" s="12">
        <f>Settings!$B$12*Settings!$B$25</f>
        <v>75</v>
      </c>
    </row>
    <row r="308" spans="1:12" x14ac:dyDescent="0.25">
      <c r="A308" s="7">
        <v>3</v>
      </c>
      <c r="B308" s="7">
        <v>63</v>
      </c>
      <c r="C308" s="12">
        <f>MOD(Settings!$B$17*C307,Settings!$B$18)</f>
        <v>1074132871</v>
      </c>
      <c r="D308" s="12">
        <f>MAX(C308,1)/Settings!$B$18</f>
        <v>0.50018209568233329</v>
      </c>
      <c r="E308" s="12">
        <f>-Settings!$B$11*LN(D308)</f>
        <v>41.566983329811393</v>
      </c>
      <c r="F308" s="12">
        <f t="shared" si="9"/>
        <v>2895.5261468075632</v>
      </c>
      <c r="G308" s="12">
        <f>MOD(Settings!$B$17*G307,Settings!$B$18)</f>
        <v>798107911</v>
      </c>
      <c r="H308" s="12">
        <f>MAX(G308,1)/Settings!$B$18</f>
        <v>0.37164795741981266</v>
      </c>
      <c r="I308" s="12">
        <f>-Settings!$B$21*LN(H308)</f>
        <v>3.9592328952153588</v>
      </c>
      <c r="J308" s="12">
        <f>-Settings!$B$24*LN(H308)</f>
        <v>11.877698685646077</v>
      </c>
      <c r="K308" s="12">
        <f>Settings!$B$12</f>
        <v>300</v>
      </c>
      <c r="L308" s="12">
        <f>Settings!$B$12*Settings!$B$25</f>
        <v>75</v>
      </c>
    </row>
    <row r="309" spans="1:12" x14ac:dyDescent="0.25">
      <c r="A309" s="7">
        <v>3</v>
      </c>
      <c r="B309" s="7">
        <v>64</v>
      </c>
      <c r="C309" s="12">
        <f>MOD(Settings!$B$17*C308,Settings!$B$18)</f>
        <v>1203626215</v>
      </c>
      <c r="D309" s="12">
        <f>MAX(C309,1)/Settings!$B$18</f>
        <v>0.56048213297523652</v>
      </c>
      <c r="E309" s="12">
        <f>-Settings!$B$11*LN(D309)</f>
        <v>34.737474835068767</v>
      </c>
      <c r="F309" s="12">
        <f t="shared" si="9"/>
        <v>2930.2636216426322</v>
      </c>
      <c r="G309" s="12">
        <f>MOD(Settings!$B$17*G308,Settings!$B$18)</f>
        <v>616801015</v>
      </c>
      <c r="H309" s="12">
        <f>MAX(G309,1)/Settings!$B$18</f>
        <v>0.28722035479136759</v>
      </c>
      <c r="I309" s="12">
        <f>-Settings!$B$21*LN(H309)</f>
        <v>4.9900222843618431</v>
      </c>
      <c r="J309" s="12">
        <f>-Settings!$B$24*LN(H309)</f>
        <v>14.97006685308553</v>
      </c>
      <c r="K309" s="12">
        <f>Settings!$B$12</f>
        <v>300</v>
      </c>
      <c r="L309" s="12">
        <f>Settings!$B$12*Settings!$B$25</f>
        <v>75</v>
      </c>
    </row>
    <row r="310" spans="1:12" x14ac:dyDescent="0.25">
      <c r="A310" s="7">
        <v>3</v>
      </c>
      <c r="B310" s="7">
        <v>65</v>
      </c>
      <c r="C310" s="12">
        <f>MOD(Settings!$B$17*C309,Settings!$B$18)</f>
        <v>49840765</v>
      </c>
      <c r="D310" s="12">
        <f>MAX(C310,1)/Settings!$B$18</f>
        <v>2.3208914801110009E-2</v>
      </c>
      <c r="E310" s="12">
        <f>-Settings!$B$11*LN(D310)</f>
        <v>225.79312892698761</v>
      </c>
      <c r="F310" s="12">
        <f t="shared" si="9"/>
        <v>3156.0567505696199</v>
      </c>
      <c r="G310" s="12">
        <f>MOD(Settings!$B$17*G309,Settings!$B$18)</f>
        <v>671095036</v>
      </c>
      <c r="H310" s="12">
        <f>MAX(G310,1)/Settings!$B$18</f>
        <v>0.31250297851511416</v>
      </c>
      <c r="I310" s="12">
        <f>-Settings!$B$21*LN(H310)</f>
        <v>4.6525651144109501</v>
      </c>
      <c r="J310" s="12">
        <f>-Settings!$B$24*LN(H310)</f>
        <v>13.957695343232849</v>
      </c>
      <c r="K310" s="12">
        <f>Settings!$B$12</f>
        <v>300</v>
      </c>
      <c r="L310" s="12">
        <f>Settings!$B$12*Settings!$B$25</f>
        <v>75</v>
      </c>
    </row>
    <row r="311" spans="1:12" x14ac:dyDescent="0.25">
      <c r="A311" s="7">
        <v>3</v>
      </c>
      <c r="B311" s="7">
        <v>66</v>
      </c>
      <c r="C311" s="12">
        <f>MOD(Settings!$B$17*C310,Settings!$B$18)</f>
        <v>155115025</v>
      </c>
      <c r="D311" s="12">
        <f>MAX(C311,1)/Settings!$B$18</f>
        <v>7.2231062255907363E-2</v>
      </c>
      <c r="E311" s="12">
        <f>-Settings!$B$11*LN(D311)</f>
        <v>157.6731060271554</v>
      </c>
      <c r="F311" s="12">
        <f t="shared" ref="F311:F342" si="10">F310+E311</f>
        <v>3313.7298565967753</v>
      </c>
      <c r="G311" s="12">
        <f>MOD(Settings!$B$17*G310,Settings!$B$18)</f>
        <v>510156008</v>
      </c>
      <c r="H311" s="12">
        <f>MAX(G311,1)/Settings!$B$18</f>
        <v>0.23755990352367978</v>
      </c>
      <c r="I311" s="12">
        <f>-Settings!$B$21*LN(H311)</f>
        <v>5.7493418477921923</v>
      </c>
      <c r="J311" s="12">
        <f>-Settings!$B$24*LN(H311)</f>
        <v>17.248025543376578</v>
      </c>
      <c r="K311" s="12">
        <f>Settings!$B$12</f>
        <v>300</v>
      </c>
      <c r="L311" s="12">
        <f>Settings!$B$12*Settings!$B$25</f>
        <v>75</v>
      </c>
    </row>
    <row r="312" spans="1:12" x14ac:dyDescent="0.25">
      <c r="A312" s="7">
        <v>3</v>
      </c>
      <c r="B312" s="7">
        <v>67</v>
      </c>
      <c r="C312" s="12">
        <f>MOD(Settings!$B$17*C311,Settings!$B$18)</f>
        <v>2120561364</v>
      </c>
      <c r="D312" s="12">
        <f>MAX(C312,1)/Settings!$B$18</f>
        <v>0.98746333503511885</v>
      </c>
      <c r="E312" s="12">
        <f>-Settings!$B$11*LN(D312)</f>
        <v>0.75695471847132412</v>
      </c>
      <c r="F312" s="12">
        <f t="shared" si="10"/>
        <v>3314.4868113152465</v>
      </c>
      <c r="G312" s="12">
        <f>MOD(Settings!$B$17*G311,Settings!$B$18)</f>
        <v>1437307632</v>
      </c>
      <c r="H312" s="12">
        <f>MAX(G312,1)/Settings!$B$18</f>
        <v>0.66929852248602473</v>
      </c>
      <c r="I312" s="12">
        <f>-Settings!$B$21*LN(H312)</f>
        <v>1.6061003857164524</v>
      </c>
      <c r="J312" s="12">
        <f>-Settings!$B$24*LN(H312)</f>
        <v>4.8183011571493575</v>
      </c>
      <c r="K312" s="12">
        <f>Settings!$B$12</f>
        <v>300</v>
      </c>
      <c r="L312" s="12">
        <f>Settings!$B$12*Settings!$B$25</f>
        <v>75</v>
      </c>
    </row>
    <row r="313" spans="1:12" x14ac:dyDescent="0.25">
      <c r="A313" s="7">
        <v>3</v>
      </c>
      <c r="B313" s="7">
        <v>68</v>
      </c>
      <c r="C313" s="12">
        <f>MOD(Settings!$B$17*C312,Settings!$B$18)</f>
        <v>636239136</v>
      </c>
      <c r="D313" s="12">
        <f>MAX(C313,1)/Settings!$B$18</f>
        <v>0.29627193524328616</v>
      </c>
      <c r="E313" s="12">
        <f>-Settings!$B$11*LN(D313)</f>
        <v>72.98865277551198</v>
      </c>
      <c r="F313" s="12">
        <f t="shared" si="10"/>
        <v>3387.4754640907586</v>
      </c>
      <c r="G313" s="12">
        <f>MOD(Settings!$B$17*G312,Settings!$B$18)</f>
        <v>1933309568</v>
      </c>
      <c r="H313" s="12">
        <f>MAX(G313,1)/Settings!$B$18</f>
        <v>0.90026742261846893</v>
      </c>
      <c r="I313" s="12">
        <f>-Settings!$B$21*LN(H313)</f>
        <v>0.42025369420525466</v>
      </c>
      <c r="J313" s="12">
        <f>-Settings!$B$24*LN(H313)</f>
        <v>1.260761082615764</v>
      </c>
      <c r="K313" s="12">
        <f>Settings!$B$12</f>
        <v>300</v>
      </c>
      <c r="L313" s="12">
        <f>Settings!$B$12*Settings!$B$25</f>
        <v>75</v>
      </c>
    </row>
    <row r="314" spans="1:12" x14ac:dyDescent="0.25">
      <c r="A314" s="7">
        <v>3</v>
      </c>
      <c r="B314" s="7">
        <v>69</v>
      </c>
      <c r="C314" s="12">
        <f>MOD(Settings!$B$17*C313,Settings!$B$18)</f>
        <v>950080339</v>
      </c>
      <c r="D314" s="12">
        <f>MAX(C314,1)/Settings!$B$18</f>
        <v>0.44241563391052913</v>
      </c>
      <c r="E314" s="12">
        <f>-Settings!$B$11*LN(D314)</f>
        <v>48.930329432458798</v>
      </c>
      <c r="F314" s="12">
        <f t="shared" si="10"/>
        <v>3436.4057935232172</v>
      </c>
      <c r="G314" s="12">
        <f>MOD(Settings!$B$17*G313,Settings!$B$18)</f>
        <v>1706330266</v>
      </c>
      <c r="H314" s="12">
        <f>MAX(G314,1)/Settings!$B$18</f>
        <v>0.79457194860771851</v>
      </c>
      <c r="I314" s="12">
        <f>-Settings!$B$21*LN(H314)</f>
        <v>0.91980695502893361</v>
      </c>
      <c r="J314" s="12">
        <f>-Settings!$B$24*LN(H314)</f>
        <v>2.7594208650868008</v>
      </c>
      <c r="K314" s="12">
        <f>Settings!$B$12</f>
        <v>300</v>
      </c>
      <c r="L314" s="12">
        <f>Settings!$B$12*Settings!$B$25</f>
        <v>75</v>
      </c>
    </row>
    <row r="315" spans="1:12" x14ac:dyDescent="0.25">
      <c r="A315" s="7">
        <v>3</v>
      </c>
      <c r="B315" s="7">
        <v>70</v>
      </c>
      <c r="C315" s="12">
        <f>MOD(Settings!$B$17*C314,Settings!$B$18)</f>
        <v>1459342128</v>
      </c>
      <c r="D315" s="12">
        <f>MAX(C315,1)/Settings!$B$18</f>
        <v>0.67955913426334003</v>
      </c>
      <c r="E315" s="12">
        <f>-Settings!$B$11*LN(D315)</f>
        <v>23.178661382142774</v>
      </c>
      <c r="F315" s="12">
        <f t="shared" si="10"/>
        <v>3459.58445490536</v>
      </c>
      <c r="G315" s="12">
        <f>MOD(Settings!$B$17*G314,Settings!$B$18)</f>
        <v>796158624</v>
      </c>
      <c r="H315" s="12">
        <f>MAX(G315,1)/Settings!$B$18</f>
        <v>0.37074024992563775</v>
      </c>
      <c r="I315" s="12">
        <f>-Settings!$B$21*LN(H315)</f>
        <v>3.9690143862199094</v>
      </c>
      <c r="J315" s="12">
        <f>-Settings!$B$24*LN(H315)</f>
        <v>11.907043158659729</v>
      </c>
      <c r="K315" s="12">
        <f>Settings!$B$12</f>
        <v>300</v>
      </c>
      <c r="L315" s="12">
        <f>Settings!$B$12*Settings!$B$25</f>
        <v>75</v>
      </c>
    </row>
    <row r="316" spans="1:12" x14ac:dyDescent="0.25">
      <c r="A316" s="7">
        <v>3</v>
      </c>
      <c r="B316" s="7">
        <v>71</v>
      </c>
      <c r="C316" s="12">
        <f>MOD(Settings!$B$17*C315,Settings!$B$18)</f>
        <v>752412909</v>
      </c>
      <c r="D316" s="12">
        <f>MAX(C316,1)/Settings!$B$18</f>
        <v>0.35036956395505442</v>
      </c>
      <c r="E316" s="12">
        <f>-Settings!$B$11*LN(D316)</f>
        <v>62.926007073083198</v>
      </c>
      <c r="F316" s="12">
        <f t="shared" si="10"/>
        <v>3522.5104619784433</v>
      </c>
      <c r="G316" s="12">
        <f>MOD(Settings!$B$17*G315,Settings!$B$18)</f>
        <v>67389111</v>
      </c>
      <c r="H316" s="12">
        <f>MAX(G316,1)/Settings!$B$18</f>
        <v>3.1380500193396818E-2</v>
      </c>
      <c r="I316" s="12">
        <f>-Settings!$B$21*LN(H316)</f>
        <v>13.846274367701946</v>
      </c>
      <c r="J316" s="12">
        <f>-Settings!$B$24*LN(H316)</f>
        <v>41.538823103105841</v>
      </c>
      <c r="K316" s="12">
        <f>Settings!$B$12</f>
        <v>300</v>
      </c>
      <c r="L316" s="12">
        <f>Settings!$B$12*Settings!$B$25</f>
        <v>75</v>
      </c>
    </row>
    <row r="317" spans="1:12" x14ac:dyDescent="0.25">
      <c r="A317" s="7">
        <v>3</v>
      </c>
      <c r="B317" s="7">
        <v>72</v>
      </c>
      <c r="C317" s="12">
        <f>MOD(Settings!$B$17*C316,Settings!$B$18)</f>
        <v>1420048027</v>
      </c>
      <c r="D317" s="12">
        <f>MAX(C317,1)/Settings!$B$18</f>
        <v>0.66126139259955907</v>
      </c>
      <c r="E317" s="12">
        <f>-Settings!$B$11*LN(D317)</f>
        <v>24.816364024441327</v>
      </c>
      <c r="F317" s="12">
        <f t="shared" si="10"/>
        <v>3547.3268260028844</v>
      </c>
      <c r="G317" s="12">
        <f>MOD(Settings!$B$17*G316,Settings!$B$18)</f>
        <v>884906608</v>
      </c>
      <c r="H317" s="12">
        <f>MAX(G317,1)/Settings!$B$18</f>
        <v>0.41206675042028851</v>
      </c>
      <c r="I317" s="12">
        <f>-Settings!$B$21*LN(H317)</f>
        <v>3.5462797086899731</v>
      </c>
      <c r="J317" s="12">
        <f>-Settings!$B$24*LN(H317)</f>
        <v>10.63883912606992</v>
      </c>
      <c r="K317" s="12">
        <f>Settings!$B$12</f>
        <v>300</v>
      </c>
      <c r="L317" s="12">
        <f>Settings!$B$12*Settings!$B$25</f>
        <v>75</v>
      </c>
    </row>
    <row r="318" spans="1:12" x14ac:dyDescent="0.25">
      <c r="A318" s="7">
        <v>3</v>
      </c>
      <c r="B318" s="7">
        <v>73</v>
      </c>
      <c r="C318" s="12">
        <f>MOD(Settings!$B$17*C317,Settings!$B$18)</f>
        <v>1761420678</v>
      </c>
      <c r="D318" s="12">
        <f>MAX(C318,1)/Settings!$B$18</f>
        <v>0.82022542078989813</v>
      </c>
      <c r="E318" s="12">
        <f>-Settings!$B$11*LN(D318)</f>
        <v>11.890564386032413</v>
      </c>
      <c r="F318" s="12">
        <f t="shared" si="10"/>
        <v>3559.217390388917</v>
      </c>
      <c r="G318" s="12">
        <f>MOD(Settings!$B$17*G317,Settings!$B$18)</f>
        <v>1301105181</v>
      </c>
      <c r="H318" s="12">
        <f>MAX(G318,1)/Settings!$B$18</f>
        <v>0.6058743137893613</v>
      </c>
      <c r="I318" s="12">
        <f>-Settings!$B$21*LN(H318)</f>
        <v>2.0043308696465969</v>
      </c>
      <c r="J318" s="12">
        <f>-Settings!$B$24*LN(H318)</f>
        <v>6.0129926089397907</v>
      </c>
      <c r="K318" s="12">
        <f>Settings!$B$12</f>
        <v>300</v>
      </c>
      <c r="L318" s="12">
        <f>Settings!$B$12*Settings!$B$25</f>
        <v>75</v>
      </c>
    </row>
    <row r="319" spans="1:12" x14ac:dyDescent="0.25">
      <c r="A319" s="7">
        <v>3</v>
      </c>
      <c r="B319" s="7">
        <v>74</v>
      </c>
      <c r="C319" s="12">
        <f>MOD(Settings!$B$17*C318,Settings!$B$18)</f>
        <v>1135261251</v>
      </c>
      <c r="D319" s="12">
        <f>MAX(C319,1)/Settings!$B$18</f>
        <v>0.52864721581742502</v>
      </c>
      <c r="E319" s="12">
        <f>-Settings!$B$11*LN(D319)</f>
        <v>38.246037504422269</v>
      </c>
      <c r="F319" s="12">
        <f t="shared" si="10"/>
        <v>3597.4634278933395</v>
      </c>
      <c r="G319" s="12">
        <f>MOD(Settings!$B$17*G318,Settings!$B$18)</f>
        <v>1996283313</v>
      </c>
      <c r="H319" s="12">
        <f>MAX(G319,1)/Settings!$B$18</f>
        <v>0.92959185779541353</v>
      </c>
      <c r="I319" s="12">
        <f>-Settings!$B$21*LN(H319)</f>
        <v>0.29203860699512435</v>
      </c>
      <c r="J319" s="12">
        <f>-Settings!$B$24*LN(H319)</f>
        <v>0.876115820985373</v>
      </c>
      <c r="K319" s="12">
        <f>Settings!$B$12</f>
        <v>300</v>
      </c>
      <c r="L319" s="12">
        <f>Settings!$B$12*Settings!$B$25</f>
        <v>75</v>
      </c>
    </row>
    <row r="320" spans="1:12" x14ac:dyDescent="0.25">
      <c r="A320" s="7">
        <v>3</v>
      </c>
      <c r="B320" s="7">
        <v>75</v>
      </c>
      <c r="C320" s="12">
        <f>MOD(Settings!$B$17*C319,Settings!$B$18)</f>
        <v>2091125609</v>
      </c>
      <c r="D320" s="12">
        <f>MAX(C320,1)/Settings!$B$18</f>
        <v>0.97375624346256084</v>
      </c>
      <c r="E320" s="12">
        <f>-Settings!$B$11*LN(D320)</f>
        <v>1.5956562027701966</v>
      </c>
      <c r="F320" s="12">
        <f t="shared" si="10"/>
        <v>3599.0590840961095</v>
      </c>
      <c r="G320" s="12">
        <f>MOD(Settings!$B$17*G319,Settings!$B$18)</f>
        <v>1396624510</v>
      </c>
      <c r="H320" s="12">
        <f>MAX(G320,1)/Settings!$B$18</f>
        <v>0.6503539675149852</v>
      </c>
      <c r="I320" s="12">
        <f>-Settings!$B$21*LN(H320)</f>
        <v>1.7209539956268709</v>
      </c>
      <c r="J320" s="12">
        <f>-Settings!$B$24*LN(H320)</f>
        <v>5.1628619868806123</v>
      </c>
      <c r="K320" s="12">
        <f>Settings!$B$12</f>
        <v>300</v>
      </c>
      <c r="L320" s="12">
        <f>Settings!$B$12*Settings!$B$25</f>
        <v>75</v>
      </c>
    </row>
    <row r="321" spans="1:12" x14ac:dyDescent="0.25">
      <c r="A321" s="7">
        <v>3</v>
      </c>
      <c r="B321" s="7">
        <v>76</v>
      </c>
      <c r="C321" s="12">
        <f>MOD(Settings!$B$17*C320,Settings!$B$18)</f>
        <v>1978227308</v>
      </c>
      <c r="D321" s="12">
        <f>MAX(C321,1)/Settings!$B$18</f>
        <v>0.92118387525956325</v>
      </c>
      <c r="E321" s="12">
        <f>-Settings!$B$11*LN(D321)</f>
        <v>4.9257369149520436</v>
      </c>
      <c r="F321" s="12">
        <f t="shared" si="10"/>
        <v>3603.9848210110617</v>
      </c>
      <c r="G321" s="12">
        <f>MOD(Settings!$B$17*G320,Settings!$B$18)</f>
        <v>1071877860</v>
      </c>
      <c r="H321" s="12">
        <f>MAX(G321,1)/Settings!$B$18</f>
        <v>0.49913202435669118</v>
      </c>
      <c r="I321" s="12">
        <f>-Settings!$B$21*LN(H321)</f>
        <v>2.7795385614241992</v>
      </c>
      <c r="J321" s="12">
        <f>-Settings!$B$24*LN(H321)</f>
        <v>8.3386156842725967</v>
      </c>
      <c r="K321" s="12">
        <f>Settings!$B$12</f>
        <v>300</v>
      </c>
      <c r="L321" s="12">
        <f>Settings!$B$12*Settings!$B$25</f>
        <v>75</v>
      </c>
    </row>
    <row r="322" spans="1:12" x14ac:dyDescent="0.25">
      <c r="A322" s="7">
        <v>3</v>
      </c>
      <c r="B322" s="7">
        <v>77</v>
      </c>
      <c r="C322" s="12">
        <f>MOD(Settings!$B$17*C321,Settings!$B$18)</f>
        <v>724542702</v>
      </c>
      <c r="D322" s="12">
        <f>MAX(C322,1)/Settings!$B$18</f>
        <v>0.33739148747985787</v>
      </c>
      <c r="E322" s="12">
        <f>-Settings!$B$11*LN(D322)</f>
        <v>65.190680336755861</v>
      </c>
      <c r="F322" s="12">
        <f t="shared" si="10"/>
        <v>3669.1755013478178</v>
      </c>
      <c r="G322" s="12">
        <f>MOD(Settings!$B$17*G321,Settings!$B$18)</f>
        <v>1958361984</v>
      </c>
      <c r="H322" s="12">
        <f>MAX(G322,1)/Settings!$B$18</f>
        <v>0.91193336290863036</v>
      </c>
      <c r="I322" s="12">
        <f>-Settings!$B$21*LN(H322)</f>
        <v>0.36875343425391538</v>
      </c>
      <c r="J322" s="12">
        <f>-Settings!$B$24*LN(H322)</f>
        <v>1.1062603027617461</v>
      </c>
      <c r="K322" s="12">
        <f>Settings!$B$12</f>
        <v>300</v>
      </c>
      <c r="L322" s="12">
        <f>Settings!$B$12*Settings!$B$25</f>
        <v>75</v>
      </c>
    </row>
    <row r="323" spans="1:12" x14ac:dyDescent="0.25">
      <c r="A323" s="7">
        <v>3</v>
      </c>
      <c r="B323" s="7">
        <v>78</v>
      </c>
      <c r="C323" s="12">
        <f>MOD(Settings!$B$17*C322,Settings!$B$18)</f>
        <v>1156914024</v>
      </c>
      <c r="D323" s="12">
        <f>MAX(C323,1)/Settings!$B$18</f>
        <v>0.53873007397108252</v>
      </c>
      <c r="E323" s="12">
        <f>-Settings!$B$11*LN(D323)</f>
        <v>37.112437435001432</v>
      </c>
      <c r="F323" s="12">
        <f t="shared" si="10"/>
        <v>3706.2879387828193</v>
      </c>
      <c r="G323" s="12">
        <f>MOD(Settings!$B$17*G322,Settings!$B$18)</f>
        <v>1855491166</v>
      </c>
      <c r="H323" s="12">
        <f>MAX(G323,1)/Settings!$B$18</f>
        <v>0.86403040535004361</v>
      </c>
      <c r="I323" s="12">
        <f>-Settings!$B$21*LN(H323)</f>
        <v>0.5845892776796725</v>
      </c>
      <c r="J323" s="12">
        <f>-Settings!$B$24*LN(H323)</f>
        <v>1.7537678330390176</v>
      </c>
      <c r="K323" s="12">
        <f>Settings!$B$12</f>
        <v>300</v>
      </c>
      <c r="L323" s="12">
        <f>Settings!$B$12*Settings!$B$25</f>
        <v>75</v>
      </c>
    </row>
    <row r="324" spans="1:12" x14ac:dyDescent="0.25">
      <c r="A324" s="7">
        <v>3</v>
      </c>
      <c r="B324" s="7">
        <v>79</v>
      </c>
      <c r="C324" s="12">
        <f>MOD(Settings!$B$17*C323,Settings!$B$18)</f>
        <v>937061430</v>
      </c>
      <c r="D324" s="12">
        <f>MAX(C324,1)/Settings!$B$18</f>
        <v>0.43635323198342379</v>
      </c>
      <c r="E324" s="12">
        <f>-Settings!$B$11*LN(D324)</f>
        <v>49.758191912406211</v>
      </c>
      <c r="F324" s="12">
        <f t="shared" si="10"/>
        <v>3756.0461306952257</v>
      </c>
      <c r="G324" s="12">
        <f>MOD(Settings!$B$17*G323,Settings!$B$18)</f>
        <v>1629988875</v>
      </c>
      <c r="H324" s="12">
        <f>MAX(G324,1)/Settings!$B$18</f>
        <v>0.75902271818324119</v>
      </c>
      <c r="I324" s="12">
        <f>-Settings!$B$21*LN(H324)</f>
        <v>1.1028942812169076</v>
      </c>
      <c r="J324" s="12">
        <f>-Settings!$B$24*LN(H324)</f>
        <v>3.3086828436507227</v>
      </c>
      <c r="K324" s="12">
        <f>Settings!$B$12</f>
        <v>300</v>
      </c>
      <c r="L324" s="12">
        <f>Settings!$B$12*Settings!$B$25</f>
        <v>75</v>
      </c>
    </row>
    <row r="325" spans="1:12" x14ac:dyDescent="0.25">
      <c r="A325" s="7">
        <v>3</v>
      </c>
      <c r="B325" s="7">
        <v>80</v>
      </c>
      <c r="C325" s="12">
        <f>MOD(Settings!$B$17*C324,Settings!$B$18)</f>
        <v>1693870559</v>
      </c>
      <c r="D325" s="12">
        <f>MAX(C325,1)/Settings!$B$18</f>
        <v>0.78876994540391954</v>
      </c>
      <c r="E325" s="12">
        <f>-Settings!$B$11*LN(D325)</f>
        <v>14.236834685283444</v>
      </c>
      <c r="F325" s="12">
        <f t="shared" si="10"/>
        <v>3770.2829653805093</v>
      </c>
      <c r="G325" s="12">
        <f>MOD(Settings!$B$17*G324,Settings!$B$18)</f>
        <v>1921620993</v>
      </c>
      <c r="H325" s="12">
        <f>MAX(G325,1)/Settings!$B$18</f>
        <v>0.89482450573464134</v>
      </c>
      <c r="I325" s="12">
        <f>-Settings!$B$21*LN(H325)</f>
        <v>0.44451065164846637</v>
      </c>
      <c r="J325" s="12">
        <f>-Settings!$B$24*LN(H325)</f>
        <v>1.333531954945399</v>
      </c>
      <c r="K325" s="12">
        <f>Settings!$B$12</f>
        <v>300</v>
      </c>
      <c r="L325" s="12">
        <f>Settings!$B$12*Settings!$B$25</f>
        <v>75</v>
      </c>
    </row>
    <row r="326" spans="1:12" x14ac:dyDescent="0.25">
      <c r="A326" s="7">
        <v>3</v>
      </c>
      <c r="B326" s="7">
        <v>81</v>
      </c>
      <c r="C326" s="12">
        <f>MOD(Settings!$B$17*C325,Settings!$B$18)</f>
        <v>1839260481</v>
      </c>
      <c r="D326" s="12">
        <f>MAX(C326,1)/Settings!$B$18</f>
        <v>0.85647240367553779</v>
      </c>
      <c r="E326" s="12">
        <f>-Settings!$B$11*LN(D326)</f>
        <v>9.2959908968288403</v>
      </c>
      <c r="F326" s="12">
        <f t="shared" si="10"/>
        <v>3779.578956277338</v>
      </c>
      <c r="G326" s="12">
        <f>MOD(Settings!$B$17*G325,Settings!$B$18)</f>
        <v>677462118</v>
      </c>
      <c r="H326" s="12">
        <f>MAX(G326,1)/Settings!$B$18</f>
        <v>0.31546788211700871</v>
      </c>
      <c r="I326" s="12">
        <f>-Settings!$B$21*LN(H326)</f>
        <v>4.6147936085157006</v>
      </c>
      <c r="J326" s="12">
        <f>-Settings!$B$24*LN(H326)</f>
        <v>13.844380825547102</v>
      </c>
      <c r="K326" s="12">
        <f>Settings!$B$12</f>
        <v>300</v>
      </c>
      <c r="L326" s="12">
        <f>Settings!$B$12*Settings!$B$25</f>
        <v>75</v>
      </c>
    </row>
    <row r="327" spans="1:12" x14ac:dyDescent="0.25">
      <c r="A327" s="7">
        <v>3</v>
      </c>
      <c r="B327" s="7">
        <v>82</v>
      </c>
      <c r="C327" s="12">
        <f>MOD(Settings!$B$17*C326,Settings!$B$18)</f>
        <v>1571289249</v>
      </c>
      <c r="D327" s="12">
        <f>MAX(C327,1)/Settings!$B$18</f>
        <v>0.73168857476286986</v>
      </c>
      <c r="E327" s="12">
        <f>-Settings!$B$11*LN(D327)</f>
        <v>18.744017991657216</v>
      </c>
      <c r="F327" s="12">
        <f t="shared" si="10"/>
        <v>3798.322974268995</v>
      </c>
      <c r="G327" s="12">
        <f>MOD(Settings!$B$17*G326,Settings!$B$18)</f>
        <v>147520832</v>
      </c>
      <c r="H327" s="12">
        <f>MAX(G327,1)/Settings!$B$18</f>
        <v>6.8694740565817217E-2</v>
      </c>
      <c r="I327" s="12">
        <f>-Settings!$B$21*LN(H327)</f>
        <v>10.712330556891031</v>
      </c>
      <c r="J327" s="12">
        <f>-Settings!$B$24*LN(H327)</f>
        <v>32.13699167067309</v>
      </c>
      <c r="K327" s="12">
        <f>Settings!$B$12</f>
        <v>300</v>
      </c>
      <c r="L327" s="12">
        <f>Settings!$B$12*Settings!$B$25</f>
        <v>75</v>
      </c>
    </row>
    <row r="328" spans="1:12" x14ac:dyDescent="0.25">
      <c r="A328" s="7">
        <v>3</v>
      </c>
      <c r="B328" s="7">
        <v>83</v>
      </c>
      <c r="C328" s="12">
        <f>MOD(Settings!$B$17*C327,Settings!$B$18)</f>
        <v>1052000784</v>
      </c>
      <c r="D328" s="12">
        <f>MAX(C328,1)/Settings!$B$18</f>
        <v>0.48987603955430725</v>
      </c>
      <c r="E328" s="12">
        <f>-Settings!$B$11*LN(D328)</f>
        <v>42.816174023030605</v>
      </c>
      <c r="F328" s="12">
        <f t="shared" si="10"/>
        <v>3841.1391482920258</v>
      </c>
      <c r="G328" s="12">
        <f>MOD(Settings!$B$17*G327,Settings!$B$18)</f>
        <v>1186494786</v>
      </c>
      <c r="H328" s="12">
        <f>MAX(G328,1)/Settings!$B$18</f>
        <v>0.55250468968996069</v>
      </c>
      <c r="I328" s="12">
        <f>-Settings!$B$21*LN(H328)</f>
        <v>2.3731734299985097</v>
      </c>
      <c r="J328" s="12">
        <f>-Settings!$B$24*LN(H328)</f>
        <v>7.1195202899955294</v>
      </c>
      <c r="K328" s="12">
        <f>Settings!$B$12</f>
        <v>300</v>
      </c>
      <c r="L328" s="12">
        <f>Settings!$B$12*Settings!$B$25</f>
        <v>75</v>
      </c>
    </row>
    <row r="329" spans="1:12" x14ac:dyDescent="0.25">
      <c r="A329" s="7">
        <v>3</v>
      </c>
      <c r="B329" s="7">
        <v>84</v>
      </c>
      <c r="C329" s="12">
        <f>MOD(Settings!$B$17*C328,Settings!$B$18)</f>
        <v>744310937</v>
      </c>
      <c r="D329" s="12">
        <f>MAX(C329,1)/Settings!$B$18</f>
        <v>0.34659678924204634</v>
      </c>
      <c r="E329" s="12">
        <f>-Settings!$B$11*LN(D329)</f>
        <v>63.575589919607175</v>
      </c>
      <c r="F329" s="12">
        <f t="shared" si="10"/>
        <v>3904.7147382116327</v>
      </c>
      <c r="G329" s="12">
        <f>MOD(Settings!$B$17*G328,Settings!$B$18)</f>
        <v>2032205907</v>
      </c>
      <c r="H329" s="12">
        <f>MAX(G329,1)/Settings!$B$18</f>
        <v>0.94631961916867624</v>
      </c>
      <c r="I329" s="12">
        <f>-Settings!$B$21*LN(H329)</f>
        <v>0.22069961271486557</v>
      </c>
      <c r="J329" s="12">
        <f>-Settings!$B$24*LN(H329)</f>
        <v>0.66209883814459669</v>
      </c>
      <c r="K329" s="12">
        <f>Settings!$B$12</f>
        <v>300</v>
      </c>
      <c r="L329" s="12">
        <f>Settings!$B$12*Settings!$B$25</f>
        <v>75</v>
      </c>
    </row>
    <row r="330" spans="1:12" x14ac:dyDescent="0.25">
      <c r="A330" s="7">
        <v>3</v>
      </c>
      <c r="B330" s="7">
        <v>85</v>
      </c>
      <c r="C330" s="12">
        <f>MOD(Settings!$B$17*C329,Settings!$B$18)</f>
        <v>541674384</v>
      </c>
      <c r="D330" s="12">
        <f>MAX(C330,1)/Settings!$B$18</f>
        <v>0.25223679107252361</v>
      </c>
      <c r="E330" s="12">
        <f>-Settings!$B$11*LN(D330)</f>
        <v>82.643219132971126</v>
      </c>
      <c r="F330" s="12">
        <f t="shared" si="10"/>
        <v>3987.3579573446041</v>
      </c>
      <c r="G330" s="12">
        <f>MOD(Settings!$B$17*G329,Settings!$B$18)</f>
        <v>1704757061</v>
      </c>
      <c r="H330" s="12">
        <f>MAX(G330,1)/Settings!$B$18</f>
        <v>0.79383936794187848</v>
      </c>
      <c r="I330" s="12">
        <f>-Settings!$B$21*LN(H330)</f>
        <v>0.92349658231954468</v>
      </c>
      <c r="J330" s="12">
        <f>-Settings!$B$24*LN(H330)</f>
        <v>2.770489746958634</v>
      </c>
      <c r="K330" s="12">
        <f>Settings!$B$12</f>
        <v>300</v>
      </c>
      <c r="L330" s="12">
        <f>Settings!$B$12*Settings!$B$25</f>
        <v>75</v>
      </c>
    </row>
    <row r="331" spans="1:12" x14ac:dyDescent="0.25">
      <c r="A331" s="7">
        <v>3</v>
      </c>
      <c r="B331" s="7">
        <v>86</v>
      </c>
      <c r="C331" s="12">
        <f>MOD(Settings!$B$17*C330,Settings!$B$18)</f>
        <v>738192255</v>
      </c>
      <c r="D331" s="12">
        <f>MAX(C331,1)/Settings!$B$18</f>
        <v>0.34374755590397282</v>
      </c>
      <c r="E331" s="12">
        <f>-Settings!$B$11*LN(D331)</f>
        <v>64.070864407449989</v>
      </c>
      <c r="F331" s="12">
        <f t="shared" si="10"/>
        <v>4051.4288217520539</v>
      </c>
      <c r="G331" s="12">
        <f>MOD(Settings!$B$17*G330,Settings!$B$18)</f>
        <v>125105953</v>
      </c>
      <c r="H331" s="12">
        <f>MAX(G331,1)/Settings!$B$18</f>
        <v>5.8256999150969553E-2</v>
      </c>
      <c r="I331" s="12">
        <f>-Settings!$B$21*LN(H331)</f>
        <v>11.371564146625692</v>
      </c>
      <c r="J331" s="12">
        <f>-Settings!$B$24*LN(H331)</f>
        <v>34.114692439877075</v>
      </c>
      <c r="K331" s="12">
        <f>Settings!$B$12</f>
        <v>300</v>
      </c>
      <c r="L331" s="12">
        <f>Settings!$B$12*Settings!$B$25</f>
        <v>75</v>
      </c>
    </row>
    <row r="332" spans="1:12" x14ac:dyDescent="0.25">
      <c r="A332" s="7">
        <v>3</v>
      </c>
      <c r="B332" s="7">
        <v>87</v>
      </c>
      <c r="C332" s="12">
        <f>MOD(Settings!$B$17*C331,Settings!$B$18)</f>
        <v>784201066</v>
      </c>
      <c r="D332" s="12">
        <f>MAX(C332,1)/Settings!$B$18</f>
        <v>0.36517207807170787</v>
      </c>
      <c r="E332" s="12">
        <f>-Settings!$B$11*LN(D332)</f>
        <v>60.443195383437399</v>
      </c>
      <c r="F332" s="12">
        <f t="shared" si="10"/>
        <v>4111.8720171354917</v>
      </c>
      <c r="G332" s="12">
        <f>MOD(Settings!$B$17*G331,Settings!$B$18)</f>
        <v>269261658</v>
      </c>
      <c r="H332" s="12">
        <f>MAX(G332,1)/Settings!$B$18</f>
        <v>0.12538473034528305</v>
      </c>
      <c r="I332" s="12">
        <f>-Settings!$B$21*LN(H332)</f>
        <v>8.3054737031162613</v>
      </c>
      <c r="J332" s="12">
        <f>-Settings!$B$24*LN(H332)</f>
        <v>24.916421109348782</v>
      </c>
      <c r="K332" s="12">
        <f>Settings!$B$12</f>
        <v>300</v>
      </c>
      <c r="L332" s="12">
        <f>Settings!$B$12*Settings!$B$25</f>
        <v>75</v>
      </c>
    </row>
    <row r="333" spans="1:12" x14ac:dyDescent="0.25">
      <c r="A333" s="7">
        <v>3</v>
      </c>
      <c r="B333" s="7">
        <v>88</v>
      </c>
      <c r="C333" s="12">
        <f>MOD(Settings!$B$17*C332,Settings!$B$18)</f>
        <v>960174623</v>
      </c>
      <c r="D333" s="12">
        <f>MAX(C333,1)/Settings!$B$18</f>
        <v>0.4471161511946079</v>
      </c>
      <c r="E333" s="12">
        <f>-Settings!$B$11*LN(D333)</f>
        <v>48.296212322985816</v>
      </c>
      <c r="F333" s="12">
        <f t="shared" si="10"/>
        <v>4160.1682294584771</v>
      </c>
      <c r="G333" s="12">
        <f>MOD(Settings!$B$17*G332,Settings!$B$18)</f>
        <v>732641777</v>
      </c>
      <c r="H333" s="12">
        <f>MAX(G333,1)/Settings!$B$18</f>
        <v>0.341162913172116</v>
      </c>
      <c r="I333" s="12">
        <f>-Settings!$B$21*LN(H333)</f>
        <v>4.3015806581901233</v>
      </c>
      <c r="J333" s="12">
        <f>-Settings!$B$24*LN(H333)</f>
        <v>12.904741974570371</v>
      </c>
      <c r="K333" s="12">
        <f>Settings!$B$12</f>
        <v>300</v>
      </c>
      <c r="L333" s="12">
        <f>Settings!$B$12*Settings!$B$25</f>
        <v>75</v>
      </c>
    </row>
    <row r="334" spans="1:12" x14ac:dyDescent="0.25">
      <c r="A334" s="7">
        <v>3</v>
      </c>
      <c r="B334" s="7">
        <v>89</v>
      </c>
      <c r="C334" s="12">
        <f>MOD(Settings!$B$17*C333,Settings!$B$18)</f>
        <v>1462765203</v>
      </c>
      <c r="D334" s="12">
        <f>MAX(C334,1)/Settings!$B$18</f>
        <v>0.68115312777513315</v>
      </c>
      <c r="E334" s="12">
        <f>-Settings!$B$11*LN(D334)</f>
        <v>23.038088452620951</v>
      </c>
      <c r="F334" s="12">
        <f t="shared" si="10"/>
        <v>4183.2063179110983</v>
      </c>
      <c r="G334" s="12">
        <f>MOD(Settings!$B$17*G333,Settings!$B$18)</f>
        <v>1986597788</v>
      </c>
      <c r="H334" s="12">
        <f>MAX(G334,1)/Settings!$B$18</f>
        <v>0.92508168375356203</v>
      </c>
      <c r="I334" s="12">
        <f>-Settings!$B$21*LN(H334)</f>
        <v>0.31149295443166686</v>
      </c>
      <c r="J334" s="12">
        <f>-Settings!$B$24*LN(H334)</f>
        <v>0.93447886329500052</v>
      </c>
      <c r="K334" s="12">
        <f>Settings!$B$12</f>
        <v>300</v>
      </c>
      <c r="L334" s="12">
        <f>Settings!$B$12*Settings!$B$25</f>
        <v>75</v>
      </c>
    </row>
    <row r="335" spans="1:12" x14ac:dyDescent="0.25">
      <c r="A335" s="7">
        <v>3</v>
      </c>
      <c r="B335" s="7">
        <v>90</v>
      </c>
      <c r="C335" s="12">
        <f>MOD(Settings!$B$17*C334,Settings!$B$18)</f>
        <v>301975965</v>
      </c>
      <c r="D335" s="12">
        <f>MAX(C335,1)/Settings!$B$18</f>
        <v>0.14061851666337741</v>
      </c>
      <c r="E335" s="12">
        <f>-Settings!$B$11*LN(D335)</f>
        <v>117.70227664880136</v>
      </c>
      <c r="F335" s="12">
        <f t="shared" si="10"/>
        <v>4300.9085945598999</v>
      </c>
      <c r="G335" s="12">
        <f>MOD(Settings!$B$17*G334,Settings!$B$18)</f>
        <v>1820763007</v>
      </c>
      <c r="H335" s="12">
        <f>MAX(G335,1)/Settings!$B$18</f>
        <v>0.84785884611674533</v>
      </c>
      <c r="I335" s="12">
        <f>-Settings!$B$21*LN(H335)</f>
        <v>0.66016444838568544</v>
      </c>
      <c r="J335" s="12">
        <f>-Settings!$B$24*LN(H335)</f>
        <v>1.9804933451570563</v>
      </c>
      <c r="K335" s="12">
        <f>Settings!$B$12</f>
        <v>300</v>
      </c>
      <c r="L335" s="12">
        <f>Settings!$B$12*Settings!$B$25</f>
        <v>75</v>
      </c>
    </row>
    <row r="336" spans="1:12" x14ac:dyDescent="0.25">
      <c r="A336" s="7">
        <v>3</v>
      </c>
      <c r="B336" s="7">
        <v>91</v>
      </c>
      <c r="C336" s="12">
        <f>MOD(Settings!$B$17*C335,Settings!$B$18)</f>
        <v>806185894</v>
      </c>
      <c r="D336" s="12">
        <f>MAX(C336,1)/Settings!$B$18</f>
        <v>0.37540956138419435</v>
      </c>
      <c r="E336" s="12">
        <f>-Settings!$B$11*LN(D336)</f>
        <v>58.78426111784453</v>
      </c>
      <c r="F336" s="12">
        <f t="shared" si="10"/>
        <v>4359.6928556777448</v>
      </c>
      <c r="G336" s="12">
        <f>MOD(Settings!$B$17*G335,Settings!$B$18)</f>
        <v>2069372546</v>
      </c>
      <c r="H336" s="12">
        <f>MAX(G336,1)/Settings!$B$18</f>
        <v>0.96362668413837749</v>
      </c>
      <c r="I336" s="12">
        <f>-Settings!$B$21*LN(H336)</f>
        <v>0.14820526597143657</v>
      </c>
      <c r="J336" s="12">
        <f>-Settings!$B$24*LN(H336)</f>
        <v>0.44461579791430972</v>
      </c>
      <c r="K336" s="12">
        <f>Settings!$B$12</f>
        <v>300</v>
      </c>
      <c r="L336" s="12">
        <f>Settings!$B$12*Settings!$B$25</f>
        <v>75</v>
      </c>
    </row>
    <row r="337" spans="1:12" x14ac:dyDescent="0.25">
      <c r="A337" s="7">
        <v>3</v>
      </c>
      <c r="B337" s="7">
        <v>92</v>
      </c>
      <c r="C337" s="12">
        <f>MOD(Settings!$B$17*C336,Settings!$B$18)</f>
        <v>1091991535</v>
      </c>
      <c r="D337" s="12">
        <f>MAX(C337,1)/Settings!$B$18</f>
        <v>0.50849818415404213</v>
      </c>
      <c r="E337" s="12">
        <f>-Settings!$B$11*LN(D337)</f>
        <v>40.577618069103977</v>
      </c>
      <c r="F337" s="12">
        <f t="shared" si="10"/>
        <v>4400.2704737468484</v>
      </c>
      <c r="G337" s="12">
        <f>MOD(Settings!$B$17*G336,Settings!$B$18)</f>
        <v>1446717457</v>
      </c>
      <c r="H337" s="12">
        <f>MAX(G337,1)/Settings!$B$18</f>
        <v>0.67368031371090575</v>
      </c>
      <c r="I337" s="12">
        <f>-Settings!$B$21*LN(H337)</f>
        <v>1.5799983703718903</v>
      </c>
      <c r="J337" s="12">
        <f>-Settings!$B$24*LN(H337)</f>
        <v>4.7399951111156708</v>
      </c>
      <c r="K337" s="12">
        <f>Settings!$B$12</f>
        <v>300</v>
      </c>
      <c r="L337" s="12">
        <f>Settings!$B$12*Settings!$B$25</f>
        <v>75</v>
      </c>
    </row>
    <row r="338" spans="1:12" x14ac:dyDescent="0.25">
      <c r="A338" s="7">
        <v>3</v>
      </c>
      <c r="B338" s="7">
        <v>93</v>
      </c>
      <c r="C338" s="12">
        <f>MOD(Settings!$B$17*C337,Settings!$B$18)</f>
        <v>706481483</v>
      </c>
      <c r="D338" s="12">
        <f>MAX(C338,1)/Settings!$B$18</f>
        <v>0.32898107698605444</v>
      </c>
      <c r="E338" s="12">
        <f>-Settings!$B$11*LN(D338)</f>
        <v>66.705302797837817</v>
      </c>
      <c r="F338" s="12">
        <f t="shared" si="10"/>
        <v>4466.9757765446866</v>
      </c>
      <c r="G338" s="12">
        <f>MOD(Settings!$B$17*G337,Settings!$B$18)</f>
        <v>1170448465</v>
      </c>
      <c r="H338" s="12">
        <f>MAX(G338,1)/Settings!$B$18</f>
        <v>0.54503253919306793</v>
      </c>
      <c r="I338" s="12">
        <f>-Settings!$B$21*LN(H338)</f>
        <v>2.4276391246390121</v>
      </c>
      <c r="J338" s="12">
        <f>-Settings!$B$24*LN(H338)</f>
        <v>7.2829173739170363</v>
      </c>
      <c r="K338" s="12">
        <f>Settings!$B$12</f>
        <v>300</v>
      </c>
      <c r="L338" s="12">
        <f>Settings!$B$12*Settings!$B$25</f>
        <v>75</v>
      </c>
    </row>
    <row r="339" spans="1:12" x14ac:dyDescent="0.25">
      <c r="A339" s="7">
        <v>3</v>
      </c>
      <c r="B339" s="7">
        <v>94</v>
      </c>
      <c r="C339" s="12">
        <f>MOD(Settings!$B$17*C338,Settings!$B$18)</f>
        <v>397200518</v>
      </c>
      <c r="D339" s="12">
        <f>MAX(C339,1)/Settings!$B$18</f>
        <v>0.18496090461730999</v>
      </c>
      <c r="E339" s="12">
        <f>-Settings!$B$11*LN(D339)</f>
        <v>101.25664815775798</v>
      </c>
      <c r="F339" s="12">
        <f t="shared" si="10"/>
        <v>4568.2324247024444</v>
      </c>
      <c r="G339" s="12">
        <f>MOD(Settings!$B$17*G338,Settings!$B$18)</f>
        <v>777144735</v>
      </c>
      <c r="H339" s="12">
        <f>MAX(G339,1)/Settings!$B$18</f>
        <v>0.36188621789304831</v>
      </c>
      <c r="I339" s="12">
        <f>-Settings!$B$21*LN(H339)</f>
        <v>4.065701727105278</v>
      </c>
      <c r="J339" s="12">
        <f>-Settings!$B$24*LN(H339)</f>
        <v>12.197105181315834</v>
      </c>
      <c r="K339" s="12">
        <f>Settings!$B$12</f>
        <v>300</v>
      </c>
      <c r="L339" s="12">
        <f>Settings!$B$12*Settings!$B$25</f>
        <v>75</v>
      </c>
    </row>
    <row r="340" spans="1:12" x14ac:dyDescent="0.25">
      <c r="A340" s="7">
        <v>3</v>
      </c>
      <c r="B340" s="7">
        <v>95</v>
      </c>
      <c r="C340" s="12">
        <f>MOD(Settings!$B$17*C339,Settings!$B$18)</f>
        <v>1369931150</v>
      </c>
      <c r="D340" s="12">
        <f>MAX(C340,1)/Settings!$B$18</f>
        <v>0.63792390312902814</v>
      </c>
      <c r="E340" s="12">
        <f>-Settings!$B$11*LN(D340)</f>
        <v>26.972176610609989</v>
      </c>
      <c r="F340" s="12">
        <f t="shared" si="10"/>
        <v>4595.2046013130548</v>
      </c>
      <c r="G340" s="12">
        <f>MOD(Settings!$B$17*G339,Settings!$B$18)</f>
        <v>476020091</v>
      </c>
      <c r="H340" s="12">
        <f>MAX(G340,1)/Settings!$B$18</f>
        <v>0.22166412846262759</v>
      </c>
      <c r="I340" s="12">
        <f>-Settings!$B$21*LN(H340)</f>
        <v>6.0263679104179513</v>
      </c>
      <c r="J340" s="12">
        <f>-Settings!$B$24*LN(H340)</f>
        <v>18.079103731253852</v>
      </c>
      <c r="K340" s="12">
        <f>Settings!$B$12</f>
        <v>300</v>
      </c>
      <c r="L340" s="12">
        <f>Settings!$B$12*Settings!$B$25</f>
        <v>75</v>
      </c>
    </row>
    <row r="341" spans="1:12" x14ac:dyDescent="0.25">
      <c r="A341" s="7">
        <v>3</v>
      </c>
      <c r="B341" s="7">
        <v>96</v>
      </c>
      <c r="C341" s="12">
        <f>MOD(Settings!$B$17*C340,Settings!$B$18)</f>
        <v>1260658563</v>
      </c>
      <c r="D341" s="12">
        <f>MAX(C341,1)/Settings!$B$18</f>
        <v>0.58703988957546649</v>
      </c>
      <c r="E341" s="12">
        <f>-Settings!$B$11*LN(D341)</f>
        <v>31.959750388747018</v>
      </c>
      <c r="F341" s="12">
        <f t="shared" si="10"/>
        <v>4627.1643517018019</v>
      </c>
      <c r="G341" s="12">
        <f>MOD(Settings!$B$17*G340,Settings!$B$18)</f>
        <v>1093084362</v>
      </c>
      <c r="H341" s="12">
        <f>MAX(G341,1)/Settings!$B$18</f>
        <v>0.50900707138190371</v>
      </c>
      <c r="I341" s="12">
        <f>-Settings!$B$21*LN(H341)</f>
        <v>2.7011734793312989</v>
      </c>
      <c r="J341" s="12">
        <f>-Settings!$B$24*LN(H341)</f>
        <v>8.1035204379938968</v>
      </c>
      <c r="K341" s="12">
        <f>Settings!$B$12</f>
        <v>300</v>
      </c>
      <c r="L341" s="12">
        <f>Settings!$B$12*Settings!$B$25</f>
        <v>75</v>
      </c>
    </row>
    <row r="342" spans="1:12" x14ac:dyDescent="0.25">
      <c r="A342" s="7">
        <v>3</v>
      </c>
      <c r="B342" s="7">
        <v>97</v>
      </c>
      <c r="C342" s="12">
        <f>MOD(Settings!$B$17*C341,Settings!$B$18)</f>
        <v>814807039</v>
      </c>
      <c r="D342" s="12">
        <f>MAX(C342,1)/Settings!$B$18</f>
        <v>0.37942409486483042</v>
      </c>
      <c r="E342" s="12">
        <f>-Settings!$B$11*LN(D342)</f>
        <v>58.146042940994107</v>
      </c>
      <c r="F342" s="12">
        <f t="shared" si="10"/>
        <v>4685.3103946427964</v>
      </c>
      <c r="G342" s="12">
        <f>MOD(Settings!$B$17*G341,Settings!$B$18)</f>
        <v>1893755696</v>
      </c>
      <c r="H342" s="12">
        <f>MAX(G342,1)/Settings!$B$18</f>
        <v>0.88184871565636658</v>
      </c>
      <c r="I342" s="12">
        <f>-Settings!$B$21*LN(H342)</f>
        <v>0.50293904754573759</v>
      </c>
      <c r="J342" s="12">
        <f>-Settings!$B$24*LN(H342)</f>
        <v>1.5088171426372128</v>
      </c>
      <c r="K342" s="12">
        <f>Settings!$B$12</f>
        <v>300</v>
      </c>
      <c r="L342" s="12">
        <f>Settings!$B$12*Settings!$B$25</f>
        <v>75</v>
      </c>
    </row>
    <row r="343" spans="1:12" x14ac:dyDescent="0.25">
      <c r="A343" s="7">
        <v>3</v>
      </c>
      <c r="B343" s="7">
        <v>98</v>
      </c>
      <c r="C343" s="12">
        <f>MOD(Settings!$B$17*C342,Settings!$B$18)</f>
        <v>2106171201</v>
      </c>
      <c r="D343" s="12">
        <f>MAX(C343,1)/Settings!$B$18</f>
        <v>0.98076239320485037</v>
      </c>
      <c r="E343" s="12">
        <f>-Settings!$B$11*LN(D343)</f>
        <v>1.165503450940425</v>
      </c>
      <c r="F343" s="12">
        <f t="shared" ref="F343:F365" si="11">F342+E343</f>
        <v>4686.4758980937368</v>
      </c>
      <c r="G343" s="12">
        <f>MOD(Settings!$B$17*G342,Settings!$B$18)</f>
        <v>496850485</v>
      </c>
      <c r="H343" s="12">
        <f>MAX(G343,1)/Settings!$B$18</f>
        <v>0.23136403655231186</v>
      </c>
      <c r="I343" s="12">
        <f>-Settings!$B$21*LN(H343)</f>
        <v>5.8550515724069196</v>
      </c>
      <c r="J343" s="12">
        <f>-Settings!$B$24*LN(H343)</f>
        <v>17.565154717220757</v>
      </c>
      <c r="K343" s="12">
        <f>Settings!$B$12</f>
        <v>300</v>
      </c>
      <c r="L343" s="12">
        <f>Settings!$B$12*Settings!$B$25</f>
        <v>75</v>
      </c>
    </row>
    <row r="344" spans="1:12" x14ac:dyDescent="0.25">
      <c r="A344" s="7">
        <v>3</v>
      </c>
      <c r="B344" s="7">
        <v>99</v>
      </c>
      <c r="C344" s="12">
        <f>MOD(Settings!$B$17*C343,Settings!$B$18)</f>
        <v>1446421706</v>
      </c>
      <c r="D344" s="12">
        <f>MAX(C344,1)/Settings!$B$18</f>
        <v>0.67354259391945903</v>
      </c>
      <c r="E344" s="12">
        <f>-Settings!$B$11*LN(D344)</f>
        <v>23.712242549360578</v>
      </c>
      <c r="F344" s="12">
        <f t="shared" si="11"/>
        <v>4710.1881406430975</v>
      </c>
      <c r="G344" s="12">
        <f>MOD(Settings!$B$17*G343,Settings!$B$18)</f>
        <v>1149681859</v>
      </c>
      <c r="H344" s="12">
        <f>MAX(G344,1)/Settings!$B$18</f>
        <v>0.53536233470559225</v>
      </c>
      <c r="I344" s="12">
        <f>-Settings!$B$21*LN(H344)</f>
        <v>2.4992460007680242</v>
      </c>
      <c r="J344" s="12">
        <f>-Settings!$B$24*LN(H344)</f>
        <v>7.4977380023040725</v>
      </c>
      <c r="K344" s="12">
        <f>Settings!$B$12</f>
        <v>300</v>
      </c>
      <c r="L344" s="12">
        <f>Settings!$B$12*Settings!$B$25</f>
        <v>75</v>
      </c>
    </row>
    <row r="345" spans="1:12" x14ac:dyDescent="0.25">
      <c r="A345" s="7">
        <v>3</v>
      </c>
      <c r="B345" s="7">
        <v>100</v>
      </c>
      <c r="C345" s="12">
        <f>MOD(Settings!$B$17*C344,Settings!$B$18)</f>
        <v>494728702</v>
      </c>
      <c r="D345" s="12">
        <f>MAX(C345,1)/Settings!$B$18</f>
        <v>0.2303760043486841</v>
      </c>
      <c r="E345" s="12">
        <f>-Settings!$B$11*LN(D345)</f>
        <v>88.082550202579711</v>
      </c>
      <c r="F345" s="12">
        <f t="shared" si="11"/>
        <v>4798.2706908456776</v>
      </c>
      <c r="G345" s="12">
        <f>MOD(Settings!$B$17*G344,Settings!$B$18)</f>
        <v>1792632154</v>
      </c>
      <c r="H345" s="12">
        <f>MAX(G345,1)/Settings!$B$18</f>
        <v>0.83475939688960066</v>
      </c>
      <c r="I345" s="12">
        <f>-Settings!$B$21*LN(H345)</f>
        <v>0.72244697236534017</v>
      </c>
      <c r="J345" s="12">
        <f>-Settings!$B$24*LN(H345)</f>
        <v>2.1673409170960207</v>
      </c>
      <c r="K345" s="12">
        <f>Settings!$B$12</f>
        <v>300</v>
      </c>
      <c r="L345" s="12">
        <f>Settings!$B$12*Settings!$B$25</f>
        <v>75</v>
      </c>
    </row>
    <row r="346" spans="1:12" x14ac:dyDescent="0.25">
      <c r="A346" s="7">
        <v>3</v>
      </c>
      <c r="B346" s="7">
        <v>101</v>
      </c>
      <c r="C346" s="12">
        <f>MOD(Settings!$B$17*C345,Settings!$B$18)</f>
        <v>1996096977</v>
      </c>
      <c r="D346" s="12">
        <f>MAX(C346,1)/Settings!$B$18</f>
        <v>0.92950508833374135</v>
      </c>
      <c r="E346" s="12">
        <f>-Settings!$B$11*LN(D346)</f>
        <v>4.3861798539517629</v>
      </c>
      <c r="F346" s="12">
        <f t="shared" si="11"/>
        <v>4802.6568706996295</v>
      </c>
      <c r="G346" s="12">
        <f>MOD(Settings!$B$17*G345,Settings!$B$18)</f>
        <v>1720528515</v>
      </c>
      <c r="H346" s="12">
        <f>MAX(G346,1)/Settings!$B$18</f>
        <v>0.8011835235176531</v>
      </c>
      <c r="I346" s="12">
        <f>-Settings!$B$21*LN(H346)</f>
        <v>0.88666096063092514</v>
      </c>
      <c r="J346" s="12">
        <f>-Settings!$B$24*LN(H346)</f>
        <v>2.6599828818927755</v>
      </c>
      <c r="K346" s="12">
        <f>Settings!$B$12</f>
        <v>300</v>
      </c>
      <c r="L346" s="12">
        <f>Settings!$B$12*Settings!$B$25</f>
        <v>75</v>
      </c>
    </row>
    <row r="347" spans="1:12" x14ac:dyDescent="0.25">
      <c r="A347" s="7">
        <v>3</v>
      </c>
      <c r="B347" s="7">
        <v>102</v>
      </c>
      <c r="C347" s="12">
        <f>MOD(Settings!$B$17*C346,Settings!$B$18)</f>
        <v>412359005</v>
      </c>
      <c r="D347" s="12">
        <f>MAX(C347,1)/Settings!$B$18</f>
        <v>0.1920196251906546</v>
      </c>
      <c r="E347" s="12">
        <f>-Settings!$B$11*LN(D347)</f>
        <v>99.009461858594747</v>
      </c>
      <c r="F347" s="12">
        <f t="shared" si="11"/>
        <v>4901.666332558224</v>
      </c>
      <c r="G347" s="12">
        <f>MOD(Settings!$B$17*G346,Settings!$B$18)</f>
        <v>1055444750</v>
      </c>
      <c r="H347" s="12">
        <f>MAX(G347,1)/Settings!$B$18</f>
        <v>0.49147976119605813</v>
      </c>
      <c r="I347" s="12">
        <f>-Settings!$B$21*LN(H347)</f>
        <v>2.8413380714811587</v>
      </c>
      <c r="J347" s="12">
        <f>-Settings!$B$24*LN(H347)</f>
        <v>8.5240142144434756</v>
      </c>
      <c r="K347" s="12">
        <f>Settings!$B$12</f>
        <v>300</v>
      </c>
      <c r="L347" s="12">
        <f>Settings!$B$12*Settings!$B$25</f>
        <v>75</v>
      </c>
    </row>
    <row r="348" spans="1:12" x14ac:dyDescent="0.25">
      <c r="A348" s="7">
        <v>3</v>
      </c>
      <c r="B348" s="7">
        <v>103</v>
      </c>
      <c r="C348" s="12">
        <f>MOD(Settings!$B$17*C347,Settings!$B$18)</f>
        <v>588068166</v>
      </c>
      <c r="D348" s="12">
        <f>MAX(C348,1)/Settings!$B$18</f>
        <v>0.27384057933177824</v>
      </c>
      <c r="E348" s="12">
        <f>-Settings!$B$11*LN(D348)</f>
        <v>77.712550150650685</v>
      </c>
      <c r="F348" s="12">
        <f t="shared" si="11"/>
        <v>4979.3788827088747</v>
      </c>
      <c r="G348" s="12">
        <f>MOD(Settings!$B$17*G347,Settings!$B$18)</f>
        <v>644989030</v>
      </c>
      <c r="H348" s="12">
        <f>MAX(G348,1)/Settings!$B$18</f>
        <v>0.30034642214902973</v>
      </c>
      <c r="I348" s="12">
        <f>-Settings!$B$21*LN(H348)</f>
        <v>4.8112749201166727</v>
      </c>
      <c r="J348" s="12">
        <f>-Settings!$B$24*LN(H348)</f>
        <v>14.433824760350017</v>
      </c>
      <c r="K348" s="12">
        <f>Settings!$B$12</f>
        <v>300</v>
      </c>
      <c r="L348" s="12">
        <f>Settings!$B$12*Settings!$B$25</f>
        <v>75</v>
      </c>
    </row>
    <row r="349" spans="1:12" x14ac:dyDescent="0.25">
      <c r="A349" s="7">
        <v>3</v>
      </c>
      <c r="B349" s="7">
        <v>104</v>
      </c>
      <c r="C349" s="12">
        <f>MOD(Settings!$B$17*C348,Settings!$B$18)</f>
        <v>941922468</v>
      </c>
      <c r="D349" s="12">
        <f>MAX(C349,1)/Settings!$B$18</f>
        <v>0.43861682919720973</v>
      </c>
      <c r="E349" s="12">
        <f>-Settings!$B$11*LN(D349)</f>
        <v>49.447744408307571</v>
      </c>
      <c r="F349" s="12">
        <f t="shared" si="11"/>
        <v>5028.8266271171824</v>
      </c>
      <c r="G349" s="12">
        <f>MOD(Settings!$B$17*G348,Settings!$B$18)</f>
        <v>1980660801</v>
      </c>
      <c r="H349" s="12">
        <f>MAX(G349,1)/Settings!$B$18</f>
        <v>0.92231705874312531</v>
      </c>
      <c r="I349" s="12">
        <f>-Settings!$B$21*LN(H349)</f>
        <v>0.32346493215639482</v>
      </c>
      <c r="J349" s="12">
        <f>-Settings!$B$24*LN(H349)</f>
        <v>0.97039479646918447</v>
      </c>
      <c r="K349" s="12">
        <f>Settings!$B$12</f>
        <v>300</v>
      </c>
      <c r="L349" s="12">
        <f>Settings!$B$12*Settings!$B$25</f>
        <v>75</v>
      </c>
    </row>
    <row r="350" spans="1:12" x14ac:dyDescent="0.25">
      <c r="A350" s="7">
        <v>3</v>
      </c>
      <c r="B350" s="7">
        <v>105</v>
      </c>
      <c r="C350" s="12">
        <f>MOD(Settings!$B$17*C349,Settings!$B$18)</f>
        <v>1788957639</v>
      </c>
      <c r="D350" s="12">
        <f>MAX(C350,1)/Settings!$B$18</f>
        <v>0.83304831750367225</v>
      </c>
      <c r="E350" s="12">
        <f>-Settings!$B$11*LN(D350)</f>
        <v>10.959818057483048</v>
      </c>
      <c r="F350" s="12">
        <f t="shared" si="11"/>
        <v>5039.7864451746655</v>
      </c>
      <c r="G350" s="12">
        <f>MOD(Settings!$B$17*G349,Settings!$B$18)</f>
        <v>822070260</v>
      </c>
      <c r="H350" s="12">
        <f>MAX(G350,1)/Settings!$B$18</f>
        <v>0.38280629570726599</v>
      </c>
      <c r="I350" s="12">
        <f>-Settings!$B$21*LN(H350)</f>
        <v>3.8409046922894698</v>
      </c>
      <c r="J350" s="12">
        <f>-Settings!$B$24*LN(H350)</f>
        <v>11.522714076868409</v>
      </c>
      <c r="K350" s="12">
        <f>Settings!$B$12</f>
        <v>300</v>
      </c>
      <c r="L350" s="12">
        <f>Settings!$B$12*Settings!$B$25</f>
        <v>75</v>
      </c>
    </row>
    <row r="351" spans="1:12" x14ac:dyDescent="0.25">
      <c r="A351" s="7">
        <v>3</v>
      </c>
      <c r="B351" s="7">
        <v>106</v>
      </c>
      <c r="C351" s="12">
        <f>MOD(Settings!$B$17*C350,Settings!$B$18)</f>
        <v>92497026</v>
      </c>
      <c r="D351" s="12">
        <f>MAX(C351,1)/Settings!$B$18</f>
        <v>4.3072284219354523E-2</v>
      </c>
      <c r="E351" s="12">
        <f>-Settings!$B$11*LN(D351)</f>
        <v>188.69253277669242</v>
      </c>
      <c r="F351" s="12">
        <f t="shared" si="11"/>
        <v>5228.4789779513576</v>
      </c>
      <c r="G351" s="12">
        <f>MOD(Settings!$B$17*G350,Settings!$B$18)</f>
        <v>1772558669</v>
      </c>
      <c r="H351" s="12">
        <f>MAX(G351,1)/Settings!$B$18</f>
        <v>0.82541195201939532</v>
      </c>
      <c r="I351" s="12">
        <f>-Settings!$B$21*LN(H351)</f>
        <v>0.76749072597198664</v>
      </c>
      <c r="J351" s="12">
        <f>-Settings!$B$24*LN(H351)</f>
        <v>2.30247217791596</v>
      </c>
      <c r="K351" s="12">
        <f>Settings!$B$12</f>
        <v>300</v>
      </c>
      <c r="L351" s="12">
        <f>Settings!$B$12*Settings!$B$25</f>
        <v>75</v>
      </c>
    </row>
    <row r="352" spans="1:12" x14ac:dyDescent="0.25">
      <c r="A352" s="7">
        <v>3</v>
      </c>
      <c r="B352" s="7">
        <v>107</v>
      </c>
      <c r="C352" s="12">
        <f>MOD(Settings!$B$17*C351,Settings!$B$18)</f>
        <v>1966839201</v>
      </c>
      <c r="D352" s="12">
        <f>MAX(C352,1)/Settings!$B$18</f>
        <v>0.91588087469147561</v>
      </c>
      <c r="E352" s="12">
        <f>-Settings!$B$11*LN(D352)</f>
        <v>5.2721383337175638</v>
      </c>
      <c r="F352" s="12">
        <f t="shared" si="11"/>
        <v>5233.7511162850751</v>
      </c>
      <c r="G352" s="12">
        <f>MOD(Settings!$B$17*G351,Settings!$B$18)</f>
        <v>1500398699</v>
      </c>
      <c r="H352" s="12">
        <f>MAX(G352,1)/Settings!$B$18</f>
        <v>0.69867758997654428</v>
      </c>
      <c r="I352" s="12">
        <f>-Settings!$B$21*LN(H352)</f>
        <v>1.434263551292476</v>
      </c>
      <c r="J352" s="12">
        <f>-Settings!$B$24*LN(H352)</f>
        <v>4.3027906538774277</v>
      </c>
      <c r="K352" s="12">
        <f>Settings!$B$12</f>
        <v>300</v>
      </c>
      <c r="L352" s="12">
        <f>Settings!$B$12*Settings!$B$25</f>
        <v>75</v>
      </c>
    </row>
    <row r="353" spans="1:12" x14ac:dyDescent="0.25">
      <c r="A353" s="7">
        <v>3</v>
      </c>
      <c r="B353" s="7">
        <v>108</v>
      </c>
      <c r="C353" s="12">
        <f>MOD(Settings!$B$17*C352,Settings!$B$18)</f>
        <v>450672936</v>
      </c>
      <c r="D353" s="12">
        <f>MAX(C353,1)/Settings!$B$18</f>
        <v>0.20986093963024249</v>
      </c>
      <c r="E353" s="12">
        <f>-Settings!$B$11*LN(D353)</f>
        <v>93.678609590863587</v>
      </c>
      <c r="F353" s="12">
        <f t="shared" si="11"/>
        <v>5327.4297258759389</v>
      </c>
      <c r="G353" s="12">
        <f>MOD(Settings!$B$17*G352,Settings!$B$18)</f>
        <v>1447951019</v>
      </c>
      <c r="H353" s="12">
        <f>MAX(G353,1)/Settings!$B$18</f>
        <v>0.67425473578006712</v>
      </c>
      <c r="I353" s="12">
        <f>-Settings!$B$21*LN(H353)</f>
        <v>1.5765891728492016</v>
      </c>
      <c r="J353" s="12">
        <f>-Settings!$B$24*LN(H353)</f>
        <v>4.7297675185476047</v>
      </c>
      <c r="K353" s="12">
        <f>Settings!$B$12</f>
        <v>300</v>
      </c>
      <c r="L353" s="12">
        <f>Settings!$B$12*Settings!$B$25</f>
        <v>75</v>
      </c>
    </row>
    <row r="354" spans="1:12" x14ac:dyDescent="0.25">
      <c r="A354" s="7">
        <v>3</v>
      </c>
      <c r="B354" s="7">
        <v>109</v>
      </c>
      <c r="C354" s="12">
        <f>MOD(Settings!$B$17*C353,Settings!$B$18)</f>
        <v>285212383</v>
      </c>
      <c r="D354" s="12">
        <f>MAX(C354,1)/Settings!$B$18</f>
        <v>0.13281236548573355</v>
      </c>
      <c r="E354" s="12">
        <f>-Settings!$B$11*LN(D354)</f>
        <v>121.12907596063286</v>
      </c>
      <c r="F354" s="12">
        <f t="shared" si="11"/>
        <v>5448.5588018365715</v>
      </c>
      <c r="G354" s="12">
        <f>MOD(Settings!$B$17*G353,Settings!$B$18)</f>
        <v>428088529</v>
      </c>
      <c r="H354" s="12">
        <f>MAX(G354,1)/Settings!$B$18</f>
        <v>0.19934425558864338</v>
      </c>
      <c r="I354" s="12">
        <f>-Settings!$B$21*LN(H354)</f>
        <v>6.4508880851111483</v>
      </c>
      <c r="J354" s="12">
        <f>-Settings!$B$24*LN(H354)</f>
        <v>19.352664255333444</v>
      </c>
      <c r="K354" s="12">
        <f>Settings!$B$12</f>
        <v>300</v>
      </c>
      <c r="L354" s="12">
        <f>Settings!$B$12*Settings!$B$25</f>
        <v>75</v>
      </c>
    </row>
    <row r="355" spans="1:12" x14ac:dyDescent="0.25">
      <c r="A355" s="7">
        <v>3</v>
      </c>
      <c r="B355" s="7">
        <v>110</v>
      </c>
      <c r="C355" s="12">
        <f>MOD(Settings!$B$17*C354,Settings!$B$18)</f>
        <v>381020977</v>
      </c>
      <c r="D355" s="12">
        <f>MAX(C355,1)/Settings!$B$18</f>
        <v>0.17742671872369326</v>
      </c>
      <c r="E355" s="12">
        <f>-Settings!$B$11*LN(D355)</f>
        <v>103.75185645447048</v>
      </c>
      <c r="F355" s="12">
        <f t="shared" si="11"/>
        <v>5552.3106582910423</v>
      </c>
      <c r="G355" s="12">
        <f>MOD(Settings!$B$17*G354,Settings!$B$18)</f>
        <v>813689453</v>
      </c>
      <c r="H355" s="12">
        <f>MAX(G355,1)/Settings!$B$18</f>
        <v>0.37890367832915095</v>
      </c>
      <c r="I355" s="12">
        <f>-Settings!$B$21*LN(H355)</f>
        <v>3.8818930123571516</v>
      </c>
      <c r="J355" s="12">
        <f>-Settings!$B$24*LN(H355)</f>
        <v>11.645679037071455</v>
      </c>
      <c r="K355" s="12">
        <f>Settings!$B$12</f>
        <v>300</v>
      </c>
      <c r="L355" s="12">
        <f>Settings!$B$12*Settings!$B$25</f>
        <v>75</v>
      </c>
    </row>
    <row r="356" spans="1:12" x14ac:dyDescent="0.25">
      <c r="A356" s="7">
        <v>3</v>
      </c>
      <c r="B356" s="7">
        <v>111</v>
      </c>
      <c r="C356" s="12">
        <f>MOD(Settings!$B$17*C355,Settings!$B$18)</f>
        <v>23325085</v>
      </c>
      <c r="D356" s="12">
        <f>MAX(C356,1)/Settings!$B$18</f>
        <v>1.0861589112720262E-2</v>
      </c>
      <c r="E356" s="12">
        <f>-Settings!$B$11*LN(D356)</f>
        <v>271.35135888257838</v>
      </c>
      <c r="F356" s="12">
        <f t="shared" si="11"/>
        <v>5823.6620171736204</v>
      </c>
      <c r="G356" s="12">
        <f>MOD(Settings!$B$17*G355,Settings!$B$18)</f>
        <v>502772475</v>
      </c>
      <c r="H356" s="12">
        <f>MAX(G356,1)/Settings!$B$18</f>
        <v>0.23412167804041956</v>
      </c>
      <c r="I356" s="12">
        <f>-Settings!$B$21*LN(H356)</f>
        <v>5.8076572285900303</v>
      </c>
      <c r="J356" s="12">
        <f>-Settings!$B$24*LN(H356)</f>
        <v>17.42297168577009</v>
      </c>
      <c r="K356" s="12">
        <f>Settings!$B$12</f>
        <v>300</v>
      </c>
      <c r="L356" s="12">
        <f>Settings!$B$12*Settings!$B$25</f>
        <v>75</v>
      </c>
    </row>
    <row r="357" spans="1:12" x14ac:dyDescent="0.25">
      <c r="A357" s="7">
        <v>3</v>
      </c>
      <c r="B357" s="7">
        <v>112</v>
      </c>
      <c r="C357" s="12">
        <f>MOD(Settings!$B$17*C356,Settings!$B$18)</f>
        <v>1182679841</v>
      </c>
      <c r="D357" s="12">
        <f>MAX(C357,1)/Settings!$B$18</f>
        <v>0.55072821748942524</v>
      </c>
      <c r="E357" s="12">
        <f>-Settings!$B$11*LN(D357)</f>
        <v>35.79083068282997</v>
      </c>
      <c r="F357" s="12">
        <f t="shared" si="11"/>
        <v>5859.4528478564507</v>
      </c>
      <c r="G357" s="12">
        <f>MOD(Settings!$B$17*G356,Settings!$B$18)</f>
        <v>1896320027</v>
      </c>
      <c r="H357" s="12">
        <f>MAX(G357,1)/Settings!$B$18</f>
        <v>0.88304282533146572</v>
      </c>
      <c r="I357" s="12">
        <f>-Settings!$B$21*LN(H357)</f>
        <v>0.49752631898048122</v>
      </c>
      <c r="J357" s="12">
        <f>-Settings!$B$24*LN(H357)</f>
        <v>1.4925789569414436</v>
      </c>
      <c r="K357" s="12">
        <f>Settings!$B$12</f>
        <v>300</v>
      </c>
      <c r="L357" s="12">
        <f>Settings!$B$12*Settings!$B$25</f>
        <v>75</v>
      </c>
    </row>
    <row r="358" spans="1:12" x14ac:dyDescent="0.25">
      <c r="A358" s="7">
        <v>3</v>
      </c>
      <c r="B358" s="7">
        <v>113</v>
      </c>
      <c r="C358" s="12">
        <f>MOD(Settings!$B$17*C357,Settings!$B$18)</f>
        <v>191451055</v>
      </c>
      <c r="D358" s="12">
        <f>MAX(C358,1)/Settings!$B$18</f>
        <v>8.9151344769239124E-2</v>
      </c>
      <c r="E358" s="12">
        <f>-Settings!$B$11*LN(D358)</f>
        <v>145.04519102658449</v>
      </c>
      <c r="F358" s="12">
        <f t="shared" si="11"/>
        <v>6004.4980388830354</v>
      </c>
      <c r="G358" s="12">
        <f>MOD(Settings!$B$17*G357,Settings!$B$18)</f>
        <v>645888662</v>
      </c>
      <c r="H358" s="12">
        <f>MAX(G358,1)/Settings!$B$18</f>
        <v>0.30076534594444809</v>
      </c>
      <c r="I358" s="12">
        <f>-Settings!$B$21*LN(H358)</f>
        <v>4.805699599379639</v>
      </c>
      <c r="J358" s="12">
        <f>-Settings!$B$24*LN(H358)</f>
        <v>14.417098798138916</v>
      </c>
      <c r="K358" s="12">
        <f>Settings!$B$12</f>
        <v>300</v>
      </c>
      <c r="L358" s="12">
        <f>Settings!$B$12*Settings!$B$25</f>
        <v>75</v>
      </c>
    </row>
    <row r="359" spans="1:12" x14ac:dyDescent="0.25">
      <c r="A359" s="7">
        <v>3</v>
      </c>
      <c r="B359" s="7">
        <v>114</v>
      </c>
      <c r="C359" s="12">
        <f>MOD(Settings!$B$17*C358,Settings!$B$18)</f>
        <v>787378179</v>
      </c>
      <c r="D359" s="12">
        <f>MAX(C359,1)/Settings!$B$18</f>
        <v>0.36665153660189898</v>
      </c>
      <c r="E359" s="12">
        <f>-Settings!$B$11*LN(D359)</f>
        <v>60.200602411689736</v>
      </c>
      <c r="F359" s="12">
        <f t="shared" si="11"/>
        <v>6064.6986412947253</v>
      </c>
      <c r="G359" s="12">
        <f>MOD(Settings!$B$17*G358,Settings!$B$18)</f>
        <v>2068390296</v>
      </c>
      <c r="H359" s="12">
        <f>MAX(G359,1)/Settings!$B$18</f>
        <v>0.96316928833870652</v>
      </c>
      <c r="I359" s="12">
        <f>-Settings!$B$21*LN(H359)</f>
        <v>0.15010435986532605</v>
      </c>
      <c r="J359" s="12">
        <f>-Settings!$B$24*LN(H359)</f>
        <v>0.45031307959597816</v>
      </c>
      <c r="K359" s="12">
        <f>Settings!$B$12</f>
        <v>300</v>
      </c>
      <c r="L359" s="12">
        <f>Settings!$B$12*Settings!$B$25</f>
        <v>75</v>
      </c>
    </row>
    <row r="360" spans="1:12" x14ac:dyDescent="0.25">
      <c r="A360" s="7">
        <v>3</v>
      </c>
      <c r="B360" s="7">
        <v>115</v>
      </c>
      <c r="C360" s="12">
        <f>MOD(Settings!$B$17*C359,Settings!$B$18)</f>
        <v>670821639</v>
      </c>
      <c r="D360" s="12">
        <f>MAX(C360,1)/Settings!$B$18</f>
        <v>0.3123756681160888</v>
      </c>
      <c r="E360" s="12">
        <f>-Settings!$B$11*LN(D360)</f>
        <v>69.812925060137573</v>
      </c>
      <c r="F360" s="12">
        <f t="shared" si="11"/>
        <v>6134.5115663548631</v>
      </c>
      <c r="G360" s="12">
        <f>MOD(Settings!$B$17*G359,Settings!$B$18)</f>
        <v>2117910883</v>
      </c>
      <c r="H360" s="12">
        <f>MAX(G360,1)/Settings!$B$18</f>
        <v>0.98622910864009949</v>
      </c>
      <c r="I360" s="12">
        <f>-Settings!$B$21*LN(H360)</f>
        <v>5.5466358669385381E-2</v>
      </c>
      <c r="J360" s="12">
        <f>-Settings!$B$24*LN(H360)</f>
        <v>0.16639907600815615</v>
      </c>
      <c r="K360" s="12">
        <f>Settings!$B$12</f>
        <v>300</v>
      </c>
      <c r="L360" s="12">
        <f>Settings!$B$12*Settings!$B$25</f>
        <v>75</v>
      </c>
    </row>
    <row r="361" spans="1:12" x14ac:dyDescent="0.25">
      <c r="A361" s="7">
        <v>3</v>
      </c>
      <c r="B361" s="7">
        <v>116</v>
      </c>
      <c r="C361" s="12">
        <f>MOD(Settings!$B$17*C360,Settings!$B$18)</f>
        <v>210139923</v>
      </c>
      <c r="D361" s="12">
        <f>MAX(C361,1)/Settings!$B$18</f>
        <v>9.7854027104496033E-2</v>
      </c>
      <c r="E361" s="12">
        <f>-Settings!$B$11*LN(D361)</f>
        <v>139.45670580541156</v>
      </c>
      <c r="F361" s="12">
        <f t="shared" si="11"/>
        <v>6273.9682721602749</v>
      </c>
      <c r="G361" s="12">
        <f>MOD(Settings!$B$17*G360,Settings!$B$18)</f>
        <v>1186761556</v>
      </c>
      <c r="H361" s="12">
        <f>MAX(G361,1)/Settings!$B$18</f>
        <v>0.55262891415163362</v>
      </c>
      <c r="I361" s="12">
        <f>-Settings!$B$21*LN(H361)</f>
        <v>2.3722741761036734</v>
      </c>
      <c r="J361" s="12">
        <f>-Settings!$B$24*LN(H361)</f>
        <v>7.1168225283110207</v>
      </c>
      <c r="K361" s="12">
        <f>Settings!$B$12</f>
        <v>300</v>
      </c>
      <c r="L361" s="12">
        <f>Settings!$B$12*Settings!$B$25</f>
        <v>75</v>
      </c>
    </row>
    <row r="362" spans="1:12" x14ac:dyDescent="0.25">
      <c r="A362" s="7">
        <v>3</v>
      </c>
      <c r="B362" s="7">
        <v>117</v>
      </c>
      <c r="C362" s="12">
        <f>MOD(Settings!$B$17*C361,Settings!$B$18)</f>
        <v>1358570193</v>
      </c>
      <c r="D362" s="12">
        <f>MAX(C362,1)/Settings!$B$18</f>
        <v>0.63263354526489668</v>
      </c>
      <c r="E362" s="12">
        <f>-Settings!$B$11*LN(D362)</f>
        <v>27.471836514502954</v>
      </c>
      <c r="F362" s="12">
        <f t="shared" si="11"/>
        <v>6301.4401086747775</v>
      </c>
      <c r="G362" s="12">
        <f>MOD(Settings!$B$17*G361,Settings!$B$18)</f>
        <v>73358356</v>
      </c>
      <c r="H362" s="12">
        <f>MAX(G362,1)/Settings!$B$18</f>
        <v>3.4160146505646478E-2</v>
      </c>
      <c r="I362" s="12">
        <f>-Settings!$B$21*LN(H362)</f>
        <v>13.506782485055934</v>
      </c>
      <c r="J362" s="12">
        <f>-Settings!$B$24*LN(H362)</f>
        <v>40.520347455167801</v>
      </c>
      <c r="K362" s="12">
        <f>Settings!$B$12</f>
        <v>300</v>
      </c>
      <c r="L362" s="12">
        <f>Settings!$B$12*Settings!$B$25</f>
        <v>75</v>
      </c>
    </row>
    <row r="363" spans="1:12" x14ac:dyDescent="0.25">
      <c r="A363" s="7">
        <v>3</v>
      </c>
      <c r="B363" s="7">
        <v>118</v>
      </c>
      <c r="C363" s="12">
        <f>MOD(Settings!$B$17*C362,Settings!$B$18)</f>
        <v>1443098847</v>
      </c>
      <c r="D363" s="12">
        <f>MAX(C363,1)/Settings!$B$18</f>
        <v>0.67199526711925639</v>
      </c>
      <c r="E363" s="12">
        <f>-Settings!$B$11*LN(D363)</f>
        <v>23.850238887665189</v>
      </c>
      <c r="F363" s="12">
        <f t="shared" si="11"/>
        <v>6325.2903475624425</v>
      </c>
      <c r="G363" s="12">
        <f>MOD(Settings!$B$17*G362,Settings!$B$18)</f>
        <v>278275914</v>
      </c>
      <c r="H363" s="12">
        <f>MAX(G363,1)/Settings!$B$18</f>
        <v>0.12958232040031922</v>
      </c>
      <c r="I363" s="12">
        <f>-Settings!$B$21*LN(H363)</f>
        <v>8.1737556841350631</v>
      </c>
      <c r="J363" s="12">
        <f>-Settings!$B$24*LN(H363)</f>
        <v>24.521267052405189</v>
      </c>
      <c r="K363" s="12">
        <f>Settings!$B$12</f>
        <v>300</v>
      </c>
      <c r="L363" s="12">
        <f>Settings!$B$12*Settings!$B$25</f>
        <v>75</v>
      </c>
    </row>
    <row r="364" spans="1:12" x14ac:dyDescent="0.25">
      <c r="A364" s="7">
        <v>3</v>
      </c>
      <c r="B364" s="7">
        <v>119</v>
      </c>
      <c r="C364" s="12">
        <f>MOD(Settings!$B$17*C363,Settings!$B$18)</f>
        <v>482012311</v>
      </c>
      <c r="D364" s="12">
        <f>MAX(C364,1)/Settings!$B$18</f>
        <v>0.22445447334295812</v>
      </c>
      <c r="E364" s="12">
        <f>-Settings!$B$11*LN(D364)</f>
        <v>89.644943022610278</v>
      </c>
      <c r="F364" s="12">
        <f t="shared" si="11"/>
        <v>6414.9352905850528</v>
      </c>
      <c r="G364" s="12">
        <f>MOD(Settings!$B$17*G363,Settings!$B$18)</f>
        <v>1911387079</v>
      </c>
      <c r="H364" s="12">
        <f>MAX(G364,1)/Settings!$B$18</f>
        <v>0.89005896816498553</v>
      </c>
      <c r="I364" s="12">
        <f>-Settings!$B$21*LN(H364)</f>
        <v>0.46587024834262103</v>
      </c>
      <c r="J364" s="12">
        <f>-Settings!$B$24*LN(H364)</f>
        <v>1.3976107450278632</v>
      </c>
      <c r="K364" s="12">
        <f>Settings!$B$12</f>
        <v>300</v>
      </c>
      <c r="L364" s="12">
        <f>Settings!$B$12*Settings!$B$25</f>
        <v>75</v>
      </c>
    </row>
    <row r="365" spans="1:12" x14ac:dyDescent="0.25">
      <c r="A365" s="7">
        <v>3</v>
      </c>
      <c r="B365" s="7">
        <v>120</v>
      </c>
      <c r="C365" s="12">
        <f>MOD(Settings!$B$17*C364,Settings!$B$18)</f>
        <v>872594493</v>
      </c>
      <c r="D365" s="12">
        <f>MAX(C365,1)/Settings!$B$18</f>
        <v>0.40633347509723783</v>
      </c>
      <c r="E365" s="12">
        <f>-Settings!$B$11*LN(D365)</f>
        <v>54.03486535699794</v>
      </c>
      <c r="F365" s="12">
        <f t="shared" si="11"/>
        <v>6468.970155942051</v>
      </c>
      <c r="G365" s="12">
        <f>MOD(Settings!$B$17*G364,Settings!$B$18)</f>
        <v>474761280</v>
      </c>
      <c r="H365" s="12">
        <f>MAX(G365,1)/Settings!$B$18</f>
        <v>0.2210779489116175</v>
      </c>
      <c r="I365" s="12">
        <f>-Settings!$B$21*LN(H365)</f>
        <v>6.03695971857847</v>
      </c>
      <c r="J365" s="12">
        <f>-Settings!$B$24*LN(H365)</f>
        <v>18.110879155735411</v>
      </c>
      <c r="K365" s="12">
        <f>Settings!$B$12</f>
        <v>300</v>
      </c>
      <c r="L365" s="12">
        <f>Settings!$B$12*Settings!$B$25</f>
        <v>75</v>
      </c>
    </row>
    <row r="366" spans="1:12" x14ac:dyDescent="0.25">
      <c r="A366" s="7">
        <v>4</v>
      </c>
      <c r="B366" s="7">
        <v>1</v>
      </c>
      <c r="C366" s="12">
        <f>MOD(Settings!$B$17*(Settings!$B$15+1000*A366),Settings!$B$18)</f>
        <v>274710415</v>
      </c>
      <c r="D366" s="12">
        <f>MAX(C366,1)/Settings!$B$18</f>
        <v>0.12792200554531161</v>
      </c>
      <c r="E366" s="12">
        <f>-Settings!$B$11*LN(D366)</f>
        <v>123.38007194746596</v>
      </c>
      <c r="F366" s="12">
        <f>E366</f>
        <v>123.38007194746596</v>
      </c>
      <c r="G366" s="12">
        <f>MOD(Settings!$B$17*(Settings!$B$16+1000*A366),Settings!$B$18)</f>
        <v>980201047</v>
      </c>
      <c r="H366" s="12">
        <f>MAX(G366,1)/Settings!$B$18</f>
        <v>0.45644168157896103</v>
      </c>
      <c r="I366" s="12">
        <f>-Settings!$B$21*LN(H366)</f>
        <v>3.1371773532165412</v>
      </c>
      <c r="J366" s="12">
        <f>-Settings!$B$24*LN(H366)</f>
        <v>9.4115320596496232</v>
      </c>
      <c r="K366" s="12">
        <f>Settings!$B$12</f>
        <v>300</v>
      </c>
      <c r="L366" s="12">
        <f>Settings!$B$12*Settings!$B$25</f>
        <v>75</v>
      </c>
    </row>
    <row r="367" spans="1:12" x14ac:dyDescent="0.25">
      <c r="A367" s="7">
        <v>4</v>
      </c>
      <c r="B367" s="7">
        <v>2</v>
      </c>
      <c r="C367" s="12">
        <f>MOD(Settings!$B$17*C366,Settings!$B$18)</f>
        <v>2115587502</v>
      </c>
      <c r="D367" s="12">
        <f>MAX(C367,1)/Settings!$B$18</f>
        <v>0.98514720005222933</v>
      </c>
      <c r="E367" s="12">
        <f>-Settings!$B$11*LN(D367)</f>
        <v>0.89785243787718583</v>
      </c>
      <c r="F367" s="12">
        <f t="shared" ref="F367:F398" si="12">F366+E367</f>
        <v>124.27792438534316</v>
      </c>
      <c r="G367" s="12">
        <f>MOD(Settings!$B$17*G366,Settings!$B$18)</f>
        <v>891940792</v>
      </c>
      <c r="H367" s="12">
        <f>MAX(G367,1)/Settings!$B$18</f>
        <v>0.41534229759841335</v>
      </c>
      <c r="I367" s="12">
        <f>-Settings!$B$21*LN(H367)</f>
        <v>3.5146091409320142</v>
      </c>
      <c r="J367" s="12">
        <f>-Settings!$B$24*LN(H367)</f>
        <v>10.543827422796042</v>
      </c>
      <c r="K367" s="12">
        <f>Settings!$B$12</f>
        <v>300</v>
      </c>
      <c r="L367" s="12">
        <f>Settings!$B$12*Settings!$B$25</f>
        <v>75</v>
      </c>
    </row>
    <row r="368" spans="1:12" x14ac:dyDescent="0.25">
      <c r="A368" s="7">
        <v>4</v>
      </c>
      <c r="B368" s="7">
        <v>3</v>
      </c>
      <c r="C368" s="12">
        <f>MOD(Settings!$B$17*C367,Settings!$B$18)</f>
        <v>792402735</v>
      </c>
      <c r="D368" s="12">
        <f>MAX(C368,1)/Settings!$B$18</f>
        <v>0.36899127781809832</v>
      </c>
      <c r="E368" s="12">
        <f>-Settings!$B$11*LN(D368)</f>
        <v>59.818936354218209</v>
      </c>
      <c r="F368" s="12">
        <f t="shared" si="12"/>
        <v>184.09686073956135</v>
      </c>
      <c r="G368" s="12">
        <f>MOD(Settings!$B$17*G367,Settings!$B$18)</f>
        <v>1413035084</v>
      </c>
      <c r="H368" s="12">
        <f>MAX(G368,1)/Settings!$B$18</f>
        <v>0.6579957365328426</v>
      </c>
      <c r="I368" s="12">
        <f>-Settings!$B$21*LN(H368)</f>
        <v>1.6742273084447254</v>
      </c>
      <c r="J368" s="12">
        <f>-Settings!$B$24*LN(H368)</f>
        <v>5.0226819253341759</v>
      </c>
      <c r="K368" s="12">
        <f>Settings!$B$12</f>
        <v>300</v>
      </c>
      <c r="L368" s="12">
        <f>Settings!$B$12*Settings!$B$25</f>
        <v>75</v>
      </c>
    </row>
    <row r="369" spans="1:12" x14ac:dyDescent="0.25">
      <c r="A369" s="7">
        <v>4</v>
      </c>
      <c r="B369" s="7">
        <v>4</v>
      </c>
      <c r="C369" s="12">
        <f>MOD(Settings!$B$17*C368,Settings!$B$18)</f>
        <v>1366672098</v>
      </c>
      <c r="D369" s="12">
        <f>MAX(C369,1)/Settings!$B$18</f>
        <v>0.63640628877859851</v>
      </c>
      <c r="E369" s="12">
        <f>-Settings!$B$11*LN(D369)</f>
        <v>27.115086045938114</v>
      </c>
      <c r="F369" s="12">
        <f t="shared" si="12"/>
        <v>211.21194678549946</v>
      </c>
      <c r="G369" s="12">
        <f>MOD(Settings!$B$17*G368,Settings!$B$18)</f>
        <v>2006488262</v>
      </c>
      <c r="H369" s="12">
        <f>MAX(G369,1)/Settings!$B$18</f>
        <v>0.93434390748587615</v>
      </c>
      <c r="I369" s="12">
        <f>-Settings!$B$21*LN(H369)</f>
        <v>0.27164279690419829</v>
      </c>
      <c r="J369" s="12">
        <f>-Settings!$B$24*LN(H369)</f>
        <v>0.81492839071259482</v>
      </c>
      <c r="K369" s="12">
        <f>Settings!$B$12</f>
        <v>300</v>
      </c>
      <c r="L369" s="12">
        <f>Settings!$B$12*Settings!$B$25</f>
        <v>75</v>
      </c>
    </row>
    <row r="370" spans="1:12" x14ac:dyDescent="0.25">
      <c r="A370" s="7">
        <v>4</v>
      </c>
      <c r="B370" s="7">
        <v>5</v>
      </c>
      <c r="C370" s="12">
        <f>MOD(Settings!$B$17*C369,Settings!$B$18)</f>
        <v>172862774</v>
      </c>
      <c r="D370" s="12">
        <f>MAX(C370,1)/Settings!$B$18</f>
        <v>8.0495501905910441E-2</v>
      </c>
      <c r="E370" s="12">
        <f>-Settings!$B$11*LN(D370)</f>
        <v>151.17323838384036</v>
      </c>
      <c r="F370" s="12">
        <f t="shared" si="12"/>
        <v>362.38518516933982</v>
      </c>
      <c r="G370" s="12">
        <f>MOD(Settings!$B$17*G369,Settings!$B$18)</f>
        <v>1112510593</v>
      </c>
      <c r="H370" s="12">
        <f>MAX(G370,1)/Settings!$B$18</f>
        <v>0.51805311512111363</v>
      </c>
      <c r="I370" s="12">
        <f>-Settings!$B$21*LN(H370)</f>
        <v>2.6307100125422127</v>
      </c>
      <c r="J370" s="12">
        <f>-Settings!$B$24*LN(H370)</f>
        <v>7.8921300376266377</v>
      </c>
      <c r="K370" s="12">
        <f>Settings!$B$12</f>
        <v>300</v>
      </c>
      <c r="L370" s="12">
        <f>Settings!$B$12*Settings!$B$25</f>
        <v>75</v>
      </c>
    </row>
    <row r="371" spans="1:12" x14ac:dyDescent="0.25">
      <c r="A371" s="7">
        <v>4</v>
      </c>
      <c r="B371" s="7">
        <v>6</v>
      </c>
      <c r="C371" s="12">
        <f>MOD(Settings!$B$17*C370,Settings!$B$18)</f>
        <v>1906751874</v>
      </c>
      <c r="D371" s="12">
        <f>MAX(C371,1)/Settings!$B$18</f>
        <v>0.88790053263674518</v>
      </c>
      <c r="E371" s="12">
        <f>-Settings!$B$11*LN(D371)</f>
        <v>7.1337333036196142</v>
      </c>
      <c r="F371" s="12">
        <f t="shared" si="12"/>
        <v>369.51891847295946</v>
      </c>
      <c r="G371" s="12">
        <f>MOD(Settings!$B$17*G370,Settings!$B$18)</f>
        <v>1972905769</v>
      </c>
      <c r="H371" s="12">
        <f>MAX(G371,1)/Settings!$B$18</f>
        <v>0.91870584055721105</v>
      </c>
      <c r="I371" s="12">
        <f>-Settings!$B$21*LN(H371)</f>
        <v>0.33915717723947814</v>
      </c>
      <c r="J371" s="12">
        <f>-Settings!$B$24*LN(H371)</f>
        <v>1.0174715317184344</v>
      </c>
      <c r="K371" s="12">
        <f>Settings!$B$12</f>
        <v>300</v>
      </c>
      <c r="L371" s="12">
        <f>Settings!$B$12*Settings!$B$25</f>
        <v>75</v>
      </c>
    </row>
    <row r="372" spans="1:12" x14ac:dyDescent="0.25">
      <c r="A372" s="7">
        <v>4</v>
      </c>
      <c r="B372" s="7">
        <v>7</v>
      </c>
      <c r="C372" s="12">
        <f>MOD(Settings!$B$17*C371,Settings!$B$18)</f>
        <v>2027765784</v>
      </c>
      <c r="D372" s="12">
        <f>MAX(C372,1)/Settings!$B$18</f>
        <v>0.94425202577572875</v>
      </c>
      <c r="E372" s="12">
        <f>-Settings!$B$11*LN(D372)</f>
        <v>3.4417303206701515</v>
      </c>
      <c r="F372" s="12">
        <f t="shared" si="12"/>
        <v>372.96064879362962</v>
      </c>
      <c r="G372" s="12">
        <f>MOD(Settings!$B$17*G371,Settings!$B$18)</f>
        <v>1479749903</v>
      </c>
      <c r="H372" s="12">
        <f>MAX(G372,1)/Settings!$B$18</f>
        <v>0.68906224504535196</v>
      </c>
      <c r="I372" s="12">
        <f>-Settings!$B$21*LN(H372)</f>
        <v>1.4896946836366012</v>
      </c>
      <c r="J372" s="12">
        <f>-Settings!$B$24*LN(H372)</f>
        <v>4.4690840509098031</v>
      </c>
      <c r="K372" s="12">
        <f>Settings!$B$12</f>
        <v>300</v>
      </c>
      <c r="L372" s="12">
        <f>Settings!$B$12*Settings!$B$25</f>
        <v>75</v>
      </c>
    </row>
    <row r="373" spans="1:12" x14ac:dyDescent="0.25">
      <c r="A373" s="7">
        <v>4</v>
      </c>
      <c r="B373" s="7">
        <v>8</v>
      </c>
      <c r="C373" s="12">
        <f>MOD(Settings!$B$17*C372,Settings!$B$18)</f>
        <v>94053798</v>
      </c>
      <c r="D373" s="12">
        <f>MAX(C373,1)/Settings!$B$18</f>
        <v>4.3797212673256737E-2</v>
      </c>
      <c r="E373" s="12">
        <f>-Settings!$B$11*LN(D373)</f>
        <v>187.69110607329435</v>
      </c>
      <c r="F373" s="12">
        <f t="shared" si="12"/>
        <v>560.65175486692397</v>
      </c>
      <c r="G373" s="12">
        <f>MOD(Settings!$B$17*G372,Settings!$B$18)</f>
        <v>148503814</v>
      </c>
      <c r="H373" s="12">
        <f>MAX(G373,1)/Settings!$B$18</f>
        <v>6.9152477229550702E-2</v>
      </c>
      <c r="I373" s="12">
        <f>-Settings!$B$21*LN(H373)</f>
        <v>10.685765590054988</v>
      </c>
      <c r="J373" s="12">
        <f>-Settings!$B$24*LN(H373)</f>
        <v>32.057296770164967</v>
      </c>
      <c r="K373" s="12">
        <f>Settings!$B$12</f>
        <v>300</v>
      </c>
      <c r="L373" s="12">
        <f>Settings!$B$12*Settings!$B$25</f>
        <v>75</v>
      </c>
    </row>
    <row r="374" spans="1:12" x14ac:dyDescent="0.25">
      <c r="A374" s="7">
        <v>4</v>
      </c>
      <c r="B374" s="7">
        <v>9</v>
      </c>
      <c r="C374" s="12">
        <f>MOD(Settings!$B$17*C373,Settings!$B$18)</f>
        <v>214218794</v>
      </c>
      <c r="D374" s="12">
        <f>MAX(C374,1)/Settings!$B$18</f>
        <v>9.9753399426002712E-2</v>
      </c>
      <c r="E374" s="12">
        <f>-Settings!$B$11*LN(D374)</f>
        <v>138.30324866005094</v>
      </c>
      <c r="F374" s="12">
        <f t="shared" si="12"/>
        <v>698.95500352697491</v>
      </c>
      <c r="G374" s="12">
        <f>MOD(Settings!$B$17*G373,Settings!$B$18)</f>
        <v>527604084</v>
      </c>
      <c r="H374" s="12">
        <f>MAX(G374,1)/Settings!$B$18</f>
        <v>0.2456847970586665</v>
      </c>
      <c r="I374" s="12">
        <f>-Settings!$B$21*LN(H374)</f>
        <v>5.614823509610031</v>
      </c>
      <c r="J374" s="12">
        <f>-Settings!$B$24*LN(H374)</f>
        <v>16.844470528830094</v>
      </c>
      <c r="K374" s="12">
        <f>Settings!$B$12</f>
        <v>300</v>
      </c>
      <c r="L374" s="12">
        <f>Settings!$B$12*Settings!$B$25</f>
        <v>75</v>
      </c>
    </row>
    <row r="375" spans="1:12" x14ac:dyDescent="0.25">
      <c r="A375" s="7">
        <v>4</v>
      </c>
      <c r="B375" s="7">
        <v>10</v>
      </c>
      <c r="C375" s="12">
        <f>MOD(Settings!$B$17*C374,Settings!$B$18)</f>
        <v>1192678386</v>
      </c>
      <c r="D375" s="12">
        <f>MAX(C375,1)/Settings!$B$18</f>
        <v>0.55538415282749765</v>
      </c>
      <c r="E375" s="12">
        <f>-Settings!$B$11*LN(D375)</f>
        <v>35.285714244973498</v>
      </c>
      <c r="F375" s="12">
        <f t="shared" si="12"/>
        <v>734.24071777194843</v>
      </c>
      <c r="G375" s="12">
        <f>MOD(Settings!$B$17*G374,Settings!$B$18)</f>
        <v>481861325</v>
      </c>
      <c r="H375" s="12">
        <f>MAX(G375,1)/Settings!$B$18</f>
        <v>0.22438416500779995</v>
      </c>
      <c r="I375" s="12">
        <f>-Settings!$B$21*LN(H375)</f>
        <v>5.9775826949695299</v>
      </c>
      <c r="J375" s="12">
        <f>-Settings!$B$24*LN(H375)</f>
        <v>17.932748084908589</v>
      </c>
      <c r="K375" s="12">
        <f>Settings!$B$12</f>
        <v>300</v>
      </c>
      <c r="L375" s="12">
        <f>Settings!$B$12*Settings!$B$25</f>
        <v>75</v>
      </c>
    </row>
    <row r="376" spans="1:12" x14ac:dyDescent="0.25">
      <c r="A376" s="7">
        <v>4</v>
      </c>
      <c r="B376" s="7">
        <v>11</v>
      </c>
      <c r="C376" s="12">
        <f>MOD(Settings!$B$17*C375,Settings!$B$18)</f>
        <v>733272404</v>
      </c>
      <c r="D376" s="12">
        <f>MAX(C376,1)/Settings!$B$18</f>
        <v>0.34145657175288374</v>
      </c>
      <c r="E376" s="12">
        <f>-Settings!$B$11*LN(D376)</f>
        <v>64.472086629384279</v>
      </c>
      <c r="F376" s="12">
        <f t="shared" si="12"/>
        <v>798.71280440133273</v>
      </c>
      <c r="G376" s="12">
        <f>MOD(Settings!$B$17*G375,Settings!$B$18)</f>
        <v>482456438</v>
      </c>
      <c r="H376" s="12">
        <f>MAX(G376,1)/Settings!$B$18</f>
        <v>0.22466128609360256</v>
      </c>
      <c r="I376" s="12">
        <f>-Settings!$B$21*LN(H376)</f>
        <v>5.9726456246519701</v>
      </c>
      <c r="J376" s="12">
        <f>-Settings!$B$24*LN(H376)</f>
        <v>17.91793687395591</v>
      </c>
      <c r="K376" s="12">
        <f>Settings!$B$12</f>
        <v>300</v>
      </c>
      <c r="L376" s="12">
        <f>Settings!$B$12*Settings!$B$25</f>
        <v>75</v>
      </c>
    </row>
    <row r="377" spans="1:12" x14ac:dyDescent="0.25">
      <c r="A377" s="7">
        <v>4</v>
      </c>
      <c r="B377" s="7">
        <v>12</v>
      </c>
      <c r="C377" s="12">
        <f>MOD(Settings!$B$17*C376,Settings!$B$18)</f>
        <v>1848127542</v>
      </c>
      <c r="D377" s="12">
        <f>MAX(C377,1)/Settings!$B$18</f>
        <v>0.86060145071735672</v>
      </c>
      <c r="E377" s="12">
        <f>-Settings!$B$11*LN(D377)</f>
        <v>9.0074263724690518</v>
      </c>
      <c r="F377" s="12">
        <f t="shared" si="12"/>
        <v>807.72023077380175</v>
      </c>
      <c r="G377" s="12">
        <f>MOD(Settings!$B$17*G376,Settings!$B$18)</f>
        <v>1894586041</v>
      </c>
      <c r="H377" s="12">
        <f>MAX(G377,1)/Settings!$B$18</f>
        <v>0.88223537517815609</v>
      </c>
      <c r="I377" s="12">
        <f>-Settings!$B$21*LN(H377)</f>
        <v>0.50118557318477996</v>
      </c>
      <c r="J377" s="12">
        <f>-Settings!$B$24*LN(H377)</f>
        <v>1.5035567195543398</v>
      </c>
      <c r="K377" s="12">
        <f>Settings!$B$12</f>
        <v>300</v>
      </c>
      <c r="L377" s="12">
        <f>Settings!$B$12*Settings!$B$25</f>
        <v>75</v>
      </c>
    </row>
    <row r="378" spans="1:12" x14ac:dyDescent="0.25">
      <c r="A378" s="7">
        <v>4</v>
      </c>
      <c r="B378" s="7">
        <v>13</v>
      </c>
      <c r="C378" s="12">
        <f>MOD(Settings!$B$17*C377,Settings!$B$18)</f>
        <v>276128186</v>
      </c>
      <c r="D378" s="12">
        <f>MAX(C378,1)/Settings!$B$18</f>
        <v>0.12858220661458661</v>
      </c>
      <c r="E378" s="12">
        <f>-Settings!$B$11*LN(D378)</f>
        <v>123.071210340123</v>
      </c>
      <c r="F378" s="12">
        <f t="shared" si="12"/>
        <v>930.79144111392475</v>
      </c>
      <c r="G378" s="12">
        <f>MOD(Settings!$B$17*G377,Settings!$B$18)</f>
        <v>1567557018</v>
      </c>
      <c r="H378" s="12">
        <f>MAX(G378,1)/Settings!$B$18</f>
        <v>0.72995061927007077</v>
      </c>
      <c r="I378" s="12">
        <f>-Settings!$B$21*LN(H378)</f>
        <v>1.2591135678529393</v>
      </c>
      <c r="J378" s="12">
        <f>-Settings!$B$24*LN(H378)</f>
        <v>3.777340703558818</v>
      </c>
      <c r="K378" s="12">
        <f>Settings!$B$12</f>
        <v>300</v>
      </c>
      <c r="L378" s="12">
        <f>Settings!$B$12*Settings!$B$25</f>
        <v>75</v>
      </c>
    </row>
    <row r="379" spans="1:12" x14ac:dyDescent="0.25">
      <c r="A379" s="7">
        <v>4</v>
      </c>
      <c r="B379" s="7">
        <v>14</v>
      </c>
      <c r="C379" s="12">
        <f>MOD(Settings!$B$17*C378,Settings!$B$18)</f>
        <v>174260935</v>
      </c>
      <c r="D379" s="12">
        <f>MAX(C379,1)/Settings!$B$18</f>
        <v>8.1146571357337091E-2</v>
      </c>
      <c r="E379" s="12">
        <f>-Settings!$B$11*LN(D379)</f>
        <v>150.6898941956332</v>
      </c>
      <c r="F379" s="12">
        <f t="shared" si="12"/>
        <v>1081.4813353095578</v>
      </c>
      <c r="G379" s="12">
        <f>MOD(Settings!$B$17*G378,Settings!$B$18)</f>
        <v>601420130</v>
      </c>
      <c r="H379" s="12">
        <f>MAX(G379,1)/Settings!$B$18</f>
        <v>0.28005807207900008</v>
      </c>
      <c r="I379" s="12">
        <f>-Settings!$B$21*LN(H379)</f>
        <v>5.0910331881408384</v>
      </c>
      <c r="J379" s="12">
        <f>-Settings!$B$24*LN(H379)</f>
        <v>15.273099564422516</v>
      </c>
      <c r="K379" s="12">
        <f>Settings!$B$12</f>
        <v>300</v>
      </c>
      <c r="L379" s="12">
        <f>Settings!$B$12*Settings!$B$25</f>
        <v>75</v>
      </c>
    </row>
    <row r="380" spans="1:12" x14ac:dyDescent="0.25">
      <c r="A380" s="7">
        <v>4</v>
      </c>
      <c r="B380" s="7">
        <v>15</v>
      </c>
      <c r="C380" s="12">
        <f>MOD(Settings!$B$17*C379,Settings!$B$18)</f>
        <v>1783323684</v>
      </c>
      <c r="D380" s="12">
        <f>MAX(C380,1)/Settings!$B$18</f>
        <v>0.83042480276451669</v>
      </c>
      <c r="E380" s="12">
        <f>-Settings!$B$11*LN(D380)</f>
        <v>11.149073913731208</v>
      </c>
      <c r="F380" s="12">
        <f t="shared" si="12"/>
        <v>1092.630409223289</v>
      </c>
      <c r="G380" s="12">
        <f>MOD(Settings!$B$17*G379,Settings!$B$18)</f>
        <v>2010082128</v>
      </c>
      <c r="H380" s="12">
        <f>MAX(G380,1)/Settings!$B$18</f>
        <v>0.93601743175462704</v>
      </c>
      <c r="I380" s="12">
        <f>-Settings!$B$21*LN(H380)</f>
        <v>0.26448471603396023</v>
      </c>
      <c r="J380" s="12">
        <f>-Settings!$B$24*LN(H380)</f>
        <v>0.79345414810188064</v>
      </c>
      <c r="K380" s="12">
        <f>Settings!$B$12</f>
        <v>300</v>
      </c>
      <c r="L380" s="12">
        <f>Settings!$B$12*Settings!$B$25</f>
        <v>75</v>
      </c>
    </row>
    <row r="381" spans="1:12" x14ac:dyDescent="0.25">
      <c r="A381" s="7">
        <v>4</v>
      </c>
      <c r="B381" s="7">
        <v>16</v>
      </c>
      <c r="C381" s="12">
        <f>MOD(Settings!$B$17*C380,Settings!$B$18)</f>
        <v>2039379456</v>
      </c>
      <c r="D381" s="12">
        <f>MAX(C381,1)/Settings!$B$18</f>
        <v>0.94966006323213692</v>
      </c>
      <c r="E381" s="12">
        <f>-Settings!$B$11*LN(D381)</f>
        <v>3.0990711960016113</v>
      </c>
      <c r="F381" s="12">
        <f t="shared" si="12"/>
        <v>1095.7294804192907</v>
      </c>
      <c r="G381" s="12">
        <f>MOD(Settings!$B$17*G380,Settings!$B$18)</f>
        <v>1385074339</v>
      </c>
      <c r="H381" s="12">
        <f>MAX(G381,1)/Settings!$B$18</f>
        <v>0.64497550001599613</v>
      </c>
      <c r="I381" s="12">
        <f>-Settings!$B$21*LN(H381)</f>
        <v>1.7541717895164668</v>
      </c>
      <c r="J381" s="12">
        <f>-Settings!$B$24*LN(H381)</f>
        <v>5.2625153685494004</v>
      </c>
      <c r="K381" s="12">
        <f>Settings!$B$12</f>
        <v>300</v>
      </c>
      <c r="L381" s="12">
        <f>Settings!$B$12*Settings!$B$25</f>
        <v>75</v>
      </c>
    </row>
    <row r="382" spans="1:12" x14ac:dyDescent="0.25">
      <c r="A382" s="7">
        <v>4</v>
      </c>
      <c r="B382" s="7">
        <v>17</v>
      </c>
      <c r="C382" s="12">
        <f>MOD(Settings!$B$17*C381,Settings!$B$18)</f>
        <v>2011510872</v>
      </c>
      <c r="D382" s="12">
        <f>MAX(C382,1)/Settings!$B$18</f>
        <v>0.93668274252521</v>
      </c>
      <c r="E382" s="12">
        <f>-Settings!$B$11*LN(D382)</f>
        <v>3.9246385578859582</v>
      </c>
      <c r="F382" s="12">
        <f t="shared" si="12"/>
        <v>1099.6541189771767</v>
      </c>
      <c r="G382" s="12">
        <f>MOD(Settings!$B$17*G381,Settings!$B$18)</f>
        <v>221682093</v>
      </c>
      <c r="H382" s="12">
        <f>MAX(G382,1)/Settings!$B$18</f>
        <v>0.10322876884752362</v>
      </c>
      <c r="I382" s="12">
        <f>-Settings!$B$21*LN(H382)</f>
        <v>9.0832307875234637</v>
      </c>
      <c r="J382" s="12">
        <f>-Settings!$B$24*LN(H382)</f>
        <v>27.249692362570393</v>
      </c>
      <c r="K382" s="12">
        <f>Settings!$B$12</f>
        <v>300</v>
      </c>
      <c r="L382" s="12">
        <f>Settings!$B$12*Settings!$B$25</f>
        <v>75</v>
      </c>
    </row>
    <row r="383" spans="1:12" x14ac:dyDescent="0.25">
      <c r="A383" s="7">
        <v>4</v>
      </c>
      <c r="B383" s="7">
        <v>18</v>
      </c>
      <c r="C383" s="12">
        <f>MOD(Settings!$B$17*C382,Settings!$B$18)</f>
        <v>1775654630</v>
      </c>
      <c r="D383" s="12">
        <f>MAX(C383,1)/Settings!$B$18</f>
        <v>0.82685362120478112</v>
      </c>
      <c r="E383" s="12">
        <f>-Settings!$B$11*LN(D383)</f>
        <v>11.407655962627878</v>
      </c>
      <c r="F383" s="12">
        <f t="shared" si="12"/>
        <v>1111.0617749398045</v>
      </c>
      <c r="G383" s="12">
        <f>MOD(Settings!$B$17*G382,Settings!$B$18)</f>
        <v>2074293153</v>
      </c>
      <c r="H383" s="12">
        <f>MAX(G383,1)/Settings!$B$18</f>
        <v>0.9659180203294</v>
      </c>
      <c r="I383" s="12">
        <f>-Settings!$B$21*LN(H383)</f>
        <v>0.13870525381720342</v>
      </c>
      <c r="J383" s="12">
        <f>-Settings!$B$24*LN(H383)</f>
        <v>0.41611576145161022</v>
      </c>
      <c r="K383" s="12">
        <f>Settings!$B$12</f>
        <v>300</v>
      </c>
      <c r="L383" s="12">
        <f>Settings!$B$12*Settings!$B$25</f>
        <v>75</v>
      </c>
    </row>
    <row r="384" spans="1:12" x14ac:dyDescent="0.25">
      <c r="A384" s="7">
        <v>4</v>
      </c>
      <c r="B384" s="7">
        <v>19</v>
      </c>
      <c r="C384" s="12">
        <f>MOD(Settings!$B$17*C383,Settings!$B$18)</f>
        <v>1994607698</v>
      </c>
      <c r="D384" s="12">
        <f>MAX(C384,1)/Settings!$B$18</f>
        <v>0.928811588757118</v>
      </c>
      <c r="E384" s="12">
        <f>-Settings!$B$11*LN(D384)</f>
        <v>4.4309622928568411</v>
      </c>
      <c r="F384" s="12">
        <f t="shared" si="12"/>
        <v>1115.4927372326613</v>
      </c>
      <c r="G384" s="12">
        <f>MOD(Settings!$B$17*G383,Settings!$B$18)</f>
        <v>395497073</v>
      </c>
      <c r="H384" s="12">
        <f>MAX(G384,1)/Settings!$B$18</f>
        <v>0.18416767622538269</v>
      </c>
      <c r="I384" s="12">
        <f>-Settings!$B$21*LN(H384)</f>
        <v>6.7676346100263194</v>
      </c>
      <c r="J384" s="12">
        <f>-Settings!$B$24*LN(H384)</f>
        <v>20.302903830078957</v>
      </c>
      <c r="K384" s="12">
        <f>Settings!$B$12</f>
        <v>300</v>
      </c>
      <c r="L384" s="12">
        <f>Settings!$B$12*Settings!$B$25</f>
        <v>75</v>
      </c>
    </row>
    <row r="385" spans="1:12" x14ac:dyDescent="0.25">
      <c r="A385" s="7">
        <v>4</v>
      </c>
      <c r="B385" s="7">
        <v>20</v>
      </c>
      <c r="C385" s="12">
        <f>MOD(Settings!$B$17*C384,Settings!$B$18)</f>
        <v>1151850616</v>
      </c>
      <c r="D385" s="12">
        <f>MAX(C385,1)/Settings!$B$18</f>
        <v>0.53637224088254021</v>
      </c>
      <c r="E385" s="12">
        <f>-Settings!$B$11*LN(D385)</f>
        <v>37.375612781519607</v>
      </c>
      <c r="F385" s="12">
        <f t="shared" si="12"/>
        <v>1152.8683500141808</v>
      </c>
      <c r="G385" s="12">
        <f>MOD(Settings!$B$17*G384,Settings!$B$18)</f>
        <v>657418446</v>
      </c>
      <c r="H385" s="12">
        <f>MAX(G385,1)/Settings!$B$18</f>
        <v>0.30613432000676838</v>
      </c>
      <c r="I385" s="12">
        <f>-Settings!$B$21*LN(H385)</f>
        <v>4.734925276286055</v>
      </c>
      <c r="J385" s="12">
        <f>-Settings!$B$24*LN(H385)</f>
        <v>14.204775828858164</v>
      </c>
      <c r="K385" s="12">
        <f>Settings!$B$12</f>
        <v>300</v>
      </c>
      <c r="L385" s="12">
        <f>Settings!$B$12*Settings!$B$25</f>
        <v>75</v>
      </c>
    </row>
    <row r="386" spans="1:12" x14ac:dyDescent="0.25">
      <c r="A386" s="7">
        <v>4</v>
      </c>
      <c r="B386" s="7">
        <v>21</v>
      </c>
      <c r="C386" s="12">
        <f>MOD(Settings!$B$17*C385,Settings!$B$18)</f>
        <v>1735709054</v>
      </c>
      <c r="D386" s="12">
        <f>MAX(C386,1)/Settings!$B$18</f>
        <v>0.80825251285371025</v>
      </c>
      <c r="E386" s="12">
        <f>-Settings!$B$11*LN(D386)</f>
        <v>12.772845202554549</v>
      </c>
      <c r="F386" s="12">
        <f t="shared" si="12"/>
        <v>1165.6411952167355</v>
      </c>
      <c r="G386" s="12">
        <f>MOD(Settings!$B$17*G385,Settings!$B$18)</f>
        <v>428458107</v>
      </c>
      <c r="H386" s="12">
        <f>MAX(G386,1)/Settings!$B$18</f>
        <v>0.19951635375596413</v>
      </c>
      <c r="I386" s="12">
        <f>-Settings!$B$21*LN(H386)</f>
        <v>6.4474362891910975</v>
      </c>
      <c r="J386" s="12">
        <f>-Settings!$B$24*LN(H386)</f>
        <v>19.342308867573294</v>
      </c>
      <c r="K386" s="12">
        <f>Settings!$B$12</f>
        <v>300</v>
      </c>
      <c r="L386" s="12">
        <f>Settings!$B$12*Settings!$B$25</f>
        <v>75</v>
      </c>
    </row>
    <row r="387" spans="1:12" x14ac:dyDescent="0.25">
      <c r="A387" s="7">
        <v>4</v>
      </c>
      <c r="B387" s="7">
        <v>22</v>
      </c>
      <c r="C387" s="12">
        <f>MOD(Settings!$B$17*C386,Settings!$B$18)</f>
        <v>644209730</v>
      </c>
      <c r="D387" s="12">
        <f>MAX(C387,1)/Settings!$B$18</f>
        <v>0.29998353230766184</v>
      </c>
      <c r="E387" s="12">
        <f>-Settings!$B$11*LN(D387)</f>
        <v>72.241661888422058</v>
      </c>
      <c r="F387" s="12">
        <f t="shared" si="12"/>
        <v>1237.8828571051574</v>
      </c>
      <c r="G387" s="12">
        <f>MOD(Settings!$B$17*G386,Settings!$B$18)</f>
        <v>582735958</v>
      </c>
      <c r="H387" s="12">
        <f>MAX(G387,1)/Settings!$B$18</f>
        <v>0.27135757648914938</v>
      </c>
      <c r="I387" s="12">
        <f>-Settings!$B$21*LN(H387)</f>
        <v>5.2172714295956579</v>
      </c>
      <c r="J387" s="12">
        <f>-Settings!$B$24*LN(H387)</f>
        <v>15.651814288786973</v>
      </c>
      <c r="K387" s="12">
        <f>Settings!$B$12</f>
        <v>300</v>
      </c>
      <c r="L387" s="12">
        <f>Settings!$B$12*Settings!$B$25</f>
        <v>75</v>
      </c>
    </row>
    <row r="388" spans="1:12" x14ac:dyDescent="0.25">
      <c r="A388" s="7">
        <v>4</v>
      </c>
      <c r="B388" s="7">
        <v>23</v>
      </c>
      <c r="C388" s="12">
        <f>MOD(Settings!$B$17*C387,Settings!$B$18)</f>
        <v>1767867583</v>
      </c>
      <c r="D388" s="12">
        <f>MAX(C388,1)/Settings!$B$18</f>
        <v>0.82322749487274671</v>
      </c>
      <c r="E388" s="12">
        <f>-Settings!$B$11*LN(D388)</f>
        <v>11.671361701732534</v>
      </c>
      <c r="F388" s="12">
        <f t="shared" si="12"/>
        <v>1249.55421880689</v>
      </c>
      <c r="G388" s="12">
        <f>MOD(Settings!$B$17*G387,Settings!$B$18)</f>
        <v>1517815786</v>
      </c>
      <c r="H388" s="12">
        <f>MAX(G388,1)/Settings!$B$18</f>
        <v>0.70678805313389192</v>
      </c>
      <c r="I388" s="12">
        <f>-Settings!$B$21*LN(H388)</f>
        <v>1.3880977657314235</v>
      </c>
      <c r="J388" s="12">
        <f>-Settings!$B$24*LN(H388)</f>
        <v>4.1642932971942708</v>
      </c>
      <c r="K388" s="12">
        <f>Settings!$B$12</f>
        <v>300</v>
      </c>
      <c r="L388" s="12">
        <f>Settings!$B$12*Settings!$B$25</f>
        <v>75</v>
      </c>
    </row>
    <row r="389" spans="1:12" x14ac:dyDescent="0.25">
      <c r="A389" s="7">
        <v>4</v>
      </c>
      <c r="B389" s="7">
        <v>24</v>
      </c>
      <c r="C389" s="12">
        <f>MOD(Settings!$B$17*C388,Settings!$B$18)</f>
        <v>2114211236</v>
      </c>
      <c r="D389" s="12">
        <f>MAX(C389,1)/Settings!$B$18</f>
        <v>0.98450632625469303</v>
      </c>
      <c r="E389" s="12">
        <f>-Settings!$B$11*LN(D389)</f>
        <v>0.93689730408899974</v>
      </c>
      <c r="F389" s="12">
        <f t="shared" si="12"/>
        <v>1250.491116110979</v>
      </c>
      <c r="G389" s="12">
        <f>MOD(Settings!$B$17*G388,Settings!$B$18)</f>
        <v>2119156236</v>
      </c>
      <c r="H389" s="12">
        <f>MAX(G389,1)/Settings!$B$18</f>
        <v>0.98680902132150206</v>
      </c>
      <c r="I389" s="12">
        <f>-Settings!$B$21*LN(H389)</f>
        <v>5.3115009491503877E-2</v>
      </c>
      <c r="J389" s="12">
        <f>-Settings!$B$24*LN(H389)</f>
        <v>0.15934502847451162</v>
      </c>
      <c r="K389" s="12">
        <f>Settings!$B$12</f>
        <v>300</v>
      </c>
      <c r="L389" s="12">
        <f>Settings!$B$12*Settings!$B$25</f>
        <v>75</v>
      </c>
    </row>
    <row r="390" spans="1:12" x14ac:dyDescent="0.25">
      <c r="A390" s="7">
        <v>4</v>
      </c>
      <c r="B390" s="7">
        <v>25</v>
      </c>
      <c r="C390" s="12">
        <f>MOD(Settings!$B$17*C389,Settings!$B$18)</f>
        <v>1283820190</v>
      </c>
      <c r="D390" s="12">
        <f>MAX(C390,1)/Settings!$B$18</f>
        <v>0.5978253626254505</v>
      </c>
      <c r="E390" s="12">
        <f>-Settings!$B$11*LN(D390)</f>
        <v>30.867396205538441</v>
      </c>
      <c r="F390" s="12">
        <f t="shared" si="12"/>
        <v>1281.3585123165174</v>
      </c>
      <c r="G390" s="12">
        <f>MOD(Settings!$B$17*G389,Settings!$B$18)</f>
        <v>642572957</v>
      </c>
      <c r="H390" s="12">
        <f>MAX(G390,1)/Settings!$B$18</f>
        <v>0.2992213504850964</v>
      </c>
      <c r="I390" s="12">
        <f>-Settings!$B$21*LN(H390)</f>
        <v>4.8262867074181344</v>
      </c>
      <c r="J390" s="12">
        <f>-Settings!$B$24*LN(H390)</f>
        <v>14.478860122254403</v>
      </c>
      <c r="K390" s="12">
        <f>Settings!$B$12</f>
        <v>300</v>
      </c>
      <c r="L390" s="12">
        <f>Settings!$B$12*Settings!$B$25</f>
        <v>75</v>
      </c>
    </row>
    <row r="391" spans="1:12" x14ac:dyDescent="0.25">
      <c r="A391" s="7">
        <v>4</v>
      </c>
      <c r="B391" s="7">
        <v>26</v>
      </c>
      <c r="C391" s="12">
        <f>MOD(Settings!$B$17*C390,Settings!$B$18)</f>
        <v>1397731921</v>
      </c>
      <c r="D391" s="12">
        <f>MAX(C391,1)/Settings!$B$18</f>
        <v>0.65086964594706409</v>
      </c>
      <c r="E391" s="12">
        <f>-Settings!$B$11*LN(D391)</f>
        <v>25.766753607843299</v>
      </c>
      <c r="F391" s="12">
        <f t="shared" si="12"/>
        <v>1307.1252659243607</v>
      </c>
      <c r="G391" s="12">
        <f>MOD(Settings!$B$17*G390,Settings!$B$18)</f>
        <v>28427536</v>
      </c>
      <c r="H391" s="12">
        <f>MAX(G391,1)/Settings!$B$18</f>
        <v>1.323760301491134E-2</v>
      </c>
      <c r="I391" s="12">
        <f>-Settings!$B$21*LN(H391)</f>
        <v>17.298775144132176</v>
      </c>
      <c r="J391" s="12">
        <f>-Settings!$B$24*LN(H391)</f>
        <v>51.896325432396523</v>
      </c>
      <c r="K391" s="12">
        <f>Settings!$B$12</f>
        <v>300</v>
      </c>
      <c r="L391" s="12">
        <f>Settings!$B$12*Settings!$B$25</f>
        <v>75</v>
      </c>
    </row>
    <row r="392" spans="1:12" x14ac:dyDescent="0.25">
      <c r="A392" s="7">
        <v>4</v>
      </c>
      <c r="B392" s="7">
        <v>27</v>
      </c>
      <c r="C392" s="12">
        <f>MOD(Settings!$B$17*C391,Settings!$B$18)</f>
        <v>356781714</v>
      </c>
      <c r="D392" s="12">
        <f>MAX(C392,1)/Settings!$B$18</f>
        <v>0.16613943230646636</v>
      </c>
      <c r="E392" s="12">
        <f>-Settings!$B$11*LN(D392)</f>
        <v>107.69567337215045</v>
      </c>
      <c r="F392" s="12">
        <f t="shared" si="12"/>
        <v>1414.8209392965111</v>
      </c>
      <c r="G392" s="12">
        <f>MOD(Settings!$B$17*G391,Settings!$B$18)</f>
        <v>1040227918</v>
      </c>
      <c r="H392" s="12">
        <f>MAX(G392,1)/Settings!$B$18</f>
        <v>0.48439387161489289</v>
      </c>
      <c r="I392" s="12">
        <f>-Settings!$B$21*LN(H392)</f>
        <v>2.8994276755205952</v>
      </c>
      <c r="J392" s="12">
        <f>-Settings!$B$24*LN(H392)</f>
        <v>8.6982830265617856</v>
      </c>
      <c r="K392" s="12">
        <f>Settings!$B$12</f>
        <v>300</v>
      </c>
      <c r="L392" s="12">
        <f>Settings!$B$12*Settings!$B$25</f>
        <v>75</v>
      </c>
    </row>
    <row r="393" spans="1:12" x14ac:dyDescent="0.25">
      <c r="A393" s="7">
        <v>4</v>
      </c>
      <c r="B393" s="7">
        <v>28</v>
      </c>
      <c r="C393" s="12">
        <f>MOD(Settings!$B$17*C392,Settings!$B$18)</f>
        <v>655924774</v>
      </c>
      <c r="D393" s="12">
        <f>MAX(C393,1)/Settings!$B$18</f>
        <v>0.30543877478010895</v>
      </c>
      <c r="E393" s="12">
        <f>-Settings!$B$11*LN(D393)</f>
        <v>71.160355820418516</v>
      </c>
      <c r="F393" s="12">
        <f t="shared" si="12"/>
        <v>1485.9812951169297</v>
      </c>
      <c r="G393" s="12">
        <f>MOD(Settings!$B$17*G392,Settings!$B$18)</f>
        <v>446247599</v>
      </c>
      <c r="H393" s="12">
        <f>MAX(G393,1)/Settings!$B$18</f>
        <v>0.20780023150509233</v>
      </c>
      <c r="I393" s="12">
        <f>-Settings!$B$21*LN(H393)</f>
        <v>6.284712344964607</v>
      </c>
      <c r="J393" s="12">
        <f>-Settings!$B$24*LN(H393)</f>
        <v>18.854137034893821</v>
      </c>
      <c r="K393" s="12">
        <f>Settings!$B$12</f>
        <v>300</v>
      </c>
      <c r="L393" s="12">
        <f>Settings!$B$12*Settings!$B$25</f>
        <v>75</v>
      </c>
    </row>
    <row r="394" spans="1:12" x14ac:dyDescent="0.25">
      <c r="A394" s="7">
        <v>4</v>
      </c>
      <c r="B394" s="7">
        <v>29</v>
      </c>
      <c r="C394" s="12">
        <f>MOD(Settings!$B$17*C393,Settings!$B$18)</f>
        <v>1094116567</v>
      </c>
      <c r="D394" s="12">
        <f>MAX(C394,1)/Settings!$B$18</f>
        <v>0.50948772929119301</v>
      </c>
      <c r="E394" s="12">
        <f>-Settings!$B$11*LN(D394)</f>
        <v>40.460970626059058</v>
      </c>
      <c r="F394" s="12">
        <f t="shared" si="12"/>
        <v>1526.4422657429886</v>
      </c>
      <c r="G394" s="12">
        <f>MOD(Settings!$B$17*G393,Settings!$B$18)</f>
        <v>1070501069</v>
      </c>
      <c r="H394" s="12">
        <f>MAX(G394,1)/Settings!$B$18</f>
        <v>0.49849090608697894</v>
      </c>
      <c r="I394" s="12">
        <f>-Settings!$B$21*LN(H394)</f>
        <v>2.7846797292013785</v>
      </c>
      <c r="J394" s="12">
        <f>-Settings!$B$24*LN(H394)</f>
        <v>8.3540391876041351</v>
      </c>
      <c r="K394" s="12">
        <f>Settings!$B$12</f>
        <v>300</v>
      </c>
      <c r="L394" s="12">
        <f>Settings!$B$12*Settings!$B$25</f>
        <v>75</v>
      </c>
    </row>
    <row r="395" spans="1:12" x14ac:dyDescent="0.25">
      <c r="A395" s="7">
        <v>4</v>
      </c>
      <c r="B395" s="7">
        <v>30</v>
      </c>
      <c r="C395" s="12">
        <f>MOD(Settings!$B$17*C394,Settings!$B$18)</f>
        <v>2062155955</v>
      </c>
      <c r="D395" s="12">
        <f>MAX(C395,1)/Settings!$B$18</f>
        <v>0.96026619708177918</v>
      </c>
      <c r="E395" s="12">
        <f>-Settings!$B$11*LN(D395)</f>
        <v>2.4326846598472662</v>
      </c>
      <c r="F395" s="12">
        <f t="shared" si="12"/>
        <v>1528.8749504028358</v>
      </c>
      <c r="G395" s="12">
        <f>MOD(Settings!$B$17*G394,Settings!$B$18)</f>
        <v>293472117</v>
      </c>
      <c r="H395" s="12">
        <f>MAX(G395,1)/Settings!$B$18</f>
        <v>0.13665860385478409</v>
      </c>
      <c r="I395" s="12">
        <f>-Settings!$B$21*LN(H395)</f>
        <v>7.9610776235069727</v>
      </c>
      <c r="J395" s="12">
        <f>-Settings!$B$24*LN(H395)</f>
        <v>23.883232870520917</v>
      </c>
      <c r="K395" s="12">
        <f>Settings!$B$12</f>
        <v>300</v>
      </c>
      <c r="L395" s="12">
        <f>Settings!$B$12*Settings!$B$25</f>
        <v>75</v>
      </c>
    </row>
    <row r="396" spans="1:12" x14ac:dyDescent="0.25">
      <c r="A396" s="7">
        <v>4</v>
      </c>
      <c r="B396" s="7">
        <v>31</v>
      </c>
      <c r="C396" s="12">
        <f>MOD(Settings!$B$17*C395,Settings!$B$18)</f>
        <v>416556752</v>
      </c>
      <c r="D396" s="12">
        <f>MAX(C396,1)/Settings!$B$18</f>
        <v>0.19397435346337705</v>
      </c>
      <c r="E396" s="12">
        <f>-Settings!$B$11*LN(D396)</f>
        <v>98.401759638012365</v>
      </c>
      <c r="F396" s="12">
        <f t="shared" si="12"/>
        <v>1627.2767100408482</v>
      </c>
      <c r="G396" s="12">
        <f>MOD(Settings!$B$17*G395,Settings!$B$18)</f>
        <v>1763416907</v>
      </c>
      <c r="H396" s="12">
        <f>MAX(G396,1)/Settings!$B$18</f>
        <v>0.82115498735623205</v>
      </c>
      <c r="I396" s="12">
        <f>-Settings!$B$21*LN(H396)</f>
        <v>0.7881736343726089</v>
      </c>
      <c r="J396" s="12">
        <f>-Settings!$B$24*LN(H396)</f>
        <v>2.3645209031178265</v>
      </c>
      <c r="K396" s="12">
        <f>Settings!$B$12</f>
        <v>300</v>
      </c>
      <c r="L396" s="12">
        <f>Settings!$B$12*Settings!$B$25</f>
        <v>75</v>
      </c>
    </row>
    <row r="397" spans="1:12" x14ac:dyDescent="0.25">
      <c r="A397" s="7">
        <v>4</v>
      </c>
      <c r="B397" s="7">
        <v>32</v>
      </c>
      <c r="C397" s="12">
        <f>MOD(Settings!$B$17*C396,Settings!$B$18)</f>
        <v>272641644</v>
      </c>
      <c r="D397" s="12">
        <f>MAX(C397,1)/Settings!$B$18</f>
        <v>0.1269586589778581</v>
      </c>
      <c r="E397" s="12">
        <f>-Settings!$B$11*LN(D397)</f>
        <v>123.83362592256123</v>
      </c>
      <c r="F397" s="12">
        <f t="shared" si="12"/>
        <v>1751.1103359634094</v>
      </c>
      <c r="G397" s="12">
        <f>MOD(Settings!$B$17*G396,Settings!$B$18)</f>
        <v>326143702</v>
      </c>
      <c r="H397" s="12">
        <f>MAX(G397,1)/Settings!$B$18</f>
        <v>0.15187249619135285</v>
      </c>
      <c r="I397" s="12">
        <f>-Settings!$B$21*LN(H397)</f>
        <v>7.5388558040243252</v>
      </c>
      <c r="J397" s="12">
        <f>-Settings!$B$24*LN(H397)</f>
        <v>22.616567412072975</v>
      </c>
      <c r="K397" s="12">
        <f>Settings!$B$12</f>
        <v>300</v>
      </c>
      <c r="L397" s="12">
        <f>Settings!$B$12*Settings!$B$25</f>
        <v>75</v>
      </c>
    </row>
    <row r="398" spans="1:12" x14ac:dyDescent="0.25">
      <c r="A398" s="7">
        <v>4</v>
      </c>
      <c r="B398" s="7">
        <v>33</v>
      </c>
      <c r="C398" s="12">
        <f>MOD(Settings!$B$17*C397,Settings!$B$18)</f>
        <v>1705491657</v>
      </c>
      <c r="D398" s="12">
        <f>MAX(C398,1)/Settings!$B$18</f>
        <v>0.7941814408610488</v>
      </c>
      <c r="E398" s="12">
        <f>-Settings!$B$11*LN(D398)</f>
        <v>13.826599734132859</v>
      </c>
      <c r="F398" s="12">
        <f t="shared" si="12"/>
        <v>1764.9369356975424</v>
      </c>
      <c r="G398" s="12">
        <f>MOD(Settings!$B$17*G397,Settings!$B$18)</f>
        <v>1118932370</v>
      </c>
      <c r="H398" s="12">
        <f>MAX(G398,1)/Settings!$B$18</f>
        <v>0.52104348806712941</v>
      </c>
      <c r="I398" s="12">
        <f>-Settings!$B$21*LN(H398)</f>
        <v>2.6076870813354436</v>
      </c>
      <c r="J398" s="12">
        <f>-Settings!$B$24*LN(H398)</f>
        <v>7.8230612440063307</v>
      </c>
      <c r="K398" s="12">
        <f>Settings!$B$12</f>
        <v>300</v>
      </c>
      <c r="L398" s="12">
        <f>Settings!$B$12*Settings!$B$25</f>
        <v>75</v>
      </c>
    </row>
    <row r="399" spans="1:12" x14ac:dyDescent="0.25">
      <c r="A399" s="7">
        <v>4</v>
      </c>
      <c r="B399" s="7">
        <v>34</v>
      </c>
      <c r="C399" s="12">
        <f>MOD(Settings!$B$17*C398,Settings!$B$18)</f>
        <v>1734042690</v>
      </c>
      <c r="D399" s="12">
        <f>MAX(C399,1)/Settings!$B$18</f>
        <v>0.8074765516479856</v>
      </c>
      <c r="E399" s="12">
        <f>-Settings!$B$11*LN(D399)</f>
        <v>12.830475750826279</v>
      </c>
      <c r="F399" s="12">
        <f t="shared" ref="F399:F430" si="13">F398+E399</f>
        <v>1777.7674114483686</v>
      </c>
      <c r="G399" s="12">
        <f>MOD(Settings!$B$17*G398,Settings!$B$18)</f>
        <v>382045811</v>
      </c>
      <c r="H399" s="12">
        <f>MAX(G399,1)/Settings!$B$18</f>
        <v>0.17790394424363223</v>
      </c>
      <c r="I399" s="12">
        <f>-Settings!$B$21*LN(H399)</f>
        <v>6.9060460537133697</v>
      </c>
      <c r="J399" s="12">
        <f>-Settings!$B$24*LN(H399)</f>
        <v>20.718138161140111</v>
      </c>
      <c r="K399" s="12">
        <f>Settings!$B$12</f>
        <v>300</v>
      </c>
      <c r="L399" s="12">
        <f>Settings!$B$12*Settings!$B$25</f>
        <v>75</v>
      </c>
    </row>
    <row r="400" spans="1:12" x14ac:dyDescent="0.25">
      <c r="A400" s="7">
        <v>4</v>
      </c>
      <c r="B400" s="7">
        <v>35</v>
      </c>
      <c r="C400" s="12">
        <f>MOD(Settings!$B$17*C399,Settings!$B$18)</f>
        <v>554917393</v>
      </c>
      <c r="D400" s="12">
        <f>MAX(C400,1)/Settings!$B$18</f>
        <v>0.25840354769416318</v>
      </c>
      <c r="E400" s="12">
        <f>-Settings!$B$11*LN(D400)</f>
        <v>81.193966662081777</v>
      </c>
      <c r="F400" s="12">
        <f t="shared" si="13"/>
        <v>1858.9613781104504</v>
      </c>
      <c r="G400" s="12">
        <f>MOD(Settings!$B$17*G399,Settings!$B$18)</f>
        <v>67840947</v>
      </c>
      <c r="H400" s="12">
        <f>MAX(G400,1)/Settings!$B$18</f>
        <v>3.1590902726906775E-2</v>
      </c>
      <c r="I400" s="12">
        <f>-Settings!$B$21*LN(H400)</f>
        <v>13.819544352904456</v>
      </c>
      <c r="J400" s="12">
        <f>-Settings!$B$24*LN(H400)</f>
        <v>41.458633058713367</v>
      </c>
      <c r="K400" s="12">
        <f>Settings!$B$12</f>
        <v>300</v>
      </c>
      <c r="L400" s="12">
        <f>Settings!$B$12*Settings!$B$25</f>
        <v>75</v>
      </c>
    </row>
    <row r="401" spans="1:12" x14ac:dyDescent="0.25">
      <c r="A401" s="7">
        <v>4</v>
      </c>
      <c r="B401" s="7">
        <v>36</v>
      </c>
      <c r="C401" s="12">
        <f>MOD(Settings!$B$17*C400,Settings!$B$18)</f>
        <v>2122628877</v>
      </c>
      <c r="D401" s="12">
        <f>MAX(C401,1)/Settings!$B$18</f>
        <v>0.98842609580067275</v>
      </c>
      <c r="E401" s="12">
        <f>-Settings!$B$11*LN(D401)</f>
        <v>0.69848418909528265</v>
      </c>
      <c r="F401" s="12">
        <f t="shared" si="13"/>
        <v>1859.6598622995457</v>
      </c>
      <c r="G401" s="12">
        <f>MOD(Settings!$B$17*G400,Settings!$B$18)</f>
        <v>2036463319</v>
      </c>
      <c r="H401" s="12">
        <f>MAX(G401,1)/Settings!$B$18</f>
        <v>0.94830213112211881</v>
      </c>
      <c r="I401" s="12">
        <f>-Settings!$B$21*LN(H401)</f>
        <v>0.21232849514816496</v>
      </c>
      <c r="J401" s="12">
        <f>-Settings!$B$24*LN(H401)</f>
        <v>0.63698548544449485</v>
      </c>
      <c r="K401" s="12">
        <f>Settings!$B$12</f>
        <v>300</v>
      </c>
      <c r="L401" s="12">
        <f>Settings!$B$12*Settings!$B$25</f>
        <v>75</v>
      </c>
    </row>
    <row r="402" spans="1:12" x14ac:dyDescent="0.25">
      <c r="A402" s="7">
        <v>4</v>
      </c>
      <c r="B402" s="7">
        <v>37</v>
      </c>
      <c r="C402" s="12">
        <f>MOD(Settings!$B$17*C401,Settings!$B$18)</f>
        <v>1025191775</v>
      </c>
      <c r="D402" s="12">
        <f>MAX(C402,1)/Settings!$B$18</f>
        <v>0.47739212190610919</v>
      </c>
      <c r="E402" s="12">
        <f>-Settings!$B$11*LN(D402)</f>
        <v>44.365024037727053</v>
      </c>
      <c r="F402" s="12">
        <f t="shared" si="13"/>
        <v>1904.0248863372728</v>
      </c>
      <c r="G402" s="12">
        <f>MOD(Settings!$B$17*G401,Settings!$B$18)</f>
        <v>244636547</v>
      </c>
      <c r="H402" s="12">
        <f>MAX(G402,1)/Settings!$B$18</f>
        <v>0.11391776945158735</v>
      </c>
      <c r="I402" s="12">
        <f>-Settings!$B$21*LN(H402)</f>
        <v>8.6891136458585052</v>
      </c>
      <c r="J402" s="12">
        <f>-Settings!$B$24*LN(H402)</f>
        <v>26.067340937575516</v>
      </c>
      <c r="K402" s="12">
        <f>Settings!$B$12</f>
        <v>300</v>
      </c>
      <c r="L402" s="12">
        <f>Settings!$B$12*Settings!$B$25</f>
        <v>75</v>
      </c>
    </row>
    <row r="403" spans="1:12" x14ac:dyDescent="0.25">
      <c r="A403" s="7">
        <v>4</v>
      </c>
      <c r="B403" s="7">
        <v>38</v>
      </c>
      <c r="C403" s="12">
        <f>MOD(Settings!$B$17*C402,Settings!$B$18)</f>
        <v>1136862544</v>
      </c>
      <c r="D403" s="12">
        <f>MAX(C403,1)/Settings!$B$18</f>
        <v>0.52939287597750917</v>
      </c>
      <c r="E403" s="12">
        <f>-Settings!$B$11*LN(D403)</f>
        <v>38.161466763938783</v>
      </c>
      <c r="F403" s="12">
        <f t="shared" si="13"/>
        <v>1942.1863531012116</v>
      </c>
      <c r="G403" s="12">
        <f>MOD(Settings!$B$17*G402,Settings!$B$18)</f>
        <v>1322745071</v>
      </c>
      <c r="H403" s="12">
        <f>MAX(G403,1)/Settings!$B$18</f>
        <v>0.61595117282865153</v>
      </c>
      <c r="I403" s="12">
        <f>-Settings!$B$21*LN(H403)</f>
        <v>1.9383503339151891</v>
      </c>
      <c r="J403" s="12">
        <f>-Settings!$B$24*LN(H403)</f>
        <v>5.8150510017455677</v>
      </c>
      <c r="K403" s="12">
        <f>Settings!$B$12</f>
        <v>300</v>
      </c>
      <c r="L403" s="12">
        <f>Settings!$B$12*Settings!$B$25</f>
        <v>75</v>
      </c>
    </row>
    <row r="404" spans="1:12" x14ac:dyDescent="0.25">
      <c r="A404" s="7">
        <v>4</v>
      </c>
      <c r="B404" s="7">
        <v>39</v>
      </c>
      <c r="C404" s="12">
        <f>MOD(Settings!$B$17*C403,Settings!$B$18)</f>
        <v>1086769649</v>
      </c>
      <c r="D404" s="12">
        <f>MAX(C404,1)/Settings!$B$18</f>
        <v>0.50606655399597555</v>
      </c>
      <c r="E404" s="12">
        <f>-Settings!$B$11*LN(D404)</f>
        <v>40.865225322457221</v>
      </c>
      <c r="F404" s="12">
        <f t="shared" si="13"/>
        <v>1983.0515784236688</v>
      </c>
      <c r="G404" s="12">
        <f>MOD(Settings!$B$17*G403,Settings!$B$18)</f>
        <v>625694553</v>
      </c>
      <c r="H404" s="12">
        <f>MAX(G404,1)/Settings!$B$18</f>
        <v>0.29136173114709635</v>
      </c>
      <c r="I404" s="12">
        <f>-Settings!$B$21*LN(H404)</f>
        <v>4.9327588856473605</v>
      </c>
      <c r="J404" s="12">
        <f>-Settings!$B$24*LN(H404)</f>
        <v>14.798276656942082</v>
      </c>
      <c r="K404" s="12">
        <f>Settings!$B$12</f>
        <v>300</v>
      </c>
      <c r="L404" s="12">
        <f>Settings!$B$12*Settings!$B$25</f>
        <v>75</v>
      </c>
    </row>
    <row r="405" spans="1:12" x14ac:dyDescent="0.25">
      <c r="A405" s="7">
        <v>4</v>
      </c>
      <c r="B405" s="7">
        <v>40</v>
      </c>
      <c r="C405" s="12">
        <f>MOD(Settings!$B$17*C404,Settings!$B$18)</f>
        <v>989073008</v>
      </c>
      <c r="D405" s="12">
        <f>MAX(C405,1)/Settings!$B$18</f>
        <v>0.46057301036108889</v>
      </c>
      <c r="E405" s="12">
        <f>-Settings!$B$11*LN(D405)</f>
        <v>46.5170334005999</v>
      </c>
      <c r="F405" s="12">
        <f t="shared" si="13"/>
        <v>2029.5686118242688</v>
      </c>
      <c r="G405" s="12">
        <f>MOD(Settings!$B$17*G404,Settings!$B$18)</f>
        <v>1968416559</v>
      </c>
      <c r="H405" s="12">
        <f>MAX(G405,1)/Settings!$B$18</f>
        <v>0.91661538924864283</v>
      </c>
      <c r="I405" s="12">
        <f>-Settings!$B$21*LN(H405)</f>
        <v>0.34826927022301846</v>
      </c>
      <c r="J405" s="12">
        <f>-Settings!$B$24*LN(H405)</f>
        <v>1.0448078106690555</v>
      </c>
      <c r="K405" s="12">
        <f>Settings!$B$12</f>
        <v>300</v>
      </c>
      <c r="L405" s="12">
        <f>Settings!$B$12*Settings!$B$25</f>
        <v>75</v>
      </c>
    </row>
    <row r="406" spans="1:12" x14ac:dyDescent="0.25">
      <c r="A406" s="7">
        <v>4</v>
      </c>
      <c r="B406" s="7">
        <v>41</v>
      </c>
      <c r="C406" s="12">
        <f>MOD(Settings!$B$17*C405,Settings!$B$18)</f>
        <v>1826617676</v>
      </c>
      <c r="D406" s="12">
        <f>MAX(C406,1)/Settings!$B$18</f>
        <v>0.85058513882131559</v>
      </c>
      <c r="E406" s="12">
        <f>-Settings!$B$11*LN(D406)</f>
        <v>9.709846063326097</v>
      </c>
      <c r="F406" s="12">
        <f t="shared" si="13"/>
        <v>2039.2784578875949</v>
      </c>
      <c r="G406" s="12">
        <f>MOD(Settings!$B$17*G405,Settings!$B$18)</f>
        <v>1191525078</v>
      </c>
      <c r="H406" s="12">
        <f>MAX(G406,1)/Settings!$B$18</f>
        <v>0.5548471019393052</v>
      </c>
      <c r="I406" s="12">
        <f>-Settings!$B$21*LN(H406)</f>
        <v>2.3562507807673874</v>
      </c>
      <c r="J406" s="12">
        <f>-Settings!$B$24*LN(H406)</f>
        <v>7.0687523423021617</v>
      </c>
      <c r="K406" s="12">
        <f>Settings!$B$12</f>
        <v>300</v>
      </c>
      <c r="L406" s="12">
        <f>Settings!$B$12*Settings!$B$25</f>
        <v>75</v>
      </c>
    </row>
    <row r="407" spans="1:12" x14ac:dyDescent="0.25">
      <c r="A407" s="7">
        <v>4</v>
      </c>
      <c r="B407" s="7">
        <v>42</v>
      </c>
      <c r="C407" s="12">
        <f>MOD(Settings!$B$17*C406,Settings!$B$18)</f>
        <v>1684546667</v>
      </c>
      <c r="D407" s="12">
        <f>MAX(C407,1)/Settings!$B$18</f>
        <v>0.78442816985045938</v>
      </c>
      <c r="E407" s="12">
        <f>-Settings!$B$11*LN(D407)</f>
        <v>14.568016361750365</v>
      </c>
      <c r="F407" s="12">
        <f t="shared" si="13"/>
        <v>2053.8464742493452</v>
      </c>
      <c r="G407" s="12">
        <f>MOD(Settings!$B$17*G406,Settings!$B$18)</f>
        <v>676977671</v>
      </c>
      <c r="H407" s="12">
        <f>MAX(G407,1)/Settings!$B$18</f>
        <v>0.31524229390325131</v>
      </c>
      <c r="I407" s="12">
        <f>-Settings!$B$21*LN(H407)</f>
        <v>4.617654995339052</v>
      </c>
      <c r="J407" s="12">
        <f>-Settings!$B$24*LN(H407)</f>
        <v>13.852964986017156</v>
      </c>
      <c r="K407" s="12">
        <f>Settings!$B$12</f>
        <v>300</v>
      </c>
      <c r="L407" s="12">
        <f>Settings!$B$12*Settings!$B$25</f>
        <v>75</v>
      </c>
    </row>
    <row r="408" spans="1:12" x14ac:dyDescent="0.25">
      <c r="A408" s="7">
        <v>4</v>
      </c>
      <c r="B408" s="7">
        <v>43</v>
      </c>
      <c r="C408" s="12">
        <f>MOD(Settings!$B$17*C407,Settings!$B$18)</f>
        <v>1898913868</v>
      </c>
      <c r="D408" s="12">
        <f>MAX(C408,1)/Settings!$B$18</f>
        <v>0.88425067667115975</v>
      </c>
      <c r="E408" s="12">
        <f>-Settings!$B$11*LN(D408)</f>
        <v>7.3808811388886095</v>
      </c>
      <c r="F408" s="12">
        <f t="shared" si="13"/>
        <v>2061.2273553882337</v>
      </c>
      <c r="G408" s="12">
        <f>MOD(Settings!$B$17*G407,Settings!$B$18)</f>
        <v>595354691</v>
      </c>
      <c r="H408" s="12">
        <f>MAX(G408,1)/Settings!$B$18</f>
        <v>0.27723363194485828</v>
      </c>
      <c r="I408" s="12">
        <f>-Settings!$B$21*LN(H408)</f>
        <v>5.1315787666542176</v>
      </c>
      <c r="J408" s="12">
        <f>-Settings!$B$24*LN(H408)</f>
        <v>15.394736299962652</v>
      </c>
      <c r="K408" s="12">
        <f>Settings!$B$12</f>
        <v>300</v>
      </c>
      <c r="L408" s="12">
        <f>Settings!$B$12*Settings!$B$25</f>
        <v>75</v>
      </c>
    </row>
    <row r="409" spans="1:12" x14ac:dyDescent="0.25">
      <c r="A409" s="7">
        <v>4</v>
      </c>
      <c r="B409" s="7">
        <v>44</v>
      </c>
      <c r="C409" s="12">
        <f>MOD(Settings!$B$17*C408,Settings!$B$18)</f>
        <v>1290901409</v>
      </c>
      <c r="D409" s="12">
        <f>MAX(C409,1)/Settings!$B$18</f>
        <v>0.60112281218223407</v>
      </c>
      <c r="E409" s="12">
        <f>-Settings!$B$11*LN(D409)</f>
        <v>30.537361135784483</v>
      </c>
      <c r="F409" s="12">
        <f t="shared" si="13"/>
        <v>2091.7647165240182</v>
      </c>
      <c r="G409" s="12">
        <f>MOD(Settings!$B$17*G408,Settings!$B$18)</f>
        <v>999980264</v>
      </c>
      <c r="H409" s="12">
        <f>MAX(G409,1)/Settings!$B$18</f>
        <v>0.46565209723340911</v>
      </c>
      <c r="I409" s="12">
        <f>-Settings!$B$21*LN(H409)</f>
        <v>3.057265984563958</v>
      </c>
      <c r="J409" s="12">
        <f>-Settings!$B$24*LN(H409)</f>
        <v>9.1717979536918737</v>
      </c>
      <c r="K409" s="12">
        <f>Settings!$B$12</f>
        <v>300</v>
      </c>
      <c r="L409" s="12">
        <f>Settings!$B$12*Settings!$B$25</f>
        <v>75</v>
      </c>
    </row>
    <row r="410" spans="1:12" x14ac:dyDescent="0.25">
      <c r="A410" s="7">
        <v>4</v>
      </c>
      <c r="B410" s="7">
        <v>45</v>
      </c>
      <c r="C410" s="12">
        <f>MOD(Settings!$B$17*C409,Settings!$B$18)</f>
        <v>152695422</v>
      </c>
      <c r="D410" s="12">
        <f>MAX(C410,1)/Settings!$B$18</f>
        <v>7.1104346807629032E-2</v>
      </c>
      <c r="E410" s="12">
        <f>-Settings!$B$11*LN(D410)</f>
        <v>158.6164084504102</v>
      </c>
      <c r="F410" s="12">
        <f t="shared" si="13"/>
        <v>2250.3811249744285</v>
      </c>
      <c r="G410" s="12">
        <f>MOD(Settings!$B$17*G409,Settings!$B$18)</f>
        <v>461275626</v>
      </c>
      <c r="H410" s="12">
        <f>MAX(G410,1)/Settings!$B$18</f>
        <v>0.21479820190686649</v>
      </c>
      <c r="I410" s="12">
        <f>-Settings!$B$21*LN(H410)</f>
        <v>6.1522251495733125</v>
      </c>
      <c r="J410" s="12">
        <f>-Settings!$B$24*LN(H410)</f>
        <v>18.456675448719938</v>
      </c>
      <c r="K410" s="12">
        <f>Settings!$B$12</f>
        <v>300</v>
      </c>
      <c r="L410" s="12">
        <f>Settings!$B$12*Settings!$B$25</f>
        <v>75</v>
      </c>
    </row>
    <row r="411" spans="1:12" x14ac:dyDescent="0.25">
      <c r="A411" s="7">
        <v>4</v>
      </c>
      <c r="B411" s="7">
        <v>46</v>
      </c>
      <c r="C411" s="12">
        <f>MOD(Settings!$B$17*C410,Settings!$B$18)</f>
        <v>108999389</v>
      </c>
      <c r="D411" s="12">
        <f>MAX(C411,1)/Settings!$B$18</f>
        <v>5.075679582113251E-2</v>
      </c>
      <c r="E411" s="12">
        <f>-Settings!$B$11*LN(D411)</f>
        <v>178.8425857331714</v>
      </c>
      <c r="F411" s="12">
        <f t="shared" si="13"/>
        <v>2429.2237107075998</v>
      </c>
      <c r="G411" s="12">
        <f>MOD(Settings!$B$17*G410,Settings!$B$18)</f>
        <v>243480512</v>
      </c>
      <c r="H411" s="12">
        <f>MAX(G411,1)/Settings!$B$18</f>
        <v>0.11337944870506388</v>
      </c>
      <c r="I411" s="12">
        <f>-Settings!$B$21*LN(H411)</f>
        <v>8.7080605298509361</v>
      </c>
      <c r="J411" s="12">
        <f>-Settings!$B$24*LN(H411)</f>
        <v>26.124181589552808</v>
      </c>
      <c r="K411" s="12">
        <f>Settings!$B$12</f>
        <v>300</v>
      </c>
      <c r="L411" s="12">
        <f>Settings!$B$12*Settings!$B$25</f>
        <v>75</v>
      </c>
    </row>
    <row r="412" spans="1:12" x14ac:dyDescent="0.25">
      <c r="A412" s="7">
        <v>4</v>
      </c>
      <c r="B412" s="7">
        <v>47</v>
      </c>
      <c r="C412" s="12">
        <f>MOD(Settings!$B$17*C411,Settings!$B$18)</f>
        <v>149180032</v>
      </c>
      <c r="D412" s="12">
        <f>MAX(C412,1)/Settings!$B$18</f>
        <v>6.9467365774077999E-2</v>
      </c>
      <c r="E412" s="12">
        <f>-Settings!$B$11*LN(D412)</f>
        <v>160.01389163372457</v>
      </c>
      <c r="F412" s="12">
        <f t="shared" si="13"/>
        <v>2589.2376023413244</v>
      </c>
      <c r="G412" s="12">
        <f>MOD(Settings!$B$17*G411,Settings!$B$18)</f>
        <v>1220617649</v>
      </c>
      <c r="H412" s="12">
        <f>MAX(G412,1)/Settings!$B$18</f>
        <v>0.56839438600856551</v>
      </c>
      <c r="I412" s="12">
        <f>-Settings!$B$21*LN(H412)</f>
        <v>2.2597590385607553</v>
      </c>
      <c r="J412" s="12">
        <f>-Settings!$B$24*LN(H412)</f>
        <v>6.779277115682266</v>
      </c>
      <c r="K412" s="12">
        <f>Settings!$B$12</f>
        <v>300</v>
      </c>
      <c r="L412" s="12">
        <f>Settings!$B$12*Settings!$B$25</f>
        <v>75</v>
      </c>
    </row>
    <row r="413" spans="1:12" x14ac:dyDescent="0.25">
      <c r="A413" s="7">
        <v>4</v>
      </c>
      <c r="B413" s="7">
        <v>48</v>
      </c>
      <c r="C413" s="12">
        <f>MOD(Settings!$B$17*C412,Settings!$B$18)</f>
        <v>1155381775</v>
      </c>
      <c r="D413" s="12">
        <f>MAX(C413,1)/Settings!$B$18</f>
        <v>0.53801656492893424</v>
      </c>
      <c r="E413" s="12">
        <f>-Settings!$B$11*LN(D413)</f>
        <v>37.191955767817021</v>
      </c>
      <c r="F413" s="12">
        <f t="shared" si="13"/>
        <v>2626.4295581091415</v>
      </c>
      <c r="G413" s="12">
        <f>MOD(Settings!$B$17*G412,Settings!$B$18)</f>
        <v>9546952</v>
      </c>
      <c r="H413" s="12">
        <f>MAX(G413,1)/Settings!$B$18</f>
        <v>4.4456459602553611E-3</v>
      </c>
      <c r="I413" s="12">
        <f>-Settings!$B$21*LN(H413)</f>
        <v>21.663320390730092</v>
      </c>
      <c r="J413" s="12">
        <f>-Settings!$B$24*LN(H413)</f>
        <v>64.989961172190277</v>
      </c>
      <c r="K413" s="12">
        <f>Settings!$B$12</f>
        <v>300</v>
      </c>
      <c r="L413" s="12">
        <f>Settings!$B$12*Settings!$B$25</f>
        <v>75</v>
      </c>
    </row>
    <row r="414" spans="1:12" x14ac:dyDescent="0.25">
      <c r="A414" s="7">
        <v>4</v>
      </c>
      <c r="B414" s="7">
        <v>49</v>
      </c>
      <c r="C414" s="12">
        <f>MOD(Settings!$B$17*C413,Settings!$B$18)</f>
        <v>954356251</v>
      </c>
      <c r="D414" s="12">
        <f>MAX(C414,1)/Settings!$B$18</f>
        <v>0.44440676059779094</v>
      </c>
      <c r="E414" s="12">
        <f>-Settings!$B$11*LN(D414)</f>
        <v>48.660900507963618</v>
      </c>
      <c r="F414" s="12">
        <f t="shared" si="13"/>
        <v>2675.090458617105</v>
      </c>
      <c r="G414" s="12">
        <f>MOD(Settings!$B$17*G413,Settings!$B$18)</f>
        <v>1541832386</v>
      </c>
      <c r="H414" s="12">
        <f>MAX(G414,1)/Settings!$B$18</f>
        <v>0.7179716540118547</v>
      </c>
      <c r="I414" s="12">
        <f>-Settings!$B$21*LN(H414)</f>
        <v>1.3253007592214285</v>
      </c>
      <c r="J414" s="12">
        <f>-Settings!$B$24*LN(H414)</f>
        <v>3.9759022776642858</v>
      </c>
      <c r="K414" s="12">
        <f>Settings!$B$12</f>
        <v>300</v>
      </c>
      <c r="L414" s="12">
        <f>Settings!$B$12*Settings!$B$25</f>
        <v>75</v>
      </c>
    </row>
    <row r="415" spans="1:12" x14ac:dyDescent="0.25">
      <c r="A415" s="7">
        <v>4</v>
      </c>
      <c r="B415" s="7">
        <v>50</v>
      </c>
      <c r="C415" s="12">
        <f>MOD(Settings!$B$17*C414,Settings!$B$18)</f>
        <v>310151114</v>
      </c>
      <c r="D415" s="12">
        <f>MAX(C415,1)/Settings!$B$18</f>
        <v>0.14442536707242271</v>
      </c>
      <c r="E415" s="12">
        <f>-Settings!$B$11*LN(D415)</f>
        <v>116.09954374231673</v>
      </c>
      <c r="F415" s="12">
        <f t="shared" si="13"/>
        <v>2791.1900023594217</v>
      </c>
      <c r="G415" s="12">
        <f>MOD(Settings!$B$17*G414,Settings!$B$18)</f>
        <v>2039226800</v>
      </c>
      <c r="H415" s="12">
        <f>MAX(G415,1)/Settings!$B$18</f>
        <v>0.94958897724262858</v>
      </c>
      <c r="I415" s="12">
        <f>-Settings!$B$21*LN(H415)</f>
        <v>0.20690417417614573</v>
      </c>
      <c r="J415" s="12">
        <f>-Settings!$B$24*LN(H415)</f>
        <v>0.62071252252843723</v>
      </c>
      <c r="K415" s="12">
        <f>Settings!$B$12</f>
        <v>300</v>
      </c>
      <c r="L415" s="12">
        <f>Settings!$B$12*Settings!$B$25</f>
        <v>75</v>
      </c>
    </row>
    <row r="416" spans="1:12" x14ac:dyDescent="0.25">
      <c r="A416" s="7">
        <v>4</v>
      </c>
      <c r="B416" s="7">
        <v>51</v>
      </c>
      <c r="C416" s="12">
        <f>MOD(Settings!$B$17*C415,Settings!$B$18)</f>
        <v>766961729</v>
      </c>
      <c r="D416" s="12">
        <f>MAX(C416,1)/Settings!$B$18</f>
        <v>0.35714438620821776</v>
      </c>
      <c r="E416" s="12">
        <f>-Settings!$B$11*LN(D416)</f>
        <v>61.776908148438814</v>
      </c>
      <c r="F416" s="12">
        <f t="shared" si="13"/>
        <v>2852.9669105078606</v>
      </c>
      <c r="G416" s="12">
        <f>MOD(Settings!$B$17*G415,Settings!$B$18)</f>
        <v>1593305127</v>
      </c>
      <c r="H416" s="12">
        <f>MAX(G416,1)/Settings!$B$18</f>
        <v>0.74194051685833395</v>
      </c>
      <c r="I416" s="12">
        <f>-Settings!$B$21*LN(H416)</f>
        <v>1.1939448199493501</v>
      </c>
      <c r="J416" s="12">
        <f>-Settings!$B$24*LN(H416)</f>
        <v>3.58183445984805</v>
      </c>
      <c r="K416" s="12">
        <f>Settings!$B$12</f>
        <v>300</v>
      </c>
      <c r="L416" s="12">
        <f>Settings!$B$12*Settings!$B$25</f>
        <v>75</v>
      </c>
    </row>
    <row r="417" spans="1:12" x14ac:dyDescent="0.25">
      <c r="A417" s="7">
        <v>4</v>
      </c>
      <c r="B417" s="7">
        <v>52</v>
      </c>
      <c r="C417" s="12">
        <f>MOD(Settings!$B$17*C416,Settings!$B$18)</f>
        <v>1128930009</v>
      </c>
      <c r="D417" s="12">
        <f>MAX(C417,1)/Settings!$B$18</f>
        <v>0.52569900151607529</v>
      </c>
      <c r="E417" s="12">
        <f>-Settings!$B$11*LN(D417)</f>
        <v>38.581588230013509</v>
      </c>
      <c r="F417" s="12">
        <f t="shared" si="13"/>
        <v>2891.5484987378741</v>
      </c>
      <c r="G417" s="12">
        <f>MOD(Settings!$B$17*G416,Settings!$B$18)</f>
        <v>1705675046</v>
      </c>
      <c r="H417" s="12">
        <f>MAX(G417,1)/Settings!$B$18</f>
        <v>0.79426683801890674</v>
      </c>
      <c r="I417" s="12">
        <f>-Settings!$B$21*LN(H417)</f>
        <v>0.92134322463730645</v>
      </c>
      <c r="J417" s="12">
        <f>-Settings!$B$24*LN(H417)</f>
        <v>2.7640296739119194</v>
      </c>
      <c r="K417" s="12">
        <f>Settings!$B$12</f>
        <v>300</v>
      </c>
      <c r="L417" s="12">
        <f>Settings!$B$12*Settings!$B$25</f>
        <v>75</v>
      </c>
    </row>
    <row r="418" spans="1:12" x14ac:dyDescent="0.25">
      <c r="A418" s="7">
        <v>4</v>
      </c>
      <c r="B418" s="7">
        <v>53</v>
      </c>
      <c r="C418" s="12">
        <f>MOD(Settings!$B$17*C417,Settings!$B$18)</f>
        <v>908640018</v>
      </c>
      <c r="D418" s="12">
        <f>MAX(C418,1)/Settings!$B$18</f>
        <v>0.42311848067823726</v>
      </c>
      <c r="E418" s="12">
        <f>-Settings!$B$11*LN(D418)</f>
        <v>51.606182579365282</v>
      </c>
      <c r="F418" s="12">
        <f t="shared" si="13"/>
        <v>2943.1546813172395</v>
      </c>
      <c r="G418" s="12">
        <f>MOD(Settings!$B$17*G417,Settings!$B$18)</f>
        <v>521294319</v>
      </c>
      <c r="H418" s="12">
        <f>MAX(G418,1)/Settings!$B$18</f>
        <v>0.24274658376478897</v>
      </c>
      <c r="I418" s="12">
        <f>-Settings!$B$21*LN(H418)</f>
        <v>5.6629489798772035</v>
      </c>
      <c r="J418" s="12">
        <f>-Settings!$B$24*LN(H418)</f>
        <v>16.98884693963161</v>
      </c>
      <c r="K418" s="12">
        <f>Settings!$B$12</f>
        <v>300</v>
      </c>
      <c r="L418" s="12">
        <f>Settings!$B$12*Settings!$B$25</f>
        <v>75</v>
      </c>
    </row>
    <row r="419" spans="1:12" x14ac:dyDescent="0.25">
      <c r="A419" s="7">
        <v>4</v>
      </c>
      <c r="B419" s="7">
        <v>54</v>
      </c>
      <c r="C419" s="12">
        <f>MOD(Settings!$B$17*C418,Settings!$B$18)</f>
        <v>756568709</v>
      </c>
      <c r="D419" s="12">
        <f>MAX(C419,1)/Settings!$B$18</f>
        <v>0.35230475913374909</v>
      </c>
      <c r="E419" s="12">
        <f>-Settings!$B$11*LN(D419)</f>
        <v>62.595521098379805</v>
      </c>
      <c r="F419" s="12">
        <f t="shared" si="13"/>
        <v>3005.7502024156192</v>
      </c>
      <c r="G419" s="12">
        <f>MOD(Settings!$B$17*G418,Settings!$B$18)</f>
        <v>1807823320</v>
      </c>
      <c r="H419" s="12">
        <f>MAX(G419,1)/Settings!$B$18</f>
        <v>0.84183333480816025</v>
      </c>
      <c r="I419" s="12">
        <f>-Settings!$B$21*LN(H419)</f>
        <v>0.68869289596086714</v>
      </c>
      <c r="J419" s="12">
        <f>-Settings!$B$24*LN(H419)</f>
        <v>2.0660786878826016</v>
      </c>
      <c r="K419" s="12">
        <f>Settings!$B$12</f>
        <v>300</v>
      </c>
      <c r="L419" s="12">
        <f>Settings!$B$12*Settings!$B$25</f>
        <v>75</v>
      </c>
    </row>
    <row r="420" spans="1:12" x14ac:dyDescent="0.25">
      <c r="A420" s="7">
        <v>4</v>
      </c>
      <c r="B420" s="7">
        <v>55</v>
      </c>
      <c r="C420" s="12">
        <f>MOD(Settings!$B$17*C419,Settings!$B$18)</f>
        <v>399618276</v>
      </c>
      <c r="D420" s="12">
        <f>MAX(C420,1)/Settings!$B$18</f>
        <v>0.18608676092051285</v>
      </c>
      <c r="E420" s="12">
        <f>-Settings!$B$11*LN(D420)</f>
        <v>100.89253544784492</v>
      </c>
      <c r="F420" s="12">
        <f t="shared" si="13"/>
        <v>3106.6427378634644</v>
      </c>
      <c r="G420" s="12">
        <f>MOD(Settings!$B$17*G419,Settings!$B$18)</f>
        <v>1487901484</v>
      </c>
      <c r="H420" s="12">
        <f>MAX(G420,1)/Settings!$B$18</f>
        <v>0.69285812074917286</v>
      </c>
      <c r="I420" s="12">
        <f>-Settings!$B$21*LN(H420)</f>
        <v>1.4677201308654348</v>
      </c>
      <c r="J420" s="12">
        <f>-Settings!$B$24*LN(H420)</f>
        <v>4.4031603925963045</v>
      </c>
      <c r="K420" s="12">
        <f>Settings!$B$12</f>
        <v>300</v>
      </c>
      <c r="L420" s="12">
        <f>Settings!$B$12*Settings!$B$25</f>
        <v>75</v>
      </c>
    </row>
    <row r="421" spans="1:12" x14ac:dyDescent="0.25">
      <c r="A421" s="7">
        <v>4</v>
      </c>
      <c r="B421" s="7">
        <v>56</v>
      </c>
      <c r="C421" s="12">
        <f>MOD(Settings!$B$17*C420,Settings!$B$18)</f>
        <v>1203000563</v>
      </c>
      <c r="D421" s="12">
        <f>MAX(C421,1)/Settings!$B$18</f>
        <v>0.56019079105937419</v>
      </c>
      <c r="E421" s="12">
        <f>-Settings!$B$11*LN(D421)</f>
        <v>34.768671297427495</v>
      </c>
      <c r="F421" s="12">
        <f t="shared" si="13"/>
        <v>3141.4114091608917</v>
      </c>
      <c r="G421" s="12">
        <f>MOD(Settings!$B$17*G420,Settings!$B$18)</f>
        <v>1860655920</v>
      </c>
      <c r="H421" s="12">
        <f>MAX(G421,1)/Settings!$B$18</f>
        <v>0.8664354313474314</v>
      </c>
      <c r="I421" s="12">
        <f>-Settings!$B$21*LN(H421)</f>
        <v>0.57347075689809002</v>
      </c>
      <c r="J421" s="12">
        <f>-Settings!$B$24*LN(H421)</f>
        <v>1.7204122706942702</v>
      </c>
      <c r="K421" s="12">
        <f>Settings!$B$12</f>
        <v>300</v>
      </c>
      <c r="L421" s="12">
        <f>Settings!$B$12*Settings!$B$25</f>
        <v>75</v>
      </c>
    </row>
    <row r="422" spans="1:12" x14ac:dyDescent="0.25">
      <c r="A422" s="7">
        <v>4</v>
      </c>
      <c r="B422" s="7">
        <v>57</v>
      </c>
      <c r="C422" s="12">
        <f>MOD(Settings!$B$17*C421,Settings!$B$18)</f>
        <v>271925836</v>
      </c>
      <c r="D422" s="12">
        <f>MAX(C422,1)/Settings!$B$18</f>
        <v>0.12662533490295771</v>
      </c>
      <c r="E422" s="12">
        <f>-Settings!$B$11*LN(D422)</f>
        <v>123.99136029456331</v>
      </c>
      <c r="F422" s="12">
        <f t="shared" si="13"/>
        <v>3265.4027694554552</v>
      </c>
      <c r="G422" s="12">
        <f>MOD(Settings!$B$17*G421,Settings!$B$18)</f>
        <v>387179826</v>
      </c>
      <c r="H422" s="12">
        <f>MAX(G422,1)/Settings!$B$18</f>
        <v>0.18029465627870273</v>
      </c>
      <c r="I422" s="12">
        <f>-Settings!$B$21*LN(H422)</f>
        <v>6.8526511486241803</v>
      </c>
      <c r="J422" s="12">
        <f>-Settings!$B$24*LN(H422)</f>
        <v>20.557953445872542</v>
      </c>
      <c r="K422" s="12">
        <f>Settings!$B$12</f>
        <v>300</v>
      </c>
      <c r="L422" s="12">
        <f>Settings!$B$12*Settings!$B$25</f>
        <v>75</v>
      </c>
    </row>
    <row r="423" spans="1:12" x14ac:dyDescent="0.25">
      <c r="A423" s="7">
        <v>4</v>
      </c>
      <c r="B423" s="7">
        <v>58</v>
      </c>
      <c r="C423" s="12">
        <f>MOD(Settings!$B$17*C422,Settings!$B$18)</f>
        <v>412324836</v>
      </c>
      <c r="D423" s="12">
        <f>MAX(C423,1)/Settings!$B$18</f>
        <v>0.19200371401012117</v>
      </c>
      <c r="E423" s="12">
        <f>-Settings!$B$11*LN(D423)</f>
        <v>99.0144338003238</v>
      </c>
      <c r="F423" s="12">
        <f t="shared" si="13"/>
        <v>3364.417203255779</v>
      </c>
      <c r="G423" s="12">
        <f>MOD(Settings!$B$17*G422,Settings!$B$18)</f>
        <v>455885172</v>
      </c>
      <c r="H423" s="12">
        <f>MAX(G423,1)/Settings!$B$18</f>
        <v>0.21228807615688447</v>
      </c>
      <c r="I423" s="12">
        <f>-Settings!$B$21*LN(H423)</f>
        <v>6.199244307657505</v>
      </c>
      <c r="J423" s="12">
        <f>-Settings!$B$24*LN(H423)</f>
        <v>18.597732922972515</v>
      </c>
      <c r="K423" s="12">
        <f>Settings!$B$12</f>
        <v>300</v>
      </c>
      <c r="L423" s="12">
        <f>Settings!$B$12*Settings!$B$25</f>
        <v>75</v>
      </c>
    </row>
    <row r="424" spans="1:12" x14ac:dyDescent="0.25">
      <c r="A424" s="7">
        <v>4</v>
      </c>
      <c r="B424" s="7">
        <v>59</v>
      </c>
      <c r="C424" s="12">
        <f>MOD(Settings!$B$17*C423,Settings!$B$18)</f>
        <v>13789783</v>
      </c>
      <c r="D424" s="12">
        <f>MAX(C424,1)/Settings!$B$18</f>
        <v>6.4213681064645613E-3</v>
      </c>
      <c r="E424" s="12">
        <f>-Settings!$B$11*LN(D424)</f>
        <v>302.88744499725487</v>
      </c>
      <c r="F424" s="12">
        <f t="shared" si="13"/>
        <v>3667.304648253034</v>
      </c>
      <c r="G424" s="12">
        <f>MOD(Settings!$B$17*G423,Settings!$B$18)</f>
        <v>1987916955</v>
      </c>
      <c r="H424" s="12">
        <f>MAX(G424,1)/Settings!$B$18</f>
        <v>0.92569596875724192</v>
      </c>
      <c r="I424" s="12">
        <f>-Settings!$B$21*LN(H424)</f>
        <v>0.30883770289281903</v>
      </c>
      <c r="J424" s="12">
        <f>-Settings!$B$24*LN(H424)</f>
        <v>0.92651310867845704</v>
      </c>
      <c r="K424" s="12">
        <f>Settings!$B$12</f>
        <v>300</v>
      </c>
      <c r="L424" s="12">
        <f>Settings!$B$12*Settings!$B$25</f>
        <v>75</v>
      </c>
    </row>
    <row r="425" spans="1:12" x14ac:dyDescent="0.25">
      <c r="A425" s="7">
        <v>4</v>
      </c>
      <c r="B425" s="7">
        <v>60</v>
      </c>
      <c r="C425" s="12">
        <f>MOD(Settings!$B$17*C424,Settings!$B$18)</f>
        <v>1984132652</v>
      </c>
      <c r="D425" s="12">
        <f>MAX(C425,1)/Settings!$B$18</f>
        <v>0.92393376534987881</v>
      </c>
      <c r="E425" s="12">
        <f>-Settings!$B$11*LN(D425)</f>
        <v>4.7468935458926289</v>
      </c>
      <c r="F425" s="12">
        <f t="shared" si="13"/>
        <v>3672.0515417989268</v>
      </c>
      <c r="G425" s="12">
        <f>MOD(Settings!$B$17*G424,Settings!$B$18)</f>
        <v>369682659</v>
      </c>
      <c r="H425" s="12">
        <f>MAX(G425,1)/Settings!$B$18</f>
        <v>0.17214690296545015</v>
      </c>
      <c r="I425" s="12">
        <f>-Settings!$B$21*LN(H425)</f>
        <v>7.0376283187400777</v>
      </c>
      <c r="J425" s="12">
        <f>-Settings!$B$24*LN(H425)</f>
        <v>21.112884956220235</v>
      </c>
      <c r="K425" s="12">
        <f>Settings!$B$12</f>
        <v>300</v>
      </c>
      <c r="L425" s="12">
        <f>Settings!$B$12*Settings!$B$25</f>
        <v>75</v>
      </c>
    </row>
    <row r="426" spans="1:12" x14ac:dyDescent="0.25">
      <c r="A426" s="7">
        <v>4</v>
      </c>
      <c r="B426" s="7">
        <v>61</v>
      </c>
      <c r="C426" s="12">
        <f>MOD(Settings!$B$17*C425,Settings!$B$18)</f>
        <v>1191411548</v>
      </c>
      <c r="D426" s="12">
        <f>MAX(C426,1)/Settings!$B$18</f>
        <v>0.55479423541333261</v>
      </c>
      <c r="E426" s="12">
        <f>-Settings!$B$11*LN(D426)</f>
        <v>35.349478858942106</v>
      </c>
      <c r="F426" s="12">
        <f t="shared" si="13"/>
        <v>3707.4010206578687</v>
      </c>
      <c r="G426" s="12">
        <f>MOD(Settings!$B$17*G425,Settings!$B$18)</f>
        <v>586259042</v>
      </c>
      <c r="H426" s="12">
        <f>MAX(G426,1)/Settings!$B$18</f>
        <v>0.27299814032064662</v>
      </c>
      <c r="I426" s="12">
        <f>-Settings!$B$21*LN(H426)</f>
        <v>5.1931611833306501</v>
      </c>
      <c r="J426" s="12">
        <f>-Settings!$B$24*LN(H426)</f>
        <v>15.57948354999195</v>
      </c>
      <c r="K426" s="12">
        <f>Settings!$B$12</f>
        <v>300</v>
      </c>
      <c r="L426" s="12">
        <f>Settings!$B$12*Settings!$B$25</f>
        <v>75</v>
      </c>
    </row>
    <row r="427" spans="1:12" x14ac:dyDescent="0.25">
      <c r="A427" s="7">
        <v>4</v>
      </c>
      <c r="B427" s="7">
        <v>62</v>
      </c>
      <c r="C427" s="12">
        <f>MOD(Settings!$B$17*C426,Settings!$B$18)</f>
        <v>916362608</v>
      </c>
      <c r="D427" s="12">
        <f>MAX(C427,1)/Settings!$B$18</f>
        <v>0.42671459188066169</v>
      </c>
      <c r="E427" s="12">
        <f>-Settings!$B$11*LN(D427)</f>
        <v>51.098393539453923</v>
      </c>
      <c r="F427" s="12">
        <f t="shared" si="13"/>
        <v>3758.4994141973225</v>
      </c>
      <c r="G427" s="12">
        <f>MOD(Settings!$B$17*G426,Settings!$B$18)</f>
        <v>600746458</v>
      </c>
      <c r="H427" s="12">
        <f>MAX(G427,1)/Settings!$B$18</f>
        <v>0.27974436910811085</v>
      </c>
      <c r="I427" s="12">
        <f>-Settings!$B$21*LN(H427)</f>
        <v>5.0955162411702046</v>
      </c>
      <c r="J427" s="12">
        <f>-Settings!$B$24*LN(H427)</f>
        <v>15.286548723510613</v>
      </c>
      <c r="K427" s="12">
        <f>Settings!$B$12</f>
        <v>300</v>
      </c>
      <c r="L427" s="12">
        <f>Settings!$B$12*Settings!$B$25</f>
        <v>75</v>
      </c>
    </row>
    <row r="428" spans="1:12" x14ac:dyDescent="0.25">
      <c r="A428" s="7">
        <v>4</v>
      </c>
      <c r="B428" s="7">
        <v>63</v>
      </c>
      <c r="C428" s="12">
        <f>MOD(Settings!$B$17*C427,Settings!$B$18)</f>
        <v>1701120019</v>
      </c>
      <c r="D428" s="12">
        <f>MAX(C428,1)/Settings!$B$18</f>
        <v>0.79214573828137747</v>
      </c>
      <c r="E428" s="12">
        <f>-Settings!$B$11*LN(D428)</f>
        <v>13.980593466869161</v>
      </c>
      <c r="F428" s="12">
        <f t="shared" si="13"/>
        <v>3772.4800076641918</v>
      </c>
      <c r="G428" s="12">
        <f>MOD(Settings!$B$17*G427,Settings!$B$18)</f>
        <v>1425095059</v>
      </c>
      <c r="H428" s="12">
        <f>MAX(G428,1)/Settings!$B$18</f>
        <v>0.66361160001885688</v>
      </c>
      <c r="I428" s="12">
        <f>-Settings!$B$21*LN(H428)</f>
        <v>1.6402329615213087</v>
      </c>
      <c r="J428" s="12">
        <f>-Settings!$B$24*LN(H428)</f>
        <v>4.9206988845639259</v>
      </c>
      <c r="K428" s="12">
        <f>Settings!$B$12</f>
        <v>300</v>
      </c>
      <c r="L428" s="12">
        <f>Settings!$B$12*Settings!$B$25</f>
        <v>75</v>
      </c>
    </row>
    <row r="429" spans="1:12" x14ac:dyDescent="0.25">
      <c r="A429" s="7">
        <v>4</v>
      </c>
      <c r="B429" s="7">
        <v>64</v>
      </c>
      <c r="C429" s="12">
        <f>MOD(Settings!$B$17*C428,Settings!$B$18)</f>
        <v>1274366822</v>
      </c>
      <c r="D429" s="12">
        <f>MAX(C429,1)/Settings!$B$18</f>
        <v>0.5934232951111269</v>
      </c>
      <c r="E429" s="12">
        <f>-Settings!$B$11*LN(D429)</f>
        <v>31.310838893016275</v>
      </c>
      <c r="F429" s="12">
        <f t="shared" si="13"/>
        <v>3803.7908465572082</v>
      </c>
      <c r="G429" s="12">
        <f>MOD(Settings!$B$17*G428,Settings!$B$18)</f>
        <v>687541622</v>
      </c>
      <c r="H429" s="12">
        <f>MAX(G429,1)/Settings!$B$18</f>
        <v>0.32016151692725786</v>
      </c>
      <c r="I429" s="12">
        <f>-Settings!$B$21*LN(H429)</f>
        <v>4.5557186805170868</v>
      </c>
      <c r="J429" s="12">
        <f>-Settings!$B$24*LN(H429)</f>
        <v>13.667156041551261</v>
      </c>
      <c r="K429" s="12">
        <f>Settings!$B$12</f>
        <v>300</v>
      </c>
      <c r="L429" s="12">
        <f>Settings!$B$12*Settings!$B$25</f>
        <v>75</v>
      </c>
    </row>
    <row r="430" spans="1:12" x14ac:dyDescent="0.25">
      <c r="A430" s="7">
        <v>4</v>
      </c>
      <c r="B430" s="7">
        <v>65</v>
      </c>
      <c r="C430" s="12">
        <f>MOD(Settings!$B$17*C429,Settings!$B$18)</f>
        <v>1428765823</v>
      </c>
      <c r="D430" s="12">
        <f>MAX(C430,1)/Settings!$B$18</f>
        <v>0.66532093270929571</v>
      </c>
      <c r="E430" s="12">
        <f>-Settings!$B$11*LN(D430)</f>
        <v>24.449144949900752</v>
      </c>
      <c r="F430" s="12">
        <f t="shared" si="13"/>
        <v>3828.2399915071087</v>
      </c>
      <c r="G430" s="12">
        <f>MOD(Settings!$B$17*G429,Settings!$B$18)</f>
        <v>2050020094</v>
      </c>
      <c r="H430" s="12">
        <f>MAX(G430,1)/Settings!$B$18</f>
        <v>0.95461499642329983</v>
      </c>
      <c r="I430" s="12">
        <f>-Settings!$B$21*LN(H430)</f>
        <v>0.18578865957093876</v>
      </c>
      <c r="J430" s="12">
        <f>-Settings!$B$24*LN(H430)</f>
        <v>0.55736597871281623</v>
      </c>
      <c r="K430" s="12">
        <f>Settings!$B$12</f>
        <v>300</v>
      </c>
      <c r="L430" s="12">
        <f>Settings!$B$12*Settings!$B$25</f>
        <v>75</v>
      </c>
    </row>
    <row r="431" spans="1:12" x14ac:dyDescent="0.25">
      <c r="A431" s="7">
        <v>4</v>
      </c>
      <c r="B431" s="7">
        <v>66</v>
      </c>
      <c r="C431" s="12">
        <f>MOD(Settings!$B$17*C430,Settings!$B$18)</f>
        <v>105046407</v>
      </c>
      <c r="D431" s="12">
        <f>MAX(C431,1)/Settings!$B$18</f>
        <v>4.8916045133451019E-2</v>
      </c>
      <c r="E431" s="12">
        <f>-Settings!$B$11*LN(D431)</f>
        <v>181.05898889897267</v>
      </c>
      <c r="F431" s="12">
        <f t="shared" ref="F431:F462" si="14">F430+E431</f>
        <v>4009.2989804060812</v>
      </c>
      <c r="G431" s="12">
        <f>MOD(Settings!$B$17*G430,Settings!$B$18)</f>
        <v>460087390</v>
      </c>
      <c r="H431" s="12">
        <f>MAX(G431,1)/Settings!$B$18</f>
        <v>0.21424488640122344</v>
      </c>
      <c r="I431" s="12">
        <f>-Settings!$B$21*LN(H431)</f>
        <v>6.1625423569117741</v>
      </c>
      <c r="J431" s="12">
        <f>-Settings!$B$24*LN(H431)</f>
        <v>18.487627070735321</v>
      </c>
      <c r="K431" s="12">
        <f>Settings!$B$12</f>
        <v>300</v>
      </c>
      <c r="L431" s="12">
        <f>Settings!$B$12*Settings!$B$25</f>
        <v>75</v>
      </c>
    </row>
    <row r="432" spans="1:12" x14ac:dyDescent="0.25">
      <c r="A432" s="7">
        <v>4</v>
      </c>
      <c r="B432" s="7">
        <v>67</v>
      </c>
      <c r="C432" s="12">
        <f>MOD(Settings!$B$17*C431,Settings!$B$18)</f>
        <v>283404615</v>
      </c>
      <c r="D432" s="12">
        <f>MAX(C432,1)/Settings!$B$18</f>
        <v>0.13197055791130782</v>
      </c>
      <c r="E432" s="12">
        <f>-Settings!$B$11*LN(D432)</f>
        <v>121.51058564404252</v>
      </c>
      <c r="F432" s="12">
        <f t="shared" si="14"/>
        <v>4130.809566050124</v>
      </c>
      <c r="G432" s="12">
        <f>MOD(Settings!$B$17*G431,Settings!$B$18)</f>
        <v>1747634530</v>
      </c>
      <c r="H432" s="12">
        <f>MAX(G432,1)/Settings!$B$18</f>
        <v>0.81380574536221373</v>
      </c>
      <c r="I432" s="12">
        <f>-Settings!$B$21*LN(H432)</f>
        <v>0.82413433408122783</v>
      </c>
      <c r="J432" s="12">
        <f>-Settings!$B$24*LN(H432)</f>
        <v>2.4724030022436834</v>
      </c>
      <c r="K432" s="12">
        <f>Settings!$B$12</f>
        <v>300</v>
      </c>
      <c r="L432" s="12">
        <f>Settings!$B$12*Settings!$B$25</f>
        <v>75</v>
      </c>
    </row>
    <row r="433" spans="1:12" x14ac:dyDescent="0.25">
      <c r="A433" s="7">
        <v>4</v>
      </c>
      <c r="B433" s="7">
        <v>68</v>
      </c>
      <c r="C433" s="12">
        <f>MOD(Settings!$B$17*C432,Settings!$B$18)</f>
        <v>62635259</v>
      </c>
      <c r="D433" s="12">
        <f>MAX(C433,1)/Settings!$B$18</f>
        <v>2.9166815350375519E-2</v>
      </c>
      <c r="E433" s="12">
        <f>-Settings!$B$11*LN(D433)</f>
        <v>212.08342059435063</v>
      </c>
      <c r="F433" s="12">
        <f t="shared" si="14"/>
        <v>4342.8929866444741</v>
      </c>
      <c r="G433" s="12">
        <f>MOD(Settings!$B$17*G432,Settings!$B$18)</f>
        <v>1359705691</v>
      </c>
      <c r="H433" s="12">
        <f>MAX(G433,1)/Settings!$B$18</f>
        <v>0.63316230272555829</v>
      </c>
      <c r="I433" s="12">
        <f>-Settings!$B$21*LN(H433)</f>
        <v>1.8281139491735854</v>
      </c>
      <c r="J433" s="12">
        <f>-Settings!$B$24*LN(H433)</f>
        <v>5.4843418475207564</v>
      </c>
      <c r="K433" s="12">
        <f>Settings!$B$12</f>
        <v>300</v>
      </c>
      <c r="L433" s="12">
        <f>Settings!$B$12*Settings!$B$25</f>
        <v>75</v>
      </c>
    </row>
    <row r="434" spans="1:12" x14ac:dyDescent="0.25">
      <c r="A434" s="7">
        <v>4</v>
      </c>
      <c r="B434" s="7">
        <v>69</v>
      </c>
      <c r="C434" s="12">
        <f>MOD(Settings!$B$17*C433,Settings!$B$18)</f>
        <v>443810983</v>
      </c>
      <c r="D434" s="12">
        <f>MAX(C434,1)/Settings!$B$18</f>
        <v>0.20666559376132934</v>
      </c>
      <c r="E434" s="12">
        <f>-Settings!$B$11*LN(D434)</f>
        <v>94.599196866121432</v>
      </c>
      <c r="F434" s="12">
        <f t="shared" si="14"/>
        <v>4437.4921835105952</v>
      </c>
      <c r="G434" s="12">
        <f>MOD(Settings!$B$17*G433,Settings!$B$18)</f>
        <v>1200060910</v>
      </c>
      <c r="H434" s="12">
        <f>MAX(G434,1)/Settings!$B$18</f>
        <v>0.55882190845851876</v>
      </c>
      <c r="I434" s="12">
        <f>-Settings!$B$21*LN(H434)</f>
        <v>2.3276977844284192</v>
      </c>
      <c r="J434" s="12">
        <f>-Settings!$B$24*LN(H434)</f>
        <v>6.9830933532852573</v>
      </c>
      <c r="K434" s="12">
        <f>Settings!$B$12</f>
        <v>300</v>
      </c>
      <c r="L434" s="12">
        <f>Settings!$B$12*Settings!$B$25</f>
        <v>75</v>
      </c>
    </row>
    <row r="435" spans="1:12" x14ac:dyDescent="0.25">
      <c r="A435" s="7">
        <v>4</v>
      </c>
      <c r="B435" s="7">
        <v>70</v>
      </c>
      <c r="C435" s="12">
        <f>MOD(Settings!$B$17*C434,Settings!$B$18)</f>
        <v>920485250</v>
      </c>
      <c r="D435" s="12">
        <f>MAX(C435,1)/Settings!$B$18</f>
        <v>0.42863434666238465</v>
      </c>
      <c r="E435" s="12">
        <f>-Settings!$B$11*LN(D435)</f>
        <v>50.829063737020498</v>
      </c>
      <c r="F435" s="12">
        <f t="shared" si="14"/>
        <v>4488.3212472476152</v>
      </c>
      <c r="G435" s="12">
        <f>MOD(Settings!$B$17*G434,Settings!$B$18)</f>
        <v>257301746</v>
      </c>
      <c r="H435" s="12">
        <f>MAX(G435,1)/Settings!$B$18</f>
        <v>0.11981546232468238</v>
      </c>
      <c r="I435" s="12">
        <f>-Settings!$B$21*LN(H435)</f>
        <v>8.4872101352424192</v>
      </c>
      <c r="J435" s="12">
        <f>-Settings!$B$24*LN(H435)</f>
        <v>25.461630405727256</v>
      </c>
      <c r="K435" s="12">
        <f>Settings!$B$12</f>
        <v>300</v>
      </c>
      <c r="L435" s="12">
        <f>Settings!$B$12*Settings!$B$25</f>
        <v>75</v>
      </c>
    </row>
    <row r="436" spans="1:12" x14ac:dyDescent="0.25">
      <c r="A436" s="7">
        <v>4</v>
      </c>
      <c r="B436" s="7">
        <v>71</v>
      </c>
      <c r="C436" s="12">
        <f>MOD(Settings!$B$17*C435,Settings!$B$18)</f>
        <v>123403762</v>
      </c>
      <c r="D436" s="12">
        <f>MAX(C436,1)/Settings!$B$18</f>
        <v>5.7464354698296805E-2</v>
      </c>
      <c r="E436" s="12">
        <f>-Settings!$B$11*LN(D436)</f>
        <v>171.39542650188685</v>
      </c>
      <c r="F436" s="12">
        <f t="shared" si="14"/>
        <v>4659.7166737495018</v>
      </c>
      <c r="G436" s="12">
        <f>MOD(Settings!$B$17*G435,Settings!$B$18)</f>
        <v>1585863611</v>
      </c>
      <c r="H436" s="12">
        <f>MAX(G436,1)/Settings!$B$18</f>
        <v>0.73847529093663922</v>
      </c>
      <c r="I436" s="12">
        <f>-Settings!$B$21*LN(H436)</f>
        <v>1.2126705440711567</v>
      </c>
      <c r="J436" s="12">
        <f>-Settings!$B$24*LN(H436)</f>
        <v>3.6380116322134701</v>
      </c>
      <c r="K436" s="12">
        <f>Settings!$B$12</f>
        <v>300</v>
      </c>
      <c r="L436" s="12">
        <f>Settings!$B$12*Settings!$B$25</f>
        <v>75</v>
      </c>
    </row>
    <row r="437" spans="1:12" x14ac:dyDescent="0.25">
      <c r="A437" s="7">
        <v>4</v>
      </c>
      <c r="B437" s="7">
        <v>72</v>
      </c>
      <c r="C437" s="12">
        <f>MOD(Settings!$B$17*C436,Settings!$B$18)</f>
        <v>1725308579</v>
      </c>
      <c r="D437" s="12">
        <f>MAX(C437,1)/Settings!$B$18</f>
        <v>0.80340941427434298</v>
      </c>
      <c r="E437" s="12">
        <f>-Settings!$B$11*LN(D437)</f>
        <v>13.133450345061451</v>
      </c>
      <c r="F437" s="12">
        <f t="shared" si="14"/>
        <v>4672.8501240945634</v>
      </c>
      <c r="G437" s="12">
        <f>MOD(Settings!$B$17*G436,Settings!$B$18)</f>
        <v>1190167160</v>
      </c>
      <c r="H437" s="12">
        <f>MAX(G437,1)/Settings!$B$18</f>
        <v>0.55421477209507242</v>
      </c>
      <c r="I437" s="12">
        <f>-Settings!$B$21*LN(H437)</f>
        <v>2.3608119683985125</v>
      </c>
      <c r="J437" s="12">
        <f>-Settings!$B$24*LN(H437)</f>
        <v>7.0824359051955375</v>
      </c>
      <c r="K437" s="12">
        <f>Settings!$B$12</f>
        <v>300</v>
      </c>
      <c r="L437" s="12">
        <f>Settings!$B$12*Settings!$B$25</f>
        <v>75</v>
      </c>
    </row>
    <row r="438" spans="1:12" x14ac:dyDescent="0.25">
      <c r="A438" s="7">
        <v>4</v>
      </c>
      <c r="B438" s="7">
        <v>73</v>
      </c>
      <c r="C438" s="12">
        <f>MOD(Settings!$B$17*C437,Settings!$B$18)</f>
        <v>1937085459</v>
      </c>
      <c r="D438" s="12">
        <f>MAX(C438,1)/Settings!$B$18</f>
        <v>0.90202570888308142</v>
      </c>
      <c r="E438" s="12">
        <f>-Settings!$B$11*LN(D438)</f>
        <v>6.1867354342810055</v>
      </c>
      <c r="F438" s="12">
        <f t="shared" si="14"/>
        <v>4679.0368595288446</v>
      </c>
      <c r="G438" s="12">
        <f>MOD(Settings!$B$17*G437,Settings!$B$18)</f>
        <v>1476769962</v>
      </c>
      <c r="H438" s="12">
        <f>MAX(G438,1)/Settings!$B$18</f>
        <v>0.68767460188254459</v>
      </c>
      <c r="I438" s="12">
        <f>-Settings!$B$21*LN(H438)</f>
        <v>1.4977580612432038</v>
      </c>
      <c r="J438" s="12">
        <f>-Settings!$B$24*LN(H438)</f>
        <v>4.4932741837296115</v>
      </c>
      <c r="K438" s="12">
        <f>Settings!$B$12</f>
        <v>300</v>
      </c>
      <c r="L438" s="12">
        <f>Settings!$B$12*Settings!$B$25</f>
        <v>75</v>
      </c>
    </row>
    <row r="439" spans="1:12" x14ac:dyDescent="0.25">
      <c r="A439" s="7">
        <v>4</v>
      </c>
      <c r="B439" s="7">
        <v>74</v>
      </c>
      <c r="C439" s="12">
        <f>MOD(Settings!$B$17*C438,Settings!$B$18)</f>
        <v>743220893</v>
      </c>
      <c r="D439" s="12">
        <f>MAX(C439,1)/Settings!$B$18</f>
        <v>0.3460891979495479</v>
      </c>
      <c r="E439" s="12">
        <f>-Settings!$B$11*LN(D439)</f>
        <v>63.663524376386597</v>
      </c>
      <c r="F439" s="12">
        <f t="shared" si="14"/>
        <v>4742.7003839052313</v>
      </c>
      <c r="G439" s="12">
        <f>MOD(Settings!$B$17*G438,Settings!$B$18)</f>
        <v>1604242955</v>
      </c>
      <c r="H439" s="12">
        <f>MAX(G439,1)/Settings!$B$18</f>
        <v>0.74703383992753636</v>
      </c>
      <c r="I439" s="12">
        <f>-Settings!$B$21*LN(H439)</f>
        <v>1.1665791750702834</v>
      </c>
      <c r="J439" s="12">
        <f>-Settings!$B$24*LN(H439)</f>
        <v>3.4997375252108505</v>
      </c>
      <c r="K439" s="12">
        <f>Settings!$B$12</f>
        <v>300</v>
      </c>
      <c r="L439" s="12">
        <f>Settings!$B$12*Settings!$B$25</f>
        <v>75</v>
      </c>
    </row>
    <row r="440" spans="1:12" x14ac:dyDescent="0.25">
      <c r="A440" s="7">
        <v>4</v>
      </c>
      <c r="B440" s="7">
        <v>75</v>
      </c>
      <c r="C440" s="12">
        <f>MOD(Settings!$B$17*C439,Settings!$B$18)</f>
        <v>1548657699</v>
      </c>
      <c r="D440" s="12">
        <f>MAX(C440,1)/Settings!$B$18</f>
        <v>0.72114993805119298</v>
      </c>
      <c r="E440" s="12">
        <f>-Settings!$B$11*LN(D440)</f>
        <v>19.614492291325522</v>
      </c>
      <c r="F440" s="12">
        <f t="shared" si="14"/>
        <v>4762.3148761965567</v>
      </c>
      <c r="G440" s="12">
        <f>MOD(Settings!$B$17*G439,Settings!$B$18)</f>
        <v>854156600</v>
      </c>
      <c r="H440" s="12">
        <f>MAX(G440,1)/Settings!$B$18</f>
        <v>0.39774766210361739</v>
      </c>
      <c r="I440" s="12">
        <f>-Settings!$B$21*LN(H440)</f>
        <v>3.6877499583404676</v>
      </c>
      <c r="J440" s="12">
        <f>-Settings!$B$24*LN(H440)</f>
        <v>11.063249875021402</v>
      </c>
      <c r="K440" s="12">
        <f>Settings!$B$12</f>
        <v>300</v>
      </c>
      <c r="L440" s="12">
        <f>Settings!$B$12*Settings!$B$25</f>
        <v>75</v>
      </c>
    </row>
    <row r="441" spans="1:12" x14ac:dyDescent="0.25">
      <c r="A441" s="7">
        <v>4</v>
      </c>
      <c r="B441" s="7">
        <v>76</v>
      </c>
      <c r="C441" s="12">
        <f>MOD(Settings!$B$17*C440,Settings!$B$18)</f>
        <v>788145453</v>
      </c>
      <c r="D441" s="12">
        <f>MAX(C441,1)/Settings!$B$18</f>
        <v>0.3670088264006231</v>
      </c>
      <c r="E441" s="12">
        <f>-Settings!$B$11*LN(D441)</f>
        <v>60.142162864729741</v>
      </c>
      <c r="F441" s="12">
        <f t="shared" si="14"/>
        <v>4822.4570390612862</v>
      </c>
      <c r="G441" s="12">
        <f>MOD(Settings!$B$17*G440,Settings!$B$18)</f>
        <v>2029279652</v>
      </c>
      <c r="H441" s="12">
        <f>MAX(G441,1)/Settings!$B$18</f>
        <v>0.94495697549775104</v>
      </c>
      <c r="I441" s="12">
        <f>-Settings!$B$21*LN(H441)</f>
        <v>0.22646352439463879</v>
      </c>
      <c r="J441" s="12">
        <f>-Settings!$B$24*LN(H441)</f>
        <v>0.67939057318391638</v>
      </c>
      <c r="K441" s="12">
        <f>Settings!$B$12</f>
        <v>300</v>
      </c>
      <c r="L441" s="12">
        <f>Settings!$B$12*Settings!$B$25</f>
        <v>75</v>
      </c>
    </row>
    <row r="442" spans="1:12" x14ac:dyDescent="0.25">
      <c r="A442" s="7">
        <v>4</v>
      </c>
      <c r="B442" s="7">
        <v>77</v>
      </c>
      <c r="C442" s="12">
        <f>MOD(Settings!$B$17*C441,Settings!$B$18)</f>
        <v>681493875</v>
      </c>
      <c r="D442" s="12">
        <f>MAX(C442,1)/Settings!$B$18</f>
        <v>0.31734531527261495</v>
      </c>
      <c r="E442" s="12">
        <f>-Settings!$B$11*LN(D442)</f>
        <v>68.865886521580975</v>
      </c>
      <c r="F442" s="12">
        <f t="shared" si="14"/>
        <v>4891.3229255828674</v>
      </c>
      <c r="G442" s="12">
        <f>MOD(Settings!$B$17*G441,Settings!$B$18)</f>
        <v>1915313157</v>
      </c>
      <c r="H442" s="12">
        <f>MAX(G442,1)/Settings!$B$18</f>
        <v>0.89188719070138744</v>
      </c>
      <c r="I442" s="12">
        <f>-Settings!$B$21*LN(H442)</f>
        <v>0.45766248889365546</v>
      </c>
      <c r="J442" s="12">
        <f>-Settings!$B$24*LN(H442)</f>
        <v>1.3729874666809665</v>
      </c>
      <c r="K442" s="12">
        <f>Settings!$B$12</f>
        <v>300</v>
      </c>
      <c r="L442" s="12">
        <f>Settings!$B$12*Settings!$B$25</f>
        <v>75</v>
      </c>
    </row>
    <row r="443" spans="1:12" x14ac:dyDescent="0.25">
      <c r="A443" s="7">
        <v>4</v>
      </c>
      <c r="B443" s="7">
        <v>78</v>
      </c>
      <c r="C443" s="12">
        <f>MOD(Settings!$B$17*C442,Settings!$B$18)</f>
        <v>1337267674</v>
      </c>
      <c r="D443" s="12">
        <f>MAX(C443,1)/Settings!$B$18</f>
        <v>0.62271378683983991</v>
      </c>
      <c r="E443" s="12">
        <f>-Settings!$B$11*LN(D443)</f>
        <v>28.420096615700096</v>
      </c>
      <c r="F443" s="12">
        <f t="shared" si="14"/>
        <v>4919.7430221985678</v>
      </c>
      <c r="G443" s="12">
        <f>MOD(Settings!$B$17*G442,Settings!$B$18)</f>
        <v>2035844816</v>
      </c>
      <c r="H443" s="12">
        <f>MAX(G443,1)/Settings!$B$18</f>
        <v>0.94801411821880099</v>
      </c>
      <c r="I443" s="12">
        <f>-Settings!$B$21*LN(H443)</f>
        <v>0.21354353680857369</v>
      </c>
      <c r="J443" s="12">
        <f>-Settings!$B$24*LN(H443)</f>
        <v>0.64063061042572111</v>
      </c>
      <c r="K443" s="12">
        <f>Settings!$B$12</f>
        <v>300</v>
      </c>
      <c r="L443" s="12">
        <f>Settings!$B$12*Settings!$B$25</f>
        <v>75</v>
      </c>
    </row>
    <row r="444" spans="1:12" x14ac:dyDescent="0.25">
      <c r="A444" s="7">
        <v>4</v>
      </c>
      <c r="B444" s="7">
        <v>79</v>
      </c>
      <c r="C444" s="12">
        <f>MOD(Settings!$B$17*C443,Settings!$B$18)</f>
        <v>2041431063</v>
      </c>
      <c r="D444" s="12">
        <f>MAX(C444,1)/Settings!$B$18</f>
        <v>0.95061541718925135</v>
      </c>
      <c r="E444" s="12">
        <f>-Settings!$B$11*LN(D444)</f>
        <v>3.0387417933999235</v>
      </c>
      <c r="F444" s="12">
        <f t="shared" si="14"/>
        <v>4922.7817639919676</v>
      </c>
      <c r="G444" s="12">
        <f>MOD(Settings!$B$17*G443,Settings!$B$18)</f>
        <v>586874861</v>
      </c>
      <c r="H444" s="12">
        <f>MAX(G444,1)/Settings!$B$18</f>
        <v>0.27328490338906875</v>
      </c>
      <c r="I444" s="12">
        <f>-Settings!$B$21*LN(H444)</f>
        <v>5.1889617032543205</v>
      </c>
      <c r="J444" s="12">
        <f>-Settings!$B$24*LN(H444)</f>
        <v>15.566885109762961</v>
      </c>
      <c r="K444" s="12">
        <f>Settings!$B$12</f>
        <v>300</v>
      </c>
      <c r="L444" s="12">
        <f>Settings!$B$12*Settings!$B$25</f>
        <v>75</v>
      </c>
    </row>
    <row r="445" spans="1:12" x14ac:dyDescent="0.25">
      <c r="A445" s="7">
        <v>4</v>
      </c>
      <c r="B445" s="7">
        <v>80</v>
      </c>
      <c r="C445" s="12">
        <f>MOD(Settings!$B$17*C444,Settings!$B$18)</f>
        <v>2133131369</v>
      </c>
      <c r="D445" s="12">
        <f>MAX(C445,1)/Settings!$B$18</f>
        <v>0.99331669974760928</v>
      </c>
      <c r="E445" s="12">
        <f>-Settings!$B$11*LN(D445)</f>
        <v>0.40234401069161713</v>
      </c>
      <c r="F445" s="12">
        <f t="shared" si="14"/>
        <v>4923.1841080026588</v>
      </c>
      <c r="G445" s="12">
        <f>MOD(Settings!$B$17*G444,Settings!$B$18)</f>
        <v>213398156</v>
      </c>
      <c r="H445" s="12">
        <f>MAX(G445,1)/Settings!$B$18</f>
        <v>9.9371260078331108E-2</v>
      </c>
      <c r="I445" s="12">
        <f>-Settings!$B$21*LN(H445)</f>
        <v>9.235569364590889</v>
      </c>
      <c r="J445" s="12">
        <f>-Settings!$B$24*LN(H445)</f>
        <v>27.706708093772669</v>
      </c>
      <c r="K445" s="12">
        <f>Settings!$B$12</f>
        <v>300</v>
      </c>
      <c r="L445" s="12">
        <f>Settings!$B$12*Settings!$B$25</f>
        <v>75</v>
      </c>
    </row>
    <row r="446" spans="1:12" x14ac:dyDescent="0.25">
      <c r="A446" s="7">
        <v>4</v>
      </c>
      <c r="B446" s="7">
        <v>81</v>
      </c>
      <c r="C446" s="12">
        <f>MOD(Settings!$B$17*C445,Settings!$B$18)</f>
        <v>1446915765</v>
      </c>
      <c r="D446" s="12">
        <f>MAX(C446,1)/Settings!$B$18</f>
        <v>0.67377265806951214</v>
      </c>
      <c r="E446" s="12">
        <f>-Settings!$B$11*LN(D446)</f>
        <v>23.691751652197539</v>
      </c>
      <c r="F446" s="12">
        <f t="shared" si="14"/>
        <v>4946.875859654856</v>
      </c>
      <c r="G446" s="12">
        <f>MOD(Settings!$B$17*G445,Settings!$B$18)</f>
        <v>285117402</v>
      </c>
      <c r="H446" s="12">
        <f>MAX(G446,1)/Settings!$B$18</f>
        <v>0.13276813651098318</v>
      </c>
      <c r="I446" s="12">
        <f>-Settings!$B$21*LN(H446)</f>
        <v>8.0766040265612027</v>
      </c>
      <c r="J446" s="12">
        <f>-Settings!$B$24*LN(H446)</f>
        <v>24.229812079683608</v>
      </c>
      <c r="K446" s="12">
        <f>Settings!$B$12</f>
        <v>300</v>
      </c>
      <c r="L446" s="12">
        <f>Settings!$B$12*Settings!$B$25</f>
        <v>75</v>
      </c>
    </row>
    <row r="447" spans="1:12" x14ac:dyDescent="0.25">
      <c r="A447" s="7">
        <v>4</v>
      </c>
      <c r="B447" s="7">
        <v>82</v>
      </c>
      <c r="C447" s="12">
        <f>MOD(Settings!$B$17*C446,Settings!$B$18)</f>
        <v>208443727</v>
      </c>
      <c r="D447" s="12">
        <f>MAX(C447,1)/Settings!$B$18</f>
        <v>9.7064174291241992E-2</v>
      </c>
      <c r="E447" s="12">
        <f>-Settings!$B$11*LN(D447)</f>
        <v>139.9429757161198</v>
      </c>
      <c r="F447" s="12">
        <f t="shared" si="14"/>
        <v>5086.8188353709756</v>
      </c>
      <c r="G447" s="12">
        <f>MOD(Settings!$B$17*G446,Settings!$B$18)</f>
        <v>932158957</v>
      </c>
      <c r="H447" s="12">
        <f>MAX(G447,1)/Settings!$B$18</f>
        <v>0.43407034009418932</v>
      </c>
      <c r="I447" s="12">
        <f>-Settings!$B$21*LN(H447)</f>
        <v>3.3381947362582034</v>
      </c>
      <c r="J447" s="12">
        <f>-Settings!$B$24*LN(H447)</f>
        <v>10.014584208774611</v>
      </c>
      <c r="K447" s="12">
        <f>Settings!$B$12</f>
        <v>300</v>
      </c>
      <c r="L447" s="12">
        <f>Settings!$B$12*Settings!$B$25</f>
        <v>75</v>
      </c>
    </row>
    <row r="448" spans="1:12" x14ac:dyDescent="0.25">
      <c r="A448" s="7">
        <v>4</v>
      </c>
      <c r="B448" s="7">
        <v>83</v>
      </c>
      <c r="C448" s="12">
        <f>MOD(Settings!$B$17*C447,Settings!$B$18)</f>
        <v>767891432</v>
      </c>
      <c r="D448" s="12">
        <f>MAX(C448,1)/Settings!$B$18</f>
        <v>0.35757731290421324</v>
      </c>
      <c r="E448" s="12">
        <f>-Settings!$B$11*LN(D448)</f>
        <v>61.704220821416683</v>
      </c>
      <c r="F448" s="12">
        <f t="shared" si="14"/>
        <v>5148.5230561923927</v>
      </c>
      <c r="G448" s="12">
        <f>MOD(Settings!$B$17*G447,Settings!$B$18)</f>
        <v>902385434</v>
      </c>
      <c r="H448" s="12">
        <f>MAX(G448,1)/Settings!$B$18</f>
        <v>0.42020596303986663</v>
      </c>
      <c r="I448" s="12">
        <f>-Settings!$B$21*LN(H448)</f>
        <v>3.4680411988622311</v>
      </c>
      <c r="J448" s="12">
        <f>-Settings!$B$24*LN(H448)</f>
        <v>10.404123596586693</v>
      </c>
      <c r="K448" s="12">
        <f>Settings!$B$12</f>
        <v>300</v>
      </c>
      <c r="L448" s="12">
        <f>Settings!$B$12*Settings!$B$25</f>
        <v>75</v>
      </c>
    </row>
    <row r="449" spans="1:12" x14ac:dyDescent="0.25">
      <c r="A449" s="7">
        <v>4</v>
      </c>
      <c r="B449" s="7">
        <v>84</v>
      </c>
      <c r="C449" s="12">
        <f>MOD(Settings!$B$17*C448,Settings!$B$18)</f>
        <v>1722062801</v>
      </c>
      <c r="D449" s="12">
        <f>MAX(C449,1)/Settings!$B$18</f>
        <v>0.80189798111184407</v>
      </c>
      <c r="E449" s="12">
        <f>-Settings!$B$11*LN(D449)</f>
        <v>13.2464330881887</v>
      </c>
      <c r="F449" s="12">
        <f t="shared" si="14"/>
        <v>5161.7694892805812</v>
      </c>
      <c r="G449" s="12">
        <f>MOD(Settings!$B$17*G448,Settings!$B$18)</f>
        <v>862474124</v>
      </c>
      <c r="H449" s="12">
        <f>MAX(G449,1)/Settings!$B$18</f>
        <v>0.40162081103847402</v>
      </c>
      <c r="I449" s="12">
        <f>-Settings!$B$21*LN(H449)</f>
        <v>3.6489875665292737</v>
      </c>
      <c r="J449" s="12">
        <f>-Settings!$B$24*LN(H449)</f>
        <v>10.946962699587822</v>
      </c>
      <c r="K449" s="12">
        <f>Settings!$B$12</f>
        <v>300</v>
      </c>
      <c r="L449" s="12">
        <f>Settings!$B$12*Settings!$B$25</f>
        <v>75</v>
      </c>
    </row>
    <row r="450" spans="1:12" x14ac:dyDescent="0.25">
      <c r="A450" s="7">
        <v>4</v>
      </c>
      <c r="B450" s="7">
        <v>85</v>
      </c>
      <c r="C450" s="12">
        <f>MOD(Settings!$B$17*C449,Settings!$B$18)</f>
        <v>1072385788</v>
      </c>
      <c r="D450" s="12">
        <f>MAX(C450,1)/Settings!$B$18</f>
        <v>0.49936854676314096</v>
      </c>
      <c r="E450" s="12">
        <f>-Settings!$B$11*LN(D450)</f>
        <v>41.664653110325858</v>
      </c>
      <c r="F450" s="12">
        <f t="shared" si="14"/>
        <v>5203.4341423909073</v>
      </c>
      <c r="G450" s="12">
        <f>MOD(Settings!$B$17*G449,Settings!$B$18)</f>
        <v>87984818</v>
      </c>
      <c r="H450" s="12">
        <f>MAX(G450,1)/Settings!$B$18</f>
        <v>4.0971123632495818E-2</v>
      </c>
      <c r="I450" s="12">
        <f>-Settings!$B$21*LN(H450)</f>
        <v>12.779551048244771</v>
      </c>
      <c r="J450" s="12">
        <f>-Settings!$B$24*LN(H450)</f>
        <v>38.338653144734316</v>
      </c>
      <c r="K450" s="12">
        <f>Settings!$B$12</f>
        <v>300</v>
      </c>
      <c r="L450" s="12">
        <f>Settings!$B$12*Settings!$B$25</f>
        <v>75</v>
      </c>
    </row>
    <row r="451" spans="1:12" x14ac:dyDescent="0.25">
      <c r="A451" s="7">
        <v>4</v>
      </c>
      <c r="B451" s="7">
        <v>86</v>
      </c>
      <c r="C451" s="12">
        <f>MOD(Settings!$B$17*C450,Settings!$B$18)</f>
        <v>1905173292</v>
      </c>
      <c r="D451" s="12">
        <f>MAX(C451,1)/Settings!$B$18</f>
        <v>0.88716544811016207</v>
      </c>
      <c r="E451" s="12">
        <f>-Settings!$B$11*LN(D451)</f>
        <v>7.1834273145404488</v>
      </c>
      <c r="F451" s="12">
        <f t="shared" si="14"/>
        <v>5210.6175697054477</v>
      </c>
      <c r="G451" s="12">
        <f>MOD(Settings!$B$17*G450,Settings!$B$18)</f>
        <v>1292086990</v>
      </c>
      <c r="H451" s="12">
        <f>MAX(G451,1)/Settings!$B$18</f>
        <v>0.60167489135715868</v>
      </c>
      <c r="I451" s="12">
        <f>-Settings!$B$21*LN(H451)</f>
        <v>2.0321521085240155</v>
      </c>
      <c r="J451" s="12">
        <f>-Settings!$B$24*LN(H451)</f>
        <v>6.0964563255720465</v>
      </c>
      <c r="K451" s="12">
        <f>Settings!$B$12</f>
        <v>300</v>
      </c>
      <c r="L451" s="12">
        <f>Settings!$B$12*Settings!$B$25</f>
        <v>75</v>
      </c>
    </row>
    <row r="452" spans="1:12" x14ac:dyDescent="0.25">
      <c r="A452" s="7">
        <v>4</v>
      </c>
      <c r="B452" s="7">
        <v>87</v>
      </c>
      <c r="C452" s="12">
        <f>MOD(Settings!$B$17*C451,Settings!$B$18)</f>
        <v>1266341874</v>
      </c>
      <c r="D452" s="12">
        <f>MAX(C452,1)/Settings!$B$18</f>
        <v>0.58968638749312907</v>
      </c>
      <c r="E452" s="12">
        <f>-Settings!$B$11*LN(D452)</f>
        <v>31.68986580151044</v>
      </c>
      <c r="F452" s="12">
        <f t="shared" si="14"/>
        <v>5242.3074355069584</v>
      </c>
      <c r="G452" s="12">
        <f>MOD(Settings!$B$17*G451,Settings!$B$18)</f>
        <v>751402466</v>
      </c>
      <c r="H452" s="12">
        <f>MAX(G452,1)/Settings!$B$18</f>
        <v>0.34989903976670422</v>
      </c>
      <c r="I452" s="12">
        <f>-Settings!$B$21*LN(H452)</f>
        <v>4.2004424956802016</v>
      </c>
      <c r="J452" s="12">
        <f>-Settings!$B$24*LN(H452)</f>
        <v>12.601327487040605</v>
      </c>
      <c r="K452" s="12">
        <f>Settings!$B$12</f>
        <v>300</v>
      </c>
      <c r="L452" s="12">
        <f>Settings!$B$12*Settings!$B$25</f>
        <v>75</v>
      </c>
    </row>
    <row r="453" spans="1:12" x14ac:dyDescent="0.25">
      <c r="A453" s="7">
        <v>4</v>
      </c>
      <c r="B453" s="7">
        <v>88</v>
      </c>
      <c r="C453" s="12">
        <f>MOD(Settings!$B$17*C452,Settings!$B$18)</f>
        <v>1844934548</v>
      </c>
      <c r="D453" s="12">
        <f>MAX(C453,1)/Settings!$B$18</f>
        <v>0.8591145970202585</v>
      </c>
      <c r="E453" s="12">
        <f>-Settings!$B$11*LN(D453)</f>
        <v>9.1111775053055837</v>
      </c>
      <c r="F453" s="12">
        <f t="shared" si="14"/>
        <v>5251.4186130122644</v>
      </c>
      <c r="G453" s="12">
        <f>MOD(Settings!$B$17*G452,Settings!$B$18)</f>
        <v>1617401702</v>
      </c>
      <c r="H453" s="12">
        <f>MAX(G453,1)/Settings!$B$18</f>
        <v>0.75316135899776659</v>
      </c>
      <c r="I453" s="12">
        <f>-Settings!$B$21*LN(H453)</f>
        <v>1.1339031438441227</v>
      </c>
      <c r="J453" s="12">
        <f>-Settings!$B$24*LN(H453)</f>
        <v>3.4017094315323684</v>
      </c>
      <c r="K453" s="12">
        <f>Settings!$B$12</f>
        <v>300</v>
      </c>
      <c r="L453" s="12">
        <f>Settings!$B$12*Settings!$B$25</f>
        <v>75</v>
      </c>
    </row>
    <row r="454" spans="1:12" x14ac:dyDescent="0.25">
      <c r="A454" s="7">
        <v>4</v>
      </c>
      <c r="B454" s="7">
        <v>89</v>
      </c>
      <c r="C454" s="12">
        <f>MOD(Settings!$B$17*C453,Settings!$B$18)</f>
        <v>298569203</v>
      </c>
      <c r="D454" s="12">
        <f>MAX(C454,1)/Settings!$B$18</f>
        <v>0.1390321194841676</v>
      </c>
      <c r="E454" s="12">
        <f>-Settings!$B$11*LN(D454)</f>
        <v>118.38301782717559</v>
      </c>
      <c r="F454" s="12">
        <f t="shared" si="14"/>
        <v>5369.8016308394399</v>
      </c>
      <c r="G454" s="12">
        <f>MOD(Settings!$B$17*G453,Settings!$B$18)</f>
        <v>822401788</v>
      </c>
      <c r="H454" s="12">
        <f>MAX(G454,1)/Settings!$B$18</f>
        <v>0.38296067546259643</v>
      </c>
      <c r="I454" s="12">
        <f>-Settings!$B$21*LN(H454)</f>
        <v>3.8392918804212735</v>
      </c>
      <c r="J454" s="12">
        <f>-Settings!$B$24*LN(H454)</f>
        <v>11.517875641263821</v>
      </c>
      <c r="K454" s="12">
        <f>Settings!$B$12</f>
        <v>300</v>
      </c>
      <c r="L454" s="12">
        <f>Settings!$B$12*Settings!$B$25</f>
        <v>75</v>
      </c>
    </row>
    <row r="455" spans="1:12" x14ac:dyDescent="0.25">
      <c r="A455" s="7">
        <v>4</v>
      </c>
      <c r="B455" s="7">
        <v>90</v>
      </c>
      <c r="C455" s="12">
        <f>MOD(Settings!$B$17*C454,Settings!$B$18)</f>
        <v>1530795429</v>
      </c>
      <c r="D455" s="12">
        <f>MAX(C455,1)/Settings!$B$18</f>
        <v>0.71283217040488134</v>
      </c>
      <c r="E455" s="12">
        <f>-Settings!$B$11*LN(D455)</f>
        <v>20.3105562840997</v>
      </c>
      <c r="F455" s="12">
        <f t="shared" si="14"/>
        <v>5390.11218712354</v>
      </c>
      <c r="G455" s="12">
        <f>MOD(Settings!$B$17*G454,Settings!$B$18)</f>
        <v>902098824</v>
      </c>
      <c r="H455" s="12">
        <f>MAX(G455,1)/Settings!$B$18</f>
        <v>0.42007249985824924</v>
      </c>
      <c r="I455" s="12">
        <f>-Settings!$B$21*LN(H455)</f>
        <v>3.4693118555660041</v>
      </c>
      <c r="J455" s="12">
        <f>-Settings!$B$24*LN(H455)</f>
        <v>10.407935566698011</v>
      </c>
      <c r="K455" s="12">
        <f>Settings!$B$12</f>
        <v>300</v>
      </c>
      <c r="L455" s="12">
        <f>Settings!$B$12*Settings!$B$25</f>
        <v>75</v>
      </c>
    </row>
    <row r="456" spans="1:12" x14ac:dyDescent="0.25">
      <c r="A456" s="7">
        <v>4</v>
      </c>
      <c r="B456" s="7">
        <v>91</v>
      </c>
      <c r="C456" s="12">
        <f>MOD(Settings!$B$17*C455,Settings!$B$18)</f>
        <v>1224684143</v>
      </c>
      <c r="D456" s="12">
        <f>MAX(C456,1)/Settings!$B$18</f>
        <v>0.57028799484031645</v>
      </c>
      <c r="E456" s="12">
        <f>-Settings!$B$11*LN(D456)</f>
        <v>33.696827498736056</v>
      </c>
      <c r="F456" s="12">
        <f t="shared" si="14"/>
        <v>5423.8090146222758</v>
      </c>
      <c r="G456" s="12">
        <f>MOD(Settings!$B$17*G455,Settings!$B$18)</f>
        <v>340387148</v>
      </c>
      <c r="H456" s="12">
        <f>MAX(G456,1)/Settings!$B$18</f>
        <v>0.15850511759449967</v>
      </c>
      <c r="I456" s="12">
        <f>-Settings!$B$21*LN(H456)</f>
        <v>7.3678735940943145</v>
      </c>
      <c r="J456" s="12">
        <f>-Settings!$B$24*LN(H456)</f>
        <v>22.103620782282945</v>
      </c>
      <c r="K456" s="12">
        <f>Settings!$B$12</f>
        <v>300</v>
      </c>
      <c r="L456" s="12">
        <f>Settings!$B$12*Settings!$B$25</f>
        <v>75</v>
      </c>
    </row>
    <row r="457" spans="1:12" x14ac:dyDescent="0.25">
      <c r="A457" s="7">
        <v>4</v>
      </c>
      <c r="B457" s="7">
        <v>92</v>
      </c>
      <c r="C457" s="12">
        <f>MOD(Settings!$B$17*C456,Settings!$B$18)</f>
        <v>1783118553</v>
      </c>
      <c r="D457" s="12">
        <f>MAX(C457,1)/Settings!$B$18</f>
        <v>0.83032928119894545</v>
      </c>
      <c r="E457" s="12">
        <f>-Settings!$B$11*LN(D457)</f>
        <v>11.155975951782402</v>
      </c>
      <c r="F457" s="12">
        <f t="shared" si="14"/>
        <v>5434.964990574058</v>
      </c>
      <c r="G457" s="12">
        <f>MOD(Settings!$B$17*G456,Settings!$B$18)</f>
        <v>2137844475</v>
      </c>
      <c r="H457" s="12">
        <f>MAX(G457,1)/Settings!$B$18</f>
        <v>0.99551141075580907</v>
      </c>
      <c r="I457" s="12">
        <f>-Settings!$B$21*LN(H457)</f>
        <v>1.7994772829022506E-2</v>
      </c>
      <c r="J457" s="12">
        <f>-Settings!$B$24*LN(H457)</f>
        <v>5.3984318487067515E-2</v>
      </c>
      <c r="K457" s="12">
        <f>Settings!$B$12</f>
        <v>300</v>
      </c>
      <c r="L457" s="12">
        <f>Settings!$B$12*Settings!$B$25</f>
        <v>75</v>
      </c>
    </row>
    <row r="458" spans="1:12" x14ac:dyDescent="0.25">
      <c r="A458" s="7">
        <v>4</v>
      </c>
      <c r="B458" s="7">
        <v>93</v>
      </c>
      <c r="C458" s="12">
        <f>MOD(Settings!$B$17*C457,Settings!$B$18)</f>
        <v>739226386</v>
      </c>
      <c r="D458" s="12">
        <f>MAX(C458,1)/Settings!$B$18</f>
        <v>0.34422911067690193</v>
      </c>
      <c r="E458" s="12">
        <f>-Settings!$B$11*LN(D458)</f>
        <v>63.986869433498292</v>
      </c>
      <c r="F458" s="12">
        <f t="shared" si="14"/>
        <v>5498.9518600075562</v>
      </c>
      <c r="G458" s="12">
        <f>MOD(Settings!$B$17*G457,Settings!$B$18)</f>
        <v>1203193368</v>
      </c>
      <c r="H458" s="12">
        <f>MAX(G458,1)/Settings!$B$18</f>
        <v>0.56028057288391542</v>
      </c>
      <c r="I458" s="12">
        <f>-Settings!$B$21*LN(H458)</f>
        <v>2.3172703908642798</v>
      </c>
      <c r="J458" s="12">
        <f>-Settings!$B$24*LN(H458)</f>
        <v>6.9518111725928389</v>
      </c>
      <c r="K458" s="12">
        <f>Settings!$B$12</f>
        <v>300</v>
      </c>
      <c r="L458" s="12">
        <f>Settings!$B$12*Settings!$B$25</f>
        <v>75</v>
      </c>
    </row>
    <row r="459" spans="1:12" x14ac:dyDescent="0.25">
      <c r="A459" s="7">
        <v>4</v>
      </c>
      <c r="B459" s="7">
        <v>94</v>
      </c>
      <c r="C459" s="12">
        <f>MOD(Settings!$B$17*C458,Settings!$B$18)</f>
        <v>984971607</v>
      </c>
      <c r="D459" s="12">
        <f>MAX(C459,1)/Settings!$B$18</f>
        <v>0.45866314669077429</v>
      </c>
      <c r="E459" s="12">
        <f>-Settings!$B$11*LN(D459)</f>
        <v>46.766353413147016</v>
      </c>
      <c r="F459" s="12">
        <f t="shared" si="14"/>
        <v>5545.7182134207033</v>
      </c>
      <c r="G459" s="12">
        <f>MOD(Settings!$B$17*G458,Settings!$B$18)</f>
        <v>1364915824</v>
      </c>
      <c r="H459" s="12">
        <f>MAX(G459,1)/Settings!$B$18</f>
        <v>0.63558845996651259</v>
      </c>
      <c r="I459" s="12">
        <f>-Settings!$B$21*LN(H459)</f>
        <v>1.812816002440355</v>
      </c>
      <c r="J459" s="12">
        <f>-Settings!$B$24*LN(H459)</f>
        <v>5.4384480073210648</v>
      </c>
      <c r="K459" s="12">
        <f>Settings!$B$12</f>
        <v>300</v>
      </c>
      <c r="L459" s="12">
        <f>Settings!$B$12*Settings!$B$25</f>
        <v>75</v>
      </c>
    </row>
    <row r="460" spans="1:12" x14ac:dyDescent="0.25">
      <c r="A460" s="7">
        <v>4</v>
      </c>
      <c r="B460" s="7">
        <v>95</v>
      </c>
      <c r="C460" s="12">
        <f>MOD(Settings!$B$17*C459,Settings!$B$18)</f>
        <v>1613847773</v>
      </c>
      <c r="D460" s="12">
        <f>MAX(C460,1)/Settings!$B$18</f>
        <v>0.75150643184385557</v>
      </c>
      <c r="E460" s="12">
        <f>-Settings!$B$11*LN(D460)</f>
        <v>17.140530669076476</v>
      </c>
      <c r="F460" s="12">
        <f t="shared" si="14"/>
        <v>5562.85874408978</v>
      </c>
      <c r="G460" s="12">
        <f>MOD(Settings!$B$17*G459,Settings!$B$18)</f>
        <v>719936714</v>
      </c>
      <c r="H460" s="12">
        <f>MAX(G460,1)/Settings!$B$18</f>
        <v>0.33524665717745511</v>
      </c>
      <c r="I460" s="12">
        <f>-Settings!$B$21*LN(H460)</f>
        <v>4.3715549120147106</v>
      </c>
      <c r="J460" s="12">
        <f>-Settings!$B$24*LN(H460)</f>
        <v>13.114664736044132</v>
      </c>
      <c r="K460" s="12">
        <f>Settings!$B$12</f>
        <v>300</v>
      </c>
      <c r="L460" s="12">
        <f>Settings!$B$12*Settings!$B$25</f>
        <v>75</v>
      </c>
    </row>
    <row r="461" spans="1:12" x14ac:dyDescent="0.25">
      <c r="A461" s="7">
        <v>4</v>
      </c>
      <c r="B461" s="7">
        <v>96</v>
      </c>
      <c r="C461" s="12">
        <f>MOD(Settings!$B$17*C460,Settings!$B$18)</f>
        <v>1221059201</v>
      </c>
      <c r="D461" s="12">
        <f>MAX(C461,1)/Settings!$B$18</f>
        <v>0.56859999968139452</v>
      </c>
      <c r="E461" s="12">
        <f>-Settings!$B$11*LN(D461)</f>
        <v>33.874684819534252</v>
      </c>
      <c r="F461" s="12">
        <f t="shared" si="14"/>
        <v>5596.7334289093142</v>
      </c>
      <c r="G461" s="12">
        <f>MOD(Settings!$B$17*G460,Settings!$B$18)</f>
        <v>1053485000</v>
      </c>
      <c r="H461" s="12">
        <f>MAX(G461,1)/Settings!$B$18</f>
        <v>0.49056718148783185</v>
      </c>
      <c r="I461" s="12">
        <f>-Settings!$B$21*LN(H461)</f>
        <v>2.848772176155725</v>
      </c>
      <c r="J461" s="12">
        <f>-Settings!$B$24*LN(H461)</f>
        <v>8.5463165284671749</v>
      </c>
      <c r="K461" s="12">
        <f>Settings!$B$12</f>
        <v>300</v>
      </c>
      <c r="L461" s="12">
        <f>Settings!$B$12*Settings!$B$25</f>
        <v>75</v>
      </c>
    </row>
    <row r="462" spans="1:12" x14ac:dyDescent="0.25">
      <c r="A462" s="7">
        <v>4</v>
      </c>
      <c r="B462" s="7">
        <v>97</v>
      </c>
      <c r="C462" s="12">
        <f>MOD(Settings!$B$17*C461,Settings!$B$18)</f>
        <v>988260475</v>
      </c>
      <c r="D462" s="12">
        <f>MAX(C462,1)/Settings!$B$18</f>
        <v>0.46019464519815267</v>
      </c>
      <c r="E462" s="12">
        <f>-Settings!$B$11*LN(D462)</f>
        <v>46.566344235785969</v>
      </c>
      <c r="F462" s="12">
        <f t="shared" si="14"/>
        <v>5643.2997731451005</v>
      </c>
      <c r="G462" s="12">
        <f>MOD(Settings!$B$17*G461,Settings!$B$18)</f>
        <v>2067209132</v>
      </c>
      <c r="H462" s="12">
        <f>MAX(G462,1)/Settings!$B$18</f>
        <v>0.96261926598968883</v>
      </c>
      <c r="I462" s="12">
        <f>-Settings!$B$21*LN(H462)</f>
        <v>0.15238923112073782</v>
      </c>
      <c r="J462" s="12">
        <f>-Settings!$B$24*LN(H462)</f>
        <v>0.45716769336221347</v>
      </c>
      <c r="K462" s="12">
        <f>Settings!$B$12</f>
        <v>300</v>
      </c>
      <c r="L462" s="12">
        <f>Settings!$B$12*Settings!$B$25</f>
        <v>75</v>
      </c>
    </row>
    <row r="463" spans="1:12" x14ac:dyDescent="0.25">
      <c r="A463" s="7">
        <v>4</v>
      </c>
      <c r="B463" s="7">
        <v>98</v>
      </c>
      <c r="C463" s="12">
        <f>MOD(Settings!$B$17*C462,Settings!$B$18)</f>
        <v>1055277427</v>
      </c>
      <c r="D463" s="12">
        <f>MAX(C463,1)/Settings!$B$18</f>
        <v>0.49140184535244563</v>
      </c>
      <c r="E463" s="12">
        <f>-Settings!$B$11*LN(D463)</f>
        <v>42.629583816367635</v>
      </c>
      <c r="F463" s="12">
        <f t="shared" ref="F463:F485" si="15">F462+E463</f>
        <v>5685.9293569614683</v>
      </c>
      <c r="G463" s="12">
        <f>MOD(Settings!$B$17*G462,Settings!$B$18)</f>
        <v>1593440358</v>
      </c>
      <c r="H463" s="12">
        <f>MAX(G463,1)/Settings!$B$18</f>
        <v>0.74200348869990718</v>
      </c>
      <c r="I463" s="12">
        <f>-Settings!$B$21*LN(H463)</f>
        <v>1.1936053362956534</v>
      </c>
      <c r="J463" s="12">
        <f>-Settings!$B$24*LN(H463)</f>
        <v>3.5808160088869601</v>
      </c>
      <c r="K463" s="12">
        <f>Settings!$B$12</f>
        <v>300</v>
      </c>
      <c r="L463" s="12">
        <f>Settings!$B$12*Settings!$B$25</f>
        <v>75</v>
      </c>
    </row>
    <row r="464" spans="1:12" x14ac:dyDescent="0.25">
      <c r="A464" s="7">
        <v>4</v>
      </c>
      <c r="B464" s="7">
        <v>99</v>
      </c>
      <c r="C464" s="12">
        <f>MOD(Settings!$B$17*C463,Settings!$B$18)</f>
        <v>2127758663</v>
      </c>
      <c r="D464" s="12">
        <f>MAX(C464,1)/Settings!$B$18</f>
        <v>0.99081483855415831</v>
      </c>
      <c r="E464" s="12">
        <f>-Settings!$B$11*LN(D464)</f>
        <v>0.55365630855738523</v>
      </c>
      <c r="F464" s="12">
        <f t="shared" si="15"/>
        <v>5686.4830132700254</v>
      </c>
      <c r="G464" s="12">
        <f>MOD(Settings!$B$17*G463,Settings!$B$18)</f>
        <v>1831018816</v>
      </c>
      <c r="H464" s="12">
        <f>MAX(G464,1)/Settings!$B$18</f>
        <v>0.85263457934029152</v>
      </c>
      <c r="I464" s="12">
        <f>-Settings!$B$21*LN(H464)</f>
        <v>0.63769687181975765</v>
      </c>
      <c r="J464" s="12">
        <f>-Settings!$B$24*LN(H464)</f>
        <v>1.9130906154592728</v>
      </c>
      <c r="K464" s="12">
        <f>Settings!$B$12</f>
        <v>300</v>
      </c>
      <c r="L464" s="12">
        <f>Settings!$B$12*Settings!$B$25</f>
        <v>75</v>
      </c>
    </row>
    <row r="465" spans="1:12" x14ac:dyDescent="0.25">
      <c r="A465" s="7">
        <v>4</v>
      </c>
      <c r="B465" s="7">
        <v>100</v>
      </c>
      <c r="C465" s="12">
        <f>MOD(Settings!$B$17*C464,Settings!$B$18)</f>
        <v>1342159197</v>
      </c>
      <c r="D465" s="12">
        <f>MAX(C465,1)/Settings!$B$18</f>
        <v>0.62499157973797603</v>
      </c>
      <c r="E465" s="12">
        <f>-Settings!$B$11*LN(D465)</f>
        <v>28.201026105343665</v>
      </c>
      <c r="F465" s="12">
        <f t="shared" si="15"/>
        <v>5714.6840393753691</v>
      </c>
      <c r="G465" s="12">
        <f>MOD(Settings!$B$17*G464,Settings!$B$18)</f>
        <v>492579002</v>
      </c>
      <c r="H465" s="12">
        <f>MAX(G465,1)/Settings!$B$18</f>
        <v>0.2293749722788925</v>
      </c>
      <c r="I465" s="12">
        <f>-Settings!$B$21*LN(H465)</f>
        <v>5.8895887241130964</v>
      </c>
      <c r="J465" s="12">
        <f>-Settings!$B$24*LN(H465)</f>
        <v>17.668766172339289</v>
      </c>
      <c r="K465" s="12">
        <f>Settings!$B$12</f>
        <v>300</v>
      </c>
      <c r="L465" s="12">
        <f>Settings!$B$12*Settings!$B$25</f>
        <v>75</v>
      </c>
    </row>
    <row r="466" spans="1:12" x14ac:dyDescent="0.25">
      <c r="A466" s="7">
        <v>4</v>
      </c>
      <c r="B466" s="7">
        <v>101</v>
      </c>
      <c r="C466" s="12">
        <f>MOD(Settings!$B$17*C465,Settings!$B$18)</f>
        <v>501395891</v>
      </c>
      <c r="D466" s="12">
        <f>MAX(C466,1)/Settings!$B$18</f>
        <v>0.23348065616259381</v>
      </c>
      <c r="E466" s="12">
        <f>-Settings!$B$11*LN(D466)</f>
        <v>87.279362897496313</v>
      </c>
      <c r="F466" s="12">
        <f t="shared" si="15"/>
        <v>5801.9634022728651</v>
      </c>
      <c r="G466" s="12">
        <f>MOD(Settings!$B$17*G465,Settings!$B$18)</f>
        <v>225827429</v>
      </c>
      <c r="H466" s="12">
        <f>MAX(G466,1)/Settings!$B$18</f>
        <v>0.10515909134650561</v>
      </c>
      <c r="I466" s="12">
        <f>-Settings!$B$21*LN(H466)</f>
        <v>9.0091236793353868</v>
      </c>
      <c r="J466" s="12">
        <f>-Settings!$B$24*LN(H466)</f>
        <v>27.027371038006159</v>
      </c>
      <c r="K466" s="12">
        <f>Settings!$B$12</f>
        <v>300</v>
      </c>
      <c r="L466" s="12">
        <f>Settings!$B$12*Settings!$B$25</f>
        <v>75</v>
      </c>
    </row>
    <row r="467" spans="1:12" x14ac:dyDescent="0.25">
      <c r="A467" s="7">
        <v>4</v>
      </c>
      <c r="B467" s="7">
        <v>102</v>
      </c>
      <c r="C467" s="12">
        <f>MOD(Settings!$B$17*C466,Settings!$B$18)</f>
        <v>234909209</v>
      </c>
      <c r="D467" s="12">
        <f>MAX(C467,1)/Settings!$B$18</f>
        <v>0.10938812471432058</v>
      </c>
      <c r="E467" s="12">
        <f>-Settings!$B$11*LN(D467)</f>
        <v>132.77117664692372</v>
      </c>
      <c r="F467" s="12">
        <f t="shared" si="15"/>
        <v>5934.7345789197889</v>
      </c>
      <c r="G467" s="12">
        <f>MOD(Settings!$B$17*G466,Settings!$B$18)</f>
        <v>877994954</v>
      </c>
      <c r="H467" s="12">
        <f>MAX(G467,1)/Settings!$B$18</f>
        <v>0.40884826071972413</v>
      </c>
      <c r="I467" s="12">
        <f>-Settings!$B$21*LN(H467)</f>
        <v>3.5776447698495484</v>
      </c>
      <c r="J467" s="12">
        <f>-Settings!$B$24*LN(H467)</f>
        <v>10.732934309548645</v>
      </c>
      <c r="K467" s="12">
        <f>Settings!$B$12</f>
        <v>300</v>
      </c>
      <c r="L467" s="12">
        <f>Settings!$B$12*Settings!$B$25</f>
        <v>75</v>
      </c>
    </row>
    <row r="468" spans="1:12" x14ac:dyDescent="0.25">
      <c r="A468" s="7">
        <v>4</v>
      </c>
      <c r="B468" s="7">
        <v>103</v>
      </c>
      <c r="C468" s="12">
        <f>MOD(Settings!$B$17*C467,Settings!$B$18)</f>
        <v>1044132477</v>
      </c>
      <c r="D468" s="12">
        <f>MAX(C468,1)/Settings!$B$18</f>
        <v>0.48621207358604857</v>
      </c>
      <c r="E468" s="12">
        <f>-Settings!$B$11*LN(D468)</f>
        <v>43.266623091476767</v>
      </c>
      <c r="F468" s="12">
        <f t="shared" si="15"/>
        <v>5978.0012020112654</v>
      </c>
      <c r="G468" s="12">
        <f>MOD(Settings!$B$17*G467,Settings!$B$18)</f>
        <v>1101053341</v>
      </c>
      <c r="H468" s="12">
        <f>MAX(G468,1)/Settings!$B$18</f>
        <v>0.51271791640330011</v>
      </c>
      <c r="I468" s="12">
        <f>-Settings!$B$21*LN(H468)</f>
        <v>2.6721178224179778</v>
      </c>
      <c r="J468" s="12">
        <f>-Settings!$B$24*LN(H468)</f>
        <v>8.0163534672539338</v>
      </c>
      <c r="K468" s="12">
        <f>Settings!$B$12</f>
        <v>300</v>
      </c>
      <c r="L468" s="12">
        <f>Settings!$B$12*Settings!$B$25</f>
        <v>75</v>
      </c>
    </row>
    <row r="469" spans="1:12" x14ac:dyDescent="0.25">
      <c r="A469" s="7">
        <v>4</v>
      </c>
      <c r="B469" s="7">
        <v>104</v>
      </c>
      <c r="C469" s="12">
        <f>MOD(Settings!$B$17*C468,Settings!$B$18)</f>
        <v>1645661302</v>
      </c>
      <c r="D469" s="12">
        <f>MAX(C469,1)/Settings!$B$18</f>
        <v>0.76632076071869615</v>
      </c>
      <c r="E469" s="12">
        <f>-Settings!$B$11*LN(D469)</f>
        <v>15.969266953040826</v>
      </c>
      <c r="F469" s="12">
        <f t="shared" si="15"/>
        <v>5993.9704689643058</v>
      </c>
      <c r="G469" s="12">
        <f>MOD(Settings!$B$17*G468,Settings!$B$18)</f>
        <v>536915988</v>
      </c>
      <c r="H469" s="12">
        <f>MAX(G469,1)/Settings!$B$18</f>
        <v>0.25002099026461178</v>
      </c>
      <c r="I469" s="12">
        <f>-Settings!$B$21*LN(H469)</f>
        <v>5.5448416143439037</v>
      </c>
      <c r="J469" s="12">
        <f>-Settings!$B$24*LN(H469)</f>
        <v>16.634524843031713</v>
      </c>
      <c r="K469" s="12">
        <f>Settings!$B$12</f>
        <v>300</v>
      </c>
      <c r="L469" s="12">
        <f>Settings!$B$12*Settings!$B$25</f>
        <v>75</v>
      </c>
    </row>
    <row r="470" spans="1:12" x14ac:dyDescent="0.25">
      <c r="A470" s="7">
        <v>4</v>
      </c>
      <c r="B470" s="7">
        <v>105</v>
      </c>
      <c r="C470" s="12">
        <f>MOD(Settings!$B$17*C469,Settings!$B$18)</f>
        <v>1187613001</v>
      </c>
      <c r="D470" s="12">
        <f>MAX(C470,1)/Settings!$B$18</f>
        <v>0.55302539912658999</v>
      </c>
      <c r="E470" s="12">
        <f>-Settings!$B$11*LN(D470)</f>
        <v>35.54108092860217</v>
      </c>
      <c r="F470" s="12">
        <f t="shared" si="15"/>
        <v>6029.5115498929081</v>
      </c>
      <c r="G470" s="12">
        <f>MOD(Settings!$B$17*G469,Settings!$B$18)</f>
        <v>220725622</v>
      </c>
      <c r="H470" s="12">
        <f>MAX(G470,1)/Settings!$B$18</f>
        <v>0.1027833773301837</v>
      </c>
      <c r="I470" s="12">
        <f>-Settings!$B$21*LN(H470)</f>
        <v>9.1005265526340473</v>
      </c>
      <c r="J470" s="12">
        <f>-Settings!$B$24*LN(H470)</f>
        <v>27.301579657902142</v>
      </c>
      <c r="K470" s="12">
        <f>Settings!$B$12</f>
        <v>300</v>
      </c>
      <c r="L470" s="12">
        <f>Settings!$B$12*Settings!$B$25</f>
        <v>75</v>
      </c>
    </row>
    <row r="471" spans="1:12" x14ac:dyDescent="0.25">
      <c r="A471" s="7">
        <v>4</v>
      </c>
      <c r="B471" s="7">
        <v>106</v>
      </c>
      <c r="C471" s="12">
        <f>MOD(Settings!$B$17*C470,Settings!$B$18)</f>
        <v>1498692589</v>
      </c>
      <c r="D471" s="12">
        <f>MAX(C471,1)/Settings!$B$18</f>
        <v>0.69788312059728574</v>
      </c>
      <c r="E471" s="12">
        <f>-Settings!$B$11*LN(D471)</f>
        <v>21.582218354516225</v>
      </c>
      <c r="F471" s="12">
        <f t="shared" si="15"/>
        <v>6051.0937682474241</v>
      </c>
      <c r="G471" s="12">
        <f>MOD(Settings!$B$17*G470,Settings!$B$18)</f>
        <v>1031270585</v>
      </c>
      <c r="H471" s="12">
        <f>MAX(G471,1)/Settings!$B$18</f>
        <v>0.48022278839732652</v>
      </c>
      <c r="I471" s="12">
        <f>-Settings!$B$21*LN(H471)</f>
        <v>2.9340205610663181</v>
      </c>
      <c r="J471" s="12">
        <f>-Settings!$B$24*LN(H471)</f>
        <v>8.8020616831989535</v>
      </c>
      <c r="K471" s="12">
        <f>Settings!$B$12</f>
        <v>300</v>
      </c>
      <c r="L471" s="12">
        <f>Settings!$B$12*Settings!$B$25</f>
        <v>75</v>
      </c>
    </row>
    <row r="472" spans="1:12" x14ac:dyDescent="0.25">
      <c r="A472" s="7">
        <v>4</v>
      </c>
      <c r="B472" s="7">
        <v>107</v>
      </c>
      <c r="C472" s="12">
        <f>MOD(Settings!$B$17*C471,Settings!$B$18)</f>
        <v>690647660</v>
      </c>
      <c r="D472" s="12">
        <f>MAX(C472,1)/Settings!$B$18</f>
        <v>0.32160787858143813</v>
      </c>
      <c r="E472" s="12">
        <f>-Settings!$B$11*LN(D472)</f>
        <v>68.065334634047261</v>
      </c>
      <c r="F472" s="12">
        <f t="shared" si="15"/>
        <v>6119.159102881471</v>
      </c>
      <c r="G472" s="12">
        <f>MOD(Settings!$B$17*G471,Settings!$B$18)</f>
        <v>224207158</v>
      </c>
      <c r="H472" s="12">
        <f>MAX(G472,1)/Settings!$B$18</f>
        <v>0.10440459386650687</v>
      </c>
      <c r="I472" s="12">
        <f>-Settings!$B$21*LN(H472)</f>
        <v>9.0379264077957391</v>
      </c>
      <c r="J472" s="12">
        <f>-Settings!$B$24*LN(H472)</f>
        <v>27.113779223387219</v>
      </c>
      <c r="K472" s="12">
        <f>Settings!$B$12</f>
        <v>300</v>
      </c>
      <c r="L472" s="12">
        <f>Settings!$B$12*Settings!$B$25</f>
        <v>75</v>
      </c>
    </row>
    <row r="473" spans="1:12" x14ac:dyDescent="0.25">
      <c r="A473" s="7">
        <v>4</v>
      </c>
      <c r="B473" s="7">
        <v>108</v>
      </c>
      <c r="C473" s="12">
        <f>MOD(Settings!$B$17*C472,Settings!$B$18)</f>
        <v>566109585</v>
      </c>
      <c r="D473" s="12">
        <f>MAX(C473,1)/Settings!$B$18</f>
        <v>0.26361531823110551</v>
      </c>
      <c r="E473" s="12">
        <f>-Settings!$B$11*LN(D473)</f>
        <v>79.995861983494407</v>
      </c>
      <c r="F473" s="12">
        <f t="shared" si="15"/>
        <v>6199.1549648649652</v>
      </c>
      <c r="G473" s="12">
        <f>MOD(Settings!$B$17*G472,Settings!$B$18)</f>
        <v>1563387668</v>
      </c>
      <c r="H473" s="12">
        <f>MAX(G473,1)/Settings!$B$18</f>
        <v>0.72800911438093019</v>
      </c>
      <c r="I473" s="12">
        <f>-Settings!$B$21*LN(H473)</f>
        <v>1.2697668444391903</v>
      </c>
      <c r="J473" s="12">
        <f>-Settings!$B$24*LN(H473)</f>
        <v>3.8093005333175709</v>
      </c>
      <c r="K473" s="12">
        <f>Settings!$B$12</f>
        <v>300</v>
      </c>
      <c r="L473" s="12">
        <f>Settings!$B$12*Settings!$B$25</f>
        <v>75</v>
      </c>
    </row>
    <row r="474" spans="1:12" x14ac:dyDescent="0.25">
      <c r="A474" s="7">
        <v>4</v>
      </c>
      <c r="B474" s="7">
        <v>109</v>
      </c>
      <c r="C474" s="12">
        <f>MOD(Settings!$B$17*C473,Settings!$B$18)</f>
        <v>1251238885</v>
      </c>
      <c r="D474" s="12">
        <f>MAX(C474,1)/Settings!$B$18</f>
        <v>0.58265351018991951</v>
      </c>
      <c r="E474" s="12">
        <f>-Settings!$B$11*LN(D474)</f>
        <v>32.40975548731663</v>
      </c>
      <c r="F474" s="12">
        <f t="shared" si="15"/>
        <v>6231.5647203522822</v>
      </c>
      <c r="G474" s="12">
        <f>MOD(Settings!$B$17*G473,Settings!$B$18)</f>
        <v>1394115031</v>
      </c>
      <c r="H474" s="12">
        <f>MAX(G474,1)/Settings!$B$18</f>
        <v>0.64918540029282934</v>
      </c>
      <c r="I474" s="12">
        <f>-Settings!$B$21*LN(H474)</f>
        <v>1.7281477294440546</v>
      </c>
      <c r="J474" s="12">
        <f>-Settings!$B$24*LN(H474)</f>
        <v>5.184443188332164</v>
      </c>
      <c r="K474" s="12">
        <f>Settings!$B$12</f>
        <v>300</v>
      </c>
      <c r="L474" s="12">
        <f>Settings!$B$12*Settings!$B$25</f>
        <v>75</v>
      </c>
    </row>
    <row r="475" spans="1:12" x14ac:dyDescent="0.25">
      <c r="A475" s="7">
        <v>4</v>
      </c>
      <c r="B475" s="7">
        <v>110</v>
      </c>
      <c r="C475" s="12">
        <f>MOD(Settings!$B$17*C474,Settings!$B$18)</f>
        <v>1412068771</v>
      </c>
      <c r="D475" s="12">
        <f>MAX(C475,1)/Settings!$B$18</f>
        <v>0.6575457619771109</v>
      </c>
      <c r="E475" s="12">
        <f>-Settings!$B$11*LN(D475)</f>
        <v>25.154455043219698</v>
      </c>
      <c r="F475" s="12">
        <f t="shared" si="15"/>
        <v>6256.7191753955021</v>
      </c>
      <c r="G475" s="12">
        <f>MOD(Settings!$B$17*G474,Settings!$B$18)</f>
        <v>1844737247</v>
      </c>
      <c r="H475" s="12">
        <f>MAX(G475,1)/Settings!$B$18</f>
        <v>0.85902272158256854</v>
      </c>
      <c r="I475" s="12">
        <f>-Settings!$B$21*LN(H475)</f>
        <v>0.60783962458259888</v>
      </c>
      <c r="J475" s="12">
        <f>-Settings!$B$24*LN(H475)</f>
        <v>1.8235188737477968</v>
      </c>
      <c r="K475" s="12">
        <f>Settings!$B$12</f>
        <v>300</v>
      </c>
      <c r="L475" s="12">
        <f>Settings!$B$12*Settings!$B$25</f>
        <v>75</v>
      </c>
    </row>
    <row r="476" spans="1:12" x14ac:dyDescent="0.25">
      <c r="A476" s="7">
        <v>4</v>
      </c>
      <c r="B476" s="7">
        <v>111</v>
      </c>
      <c r="C476" s="12">
        <f>MOD(Settings!$B$17*C475,Settings!$B$18)</f>
        <v>798051200</v>
      </c>
      <c r="D476" s="12">
        <f>MAX(C476,1)/Settings!$B$18</f>
        <v>0.37162154930253588</v>
      </c>
      <c r="E476" s="12">
        <f>-Settings!$B$11*LN(D476)</f>
        <v>59.392756988144903</v>
      </c>
      <c r="F476" s="12">
        <f t="shared" si="15"/>
        <v>6316.1119323836474</v>
      </c>
      <c r="G476" s="12">
        <f>MOD(Settings!$B$17*G475,Settings!$B$18)</f>
        <v>1277498590</v>
      </c>
      <c r="H476" s="12">
        <f>MAX(G476,1)/Settings!$B$18</f>
        <v>0.5948816382302351</v>
      </c>
      <c r="I476" s="12">
        <f>-Settings!$B$21*LN(H476)</f>
        <v>2.0775712822772738</v>
      </c>
      <c r="J476" s="12">
        <f>-Settings!$B$24*LN(H476)</f>
        <v>6.2327138468318211</v>
      </c>
      <c r="K476" s="12">
        <f>Settings!$B$12</f>
        <v>300</v>
      </c>
      <c r="L476" s="12">
        <f>Settings!$B$12*Settings!$B$25</f>
        <v>75</v>
      </c>
    </row>
    <row r="477" spans="1:12" x14ac:dyDescent="0.25">
      <c r="A477" s="7">
        <v>4</v>
      </c>
      <c r="B477" s="7">
        <v>112</v>
      </c>
      <c r="C477" s="12">
        <f>MOD(Settings!$B$17*C476,Settings!$B$18)</f>
        <v>1811142885</v>
      </c>
      <c r="D477" s="12">
        <f>MAX(C477,1)/Settings!$B$18</f>
        <v>0.84337912772008172</v>
      </c>
      <c r="E477" s="12">
        <f>-Settings!$B$11*LN(D477)</f>
        <v>10.220321145515763</v>
      </c>
      <c r="F477" s="12">
        <f t="shared" si="15"/>
        <v>6326.3322535291636</v>
      </c>
      <c r="G477" s="12">
        <f>MOD(Settings!$B$17*G476,Settings!$B$18)</f>
        <v>377299424</v>
      </c>
      <c r="H477" s="12">
        <f>MAX(G477,1)/Settings!$B$18</f>
        <v>0.17569373556212231</v>
      </c>
      <c r="I477" s="12">
        <f>-Settings!$B$21*LN(H477)</f>
        <v>6.9560517543835934</v>
      </c>
      <c r="J477" s="12">
        <f>-Settings!$B$24*LN(H477)</f>
        <v>20.868155263150779</v>
      </c>
      <c r="K477" s="12">
        <f>Settings!$B$12</f>
        <v>300</v>
      </c>
      <c r="L477" s="12">
        <f>Settings!$B$12*Settings!$B$25</f>
        <v>75</v>
      </c>
    </row>
    <row r="478" spans="1:12" x14ac:dyDescent="0.25">
      <c r="A478" s="7">
        <v>4</v>
      </c>
      <c r="B478" s="7">
        <v>113</v>
      </c>
      <c r="C478" s="12">
        <f>MOD(Settings!$B$17*C477,Settings!$B$18)</f>
        <v>1445255617</v>
      </c>
      <c r="D478" s="12">
        <f>MAX(C478,1)/Settings!$B$18</f>
        <v>0.67299959141435084</v>
      </c>
      <c r="E478" s="12">
        <f>-Settings!$B$11*LN(D478)</f>
        <v>23.760633386910811</v>
      </c>
      <c r="F478" s="12">
        <f t="shared" si="15"/>
        <v>6350.0928869160743</v>
      </c>
      <c r="G478" s="12">
        <f>MOD(Settings!$B$17*G477,Settings!$B$18)</f>
        <v>1899693224</v>
      </c>
      <c r="H478" s="12">
        <f>MAX(G478,1)/Settings!$B$18</f>
        <v>0.88461359258955974</v>
      </c>
      <c r="I478" s="12">
        <f>-Settings!$B$21*LN(H478)</f>
        <v>0.49041739145083202</v>
      </c>
      <c r="J478" s="12">
        <f>-Settings!$B$24*LN(H478)</f>
        <v>1.471252174352496</v>
      </c>
      <c r="K478" s="12">
        <f>Settings!$B$12</f>
        <v>300</v>
      </c>
      <c r="L478" s="12">
        <f>Settings!$B$12*Settings!$B$25</f>
        <v>75</v>
      </c>
    </row>
    <row r="479" spans="1:12" x14ac:dyDescent="0.25">
      <c r="A479" s="7">
        <v>4</v>
      </c>
      <c r="B479" s="7">
        <v>114</v>
      </c>
      <c r="C479" s="12">
        <f>MOD(Settings!$B$17*C478,Settings!$B$18)</f>
        <v>223623702</v>
      </c>
      <c r="D479" s="12">
        <f>MAX(C479,1)/Settings!$B$18</f>
        <v>0.10413290099433292</v>
      </c>
      <c r="E479" s="12">
        <f>-Settings!$B$11*LN(D479)</f>
        <v>135.72523808857855</v>
      </c>
      <c r="F479" s="12">
        <f t="shared" si="15"/>
        <v>6485.8181250046528</v>
      </c>
      <c r="G479" s="12">
        <f>MOD(Settings!$B$17*G478,Settings!$B$18)</f>
        <v>1504635819</v>
      </c>
      <c r="H479" s="12">
        <f>MAX(G479,1)/Settings!$B$18</f>
        <v>0.70065065273114047</v>
      </c>
      <c r="I479" s="12">
        <f>-Settings!$B$21*LN(H479)</f>
        <v>1.4229834870334042</v>
      </c>
      <c r="J479" s="12">
        <f>-Settings!$B$24*LN(H479)</f>
        <v>4.2689504611002125</v>
      </c>
      <c r="K479" s="12">
        <f>Settings!$B$12</f>
        <v>300</v>
      </c>
      <c r="L479" s="12">
        <f>Settings!$B$12*Settings!$B$25</f>
        <v>75</v>
      </c>
    </row>
    <row r="480" spans="1:12" x14ac:dyDescent="0.25">
      <c r="A480" s="7">
        <v>4</v>
      </c>
      <c r="B480" s="7">
        <v>115</v>
      </c>
      <c r="C480" s="12">
        <f>MOD(Settings!$B$17*C479,Settings!$B$18)</f>
        <v>347177264</v>
      </c>
      <c r="D480" s="12">
        <f>MAX(C480,1)/Settings!$B$18</f>
        <v>0.1616670117535009</v>
      </c>
      <c r="E480" s="12">
        <f>-Settings!$B$11*LN(D480)</f>
        <v>109.33299252943826</v>
      </c>
      <c r="F480" s="12">
        <f t="shared" si="15"/>
        <v>6595.1511175340911</v>
      </c>
      <c r="G480" s="12">
        <f>MOD(Settings!$B$17*G479,Settings!$B$18)</f>
        <v>1794266508</v>
      </c>
      <c r="H480" s="12">
        <f>MAX(G480,1)/Settings!$B$18</f>
        <v>0.83552045227751159</v>
      </c>
      <c r="I480" s="12">
        <f>-Settings!$B$21*LN(H480)</f>
        <v>0.71880180863563969</v>
      </c>
      <c r="J480" s="12">
        <f>-Settings!$B$24*LN(H480)</f>
        <v>2.156405425906919</v>
      </c>
      <c r="K480" s="12">
        <f>Settings!$B$12</f>
        <v>300</v>
      </c>
      <c r="L480" s="12">
        <f>Settings!$B$12*Settings!$B$25</f>
        <v>75</v>
      </c>
    </row>
    <row r="481" spans="1:12" x14ac:dyDescent="0.25">
      <c r="A481" s="7">
        <v>4</v>
      </c>
      <c r="B481" s="7">
        <v>116</v>
      </c>
      <c r="C481" s="12">
        <f>MOD(Settings!$B$17*C480,Settings!$B$18)</f>
        <v>295207149</v>
      </c>
      <c r="D481" s="12">
        <f>MAX(C481,1)/Settings!$B$18</f>
        <v>0.13746654108980044</v>
      </c>
      <c r="E481" s="12">
        <f>-Settings!$B$11*LN(D481)</f>
        <v>119.06248374093691</v>
      </c>
      <c r="F481" s="12">
        <f t="shared" si="15"/>
        <v>6714.2136012750279</v>
      </c>
      <c r="G481" s="12">
        <f>MOD(Settings!$B$17*G480,Settings!$B$18)</f>
        <v>1271828782</v>
      </c>
      <c r="H481" s="12">
        <f>MAX(G481,1)/Settings!$B$18</f>
        <v>0.59224142813693803</v>
      </c>
      <c r="I481" s="12">
        <f>-Settings!$B$21*LN(H481)</f>
        <v>2.0953636377373051</v>
      </c>
      <c r="J481" s="12">
        <f>-Settings!$B$24*LN(H481)</f>
        <v>6.2860909132119147</v>
      </c>
      <c r="K481" s="12">
        <f>Settings!$B$12</f>
        <v>300</v>
      </c>
      <c r="L481" s="12">
        <f>Settings!$B$12*Settings!$B$25</f>
        <v>75</v>
      </c>
    </row>
    <row r="482" spans="1:12" x14ac:dyDescent="0.25">
      <c r="A482" s="7">
        <v>4</v>
      </c>
      <c r="B482" s="7">
        <v>117</v>
      </c>
      <c r="C482" s="12">
        <f>MOD(Settings!$B$17*C481,Settings!$B$18)</f>
        <v>859328673</v>
      </c>
      <c r="D482" s="12">
        <f>MAX(C482,1)/Settings!$B$18</f>
        <v>0.40015609627596854</v>
      </c>
      <c r="E482" s="12">
        <f>-Settings!$B$11*LN(D482)</f>
        <v>54.954034038499678</v>
      </c>
      <c r="F482" s="12">
        <f t="shared" si="15"/>
        <v>6769.1676353135272</v>
      </c>
      <c r="G482" s="12">
        <f>MOD(Settings!$B$17*G481,Settings!$B$18)</f>
        <v>1721600483</v>
      </c>
      <c r="H482" s="12">
        <f>MAX(G482,1)/Settings!$B$18</f>
        <v>0.80168269751671828</v>
      </c>
      <c r="I482" s="12">
        <f>-Settings!$B$21*LN(H482)</f>
        <v>0.88416955363187721</v>
      </c>
      <c r="J482" s="12">
        <f>-Settings!$B$24*LN(H482)</f>
        <v>2.6525086608956316</v>
      </c>
      <c r="K482" s="12">
        <f>Settings!$B$12</f>
        <v>300</v>
      </c>
      <c r="L482" s="12">
        <f>Settings!$B$12*Settings!$B$25</f>
        <v>75</v>
      </c>
    </row>
    <row r="483" spans="1:12" x14ac:dyDescent="0.25">
      <c r="A483" s="7">
        <v>4</v>
      </c>
      <c r="B483" s="7">
        <v>118</v>
      </c>
      <c r="C483" s="12">
        <f>MOD(Settings!$B$17*C482,Settings!$B$18)</f>
        <v>909481036</v>
      </c>
      <c r="D483" s="12">
        <f>MAX(C483,1)/Settings!$B$18</f>
        <v>0.4235101102029486</v>
      </c>
      <c r="E483" s="12">
        <f>-Settings!$B$11*LN(D483)</f>
        <v>51.550673532277209</v>
      </c>
      <c r="F483" s="12">
        <f t="shared" si="15"/>
        <v>6820.7183088458041</v>
      </c>
      <c r="G483" s="12">
        <f>MOD(Settings!$B$17*G482,Settings!$B$18)</f>
        <v>1892141750</v>
      </c>
      <c r="H483" s="12">
        <f>MAX(G483,1)/Settings!$B$18</f>
        <v>0.88109716348401135</v>
      </c>
      <c r="I483" s="12">
        <f>-Settings!$B$21*LN(H483)</f>
        <v>0.50634948561658588</v>
      </c>
      <c r="J483" s="12">
        <f>-Settings!$B$24*LN(H483)</f>
        <v>1.5190484568497578</v>
      </c>
      <c r="K483" s="12">
        <f>Settings!$B$12</f>
        <v>300</v>
      </c>
      <c r="L483" s="12">
        <f>Settings!$B$12*Settings!$B$25</f>
        <v>75</v>
      </c>
    </row>
    <row r="484" spans="1:12" x14ac:dyDescent="0.25">
      <c r="A484" s="7">
        <v>4</v>
      </c>
      <c r="B484" s="7">
        <v>119</v>
      </c>
      <c r="C484" s="12">
        <f>MOD(Settings!$B$17*C483,Settings!$B$18)</f>
        <v>2006656353</v>
      </c>
      <c r="D484" s="12">
        <f>MAX(C484,1)/Settings!$B$18</f>
        <v>0.93442218095735752</v>
      </c>
      <c r="E484" s="12">
        <f>-Settings!$B$11*LN(D484)</f>
        <v>4.0696157404690272</v>
      </c>
      <c r="F484" s="12">
        <f t="shared" si="15"/>
        <v>6824.7879245862732</v>
      </c>
      <c r="G484" s="12">
        <f>MOD(Settings!$B$17*G483,Settings!$B$18)</f>
        <v>1288547474</v>
      </c>
      <c r="H484" s="12">
        <f>MAX(G484,1)/Settings!$B$18</f>
        <v>0.60002667577938484</v>
      </c>
      <c r="I484" s="12">
        <f>-Settings!$B$21*LN(H484)</f>
        <v>2.0431246604879312</v>
      </c>
      <c r="J484" s="12">
        <f>-Settings!$B$24*LN(H484)</f>
        <v>6.1293739814637931</v>
      </c>
      <c r="K484" s="12">
        <f>Settings!$B$12</f>
        <v>300</v>
      </c>
      <c r="L484" s="12">
        <f>Settings!$B$12*Settings!$B$25</f>
        <v>75</v>
      </c>
    </row>
    <row r="485" spans="1:12" x14ac:dyDescent="0.25">
      <c r="A485" s="7">
        <v>4</v>
      </c>
      <c r="B485" s="7">
        <v>120</v>
      </c>
      <c r="C485" s="12">
        <f>MOD(Settings!$B$17*C484,Settings!$B$18)</f>
        <v>1790132383</v>
      </c>
      <c r="D485" s="12">
        <f>MAX(C485,1)/Settings!$B$18</f>
        <v>0.83359535030722398</v>
      </c>
      <c r="E485" s="12">
        <f>-Settings!$B$11*LN(D485)</f>
        <v>10.920431150700672</v>
      </c>
      <c r="F485" s="12">
        <f t="shared" si="15"/>
        <v>6835.7083557369742</v>
      </c>
      <c r="G485" s="12">
        <f>MOD(Settings!$B$17*G484,Settings!$B$18)</f>
        <v>1392299170</v>
      </c>
      <c r="H485" s="12">
        <f>MAX(G485,1)/Settings!$B$18</f>
        <v>0.64833982412160363</v>
      </c>
      <c r="I485" s="12">
        <f>-Settings!$B$21*LN(H485)</f>
        <v>1.7333612005967896</v>
      </c>
      <c r="J485" s="12">
        <f>-Settings!$B$24*LN(H485)</f>
        <v>5.2000836017903689</v>
      </c>
      <c r="K485" s="12">
        <f>Settings!$B$12</f>
        <v>300</v>
      </c>
      <c r="L485" s="12">
        <f>Settings!$B$12*Settings!$B$25</f>
        <v>75</v>
      </c>
    </row>
    <row r="486" spans="1:12" x14ac:dyDescent="0.25">
      <c r="A486" s="7">
        <v>5</v>
      </c>
      <c r="B486" s="7">
        <v>1</v>
      </c>
      <c r="C486" s="12">
        <f>MOD(Settings!$B$17*(Settings!$B$15+1000*A486),Settings!$B$18)</f>
        <v>291517415</v>
      </c>
      <c r="D486" s="12">
        <f>MAX(C486,1)/Settings!$B$18</f>
        <v>0.13574837480473723</v>
      </c>
      <c r="E486" s="12">
        <f>-Settings!$B$11*LN(D486)</f>
        <v>119.8171375327336</v>
      </c>
      <c r="F486" s="12">
        <f>E486</f>
        <v>119.8171375327336</v>
      </c>
      <c r="G486" s="12">
        <f>MOD(Settings!$B$17*(Settings!$B$16+1000*A486),Settings!$B$18)</f>
        <v>997008047</v>
      </c>
      <c r="H486" s="12">
        <f>MAX(G486,1)/Settings!$B$18</f>
        <v>0.46426805083838668</v>
      </c>
      <c r="I486" s="12">
        <f>-Settings!$B$21*LN(H486)</f>
        <v>3.069172791141848</v>
      </c>
      <c r="J486" s="12">
        <f>-Settings!$B$24*LN(H486)</f>
        <v>9.2075183734255432</v>
      </c>
      <c r="K486" s="12">
        <f>Settings!$B$12</f>
        <v>300</v>
      </c>
      <c r="L486" s="12">
        <f>Settings!$B$12*Settings!$B$25</f>
        <v>75</v>
      </c>
    </row>
    <row r="487" spans="1:12" x14ac:dyDescent="0.25">
      <c r="A487" s="7">
        <v>5</v>
      </c>
      <c r="B487" s="7">
        <v>2</v>
      </c>
      <c r="C487" s="12">
        <f>MOD(Settings!$B$17*C486,Settings!$B$18)</f>
        <v>1122995098</v>
      </c>
      <c r="D487" s="12">
        <f>MAX(C487,1)/Settings!$B$18</f>
        <v>0.52293534321847157</v>
      </c>
      <c r="E487" s="12">
        <f>-Settings!$B$11*LN(D487)</f>
        <v>38.897846957577158</v>
      </c>
      <c r="F487" s="12">
        <f t="shared" ref="F487:F518" si="16">F486+E487</f>
        <v>158.71498449031077</v>
      </c>
      <c r="G487" s="12">
        <f>MOD(Settings!$B$17*G486,Settings!$B$18)</f>
        <v>2046832035</v>
      </c>
      <c r="H487" s="12">
        <f>MAX(G487,1)/Settings!$B$18</f>
        <v>0.95313044076465558</v>
      </c>
      <c r="I487" s="12">
        <f>-Settings!$B$21*LN(H487)</f>
        <v>0.19201404343763173</v>
      </c>
      <c r="J487" s="12">
        <f>-Settings!$B$24*LN(H487)</f>
        <v>0.5760421303128952</v>
      </c>
      <c r="K487" s="12">
        <f>Settings!$B$12</f>
        <v>300</v>
      </c>
      <c r="L487" s="12">
        <f>Settings!$B$12*Settings!$B$25</f>
        <v>75</v>
      </c>
    </row>
    <row r="488" spans="1:12" x14ac:dyDescent="0.25">
      <c r="A488" s="7">
        <v>5</v>
      </c>
      <c r="B488" s="7">
        <v>3</v>
      </c>
      <c r="C488" s="12">
        <f>MOD(Settings!$B$17*C487,Settings!$B$18)</f>
        <v>2092322250</v>
      </c>
      <c r="D488" s="12">
        <f>MAX(C488,1)/Settings!$B$18</f>
        <v>0.97431347285132552</v>
      </c>
      <c r="E488" s="12">
        <f>-Settings!$B$11*LN(D488)</f>
        <v>1.5613311845660298</v>
      </c>
      <c r="F488" s="12">
        <f t="shared" si="16"/>
        <v>160.2763156748768</v>
      </c>
      <c r="G488" s="12">
        <f>MOD(Settings!$B$17*G487,Settings!$B$18)</f>
        <v>565470952</v>
      </c>
      <c r="H488" s="12">
        <f>MAX(G488,1)/Settings!$B$18</f>
        <v>0.26331793156606981</v>
      </c>
      <c r="I488" s="12">
        <f>-Settings!$B$21*LN(H488)</f>
        <v>5.3375724464937546</v>
      </c>
      <c r="J488" s="12">
        <f>-Settings!$B$24*LN(H488)</f>
        <v>16.012717339481263</v>
      </c>
      <c r="K488" s="12">
        <f>Settings!$B$12</f>
        <v>300</v>
      </c>
      <c r="L488" s="12">
        <f>Settings!$B$12*Settings!$B$25</f>
        <v>75</v>
      </c>
    </row>
    <row r="489" spans="1:12" x14ac:dyDescent="0.25">
      <c r="A489" s="7">
        <v>5</v>
      </c>
      <c r="B489" s="7">
        <v>4</v>
      </c>
      <c r="C489" s="12">
        <f>MOD(Settings!$B$17*C488,Settings!$B$18)</f>
        <v>615336125</v>
      </c>
      <c r="D489" s="12">
        <f>MAX(C489,1)/Settings!$B$18</f>
        <v>0.28653821222788572</v>
      </c>
      <c r="E489" s="12">
        <f>-Settings!$B$11*LN(D489)</f>
        <v>74.993002542454192</v>
      </c>
      <c r="F489" s="12">
        <f t="shared" si="16"/>
        <v>235.26931821733098</v>
      </c>
      <c r="G489" s="12">
        <f>MOD(Settings!$B$17*G488,Settings!$B$18)</f>
        <v>1255152289</v>
      </c>
      <c r="H489" s="12">
        <f>MAX(G489,1)/Settings!$B$18</f>
        <v>0.58447583093516331</v>
      </c>
      <c r="I489" s="12">
        <f>-Settings!$B$21*LN(H489)</f>
        <v>2.1481593956302398</v>
      </c>
      <c r="J489" s="12">
        <f>-Settings!$B$24*LN(H489)</f>
        <v>6.4444781868907199</v>
      </c>
      <c r="K489" s="12">
        <f>Settings!$B$12</f>
        <v>300</v>
      </c>
      <c r="L489" s="12">
        <f>Settings!$B$12*Settings!$B$25</f>
        <v>75</v>
      </c>
    </row>
    <row r="490" spans="1:12" x14ac:dyDescent="0.25">
      <c r="A490" s="7">
        <v>5</v>
      </c>
      <c r="B490" s="7">
        <v>5</v>
      </c>
      <c r="C490" s="12">
        <f>MOD(Settings!$B$17*C489,Settings!$B$18)</f>
        <v>1820492570</v>
      </c>
      <c r="D490" s="12">
        <f>MAX(C490,1)/Settings!$B$18</f>
        <v>0.84773291407513107</v>
      </c>
      <c r="E490" s="12">
        <f>-Settings!$B$11*LN(D490)</f>
        <v>9.9113791570533998</v>
      </c>
      <c r="F490" s="12">
        <f t="shared" si="16"/>
        <v>245.18069737438438</v>
      </c>
      <c r="G490" s="12">
        <f>MOD(Settings!$B$17*G489,Settings!$B$18)</f>
        <v>612656742</v>
      </c>
      <c r="H490" s="12">
        <f>MAX(G490,1)/Settings!$B$18</f>
        <v>0.28529052729033422</v>
      </c>
      <c r="I490" s="12">
        <f>-Settings!$B$21*LN(H490)</f>
        <v>5.0169888957661701</v>
      </c>
      <c r="J490" s="12">
        <f>-Settings!$B$24*LN(H490)</f>
        <v>15.05096668729851</v>
      </c>
      <c r="K490" s="12">
        <f>Settings!$B$12</f>
        <v>300</v>
      </c>
      <c r="L490" s="12">
        <f>Settings!$B$12*Settings!$B$25</f>
        <v>75</v>
      </c>
    </row>
    <row r="491" spans="1:12" x14ac:dyDescent="0.25">
      <c r="A491" s="7">
        <v>5</v>
      </c>
      <c r="B491" s="7">
        <v>6</v>
      </c>
      <c r="C491" s="12">
        <f>MOD(Settings!$B$17*C490,Settings!$B$18)</f>
        <v>1819105181</v>
      </c>
      <c r="D491" s="12">
        <f>MAX(C491,1)/Settings!$B$18</f>
        <v>0.8470868607270936</v>
      </c>
      <c r="E491" s="12">
        <f>-Settings!$B$11*LN(D491)</f>
        <v>9.9571223131530608</v>
      </c>
      <c r="F491" s="12">
        <f t="shared" si="16"/>
        <v>255.13781968753744</v>
      </c>
      <c r="G491" s="12">
        <f>MOD(Settings!$B$17*G490,Settings!$B$18)</f>
        <v>1885259076</v>
      </c>
      <c r="H491" s="12">
        <f>MAX(G491,1)/Settings!$B$18</f>
        <v>0.87789216864755948</v>
      </c>
      <c r="I491" s="12">
        <f>-Settings!$B$21*LN(H491)</f>
        <v>0.52092603056631914</v>
      </c>
      <c r="J491" s="12">
        <f>-Settings!$B$24*LN(H491)</f>
        <v>1.5627780916989575</v>
      </c>
      <c r="K491" s="12">
        <f>Settings!$B$12</f>
        <v>300</v>
      </c>
      <c r="L491" s="12">
        <f>Settings!$B$12*Settings!$B$25</f>
        <v>75</v>
      </c>
    </row>
    <row r="492" spans="1:12" x14ac:dyDescent="0.25">
      <c r="A492" s="7">
        <v>5</v>
      </c>
      <c r="B492" s="7">
        <v>7</v>
      </c>
      <c r="C492" s="12">
        <f>MOD(Settings!$B$17*C491,Settings!$B$18)</f>
        <v>2123578375</v>
      </c>
      <c r="D492" s="12">
        <f>MAX(C492,1)/Settings!$B$18</f>
        <v>0.98886824026185471</v>
      </c>
      <c r="E492" s="12">
        <f>-Settings!$B$11*LN(D492)</f>
        <v>0.67165088701249231</v>
      </c>
      <c r="F492" s="12">
        <f t="shared" si="16"/>
        <v>255.80947057454995</v>
      </c>
      <c r="G492" s="12">
        <f>MOD(Settings!$B$17*G491,Settings!$B$18)</f>
        <v>1575562494</v>
      </c>
      <c r="H492" s="12">
        <f>MAX(G492,1)/Settings!$B$18</f>
        <v>0.73367845953147781</v>
      </c>
      <c r="I492" s="12">
        <f>-Settings!$B$21*LN(H492)</f>
        <v>1.2387376495199454</v>
      </c>
      <c r="J492" s="12">
        <f>-Settings!$B$24*LN(H492)</f>
        <v>3.7162129485598361</v>
      </c>
      <c r="K492" s="12">
        <f>Settings!$B$12</f>
        <v>300</v>
      </c>
      <c r="L492" s="12">
        <f>Settings!$B$12*Settings!$B$25</f>
        <v>75</v>
      </c>
    </row>
    <row r="493" spans="1:12" x14ac:dyDescent="0.25">
      <c r="A493" s="7">
        <v>5</v>
      </c>
      <c r="B493" s="7">
        <v>8</v>
      </c>
      <c r="C493" s="12">
        <f>MOD(Settings!$B$17*C492,Settings!$B$18)</f>
        <v>1951019132</v>
      </c>
      <c r="D493" s="12">
        <f>MAX(C493,1)/Settings!$B$18</f>
        <v>0.90851408099220787</v>
      </c>
      <c r="E493" s="12">
        <f>-Settings!$B$11*LN(D493)</f>
        <v>5.7566935260081307</v>
      </c>
      <c r="F493" s="12">
        <f t="shared" si="16"/>
        <v>261.56616410055807</v>
      </c>
      <c r="G493" s="12">
        <f>MOD(Settings!$B$17*G492,Settings!$B$18)</f>
        <v>2005469148</v>
      </c>
      <c r="H493" s="12">
        <f>MAX(G493,1)/Settings!$B$18</f>
        <v>0.93386934554850187</v>
      </c>
      <c r="I493" s="12">
        <f>-Settings!$B$21*LN(H493)</f>
        <v>0.27367495012572429</v>
      </c>
      <c r="J493" s="12">
        <f>-Settings!$B$24*LN(H493)</f>
        <v>0.82102485037717288</v>
      </c>
      <c r="K493" s="12">
        <f>Settings!$B$12</f>
        <v>300</v>
      </c>
      <c r="L493" s="12">
        <f>Settings!$B$12*Settings!$B$25</f>
        <v>75</v>
      </c>
    </row>
    <row r="494" spans="1:12" x14ac:dyDescent="0.25">
      <c r="A494" s="7">
        <v>5</v>
      </c>
      <c r="B494" s="7">
        <v>9</v>
      </c>
      <c r="C494" s="12">
        <f>MOD(Settings!$B$17*C493,Settings!$B$18)</f>
        <v>850745481</v>
      </c>
      <c r="D494" s="12">
        <f>MAX(C494,1)/Settings!$B$18</f>
        <v>0.39615923603817788</v>
      </c>
      <c r="E494" s="12">
        <f>-Settings!$B$11*LN(D494)</f>
        <v>55.556342240710904</v>
      </c>
      <c r="F494" s="12">
        <f t="shared" si="16"/>
        <v>317.12250634126895</v>
      </c>
      <c r="G494" s="12">
        <f>MOD(Settings!$B$17*G493,Settings!$B$18)</f>
        <v>1164130771</v>
      </c>
      <c r="H494" s="12">
        <f>MAX(G494,1)/Settings!$B$18</f>
        <v>0.54209063367084165</v>
      </c>
      <c r="I494" s="12">
        <f>-Settings!$B$21*LN(H494)</f>
        <v>2.4492882829096749</v>
      </c>
      <c r="J494" s="12">
        <f>-Settings!$B$24*LN(H494)</f>
        <v>7.3478648487290243</v>
      </c>
      <c r="K494" s="12">
        <f>Settings!$B$12</f>
        <v>300</v>
      </c>
      <c r="L494" s="12">
        <f>Settings!$B$12*Settings!$B$25</f>
        <v>75</v>
      </c>
    </row>
    <row r="495" spans="1:12" x14ac:dyDescent="0.25">
      <c r="A495" s="7">
        <v>5</v>
      </c>
      <c r="B495" s="7">
        <v>10</v>
      </c>
      <c r="C495" s="12">
        <f>MOD(Settings!$B$17*C494,Settings!$B$18)</f>
        <v>533177441</v>
      </c>
      <c r="D495" s="12">
        <f>MAX(C495,1)/Settings!$B$18</f>
        <v>0.24828009365512063</v>
      </c>
      <c r="E495" s="12">
        <f>-Settings!$B$11*LN(D495)</f>
        <v>83.591865613261774</v>
      </c>
      <c r="F495" s="12">
        <f t="shared" si="16"/>
        <v>400.71437195453075</v>
      </c>
      <c r="G495" s="12">
        <f>MOD(Settings!$B$17*G494,Settings!$B$18)</f>
        <v>1969844027</v>
      </c>
      <c r="H495" s="12">
        <f>MAX(G495,1)/Settings!$B$18</f>
        <v>0.91728010583542297</v>
      </c>
      <c r="I495" s="12">
        <f>-Settings!$B$21*LN(H495)</f>
        <v>0.34536957776978205</v>
      </c>
      <c r="J495" s="12">
        <f>-Settings!$B$24*LN(H495)</f>
        <v>1.0361087333093462</v>
      </c>
      <c r="K495" s="12">
        <f>Settings!$B$12</f>
        <v>300</v>
      </c>
      <c r="L495" s="12">
        <f>Settings!$B$12*Settings!$B$25</f>
        <v>75</v>
      </c>
    </row>
    <row r="496" spans="1:12" x14ac:dyDescent="0.25">
      <c r="A496" s="7">
        <v>5</v>
      </c>
      <c r="B496" s="7">
        <v>11</v>
      </c>
      <c r="C496" s="12">
        <f>MOD(Settings!$B$17*C495,Settings!$B$18)</f>
        <v>1811475603</v>
      </c>
      <c r="D496" s="12">
        <f>MAX(C496,1)/Settings!$B$18</f>
        <v>0.84353406161234434</v>
      </c>
      <c r="E496" s="12">
        <f>-Settings!$B$11*LN(D496)</f>
        <v>10.209299791695447</v>
      </c>
      <c r="F496" s="12">
        <f t="shared" si="16"/>
        <v>410.9236717462262</v>
      </c>
      <c r="G496" s="12">
        <f>MOD(Settings!$B$17*G495,Settings!$B$18)</f>
        <v>1560659637</v>
      </c>
      <c r="H496" s="12">
        <f>MAX(G496,1)/Settings!$B$18</f>
        <v>0.72673877595306313</v>
      </c>
      <c r="I496" s="12">
        <f>-Settings!$B$21*LN(H496)</f>
        <v>1.2767527353097836</v>
      </c>
      <c r="J496" s="12">
        <f>-Settings!$B$24*LN(H496)</f>
        <v>3.8302582059293506</v>
      </c>
      <c r="K496" s="12">
        <f>Settings!$B$12</f>
        <v>300</v>
      </c>
      <c r="L496" s="12">
        <f>Settings!$B$12*Settings!$B$25</f>
        <v>75</v>
      </c>
    </row>
    <row r="497" spans="1:12" x14ac:dyDescent="0.25">
      <c r="A497" s="7">
        <v>5</v>
      </c>
      <c r="B497" s="7">
        <v>12</v>
      </c>
      <c r="C497" s="12">
        <f>MOD(Settings!$B$17*C496,Settings!$B$18)</f>
        <v>594796102</v>
      </c>
      <c r="D497" s="12">
        <f>MAX(C497,1)/Settings!$B$18</f>
        <v>0.27697351867192121</v>
      </c>
      <c r="E497" s="12">
        <f>-Settings!$B$11*LN(D497)</f>
        <v>77.030002669631529</v>
      </c>
      <c r="F497" s="12">
        <f t="shared" si="16"/>
        <v>487.95367441585773</v>
      </c>
      <c r="G497" s="12">
        <f>MOD(Settings!$B$17*G496,Settings!$B$18)</f>
        <v>641254601</v>
      </c>
      <c r="H497" s="12">
        <f>MAX(G497,1)/Settings!$B$18</f>
        <v>0.29860744313272064</v>
      </c>
      <c r="I497" s="12">
        <f>-Settings!$B$21*LN(H497)</f>
        <v>4.8345018696815902</v>
      </c>
      <c r="J497" s="12">
        <f>-Settings!$B$24*LN(H497)</f>
        <v>14.503505609044771</v>
      </c>
      <c r="K497" s="12">
        <f>Settings!$B$12</f>
        <v>300</v>
      </c>
      <c r="L497" s="12">
        <f>Settings!$B$12*Settings!$B$25</f>
        <v>75</v>
      </c>
    </row>
    <row r="498" spans="1:12" x14ac:dyDescent="0.25">
      <c r="A498" s="7">
        <v>5</v>
      </c>
      <c r="B498" s="7">
        <v>13</v>
      </c>
      <c r="C498" s="12">
        <f>MOD(Settings!$B$17*C497,Settings!$B$18)</f>
        <v>201709529</v>
      </c>
      <c r="D498" s="12">
        <f>MAX(C498,1)/Settings!$B$18</f>
        <v>9.392831898011654E-2</v>
      </c>
      <c r="E498" s="12">
        <f>-Settings!$B$11*LN(D498)</f>
        <v>141.91340109919807</v>
      </c>
      <c r="F498" s="12">
        <f t="shared" si="16"/>
        <v>629.86707551505583</v>
      </c>
      <c r="G498" s="12">
        <f>MOD(Settings!$B$17*G497,Settings!$B$18)</f>
        <v>1493138361</v>
      </c>
      <c r="H498" s="12">
        <f>MAX(G498,1)/Settings!$B$18</f>
        <v>0.69529673163560068</v>
      </c>
      <c r="I498" s="12">
        <f>-Settings!$B$21*LN(H498)</f>
        <v>1.4536662901669715</v>
      </c>
      <c r="J498" s="12">
        <f>-Settings!$B$24*LN(H498)</f>
        <v>4.3609988705009144</v>
      </c>
      <c r="K498" s="12">
        <f>Settings!$B$12</f>
        <v>300</v>
      </c>
      <c r="L498" s="12">
        <f>Settings!$B$12*Settings!$B$25</f>
        <v>75</v>
      </c>
    </row>
    <row r="499" spans="1:12" x14ac:dyDescent="0.25">
      <c r="A499" s="7">
        <v>5</v>
      </c>
      <c r="B499" s="7">
        <v>14</v>
      </c>
      <c r="C499" s="12">
        <f>MOD(Settings!$B$17*C498,Settings!$B$18)</f>
        <v>1402858937</v>
      </c>
      <c r="D499" s="12">
        <f>MAX(C499,1)/Settings!$B$18</f>
        <v>0.65325709881878324</v>
      </c>
      <c r="E499" s="12">
        <f>-Settings!$B$11*LN(D499)</f>
        <v>25.54707046292511</v>
      </c>
      <c r="F499" s="12">
        <f t="shared" si="16"/>
        <v>655.41414597798098</v>
      </c>
      <c r="G499" s="12">
        <f>MOD(Settings!$B$17*G498,Settings!$B$18)</f>
        <v>1830018132</v>
      </c>
      <c r="H499" s="12">
        <f>MAX(G499,1)/Settings!$B$18</f>
        <v>0.85216859954044621</v>
      </c>
      <c r="I499" s="12">
        <f>-Settings!$B$21*LN(H499)</f>
        <v>0.6398835397810686</v>
      </c>
      <c r="J499" s="12">
        <f>-Settings!$B$24*LN(H499)</f>
        <v>1.9196506193432059</v>
      </c>
      <c r="K499" s="12">
        <f>Settings!$B$12</f>
        <v>300</v>
      </c>
      <c r="L499" s="12">
        <f>Settings!$B$12*Settings!$B$25</f>
        <v>75</v>
      </c>
    </row>
    <row r="500" spans="1:12" x14ac:dyDescent="0.25">
      <c r="A500" s="7">
        <v>5</v>
      </c>
      <c r="B500" s="7">
        <v>15</v>
      </c>
      <c r="C500" s="12">
        <f>MOD(Settings!$B$17*C499,Settings!$B$18)</f>
        <v>627193746</v>
      </c>
      <c r="D500" s="12">
        <f>MAX(C500,1)/Settings!$B$18</f>
        <v>0.29205984728972423</v>
      </c>
      <c r="E500" s="12">
        <f>-Settings!$B$11*LN(D500)</f>
        <v>73.847792474574305</v>
      </c>
      <c r="F500" s="12">
        <f t="shared" si="16"/>
        <v>729.26193845255534</v>
      </c>
      <c r="G500" s="12">
        <f>MOD(Settings!$B$17*G499,Settings!$B$18)</f>
        <v>853952190</v>
      </c>
      <c r="H500" s="12">
        <f>MAX(G500,1)/Settings!$B$18</f>
        <v>0.39765247627983452</v>
      </c>
      <c r="I500" s="12">
        <f>-Settings!$B$21*LN(H500)</f>
        <v>3.6887073212539891</v>
      </c>
      <c r="J500" s="12">
        <f>-Settings!$B$24*LN(H500)</f>
        <v>11.066121963761967</v>
      </c>
      <c r="K500" s="12">
        <f>Settings!$B$12</f>
        <v>300</v>
      </c>
      <c r="L500" s="12">
        <f>Settings!$B$12*Settings!$B$25</f>
        <v>75</v>
      </c>
    </row>
    <row r="501" spans="1:12" x14ac:dyDescent="0.25">
      <c r="A501" s="7">
        <v>5</v>
      </c>
      <c r="B501" s="7">
        <v>16</v>
      </c>
      <c r="C501" s="12">
        <f>MOD(Settings!$B$17*C500,Settings!$B$18)</f>
        <v>1395549546</v>
      </c>
      <c r="D501" s="12">
        <f>MAX(C501,1)/Settings!$B$18</f>
        <v>0.64985339839470269</v>
      </c>
      <c r="E501" s="12">
        <f>-Settings!$B$11*LN(D501)</f>
        <v>25.860508947711701</v>
      </c>
      <c r="F501" s="12">
        <f t="shared" si="16"/>
        <v>755.12244740026699</v>
      </c>
      <c r="G501" s="12">
        <f>MOD(Settings!$B$17*G500,Settings!$B$18)</f>
        <v>741244429</v>
      </c>
      <c r="H501" s="12">
        <f>MAX(G501,1)/Settings!$B$18</f>
        <v>0.34516883517856189</v>
      </c>
      <c r="I501" s="12">
        <f>-Settings!$B$21*LN(H501)</f>
        <v>4.2548864173105798</v>
      </c>
      <c r="J501" s="12">
        <f>-Settings!$B$24*LN(H501)</f>
        <v>12.764659251931739</v>
      </c>
      <c r="K501" s="12">
        <f>Settings!$B$12</f>
        <v>300</v>
      </c>
      <c r="L501" s="12">
        <f>Settings!$B$12*Settings!$B$25</f>
        <v>75</v>
      </c>
    </row>
    <row r="502" spans="1:12" x14ac:dyDescent="0.25">
      <c r="A502" s="7">
        <v>5</v>
      </c>
      <c r="B502" s="7">
        <v>17</v>
      </c>
      <c r="C502" s="12">
        <f>MOD(Settings!$B$17*C501,Settings!$B$18)</f>
        <v>184827088</v>
      </c>
      <c r="D502" s="12">
        <f>MAX(C502,1)/Settings!$B$18</f>
        <v>8.6066819767498789E-2</v>
      </c>
      <c r="E502" s="12">
        <f>-Settings!$B$11*LN(D502)</f>
        <v>147.15787862256099</v>
      </c>
      <c r="F502" s="12">
        <f t="shared" si="16"/>
        <v>902.28032602282792</v>
      </c>
      <c r="G502" s="12">
        <f>MOD(Settings!$B$17*G501,Settings!$B$18)</f>
        <v>542481956</v>
      </c>
      <c r="H502" s="12">
        <f>MAX(G502,1)/Settings!$B$18</f>
        <v>0.25261284608981238</v>
      </c>
      <c r="I502" s="12">
        <f>-Settings!$B$21*LN(H502)</f>
        <v>5.5035888595856051</v>
      </c>
      <c r="J502" s="12">
        <f>-Settings!$B$24*LN(H502)</f>
        <v>16.510766578756815</v>
      </c>
      <c r="K502" s="12">
        <f>Settings!$B$12</f>
        <v>300</v>
      </c>
      <c r="L502" s="12">
        <f>Settings!$B$12*Settings!$B$25</f>
        <v>75</v>
      </c>
    </row>
    <row r="503" spans="1:12" x14ac:dyDescent="0.25">
      <c r="A503" s="7">
        <v>5</v>
      </c>
      <c r="B503" s="7">
        <v>18</v>
      </c>
      <c r="C503" s="12">
        <f>MOD(Settings!$B$17*C502,Settings!$B$18)</f>
        <v>1127514454</v>
      </c>
      <c r="D503" s="12">
        <f>MAX(C503,1)/Settings!$B$18</f>
        <v>0.52503983235221352</v>
      </c>
      <c r="E503" s="12">
        <f>-Settings!$B$11*LN(D503)</f>
        <v>38.656868887290592</v>
      </c>
      <c r="F503" s="12">
        <f t="shared" si="16"/>
        <v>940.93719491011848</v>
      </c>
      <c r="G503" s="12">
        <f>MOD(Settings!$B$17*G502,Settings!$B$18)</f>
        <v>1426152977</v>
      </c>
      <c r="H503" s="12">
        <f>MAX(G503,1)/Settings!$B$18</f>
        <v>0.66410423147683229</v>
      </c>
      <c r="I503" s="12">
        <f>-Settings!$B$21*LN(H503)</f>
        <v>1.6372646668371849</v>
      </c>
      <c r="J503" s="12">
        <f>-Settings!$B$24*LN(H503)</f>
        <v>4.9117940005115548</v>
      </c>
      <c r="K503" s="12">
        <f>Settings!$B$12</f>
        <v>300</v>
      </c>
      <c r="L503" s="12">
        <f>Settings!$B$12*Settings!$B$25</f>
        <v>75</v>
      </c>
    </row>
    <row r="504" spans="1:12" x14ac:dyDescent="0.25">
      <c r="A504" s="7">
        <v>5</v>
      </c>
      <c r="B504" s="7">
        <v>19</v>
      </c>
      <c r="C504" s="12">
        <f>MOD(Settings!$B$17*C503,Settings!$B$18)</f>
        <v>739727250</v>
      </c>
      <c r="D504" s="12">
        <f>MAX(C504,1)/Settings!$B$18</f>
        <v>0.34446234365201667</v>
      </c>
      <c r="E504" s="12">
        <f>-Settings!$B$11*LN(D504)</f>
        <v>63.946230105236218</v>
      </c>
      <c r="F504" s="12">
        <f t="shared" si="16"/>
        <v>1004.8834250153546</v>
      </c>
      <c r="G504" s="12">
        <f>MOD(Settings!$B$17*G503,Settings!$B$18)</f>
        <v>1288100272</v>
      </c>
      <c r="H504" s="12">
        <f>MAX(G504,1)/Settings!$B$18</f>
        <v>0.59981843112028133</v>
      </c>
      <c r="I504" s="12">
        <f>-Settings!$B$21*LN(H504)</f>
        <v>2.0445131374504788</v>
      </c>
      <c r="J504" s="12">
        <f>-Settings!$B$24*LN(H504)</f>
        <v>6.1335394123514364</v>
      </c>
      <c r="K504" s="12">
        <f>Settings!$B$12</f>
        <v>300</v>
      </c>
      <c r="L504" s="12">
        <f>Settings!$B$12*Settings!$B$25</f>
        <v>75</v>
      </c>
    </row>
    <row r="505" spans="1:12" x14ac:dyDescent="0.25">
      <c r="A505" s="7">
        <v>5</v>
      </c>
      <c r="B505" s="7">
        <v>20</v>
      </c>
      <c r="C505" s="12">
        <f>MOD(Settings!$B$17*C504,Settings!$B$18)</f>
        <v>813058267</v>
      </c>
      <c r="D505" s="12">
        <f>MAX(C505,1)/Settings!$B$18</f>
        <v>0.37860975944372349</v>
      </c>
      <c r="E505" s="12">
        <f>-Settings!$B$11*LN(D505)</f>
        <v>58.274955769318588</v>
      </c>
      <c r="F505" s="12">
        <f t="shared" si="16"/>
        <v>1063.1583807846732</v>
      </c>
      <c r="G505" s="12">
        <f>MOD(Settings!$B$17*G504,Settings!$B$18)</f>
        <v>318626097</v>
      </c>
      <c r="H505" s="12">
        <f>MAX(G505,1)/Settings!$B$18</f>
        <v>0.14837183856795161</v>
      </c>
      <c r="I505" s="12">
        <f>-Settings!$B$21*LN(H505)</f>
        <v>7.6321349332769</v>
      </c>
      <c r="J505" s="12">
        <f>-Settings!$B$24*LN(H505)</f>
        <v>22.896404799830698</v>
      </c>
      <c r="K505" s="12">
        <f>Settings!$B$12</f>
        <v>300</v>
      </c>
      <c r="L505" s="12">
        <f>Settings!$B$12*Settings!$B$25</f>
        <v>75</v>
      </c>
    </row>
    <row r="506" spans="1:12" x14ac:dyDescent="0.25">
      <c r="A506" s="7">
        <v>5</v>
      </c>
      <c r="B506" s="7">
        <v>21</v>
      </c>
      <c r="C506" s="12">
        <f>MOD(Settings!$B$17*C505,Settings!$B$18)</f>
        <v>631847608</v>
      </c>
      <c r="D506" s="12">
        <f>MAX(C506,1)/Settings!$B$18</f>
        <v>0.29422697066060594</v>
      </c>
      <c r="E506" s="12">
        <f>-Settings!$B$11*LN(D506)</f>
        <v>73.404228026368713</v>
      </c>
      <c r="F506" s="12">
        <f t="shared" si="16"/>
        <v>1136.5626088110419</v>
      </c>
      <c r="G506" s="12">
        <f>MOD(Settings!$B$17*G505,Settings!$B$18)</f>
        <v>1472080308</v>
      </c>
      <c r="H506" s="12">
        <f>MAX(G506,1)/Settings!$B$18</f>
        <v>0.68549081156285985</v>
      </c>
      <c r="I506" s="12">
        <f>-Settings!$B$21*LN(H506)</f>
        <v>1.5104807362500512</v>
      </c>
      <c r="J506" s="12">
        <f>-Settings!$B$24*LN(H506)</f>
        <v>4.5314422087501534</v>
      </c>
      <c r="K506" s="12">
        <f>Settings!$B$12</f>
        <v>300</v>
      </c>
      <c r="L506" s="12">
        <f>Settings!$B$12*Settings!$B$25</f>
        <v>75</v>
      </c>
    </row>
    <row r="507" spans="1:12" x14ac:dyDescent="0.25">
      <c r="A507" s="7">
        <v>5</v>
      </c>
      <c r="B507" s="7">
        <v>22</v>
      </c>
      <c r="C507" s="12">
        <f>MOD(Settings!$B$17*C506,Settings!$B$18)</f>
        <v>156113241</v>
      </c>
      <c r="D507" s="12">
        <f>MAX(C507,1)/Settings!$B$18</f>
        <v>7.2695892803694998E-2</v>
      </c>
      <c r="E507" s="12">
        <f>-Settings!$B$11*LN(D507)</f>
        <v>157.28822347040656</v>
      </c>
      <c r="F507" s="12">
        <f t="shared" si="16"/>
        <v>1293.8508322814484</v>
      </c>
      <c r="G507" s="12">
        <f>MOD(Settings!$B$17*G506,Settings!$B$18)</f>
        <v>94639469</v>
      </c>
      <c r="H507" s="12">
        <f>MAX(G507,1)/Settings!$B$18</f>
        <v>4.4069936985182544E-2</v>
      </c>
      <c r="I507" s="12">
        <f>-Settings!$B$21*LN(H507)</f>
        <v>12.487909720037587</v>
      </c>
      <c r="J507" s="12">
        <f>-Settings!$B$24*LN(H507)</f>
        <v>37.463729160112763</v>
      </c>
      <c r="K507" s="12">
        <f>Settings!$B$12</f>
        <v>300</v>
      </c>
      <c r="L507" s="12">
        <f>Settings!$B$12*Settings!$B$25</f>
        <v>75</v>
      </c>
    </row>
    <row r="508" spans="1:12" x14ac:dyDescent="0.25">
      <c r="A508" s="7">
        <v>5</v>
      </c>
      <c r="B508" s="7">
        <v>23</v>
      </c>
      <c r="C508" s="12">
        <f>MOD(Settings!$B$17*C507,Settings!$B$18)</f>
        <v>1717708500</v>
      </c>
      <c r="D508" s="12">
        <f>MAX(C508,1)/Settings!$B$18</f>
        <v>0.79987035170191445</v>
      </c>
      <c r="E508" s="12">
        <f>-Settings!$B$11*LN(D508)</f>
        <v>13.398337489201069</v>
      </c>
      <c r="F508" s="12">
        <f t="shared" si="16"/>
        <v>1307.2491697706496</v>
      </c>
      <c r="G508" s="12">
        <f>MOD(Settings!$B$17*G507,Settings!$B$18)</f>
        <v>1467656703</v>
      </c>
      <c r="H508" s="12">
        <f>MAX(G508,1)/Settings!$B$18</f>
        <v>0.68343090996305966</v>
      </c>
      <c r="I508" s="12">
        <f>-Settings!$B$21*LN(H508)</f>
        <v>1.5225188425765839</v>
      </c>
      <c r="J508" s="12">
        <f>-Settings!$B$24*LN(H508)</f>
        <v>4.5675565277297512</v>
      </c>
      <c r="K508" s="12">
        <f>Settings!$B$12</f>
        <v>300</v>
      </c>
      <c r="L508" s="12">
        <f>Settings!$B$12*Settings!$B$25</f>
        <v>75</v>
      </c>
    </row>
    <row r="509" spans="1:12" x14ac:dyDescent="0.25">
      <c r="A509" s="7">
        <v>5</v>
      </c>
      <c r="B509" s="7">
        <v>24</v>
      </c>
      <c r="C509" s="12">
        <f>MOD(Settings!$B$17*C508,Settings!$B$18)</f>
        <v>904092879</v>
      </c>
      <c r="D509" s="12">
        <f>MAX(C509,1)/Settings!$B$18</f>
        <v>0.42100105407694405</v>
      </c>
      <c r="E509" s="12">
        <f>-Settings!$B$11*LN(D509)</f>
        <v>51.907196493430781</v>
      </c>
      <c r="F509" s="12">
        <f t="shared" si="16"/>
        <v>1359.1563662640804</v>
      </c>
      <c r="G509" s="12">
        <f>MOD(Settings!$B$17*G508,Settings!$B$18)</f>
        <v>909037879</v>
      </c>
      <c r="H509" s="12">
        <f>MAX(G509,1)/Settings!$B$18</f>
        <v>0.42330374914375307</v>
      </c>
      <c r="I509" s="12">
        <f>-Settings!$B$21*LN(H509)</f>
        <v>3.4386610982079939</v>
      </c>
      <c r="J509" s="12">
        <f>-Settings!$B$24*LN(H509)</f>
        <v>10.315983294623981</v>
      </c>
      <c r="K509" s="12">
        <f>Settings!$B$12</f>
        <v>300</v>
      </c>
      <c r="L509" s="12">
        <f>Settings!$B$12*Settings!$B$25</f>
        <v>75</v>
      </c>
    </row>
    <row r="510" spans="1:12" x14ac:dyDescent="0.25">
      <c r="A510" s="7">
        <v>5</v>
      </c>
      <c r="B510" s="7">
        <v>25</v>
      </c>
      <c r="C510" s="12">
        <f>MOD(Settings!$B$17*C509,Settings!$B$18)</f>
        <v>1642214828</v>
      </c>
      <c r="D510" s="12">
        <f>MAX(C510,1)/Settings!$B$18</f>
        <v>0.7647158711984362</v>
      </c>
      <c r="E510" s="12">
        <f>-Settings!$B$11*LN(D510)</f>
        <v>16.095055460614461</v>
      </c>
      <c r="F510" s="12">
        <f t="shared" si="16"/>
        <v>1375.2514217246949</v>
      </c>
      <c r="G510" s="12">
        <f>MOD(Settings!$B$17*G509,Settings!$B$18)</f>
        <v>1000967595</v>
      </c>
      <c r="H510" s="12">
        <f>MAX(G510,1)/Settings!$B$18</f>
        <v>0.46611185905808206</v>
      </c>
      <c r="I510" s="12">
        <f>-Settings!$B$21*LN(H510)</f>
        <v>3.0533185310581041</v>
      </c>
      <c r="J510" s="12">
        <f>-Settings!$B$24*LN(H510)</f>
        <v>9.1599555931743133</v>
      </c>
      <c r="K510" s="12">
        <f>Settings!$B$12</f>
        <v>300</v>
      </c>
      <c r="L510" s="12">
        <f>Settings!$B$12*Settings!$B$25</f>
        <v>75</v>
      </c>
    </row>
    <row r="511" spans="1:12" x14ac:dyDescent="0.25">
      <c r="A511" s="7">
        <v>5</v>
      </c>
      <c r="B511" s="7">
        <v>26</v>
      </c>
      <c r="C511" s="12">
        <f>MOD(Settings!$B$17*C510,Settings!$B$18)</f>
        <v>1244782952</v>
      </c>
      <c r="D511" s="12">
        <f>MAX(C511,1)/Settings!$B$18</f>
        <v>0.57964723211696711</v>
      </c>
      <c r="E511" s="12">
        <f>-Settings!$B$11*LN(D511)</f>
        <v>32.720134858246503</v>
      </c>
      <c r="F511" s="12">
        <f t="shared" si="16"/>
        <v>1407.9715565829413</v>
      </c>
      <c r="G511" s="12">
        <f>MOD(Settings!$B$17*G510,Settings!$B$18)</f>
        <v>2022962214</v>
      </c>
      <c r="H511" s="12">
        <f>MAX(G511,1)/Settings!$B$18</f>
        <v>0.94201518918481431</v>
      </c>
      <c r="I511" s="12">
        <f>-Settings!$B$21*LN(H511)</f>
        <v>0.2389355205430222</v>
      </c>
      <c r="J511" s="12">
        <f>-Settings!$B$24*LN(H511)</f>
        <v>0.71680656162906664</v>
      </c>
      <c r="K511" s="12">
        <f>Settings!$B$12</f>
        <v>300</v>
      </c>
      <c r="L511" s="12">
        <f>Settings!$B$12*Settings!$B$25</f>
        <v>75</v>
      </c>
    </row>
    <row r="512" spans="1:12" x14ac:dyDescent="0.25">
      <c r="A512" s="7">
        <v>5</v>
      </c>
      <c r="B512" s="7">
        <v>27</v>
      </c>
      <c r="C512" s="12">
        <f>MOD(Settings!$B$17*C511,Settings!$B$18)</f>
        <v>281385190</v>
      </c>
      <c r="D512" s="12">
        <f>MAX(C512,1)/Settings!$B$18</f>
        <v>0.13103018986574849</v>
      </c>
      <c r="E512" s="12">
        <f>-Settings!$B$11*LN(D512)</f>
        <v>121.93965152050032</v>
      </c>
      <c r="F512" s="12">
        <f t="shared" si="16"/>
        <v>1529.9112081034416</v>
      </c>
      <c r="G512" s="12">
        <f>MOD(Settings!$B$17*G511,Settings!$B$18)</f>
        <v>964831394</v>
      </c>
      <c r="H512" s="12">
        <f>MAX(G512,1)/Settings!$B$18</f>
        <v>0.44928462917417505</v>
      </c>
      <c r="I512" s="12">
        <f>-Settings!$B$21*LN(H512)</f>
        <v>3.2003946963937646</v>
      </c>
      <c r="J512" s="12">
        <f>-Settings!$B$24*LN(H512)</f>
        <v>9.6011840891812934</v>
      </c>
      <c r="K512" s="12">
        <f>Settings!$B$12</f>
        <v>300</v>
      </c>
      <c r="L512" s="12">
        <f>Settings!$B$12*Settings!$B$25</f>
        <v>75</v>
      </c>
    </row>
    <row r="513" spans="1:12" x14ac:dyDescent="0.25">
      <c r="A513" s="7">
        <v>5</v>
      </c>
      <c r="B513" s="7">
        <v>28</v>
      </c>
      <c r="C513" s="12">
        <f>MOD(Settings!$B$17*C512,Settings!$B$18)</f>
        <v>481897636</v>
      </c>
      <c r="D513" s="12">
        <f>MAX(C513,1)/Settings!$B$18</f>
        <v>0.22440107363481124</v>
      </c>
      <c r="E513" s="12">
        <f>-Settings!$B$11*LN(D513)</f>
        <v>89.659219252571134</v>
      </c>
      <c r="F513" s="12">
        <f t="shared" si="16"/>
        <v>1619.5704273560127</v>
      </c>
      <c r="G513" s="12">
        <f>MOD(Settings!$B$17*G512,Settings!$B$18)</f>
        <v>272220461</v>
      </c>
      <c r="H513" s="12">
        <f>MAX(G513,1)/Settings!$B$18</f>
        <v>0.12676253035979462</v>
      </c>
      <c r="I513" s="12">
        <f>-Settings!$B$21*LN(H513)</f>
        <v>8.2617591301706543</v>
      </c>
      <c r="J513" s="12">
        <f>-Settings!$B$24*LN(H513)</f>
        <v>24.785277390511965</v>
      </c>
      <c r="K513" s="12">
        <f>Settings!$B$12</f>
        <v>300</v>
      </c>
      <c r="L513" s="12">
        <f>Settings!$B$12*Settings!$B$25</f>
        <v>75</v>
      </c>
    </row>
    <row r="514" spans="1:12" x14ac:dyDescent="0.25">
      <c r="A514" s="7">
        <v>5</v>
      </c>
      <c r="B514" s="7">
        <v>29</v>
      </c>
      <c r="C514" s="12">
        <f>MOD(Settings!$B$17*C513,Settings!$B$18)</f>
        <v>1092735415</v>
      </c>
      <c r="D514" s="12">
        <f>MAX(C514,1)/Settings!$B$18</f>
        <v>0.50884458027260593</v>
      </c>
      <c r="E514" s="12">
        <f>-Settings!$B$11*LN(D514)</f>
        <v>40.536759140051238</v>
      </c>
      <c r="F514" s="12">
        <f t="shared" si="16"/>
        <v>1660.1071864960641</v>
      </c>
      <c r="G514" s="12">
        <f>MOD(Settings!$B$17*G513,Settings!$B$18)</f>
        <v>1069119917</v>
      </c>
      <c r="H514" s="12">
        <f>MAX(G514,1)/Settings!$B$18</f>
        <v>0.49784775706839179</v>
      </c>
      <c r="I514" s="12">
        <f>-Settings!$B$21*LN(H514)</f>
        <v>2.7898438295756898</v>
      </c>
      <c r="J514" s="12">
        <f>-Settings!$B$24*LN(H514)</f>
        <v>8.3695314887270698</v>
      </c>
      <c r="K514" s="12">
        <f>Settings!$B$12</f>
        <v>300</v>
      </c>
      <c r="L514" s="12">
        <f>Settings!$B$12*Settings!$B$25</f>
        <v>75</v>
      </c>
    </row>
    <row r="515" spans="1:12" x14ac:dyDescent="0.25">
      <c r="A515" s="7">
        <v>5</v>
      </c>
      <c r="B515" s="7">
        <v>30</v>
      </c>
      <c r="C515" s="12">
        <f>MOD(Settings!$B$17*C514,Settings!$B$18)</f>
        <v>323970761</v>
      </c>
      <c r="D515" s="12">
        <f>MAX(C515,1)/Settings!$B$18</f>
        <v>0.1508606416875779</v>
      </c>
      <c r="E515" s="12">
        <f>-Settings!$B$11*LN(D515)</f>
        <v>113.48392626212517</v>
      </c>
      <c r="F515" s="12">
        <f t="shared" si="16"/>
        <v>1773.5911127581892</v>
      </c>
      <c r="G515" s="12">
        <f>MOD(Settings!$B$17*G514,Settings!$B$18)</f>
        <v>702770570</v>
      </c>
      <c r="H515" s="12">
        <f>MAX(G515,1)/Settings!$B$18</f>
        <v>0.32725304846058278</v>
      </c>
      <c r="I515" s="12">
        <f>-Settings!$B$21*LN(H515)</f>
        <v>4.4680862353917767</v>
      </c>
      <c r="J515" s="12">
        <f>-Settings!$B$24*LN(H515)</f>
        <v>13.40425870617533</v>
      </c>
      <c r="K515" s="12">
        <f>Settings!$B$12</f>
        <v>300</v>
      </c>
      <c r="L515" s="12">
        <f>Settings!$B$12*Settings!$B$25</f>
        <v>75</v>
      </c>
    </row>
    <row r="516" spans="1:12" x14ac:dyDescent="0.25">
      <c r="A516" s="7">
        <v>5</v>
      </c>
      <c r="B516" s="7">
        <v>31</v>
      </c>
      <c r="C516" s="12">
        <f>MOD(Settings!$B$17*C515,Settings!$B$18)</f>
        <v>1105534982</v>
      </c>
      <c r="D516" s="12">
        <f>MAX(C516,1)/Settings!$B$18</f>
        <v>0.51480484312158303</v>
      </c>
      <c r="E516" s="12">
        <f>-Settings!$B$11*LN(D516)</f>
        <v>39.838043731880127</v>
      </c>
      <c r="F516" s="12">
        <f t="shared" si="16"/>
        <v>1813.4291564900693</v>
      </c>
      <c r="G516" s="12">
        <f>MOD(Settings!$B$17*G515,Settings!$B$18)</f>
        <v>304911490</v>
      </c>
      <c r="H516" s="12">
        <f>MAX(G516,1)/Settings!$B$18</f>
        <v>0.14198547701443801</v>
      </c>
      <c r="I516" s="12">
        <f>-Settings!$B$21*LN(H516)</f>
        <v>7.8081220046299427</v>
      </c>
      <c r="J516" s="12">
        <f>-Settings!$B$24*LN(H516)</f>
        <v>23.424366013889827</v>
      </c>
      <c r="K516" s="12">
        <f>Settings!$B$12</f>
        <v>300</v>
      </c>
      <c r="L516" s="12">
        <f>Settings!$B$12*Settings!$B$25</f>
        <v>75</v>
      </c>
    </row>
    <row r="517" spans="1:12" x14ac:dyDescent="0.25">
      <c r="A517" s="7">
        <v>5</v>
      </c>
      <c r="B517" s="7">
        <v>32</v>
      </c>
      <c r="C517" s="12">
        <f>MOD(Settings!$B$17*C516,Settings!$B$18)</f>
        <v>697928630</v>
      </c>
      <c r="D517" s="12">
        <f>MAX(C517,1)/Settings!$B$18</f>
        <v>0.32499834444606601</v>
      </c>
      <c r="E517" s="12">
        <f>-Settings!$B$11*LN(D517)</f>
        <v>67.436111440648716</v>
      </c>
      <c r="F517" s="12">
        <f t="shared" si="16"/>
        <v>1880.8652679307181</v>
      </c>
      <c r="G517" s="12">
        <f>MOD(Settings!$B$17*G516,Settings!$B$18)</f>
        <v>751430688</v>
      </c>
      <c r="H517" s="12">
        <f>MAX(G517,1)/Settings!$B$18</f>
        <v>0.34991218165956073</v>
      </c>
      <c r="I517" s="12">
        <f>-Settings!$B$21*LN(H517)</f>
        <v>4.2002922621034235</v>
      </c>
      <c r="J517" s="12">
        <f>-Settings!$B$24*LN(H517)</f>
        <v>12.60087678631027</v>
      </c>
      <c r="K517" s="12">
        <f>Settings!$B$12</f>
        <v>300</v>
      </c>
      <c r="L517" s="12">
        <f>Settings!$B$12*Settings!$B$25</f>
        <v>75</v>
      </c>
    </row>
    <row r="518" spans="1:12" x14ac:dyDescent="0.25">
      <c r="A518" s="7">
        <v>5</v>
      </c>
      <c r="B518" s="7">
        <v>33</v>
      </c>
      <c r="C518" s="12">
        <f>MOD(Settings!$B$17*C517,Settings!$B$18)</f>
        <v>530804496</v>
      </c>
      <c r="D518" s="12">
        <f>MAX(C518,1)/Settings!$B$18</f>
        <v>0.24717510503119561</v>
      </c>
      <c r="E518" s="12">
        <f>-Settings!$B$11*LN(D518)</f>
        <v>83.859495976354765</v>
      </c>
      <c r="F518" s="12">
        <f t="shared" si="16"/>
        <v>1964.7247639070729</v>
      </c>
      <c r="G518" s="12">
        <f>MOD(Settings!$B$17*G517,Settings!$B$18)</f>
        <v>2091728856</v>
      </c>
      <c r="H518" s="12">
        <f>MAX(G518,1)/Settings!$B$18</f>
        <v>0.97403715223727616</v>
      </c>
      <c r="I518" s="12">
        <f>-Settings!$B$21*LN(H518)</f>
        <v>0.10522332834515497</v>
      </c>
      <c r="J518" s="12">
        <f>-Settings!$B$24*LN(H518)</f>
        <v>0.3156699850354649</v>
      </c>
      <c r="K518" s="12">
        <f>Settings!$B$12</f>
        <v>300</v>
      </c>
      <c r="L518" s="12">
        <f>Settings!$B$12*Settings!$B$25</f>
        <v>75</v>
      </c>
    </row>
    <row r="519" spans="1:12" x14ac:dyDescent="0.25">
      <c r="A519" s="7">
        <v>5</v>
      </c>
      <c r="B519" s="7">
        <v>34</v>
      </c>
      <c r="C519" s="12">
        <f>MOD(Settings!$B$17*C518,Settings!$B$18)</f>
        <v>584094634</v>
      </c>
      <c r="D519" s="12">
        <f>MAX(C519,1)/Settings!$B$18</f>
        <v>0.27199025930463816</v>
      </c>
      <c r="E519" s="12">
        <f>-Settings!$B$11*LN(D519)</f>
        <v>78.11934148244336</v>
      </c>
      <c r="F519" s="12">
        <f t="shared" ref="F519:F550" si="17">F518+E519</f>
        <v>2042.8441053895162</v>
      </c>
      <c r="G519" s="12">
        <f>MOD(Settings!$B$17*G518,Settings!$B$18)</f>
        <v>1379581402</v>
      </c>
      <c r="H519" s="12">
        <f>MAX(G519,1)/Settings!$B$18</f>
        <v>0.64241765190028477</v>
      </c>
      <c r="I519" s="12">
        <f>-Settings!$B$21*LN(H519)</f>
        <v>1.7700665547023922</v>
      </c>
      <c r="J519" s="12">
        <f>-Settings!$B$24*LN(H519)</f>
        <v>5.3101996641071763</v>
      </c>
      <c r="K519" s="12">
        <f>Settings!$B$12</f>
        <v>300</v>
      </c>
      <c r="L519" s="12">
        <f>Settings!$B$12*Settings!$B$25</f>
        <v>75</v>
      </c>
    </row>
    <row r="520" spans="1:12" x14ac:dyDescent="0.25">
      <c r="A520" s="7">
        <v>5</v>
      </c>
      <c r="B520" s="7">
        <v>35</v>
      </c>
      <c r="C520" s="12">
        <f>MOD(Settings!$B$17*C519,Settings!$B$18)</f>
        <v>730763201</v>
      </c>
      <c r="D520" s="12">
        <f>MAX(C520,1)/Settings!$B$18</f>
        <v>0.34028813305324324</v>
      </c>
      <c r="E520" s="12">
        <f>-Settings!$B$11*LN(D520)</f>
        <v>64.6777542059084</v>
      </c>
      <c r="F520" s="12">
        <f t="shared" si="17"/>
        <v>2107.5218595954248</v>
      </c>
      <c r="G520" s="12">
        <f>MOD(Settings!$B$17*G519,Settings!$B$18)</f>
        <v>243686755</v>
      </c>
      <c r="H520" s="12">
        <f>MAX(G520,1)/Settings!$B$18</f>
        <v>0.11347548808598681</v>
      </c>
      <c r="I520" s="12">
        <f>-Settings!$B$21*LN(H520)</f>
        <v>8.7046737175375153</v>
      </c>
      <c r="J520" s="12">
        <f>-Settings!$B$24*LN(H520)</f>
        <v>26.114021152612544</v>
      </c>
      <c r="K520" s="12">
        <f>Settings!$B$12</f>
        <v>300</v>
      </c>
      <c r="L520" s="12">
        <f>Settings!$B$12*Settings!$B$25</f>
        <v>75</v>
      </c>
    </row>
    <row r="521" spans="1:12" x14ac:dyDescent="0.25">
      <c r="A521" s="7">
        <v>5</v>
      </c>
      <c r="B521" s="7">
        <v>36</v>
      </c>
      <c r="C521" s="12">
        <f>MOD(Settings!$B$17*C520,Settings!$B$18)</f>
        <v>478142014</v>
      </c>
      <c r="D521" s="12">
        <f>MAX(C521,1)/Settings!$B$18</f>
        <v>0.2226522258588356</v>
      </c>
      <c r="E521" s="12">
        <f>-Settings!$B$11*LN(D521)</f>
        <v>90.12865500864558</v>
      </c>
      <c r="F521" s="12">
        <f t="shared" si="17"/>
        <v>2197.6505146040704</v>
      </c>
      <c r="G521" s="12">
        <f>MOD(Settings!$B$17*G520,Settings!$B$18)</f>
        <v>391976456</v>
      </c>
      <c r="H521" s="12">
        <f>MAX(G521,1)/Settings!$B$18</f>
        <v>0.18252826118028176</v>
      </c>
      <c r="I521" s="12">
        <f>-Settings!$B$21*LN(H521)</f>
        <v>6.8034010486645764</v>
      </c>
      <c r="J521" s="12">
        <f>-Settings!$B$24*LN(H521)</f>
        <v>20.41020314599373</v>
      </c>
      <c r="K521" s="12">
        <f>Settings!$B$12</f>
        <v>300</v>
      </c>
      <c r="L521" s="12">
        <f>Settings!$B$12*Settings!$B$25</f>
        <v>75</v>
      </c>
    </row>
    <row r="522" spans="1:12" x14ac:dyDescent="0.25">
      <c r="A522" s="7">
        <v>5</v>
      </c>
      <c r="B522" s="7">
        <v>37</v>
      </c>
      <c r="C522" s="12">
        <f>MOD(Settings!$B$17*C521,Settings!$B$18)</f>
        <v>249022224</v>
      </c>
      <c r="D522" s="12">
        <f>MAX(C522,1)/Settings!$B$18</f>
        <v>0.11596000945007429</v>
      </c>
      <c r="E522" s="12">
        <f>-Settings!$B$11*LN(D522)</f>
        <v>129.27059360606557</v>
      </c>
      <c r="F522" s="12">
        <f t="shared" si="17"/>
        <v>2326.921108210136</v>
      </c>
      <c r="G522" s="12">
        <f>MOD(Settings!$B$17*G521,Settings!$B$18)</f>
        <v>1615950643</v>
      </c>
      <c r="H522" s="12">
        <f>MAX(G522,1)/Settings!$B$18</f>
        <v>0.75248565699555248</v>
      </c>
      <c r="I522" s="12">
        <f>-Settings!$B$21*LN(H522)</f>
        <v>1.1374933720471438</v>
      </c>
      <c r="J522" s="12">
        <f>-Settings!$B$24*LN(H522)</f>
        <v>3.4124801161414315</v>
      </c>
      <c r="K522" s="12">
        <f>Settings!$B$12</f>
        <v>300</v>
      </c>
      <c r="L522" s="12">
        <f>Settings!$B$12*Settings!$B$25</f>
        <v>75</v>
      </c>
    </row>
    <row r="523" spans="1:12" x14ac:dyDescent="0.25">
      <c r="A523" s="7">
        <v>5</v>
      </c>
      <c r="B523" s="7">
        <v>38</v>
      </c>
      <c r="C523" s="12">
        <f>MOD(Settings!$B$17*C522,Settings!$B$18)</f>
        <v>2018374412</v>
      </c>
      <c r="D523" s="12">
        <f>MAX(C523,1)/Settings!$B$18</f>
        <v>0.93987882739858652</v>
      </c>
      <c r="E523" s="12">
        <f>-Settings!$B$11*LN(D523)</f>
        <v>3.720259143005527</v>
      </c>
      <c r="F523" s="12">
        <f t="shared" si="17"/>
        <v>2330.6413673531415</v>
      </c>
      <c r="G523" s="12">
        <f>MOD(Settings!$B$17*G522,Settings!$B$18)</f>
        <v>56773292</v>
      </c>
      <c r="H523" s="12">
        <f>MAX(G523,1)/Settings!$B$18</f>
        <v>2.6437124249728921E-2</v>
      </c>
      <c r="I523" s="12">
        <f>-Settings!$B$21*LN(H523)</f>
        <v>14.531944140211415</v>
      </c>
      <c r="J523" s="12">
        <f>-Settings!$B$24*LN(H523)</f>
        <v>43.595832420634245</v>
      </c>
      <c r="K523" s="12">
        <f>Settings!$B$12</f>
        <v>300</v>
      </c>
      <c r="L523" s="12">
        <f>Settings!$B$12*Settings!$B$25</f>
        <v>75</v>
      </c>
    </row>
    <row r="524" spans="1:12" x14ac:dyDescent="0.25">
      <c r="A524" s="7">
        <v>5</v>
      </c>
      <c r="B524" s="7">
        <v>39</v>
      </c>
      <c r="C524" s="12">
        <f>MOD(Settings!$B$17*C523,Settings!$B$18)</f>
        <v>1167054472</v>
      </c>
      <c r="D524" s="12">
        <f>MAX(C524,1)/Settings!$B$18</f>
        <v>0.54345208804283851</v>
      </c>
      <c r="E524" s="12">
        <f>-Settings!$B$11*LN(D524)</f>
        <v>36.588823846902315</v>
      </c>
      <c r="F524" s="12">
        <f t="shared" si="17"/>
        <v>2367.2301912000439</v>
      </c>
      <c r="G524" s="12">
        <f>MOD(Settings!$B$17*G523,Settings!$B$18)</f>
        <v>705979376</v>
      </c>
      <c r="H524" s="12">
        <f>MAX(G524,1)/Settings!$B$18</f>
        <v>0.32874726519395936</v>
      </c>
      <c r="I524" s="12">
        <f>-Settings!$B$21*LN(H524)</f>
        <v>4.4498640573056347</v>
      </c>
      <c r="J524" s="12">
        <f>-Settings!$B$24*LN(H524)</f>
        <v>13.349592171916903</v>
      </c>
      <c r="K524" s="12">
        <f>Settings!$B$12</f>
        <v>300</v>
      </c>
      <c r="L524" s="12">
        <f>Settings!$B$12*Settings!$B$25</f>
        <v>75</v>
      </c>
    </row>
    <row r="525" spans="1:12" x14ac:dyDescent="0.25">
      <c r="A525" s="7">
        <v>5</v>
      </c>
      <c r="B525" s="7">
        <v>40</v>
      </c>
      <c r="C525" s="12">
        <f>MOD(Settings!$B$17*C524,Settings!$B$18)</f>
        <v>1716362853</v>
      </c>
      <c r="D525" s="12">
        <f>MAX(C525,1)/Settings!$B$18</f>
        <v>0.79924373598734089</v>
      </c>
      <c r="E525" s="12">
        <f>-Settings!$B$11*LN(D525)</f>
        <v>13.445359706175033</v>
      </c>
      <c r="F525" s="12">
        <f t="shared" si="17"/>
        <v>2380.6755509062191</v>
      </c>
      <c r="G525" s="12">
        <f>MOD(Settings!$B$17*G524,Settings!$B$18)</f>
        <v>548222757</v>
      </c>
      <c r="H525" s="12">
        <f>MAX(G525,1)/Settings!$B$18</f>
        <v>0.25528611487489478</v>
      </c>
      <c r="I525" s="12">
        <f>-Settings!$B$21*LN(H525)</f>
        <v>5.4614813747979012</v>
      </c>
      <c r="J525" s="12">
        <f>-Settings!$B$24*LN(H525)</f>
        <v>16.384444124393703</v>
      </c>
      <c r="K525" s="12">
        <f>Settings!$B$12</f>
        <v>300</v>
      </c>
      <c r="L525" s="12">
        <f>Settings!$B$12*Settings!$B$25</f>
        <v>75</v>
      </c>
    </row>
    <row r="526" spans="1:12" x14ac:dyDescent="0.25">
      <c r="A526" s="7">
        <v>5</v>
      </c>
      <c r="B526" s="7">
        <v>41</v>
      </c>
      <c r="C526" s="12">
        <f>MOD(Settings!$B$17*C525,Settings!$B$18)</f>
        <v>1910123867</v>
      </c>
      <c r="D526" s="12">
        <f>MAX(C526,1)/Settings!$B$18</f>
        <v>0.88947073923864906</v>
      </c>
      <c r="E526" s="12">
        <f>-Settings!$B$11*LN(D526)</f>
        <v>7.0277200894813223</v>
      </c>
      <c r="F526" s="12">
        <f t="shared" si="17"/>
        <v>2387.7032709957002</v>
      </c>
      <c r="G526" s="12">
        <f>MOD(Settings!$B$17*G525,Settings!$B$18)</f>
        <v>1275031269</v>
      </c>
      <c r="H526" s="12">
        <f>MAX(G526,1)/Settings!$B$18</f>
        <v>0.59373270235663866</v>
      </c>
      <c r="I526" s="12">
        <f>-Settings!$B$21*LN(H526)</f>
        <v>2.0853042277227445</v>
      </c>
      <c r="J526" s="12">
        <f>-Settings!$B$24*LN(H526)</f>
        <v>6.2559126831682335</v>
      </c>
      <c r="K526" s="12">
        <f>Settings!$B$12</f>
        <v>300</v>
      </c>
      <c r="L526" s="12">
        <f>Settings!$B$12*Settings!$B$25</f>
        <v>75</v>
      </c>
    </row>
    <row r="527" spans="1:12" x14ac:dyDescent="0.25">
      <c r="A527" s="7">
        <v>5</v>
      </c>
      <c r="B527" s="7">
        <v>42</v>
      </c>
      <c r="C527" s="12">
        <f>MOD(Settings!$B$17*C526,Settings!$B$18)</f>
        <v>718793666</v>
      </c>
      <c r="D527" s="12">
        <f>MAX(C527,1)/Settings!$B$18</f>
        <v>0.33471438397407272</v>
      </c>
      <c r="E527" s="12">
        <f>-Settings!$B$11*LN(D527)</f>
        <v>65.668661757991615</v>
      </c>
      <c r="F527" s="12">
        <f t="shared" si="17"/>
        <v>2453.3719327536919</v>
      </c>
      <c r="G527" s="12">
        <f>MOD(Settings!$B$17*G526,Settings!$B$18)</f>
        <v>1858708317</v>
      </c>
      <c r="H527" s="12">
        <f>MAX(G527,1)/Settings!$B$18</f>
        <v>0.86552850802686465</v>
      </c>
      <c r="I527" s="12">
        <f>-Settings!$B$21*LN(H527)</f>
        <v>0.57765986676506065</v>
      </c>
      <c r="J527" s="12">
        <f>-Settings!$B$24*LN(H527)</f>
        <v>1.7329796002951818</v>
      </c>
      <c r="K527" s="12">
        <f>Settings!$B$12</f>
        <v>300</v>
      </c>
      <c r="L527" s="12">
        <f>Settings!$B$12*Settings!$B$25</f>
        <v>75</v>
      </c>
    </row>
    <row r="528" spans="1:12" x14ac:dyDescent="0.25">
      <c r="A528" s="7">
        <v>5</v>
      </c>
      <c r="B528" s="7">
        <v>43</v>
      </c>
      <c r="C528" s="12">
        <f>MOD(Settings!$B$17*C527,Settings!$B$18)</f>
        <v>1169630087</v>
      </c>
      <c r="D528" s="12">
        <f>MAX(C528,1)/Settings!$B$18</f>
        <v>0.54465145223990619</v>
      </c>
      <c r="E528" s="12">
        <f>-Settings!$B$11*LN(D528)</f>
        <v>36.456553565070571</v>
      </c>
      <c r="F528" s="12">
        <f t="shared" si="17"/>
        <v>2489.8284863187623</v>
      </c>
      <c r="G528" s="12">
        <f>MOD(Settings!$B$17*G527,Settings!$B$18)</f>
        <v>2013554557</v>
      </c>
      <c r="H528" s="12">
        <f>MAX(G528,1)/Settings!$B$18</f>
        <v>0.93763440751360472</v>
      </c>
      <c r="I528" s="12">
        <f>-Settings!$B$21*LN(H528)</f>
        <v>0.25758065359708437</v>
      </c>
      <c r="J528" s="12">
        <f>-Settings!$B$24*LN(H528)</f>
        <v>0.77274196079125312</v>
      </c>
      <c r="K528" s="12">
        <f>Settings!$B$12</f>
        <v>300</v>
      </c>
      <c r="L528" s="12">
        <f>Settings!$B$12*Settings!$B$25</f>
        <v>75</v>
      </c>
    </row>
    <row r="529" spans="1:12" x14ac:dyDescent="0.25">
      <c r="A529" s="7">
        <v>5</v>
      </c>
      <c r="B529" s="7">
        <v>44</v>
      </c>
      <c r="C529" s="12">
        <f>MOD(Settings!$B$17*C528,Settings!$B$18)</f>
        <v>2055051218</v>
      </c>
      <c r="D529" s="12">
        <f>MAX(C529,1)/Settings!$B$18</f>
        <v>0.95695779610283571</v>
      </c>
      <c r="E529" s="12">
        <f>-Settings!$B$11*LN(D529)</f>
        <v>2.6397593224589251</v>
      </c>
      <c r="F529" s="12">
        <f t="shared" si="17"/>
        <v>2492.4682456412211</v>
      </c>
      <c r="G529" s="12">
        <f>MOD(Settings!$B$17*G528,Settings!$B$18)</f>
        <v>1764130073</v>
      </c>
      <c r="H529" s="12">
        <f>MAX(G529,1)/Settings!$B$18</f>
        <v>0.82148708115401081</v>
      </c>
      <c r="I529" s="12">
        <f>-Settings!$B$21*LN(H529)</f>
        <v>0.78655627020706309</v>
      </c>
      <c r="J529" s="12">
        <f>-Settings!$B$24*LN(H529)</f>
        <v>2.3596688106211894</v>
      </c>
      <c r="K529" s="12">
        <f>Settings!$B$12</f>
        <v>300</v>
      </c>
      <c r="L529" s="12">
        <f>Settings!$B$12*Settings!$B$25</f>
        <v>75</v>
      </c>
    </row>
    <row r="530" spans="1:12" x14ac:dyDescent="0.25">
      <c r="A530" s="7">
        <v>5</v>
      </c>
      <c r="B530" s="7">
        <v>45</v>
      </c>
      <c r="C530" s="12">
        <f>MOD(Settings!$B$17*C529,Settings!$B$18)</f>
        <v>1266326225</v>
      </c>
      <c r="D530" s="12">
        <f>MAX(C530,1)/Settings!$B$18</f>
        <v>0.58967910035964055</v>
      </c>
      <c r="E530" s="12">
        <f>-Settings!$B$11*LN(D530)</f>
        <v>31.69060726463416</v>
      </c>
      <c r="F530" s="12">
        <f t="shared" si="17"/>
        <v>2524.1588529058554</v>
      </c>
      <c r="G530" s="12">
        <f>MOD(Settings!$B$17*G529,Settings!$B$18)</f>
        <v>1574906429</v>
      </c>
      <c r="H530" s="12">
        <f>MAX(G530,1)/Settings!$B$18</f>
        <v>0.73337295545887804</v>
      </c>
      <c r="I530" s="12">
        <f>-Settings!$B$21*LN(H530)</f>
        <v>1.2404035983688773</v>
      </c>
      <c r="J530" s="12">
        <f>-Settings!$B$24*LN(H530)</f>
        <v>3.7212107951066318</v>
      </c>
      <c r="K530" s="12">
        <f>Settings!$B$12</f>
        <v>300</v>
      </c>
      <c r="L530" s="12">
        <f>Settings!$B$12*Settings!$B$25</f>
        <v>75</v>
      </c>
    </row>
    <row r="531" spans="1:12" x14ac:dyDescent="0.25">
      <c r="A531" s="7">
        <v>5</v>
      </c>
      <c r="B531" s="7">
        <v>46</v>
      </c>
      <c r="C531" s="12">
        <f>MOD(Settings!$B$17*C530,Settings!$B$18)</f>
        <v>1581921805</v>
      </c>
      <c r="D531" s="12">
        <f>MAX(C531,1)/Settings!$B$18</f>
        <v>0.73663974447950709</v>
      </c>
      <c r="E531" s="12">
        <f>-Settings!$B$11*LN(D531)</f>
        <v>18.33937918570129</v>
      </c>
      <c r="F531" s="12">
        <f t="shared" si="17"/>
        <v>2542.4982320915565</v>
      </c>
      <c r="G531" s="12">
        <f>MOD(Settings!$B$17*G530,Settings!$B$18)</f>
        <v>1716402928</v>
      </c>
      <c r="H531" s="12">
        <f>MAX(G531,1)/Settings!$B$18</f>
        <v>0.7992623973634384</v>
      </c>
      <c r="I531" s="12">
        <f>-Settings!$B$21*LN(H531)</f>
        <v>0.89626391966557262</v>
      </c>
      <c r="J531" s="12">
        <f>-Settings!$B$24*LN(H531)</f>
        <v>2.6887917589967181</v>
      </c>
      <c r="K531" s="12">
        <f>Settings!$B$12</f>
        <v>300</v>
      </c>
      <c r="L531" s="12">
        <f>Settings!$B$12*Settings!$B$25</f>
        <v>75</v>
      </c>
    </row>
    <row r="532" spans="1:12" x14ac:dyDescent="0.25">
      <c r="A532" s="7">
        <v>5</v>
      </c>
      <c r="B532" s="7">
        <v>47</v>
      </c>
      <c r="C532" s="12">
        <f>MOD(Settings!$B$17*C531,Settings!$B$18)</f>
        <v>1512226775</v>
      </c>
      <c r="D532" s="12">
        <f>MAX(C532,1)/Settings!$B$18</f>
        <v>0.70418546707564289</v>
      </c>
      <c r="E532" s="12">
        <f>-Settings!$B$11*LN(D532)</f>
        <v>21.042810598180672</v>
      </c>
      <c r="F532" s="12">
        <f t="shared" si="17"/>
        <v>2563.541042689737</v>
      </c>
      <c r="G532" s="12">
        <f>MOD(Settings!$B$17*G531,Settings!$B$18)</f>
        <v>436180745</v>
      </c>
      <c r="H532" s="12">
        <f>MAX(G532,1)/Settings!$B$18</f>
        <v>0.20311248731013037</v>
      </c>
      <c r="I532" s="12">
        <f>-Settings!$B$21*LN(H532)</f>
        <v>6.3759813149211739</v>
      </c>
      <c r="J532" s="12">
        <f>-Settings!$B$24*LN(H532)</f>
        <v>19.127943944763523</v>
      </c>
      <c r="K532" s="12">
        <f>Settings!$B$12</f>
        <v>300</v>
      </c>
      <c r="L532" s="12">
        <f>Settings!$B$12*Settings!$B$25</f>
        <v>75</v>
      </c>
    </row>
    <row r="533" spans="1:12" x14ac:dyDescent="0.25">
      <c r="A533" s="7">
        <v>5</v>
      </c>
      <c r="B533" s="7">
        <v>48</v>
      </c>
      <c r="C533" s="12">
        <f>MOD(Settings!$B$17*C532,Settings!$B$18)</f>
        <v>526445180</v>
      </c>
      <c r="D533" s="12">
        <f>MAX(C533,1)/Settings!$B$18</f>
        <v>0.24514514032990911</v>
      </c>
      <c r="E533" s="12">
        <f>-Settings!$B$11*LN(D533)</f>
        <v>84.354290059969173</v>
      </c>
      <c r="F533" s="12">
        <f t="shared" si="17"/>
        <v>2647.8953327497061</v>
      </c>
      <c r="G533" s="12">
        <f>MOD(Settings!$B$17*G532,Settings!$B$18)</f>
        <v>1528094004</v>
      </c>
      <c r="H533" s="12">
        <f>MAX(G533,1)/Settings!$B$18</f>
        <v>0.71157422136123027</v>
      </c>
      <c r="I533" s="12">
        <f>-Settings!$B$21*LN(H533)</f>
        <v>1.3611022006073221</v>
      </c>
      <c r="J533" s="12">
        <f>-Settings!$B$24*LN(H533)</f>
        <v>4.0833066018219668</v>
      </c>
      <c r="K533" s="12">
        <f>Settings!$B$12</f>
        <v>300</v>
      </c>
      <c r="L533" s="12">
        <f>Settings!$B$12*Settings!$B$25</f>
        <v>75</v>
      </c>
    </row>
    <row r="534" spans="1:12" x14ac:dyDescent="0.25">
      <c r="A534" s="7">
        <v>5</v>
      </c>
      <c r="B534" s="7">
        <v>49</v>
      </c>
      <c r="C534" s="12">
        <f>MOD(Settings!$B$17*C533,Settings!$B$18)</f>
        <v>331514620</v>
      </c>
      <c r="D534" s="12">
        <f>MAX(C534,1)/Settings!$B$18</f>
        <v>0.15437352478242178</v>
      </c>
      <c r="E534" s="12">
        <f>-Settings!$B$11*LN(D534)</f>
        <v>112.10280766265033</v>
      </c>
      <c r="F534" s="12">
        <f t="shared" si="17"/>
        <v>2759.9981404123564</v>
      </c>
      <c r="G534" s="12">
        <f>MOD(Settings!$B$17*G533,Settings!$B$18)</f>
        <v>918990755</v>
      </c>
      <c r="H534" s="12">
        <f>MAX(G534,1)/Settings!$B$18</f>
        <v>0.42793841819648559</v>
      </c>
      <c r="I534" s="12">
        <f>-Settings!$B$21*LN(H534)</f>
        <v>3.3951039058837726</v>
      </c>
      <c r="J534" s="12">
        <f>-Settings!$B$24*LN(H534)</f>
        <v>10.185311717651318</v>
      </c>
      <c r="K534" s="12">
        <f>Settings!$B$12</f>
        <v>300</v>
      </c>
      <c r="L534" s="12">
        <f>Settings!$B$12*Settings!$B$25</f>
        <v>75</v>
      </c>
    </row>
    <row r="535" spans="1:12" x14ac:dyDescent="0.25">
      <c r="A535" s="7">
        <v>5</v>
      </c>
      <c r="B535" s="7">
        <v>50</v>
      </c>
      <c r="C535" s="12">
        <f>MOD(Settings!$B$17*C534,Settings!$B$18)</f>
        <v>1193638022</v>
      </c>
      <c r="D535" s="12">
        <f>MAX(C535,1)/Settings!$B$18</f>
        <v>0.55583101816281255</v>
      </c>
      <c r="E535" s="12">
        <f>-Settings!$B$11*LN(D535)</f>
        <v>35.237457305608061</v>
      </c>
      <c r="F535" s="12">
        <f t="shared" si="17"/>
        <v>2795.2355977179645</v>
      </c>
      <c r="G535" s="12">
        <f>MOD(Settings!$B$17*G534,Settings!$B$18)</f>
        <v>775230061</v>
      </c>
      <c r="H535" s="12">
        <f>MAX(G535,1)/Settings!$B$18</f>
        <v>0.36099462833301843</v>
      </c>
      <c r="I535" s="12">
        <f>-Settings!$B$21*LN(H535)</f>
        <v>4.0755688028956074</v>
      </c>
      <c r="J535" s="12">
        <f>-Settings!$B$24*LN(H535)</f>
        <v>12.226706408686823</v>
      </c>
      <c r="K535" s="12">
        <f>Settings!$B$12</f>
        <v>300</v>
      </c>
      <c r="L535" s="12">
        <f>Settings!$B$12*Settings!$B$25</f>
        <v>75</v>
      </c>
    </row>
    <row r="536" spans="1:12" x14ac:dyDescent="0.25">
      <c r="A536" s="7">
        <v>5</v>
      </c>
      <c r="B536" s="7">
        <v>51</v>
      </c>
      <c r="C536" s="12">
        <f>MOD(Settings!$B$17*C535,Settings!$B$18)</f>
        <v>1829489127</v>
      </c>
      <c r="D536" s="12">
        <f>MAX(C536,1)/Settings!$B$18</f>
        <v>0.8519222623910393</v>
      </c>
      <c r="E536" s="12">
        <f>-Settings!$B$11*LN(D536)</f>
        <v>9.615599858438129</v>
      </c>
      <c r="F536" s="12">
        <f t="shared" si="17"/>
        <v>2804.8511975764027</v>
      </c>
      <c r="G536" s="12">
        <f>MOD(Settings!$B$17*G535,Settings!$B$18)</f>
        <v>508348878</v>
      </c>
      <c r="H536" s="12">
        <f>MAX(G536,1)/Settings!$B$18</f>
        <v>0.23671839304115549</v>
      </c>
      <c r="I536" s="12">
        <f>-Settings!$B$21*LN(H536)</f>
        <v>5.7635362374015378</v>
      </c>
      <c r="J536" s="12">
        <f>-Settings!$B$24*LN(H536)</f>
        <v>17.290608712204612</v>
      </c>
      <c r="K536" s="12">
        <f>Settings!$B$12</f>
        <v>300</v>
      </c>
      <c r="L536" s="12">
        <f>Settings!$B$12*Settings!$B$25</f>
        <v>75</v>
      </c>
    </row>
    <row r="537" spans="1:12" x14ac:dyDescent="0.25">
      <c r="A537" s="7">
        <v>5</v>
      </c>
      <c r="B537" s="7">
        <v>52</v>
      </c>
      <c r="C537" s="12">
        <f>MOD(Settings!$B$17*C536,Settings!$B$18)</f>
        <v>552899743</v>
      </c>
      <c r="D537" s="12">
        <f>MAX(C537,1)/Settings!$B$18</f>
        <v>0.25746400619738924</v>
      </c>
      <c r="E537" s="12">
        <f>-Settings!$B$11*LN(D537)</f>
        <v>81.412521024386308</v>
      </c>
      <c r="F537" s="12">
        <f t="shared" si="17"/>
        <v>2886.2637186007892</v>
      </c>
      <c r="G537" s="12">
        <f>MOD(Settings!$B$17*G536,Settings!$B$18)</f>
        <v>1129644780</v>
      </c>
      <c r="H537" s="12">
        <f>MAX(G537,1)/Settings!$B$18</f>
        <v>0.52603184270022052</v>
      </c>
      <c r="I537" s="12">
        <f>-Settings!$B$21*LN(H537)</f>
        <v>2.5695741224954163</v>
      </c>
      <c r="J537" s="12">
        <f>-Settings!$B$24*LN(H537)</f>
        <v>7.7087223674862493</v>
      </c>
      <c r="K537" s="12">
        <f>Settings!$B$12</f>
        <v>300</v>
      </c>
      <c r="L537" s="12">
        <f>Settings!$B$12*Settings!$B$25</f>
        <v>75</v>
      </c>
    </row>
    <row r="538" spans="1:12" x14ac:dyDescent="0.25">
      <c r="A538" s="7">
        <v>5</v>
      </c>
      <c r="B538" s="7">
        <v>53</v>
      </c>
      <c r="C538" s="12">
        <f>MOD(Settings!$B$17*C537,Settings!$B$18)</f>
        <v>424240032</v>
      </c>
      <c r="D538" s="12">
        <f>MAX(C538,1)/Settings!$B$18</f>
        <v>0.19755215952058888</v>
      </c>
      <c r="E538" s="12">
        <f>-Settings!$B$11*LN(D538)</f>
        <v>97.305157840229697</v>
      </c>
      <c r="F538" s="12">
        <f t="shared" si="17"/>
        <v>2983.5688764410188</v>
      </c>
      <c r="G538" s="12">
        <f>MOD(Settings!$B$17*G537,Settings!$B$18)</f>
        <v>36894333</v>
      </c>
      <c r="H538" s="12">
        <f>MAX(G538,1)/Settings!$B$18</f>
        <v>1.718026260714059E-2</v>
      </c>
      <c r="I538" s="12">
        <f>-Settings!$B$21*LN(H538)</f>
        <v>16.255976307647405</v>
      </c>
      <c r="J538" s="12">
        <f>-Settings!$B$24*LN(H538)</f>
        <v>48.767928922942218</v>
      </c>
      <c r="K538" s="12">
        <f>Settings!$B$12</f>
        <v>300</v>
      </c>
      <c r="L538" s="12">
        <f>Settings!$B$12*Settings!$B$25</f>
        <v>75</v>
      </c>
    </row>
    <row r="539" spans="1:12" x14ac:dyDescent="0.25">
      <c r="A539" s="7">
        <v>5</v>
      </c>
      <c r="B539" s="7">
        <v>54</v>
      </c>
      <c r="C539" s="12">
        <f>MOD(Settings!$B$17*C538,Settings!$B$18)</f>
        <v>556509784</v>
      </c>
      <c r="D539" s="12">
        <f>MAX(C539,1)/Settings!$B$18</f>
        <v>0.25914506253746572</v>
      </c>
      <c r="E539" s="12">
        <f>-Settings!$B$11*LN(D539)</f>
        <v>81.022037223332958</v>
      </c>
      <c r="F539" s="12">
        <f t="shared" si="17"/>
        <v>3064.5909136643518</v>
      </c>
      <c r="G539" s="12">
        <f>MOD(Settings!$B$17*G538,Settings!$B$18)</f>
        <v>1607764395</v>
      </c>
      <c r="H539" s="12">
        <f>MAX(G539,1)/Settings!$B$18</f>
        <v>0.74867363821187694</v>
      </c>
      <c r="I539" s="12">
        <f>-Settings!$B$21*LN(H539)</f>
        <v>1.1578084817881038</v>
      </c>
      <c r="J539" s="12">
        <f>-Settings!$B$24*LN(H539)</f>
        <v>3.4734254453643114</v>
      </c>
      <c r="K539" s="12">
        <f>Settings!$B$12</f>
        <v>300</v>
      </c>
      <c r="L539" s="12">
        <f>Settings!$B$12*Settings!$B$25</f>
        <v>75</v>
      </c>
    </row>
    <row r="540" spans="1:12" x14ac:dyDescent="0.25">
      <c r="A540" s="7">
        <v>5</v>
      </c>
      <c r="B540" s="7">
        <v>55</v>
      </c>
      <c r="C540" s="12">
        <f>MOD(Settings!$B$17*C539,Settings!$B$18)</f>
        <v>968657003</v>
      </c>
      <c r="D540" s="12">
        <f>MAX(C540,1)/Settings!$B$18</f>
        <v>0.45106606718668063</v>
      </c>
      <c r="E540" s="12">
        <f>-Settings!$B$11*LN(D540)</f>
        <v>47.768487586322152</v>
      </c>
      <c r="F540" s="12">
        <f t="shared" si="17"/>
        <v>3112.3594012506737</v>
      </c>
      <c r="G540" s="12">
        <f>MOD(Settings!$B$17*G539,Settings!$B$18)</f>
        <v>2056940211</v>
      </c>
      <c r="H540" s="12">
        <f>MAX(G540,1)/Settings!$B$18</f>
        <v>0.95783742701534058</v>
      </c>
      <c r="I540" s="12">
        <f>-Settings!$B$21*LN(H540)</f>
        <v>0.17230886325416911</v>
      </c>
      <c r="J540" s="12">
        <f>-Settings!$B$24*LN(H540)</f>
        <v>0.51692658976250727</v>
      </c>
      <c r="K540" s="12">
        <f>Settings!$B$12</f>
        <v>300</v>
      </c>
      <c r="L540" s="12">
        <f>Settings!$B$12*Settings!$B$25</f>
        <v>75</v>
      </c>
    </row>
    <row r="541" spans="1:12" x14ac:dyDescent="0.25">
      <c r="A541" s="7">
        <v>5</v>
      </c>
      <c r="B541" s="7">
        <v>56</v>
      </c>
      <c r="C541" s="12">
        <f>MOD(Settings!$B$17*C540,Settings!$B$18)</f>
        <v>144721514</v>
      </c>
      <c r="D541" s="12">
        <f>MAX(C541,1)/Settings!$B$18</f>
        <v>6.739120654174649E-2</v>
      </c>
      <c r="E541" s="12">
        <f>-Settings!$B$11*LN(D541)</f>
        <v>161.83444417890405</v>
      </c>
      <c r="F541" s="12">
        <f t="shared" si="17"/>
        <v>3274.1938454295778</v>
      </c>
      <c r="G541" s="12">
        <f>MOD(Settings!$B$17*G540,Settings!$B$18)</f>
        <v>802376871</v>
      </c>
      <c r="H541" s="12">
        <f>MAX(G541,1)/Settings!$B$18</f>
        <v>0.37363584682980361</v>
      </c>
      <c r="I541" s="12">
        <f>-Settings!$B$21*LN(H541)</f>
        <v>3.9378945098870326</v>
      </c>
      <c r="J541" s="12">
        <f>-Settings!$B$24*LN(H541)</f>
        <v>11.813683529661098</v>
      </c>
      <c r="K541" s="12">
        <f>Settings!$B$12</f>
        <v>300</v>
      </c>
      <c r="L541" s="12">
        <f>Settings!$B$12*Settings!$B$25</f>
        <v>75</v>
      </c>
    </row>
    <row r="542" spans="1:12" x14ac:dyDescent="0.25">
      <c r="A542" s="7">
        <v>5</v>
      </c>
      <c r="B542" s="7">
        <v>57</v>
      </c>
      <c r="C542" s="12">
        <f>MOD(Settings!$B$17*C541,Settings!$B$18)</f>
        <v>1382997394</v>
      </c>
      <c r="D542" s="12">
        <f>MAX(C542,1)/Settings!$B$18</f>
        <v>0.64400834713317845</v>
      </c>
      <c r="E542" s="12">
        <f>-Settings!$B$11*LN(D542)</f>
        <v>26.402615494491506</v>
      </c>
      <c r="F542" s="12">
        <f t="shared" si="17"/>
        <v>3300.5964609240691</v>
      </c>
      <c r="G542" s="12">
        <f>MOD(Settings!$B$17*G541,Settings!$B$18)</f>
        <v>1498251384</v>
      </c>
      <c r="H542" s="12">
        <f>MAX(G542,1)/Settings!$B$18</f>
        <v>0.69767766850892343</v>
      </c>
      <c r="I542" s="12">
        <f>-Settings!$B$21*LN(H542)</f>
        <v>1.4399923033845312</v>
      </c>
      <c r="J542" s="12">
        <f>-Settings!$B$24*LN(H542)</f>
        <v>4.3199769101535939</v>
      </c>
      <c r="K542" s="12">
        <f>Settings!$B$12</f>
        <v>300</v>
      </c>
      <c r="L542" s="12">
        <f>Settings!$B$12*Settings!$B$25</f>
        <v>75</v>
      </c>
    </row>
    <row r="543" spans="1:12" x14ac:dyDescent="0.25">
      <c r="A543" s="7">
        <v>5</v>
      </c>
      <c r="B543" s="7">
        <v>58</v>
      </c>
      <c r="C543" s="12">
        <f>MOD(Settings!$B$17*C542,Settings!$B$18)</f>
        <v>1821689477</v>
      </c>
      <c r="D543" s="12">
        <f>MAX(C543,1)/Settings!$B$18</f>
        <v>0.84829026732979818</v>
      </c>
      <c r="E543" s="12">
        <f>-Settings!$B$11*LN(D543)</f>
        <v>9.8719443228477335</v>
      </c>
      <c r="F543" s="12">
        <f t="shared" si="17"/>
        <v>3310.468405246917</v>
      </c>
      <c r="G543" s="12">
        <f>MOD(Settings!$B$17*G542,Settings!$B$18)</f>
        <v>1865249813</v>
      </c>
      <c r="H543" s="12">
        <f>MAX(G543,1)/Settings!$B$18</f>
        <v>0.8685746294765615</v>
      </c>
      <c r="I543" s="12">
        <f>-Settings!$B$21*LN(H543)</f>
        <v>0.56360707132563215</v>
      </c>
      <c r="J543" s="12">
        <f>-Settings!$B$24*LN(H543)</f>
        <v>1.6908212139768963</v>
      </c>
      <c r="K543" s="12">
        <f>Settings!$B$12</f>
        <v>300</v>
      </c>
      <c r="L543" s="12">
        <f>Settings!$B$12*Settings!$B$25</f>
        <v>75</v>
      </c>
    </row>
    <row r="544" spans="1:12" x14ac:dyDescent="0.25">
      <c r="A544" s="7">
        <v>5</v>
      </c>
      <c r="B544" s="7">
        <v>59</v>
      </c>
      <c r="C544" s="12">
        <f>MOD(Settings!$B$17*C543,Settings!$B$18)</f>
        <v>460684660</v>
      </c>
      <c r="D544" s="12">
        <f>MAX(C544,1)/Settings!$B$18</f>
        <v>0.21452301191842324</v>
      </c>
      <c r="E544" s="12">
        <f>-Settings!$B$11*LN(D544)</f>
        <v>92.360295881841694</v>
      </c>
      <c r="F544" s="12">
        <f t="shared" si="17"/>
        <v>3402.8287011287584</v>
      </c>
      <c r="G544" s="12">
        <f>MOD(Settings!$B$17*G543,Settings!$B$18)</f>
        <v>287328185</v>
      </c>
      <c r="H544" s="12">
        <f>MAX(G544,1)/Settings!$B$18</f>
        <v>0.13379761256920061</v>
      </c>
      <c r="I544" s="12">
        <f>-Settings!$B$21*LN(H544)</f>
        <v>8.0457078989068762</v>
      </c>
      <c r="J544" s="12">
        <f>-Settings!$B$24*LN(H544)</f>
        <v>24.137123696720629</v>
      </c>
      <c r="K544" s="12">
        <f>Settings!$B$12</f>
        <v>300</v>
      </c>
      <c r="L544" s="12">
        <f>Settings!$B$12*Settings!$B$25</f>
        <v>75</v>
      </c>
    </row>
    <row r="545" spans="1:12" x14ac:dyDescent="0.25">
      <c r="A545" s="7">
        <v>5</v>
      </c>
      <c r="B545" s="7">
        <v>60</v>
      </c>
      <c r="C545" s="12">
        <f>MOD(Settings!$B$17*C544,Settings!$B$18)</f>
        <v>1048533185</v>
      </c>
      <c r="D545" s="12">
        <f>MAX(C545,1)/Settings!$B$18</f>
        <v>0.48826131293934832</v>
      </c>
      <c r="E545" s="12">
        <f>-Settings!$B$11*LN(D545)</f>
        <v>43.014272346665287</v>
      </c>
      <c r="F545" s="12">
        <f t="shared" si="17"/>
        <v>3445.8429734754236</v>
      </c>
      <c r="G545" s="12">
        <f>MOD(Settings!$B$17*G544,Settings!$B$18)</f>
        <v>1581566839</v>
      </c>
      <c r="H545" s="12">
        <f>MAX(G545,1)/Settings!$B$18</f>
        <v>0.73647445055491967</v>
      </c>
      <c r="I545" s="12">
        <f>-Settings!$B$21*LN(H545)</f>
        <v>1.2235229361372257</v>
      </c>
      <c r="J545" s="12">
        <f>-Settings!$B$24*LN(H545)</f>
        <v>3.6705688084116774</v>
      </c>
      <c r="K545" s="12">
        <f>Settings!$B$12</f>
        <v>300</v>
      </c>
      <c r="L545" s="12">
        <f>Settings!$B$12*Settings!$B$25</f>
        <v>75</v>
      </c>
    </row>
    <row r="546" spans="1:12" x14ac:dyDescent="0.25">
      <c r="A546" s="7">
        <v>5</v>
      </c>
      <c r="B546" s="7">
        <v>61</v>
      </c>
      <c r="C546" s="12">
        <f>MOD(Settings!$B$17*C545,Settings!$B$18)</f>
        <v>446433013</v>
      </c>
      <c r="D546" s="12">
        <f>MAX(C546,1)/Settings!$B$18</f>
        <v>0.20788657162705743</v>
      </c>
      <c r="E546" s="12">
        <f>-Settings!$B$11*LN(D546)</f>
        <v>94.24576060456036</v>
      </c>
      <c r="F546" s="12">
        <f t="shared" si="17"/>
        <v>3540.0887340799841</v>
      </c>
      <c r="G546" s="12">
        <f>MOD(Settings!$B$17*G545,Settings!$B$18)</f>
        <v>1988764154</v>
      </c>
      <c r="H546" s="12">
        <f>MAX(G546,1)/Settings!$B$18</f>
        <v>0.92609047653437149</v>
      </c>
      <c r="I546" s="12">
        <f>-Settings!$B$21*LN(H546)</f>
        <v>0.3071333690735446</v>
      </c>
      <c r="J546" s="12">
        <f>-Settings!$B$24*LN(H546)</f>
        <v>0.92140010722063381</v>
      </c>
      <c r="K546" s="12">
        <f>Settings!$B$12</f>
        <v>300</v>
      </c>
      <c r="L546" s="12">
        <f>Settings!$B$12*Settings!$B$25</f>
        <v>75</v>
      </c>
    </row>
    <row r="547" spans="1:12" x14ac:dyDescent="0.25">
      <c r="A547" s="7">
        <v>5</v>
      </c>
      <c r="B547" s="7">
        <v>62</v>
      </c>
      <c r="C547" s="12">
        <f>MOD(Settings!$B$17*C546,Settings!$B$18)</f>
        <v>2039270520</v>
      </c>
      <c r="D547" s="12">
        <f>MAX(C547,1)/Settings!$B$18</f>
        <v>0.94960933595411912</v>
      </c>
      <c r="E547" s="12">
        <f>-Settings!$B$11*LN(D547)</f>
        <v>3.1022762565191937</v>
      </c>
      <c r="F547" s="12">
        <f t="shared" si="17"/>
        <v>3543.1910103365035</v>
      </c>
      <c r="G547" s="12">
        <f>MOD(Settings!$B$17*G546,Settings!$B$18)</f>
        <v>1723654370</v>
      </c>
      <c r="H547" s="12">
        <f>MAX(G547,1)/Settings!$B$18</f>
        <v>0.80263911318156822</v>
      </c>
      <c r="I547" s="12">
        <f>-Settings!$B$21*LN(H547)</f>
        <v>0.8794003569693436</v>
      </c>
      <c r="J547" s="12">
        <f>-Settings!$B$24*LN(H547)</f>
        <v>2.638201070908031</v>
      </c>
      <c r="K547" s="12">
        <f>Settings!$B$12</f>
        <v>300</v>
      </c>
      <c r="L547" s="12">
        <f>Settings!$B$12*Settings!$B$25</f>
        <v>75</v>
      </c>
    </row>
    <row r="548" spans="1:12" x14ac:dyDescent="0.25">
      <c r="A548" s="7">
        <v>5</v>
      </c>
      <c r="B548" s="7">
        <v>63</v>
      </c>
      <c r="C548" s="12">
        <f>MOD(Settings!$B$17*C547,Settings!$B$18)</f>
        <v>180623520</v>
      </c>
      <c r="D548" s="12">
        <f>MAX(C548,1)/Settings!$B$18</f>
        <v>8.4109380880421677E-2</v>
      </c>
      <c r="E548" s="12">
        <f>-Settings!$B$11*LN(D548)</f>
        <v>148.53823043201209</v>
      </c>
      <c r="F548" s="12">
        <f t="shared" si="17"/>
        <v>3691.7292407685154</v>
      </c>
      <c r="G548" s="12">
        <f>MOD(Settings!$B$17*G547,Settings!$B$18)</f>
        <v>2052082207</v>
      </c>
      <c r="H548" s="12">
        <f>MAX(G548,1)/Settings!$B$18</f>
        <v>0.95557524261790106</v>
      </c>
      <c r="I548" s="12">
        <f>-Settings!$B$21*LN(H548)</f>
        <v>0.18176708619730786</v>
      </c>
      <c r="J548" s="12">
        <f>-Settings!$B$24*LN(H548)</f>
        <v>0.54530125859192358</v>
      </c>
      <c r="K548" s="12">
        <f>Settings!$B$12</f>
        <v>300</v>
      </c>
      <c r="L548" s="12">
        <f>Settings!$B$12*Settings!$B$25</f>
        <v>75</v>
      </c>
    </row>
    <row r="549" spans="1:12" x14ac:dyDescent="0.25">
      <c r="A549" s="7">
        <v>5</v>
      </c>
      <c r="B549" s="7">
        <v>64</v>
      </c>
      <c r="C549" s="12">
        <f>MOD(Settings!$B$17*C548,Settings!$B$18)</f>
        <v>1345107429</v>
      </c>
      <c r="D549" s="12">
        <f>MAX(C549,1)/Settings!$B$18</f>
        <v>0.62636445724701717</v>
      </c>
      <c r="E549" s="12">
        <f>-Settings!$B$11*LN(D549)</f>
        <v>28.069372633178606</v>
      </c>
      <c r="F549" s="12">
        <f t="shared" si="17"/>
        <v>3719.7986134016942</v>
      </c>
      <c r="G549" s="12">
        <f>MOD(Settings!$B$17*G548,Settings!$B$18)</f>
        <v>758282229</v>
      </c>
      <c r="H549" s="12">
        <f>MAX(G549,1)/Settings!$B$18</f>
        <v>0.35310267906314818</v>
      </c>
      <c r="I549" s="12">
        <f>-Settings!$B$21*LN(H549)</f>
        <v>4.1639855552477147</v>
      </c>
      <c r="J549" s="12">
        <f>-Settings!$B$24*LN(H549)</f>
        <v>12.491956665743144</v>
      </c>
      <c r="K549" s="12">
        <f>Settings!$B$12</f>
        <v>300</v>
      </c>
      <c r="L549" s="12">
        <f>Settings!$B$12*Settings!$B$25</f>
        <v>75</v>
      </c>
    </row>
    <row r="550" spans="1:12" x14ac:dyDescent="0.25">
      <c r="A550" s="7">
        <v>5</v>
      </c>
      <c r="B550" s="7">
        <v>65</v>
      </c>
      <c r="C550" s="12">
        <f>MOD(Settings!$B$17*C549,Settings!$B$18)</f>
        <v>660207234</v>
      </c>
      <c r="D550" s="12">
        <f>MAX(C550,1)/Settings!$B$18</f>
        <v>0.30743295061748149</v>
      </c>
      <c r="E550" s="12">
        <f>-Settings!$B$11*LN(D550)</f>
        <v>70.76989573701816</v>
      </c>
      <c r="F550" s="12">
        <f t="shared" si="17"/>
        <v>3790.5685091387122</v>
      </c>
      <c r="G550" s="12">
        <f>MOD(Settings!$B$17*G549,Settings!$B$18)</f>
        <v>1281461505</v>
      </c>
      <c r="H550" s="12">
        <f>MAX(G550,1)/Settings!$B$18</f>
        <v>0.59672701433148567</v>
      </c>
      <c r="I550" s="12">
        <f>-Settings!$B$21*LN(H550)</f>
        <v>2.0651821303688034</v>
      </c>
      <c r="J550" s="12">
        <f>-Settings!$B$24*LN(H550)</f>
        <v>6.1955463911064097</v>
      </c>
      <c r="K550" s="12">
        <f>Settings!$B$12</f>
        <v>300</v>
      </c>
      <c r="L550" s="12">
        <f>Settings!$B$12*Settings!$B$25</f>
        <v>75</v>
      </c>
    </row>
    <row r="551" spans="1:12" x14ac:dyDescent="0.25">
      <c r="A551" s="7">
        <v>5</v>
      </c>
      <c r="B551" s="7">
        <v>66</v>
      </c>
      <c r="C551" s="12">
        <f>MOD(Settings!$B$17*C550,Settings!$B$18)</f>
        <v>54977789</v>
      </c>
      <c r="D551" s="12">
        <f>MAX(C551,1)/Settings!$B$18</f>
        <v>2.5601028010994675E-2</v>
      </c>
      <c r="E551" s="12">
        <f>-Settings!$B$11*LN(D551)</f>
        <v>219.90736629740391</v>
      </c>
      <c r="F551" s="12">
        <f t="shared" ref="F551:F582" si="18">F550+E551</f>
        <v>4010.475875436116</v>
      </c>
      <c r="G551" s="12">
        <f>MOD(Settings!$B$17*G550,Settings!$B$18)</f>
        <v>410018772</v>
      </c>
      <c r="H551" s="12">
        <f>MAX(G551,1)/Settings!$B$18</f>
        <v>0.19092986927876709</v>
      </c>
      <c r="I551" s="12">
        <f>-Settings!$B$21*LN(H551)</f>
        <v>6.6233963796491198</v>
      </c>
      <c r="J551" s="12">
        <f>-Settings!$B$24*LN(H551)</f>
        <v>19.87018913894736</v>
      </c>
      <c r="K551" s="12">
        <f>Settings!$B$12</f>
        <v>300</v>
      </c>
      <c r="L551" s="12">
        <f>Settings!$B$12*Settings!$B$25</f>
        <v>75</v>
      </c>
    </row>
    <row r="552" spans="1:12" x14ac:dyDescent="0.25">
      <c r="A552" s="7">
        <v>5</v>
      </c>
      <c r="B552" s="7">
        <v>67</v>
      </c>
      <c r="C552" s="12">
        <f>MOD(Settings!$B$17*C551,Settings!$B$18)</f>
        <v>593731513</v>
      </c>
      <c r="D552" s="12">
        <f>MAX(C552,1)/Settings!$B$18</f>
        <v>0.27647778078749674</v>
      </c>
      <c r="E552" s="12">
        <f>-Settings!$B$11*LN(D552)</f>
        <v>77.13748920385521</v>
      </c>
      <c r="F552" s="12">
        <f t="shared" si="18"/>
        <v>4087.6133646399712</v>
      </c>
      <c r="G552" s="12">
        <f>MOD(Settings!$B$17*G551,Settings!$B$18)</f>
        <v>2057961428</v>
      </c>
      <c r="H552" s="12">
        <f>MAX(G552,1)/Settings!$B$18</f>
        <v>0.95831296823840262</v>
      </c>
      <c r="I552" s="12">
        <f>-Settings!$B$21*LN(H552)</f>
        <v>0.17032346071372986</v>
      </c>
      <c r="J552" s="12">
        <f>-Settings!$B$24*LN(H552)</f>
        <v>0.51097038214118962</v>
      </c>
      <c r="K552" s="12">
        <f>Settings!$B$12</f>
        <v>300</v>
      </c>
      <c r="L552" s="12">
        <f>Settings!$B$12*Settings!$B$25</f>
        <v>75</v>
      </c>
    </row>
    <row r="553" spans="1:12" x14ac:dyDescent="0.25">
      <c r="A553" s="7">
        <v>5</v>
      </c>
      <c r="B553" s="7">
        <v>68</v>
      </c>
      <c r="C553" s="12">
        <f>MOD(Settings!$B$17*C552,Settings!$B$18)</f>
        <v>1636515029</v>
      </c>
      <c r="D553" s="12">
        <f>MAX(C553,1)/Settings!$B$18</f>
        <v>0.76206169545746483</v>
      </c>
      <c r="E553" s="12">
        <f>-Settings!$B$11*LN(D553)</f>
        <v>16.303665684342981</v>
      </c>
      <c r="F553" s="12">
        <f t="shared" si="18"/>
        <v>4103.9170303243145</v>
      </c>
      <c r="G553" s="12">
        <f>MOD(Settings!$B$17*G552,Settings!$B$18)</f>
        <v>786101814</v>
      </c>
      <c r="H553" s="12">
        <f>MAX(G553,1)/Settings!$B$18</f>
        <v>0.36605718283264765</v>
      </c>
      <c r="I553" s="12">
        <f>-Settings!$B$21*LN(H553)</f>
        <v>4.0198628821474696</v>
      </c>
      <c r="J553" s="12">
        <f>-Settings!$B$24*LN(H553)</f>
        <v>12.059588646442409</v>
      </c>
      <c r="K553" s="12">
        <f>Settings!$B$12</f>
        <v>300</v>
      </c>
      <c r="L553" s="12">
        <f>Settings!$B$12*Settings!$B$25</f>
        <v>75</v>
      </c>
    </row>
    <row r="554" spans="1:12" x14ac:dyDescent="0.25">
      <c r="A554" s="7">
        <v>5</v>
      </c>
      <c r="B554" s="7">
        <v>69</v>
      </c>
      <c r="C554" s="12">
        <f>MOD(Settings!$B$17*C553,Settings!$B$18)</f>
        <v>2085025274</v>
      </c>
      <c r="D554" s="12">
        <f>MAX(C554,1)/Settings!$B$18</f>
        <v>0.97091555361212956</v>
      </c>
      <c r="E554" s="12">
        <f>-Settings!$B$11*LN(D554)</f>
        <v>1.7709469767836463</v>
      </c>
      <c r="F554" s="12">
        <f t="shared" si="18"/>
        <v>4105.6879773010978</v>
      </c>
      <c r="G554" s="12">
        <f>MOD(Settings!$B$17*G553,Settings!$B$18)</f>
        <v>693791554</v>
      </c>
      <c r="H554" s="12">
        <f>MAX(G554,1)/Settings!$B$18</f>
        <v>0.32307186830931894</v>
      </c>
      <c r="I554" s="12">
        <f>-Settings!$B$21*LN(H554)</f>
        <v>4.519521912015442</v>
      </c>
      <c r="J554" s="12">
        <f>-Settings!$B$24*LN(H554)</f>
        <v>13.558565736046326</v>
      </c>
      <c r="K554" s="12">
        <f>Settings!$B$12</f>
        <v>300</v>
      </c>
      <c r="L554" s="12">
        <f>Settings!$B$12*Settings!$B$25</f>
        <v>75</v>
      </c>
    </row>
    <row r="555" spans="1:12" x14ac:dyDescent="0.25">
      <c r="A555" s="7">
        <v>5</v>
      </c>
      <c r="B555" s="7">
        <v>70</v>
      </c>
      <c r="C555" s="12">
        <f>MOD(Settings!$B$17*C554,Settings!$B$18)</f>
        <v>381628372</v>
      </c>
      <c r="D555" s="12">
        <f>MAX(C555,1)/Settings!$B$18</f>
        <v>0.17770955906142927</v>
      </c>
      <c r="E555" s="12">
        <f>-Settings!$B$11*LN(D555)</f>
        <v>103.65628512079488</v>
      </c>
      <c r="F555" s="12">
        <f t="shared" si="18"/>
        <v>4209.3442624218924</v>
      </c>
      <c r="G555" s="12">
        <f>MOD(Settings!$B$17*G554,Settings!$B$18)</f>
        <v>1865928515</v>
      </c>
      <c r="H555" s="12">
        <f>MAX(G555,1)/Settings!$B$18</f>
        <v>0.86889067472372705</v>
      </c>
      <c r="I555" s="12">
        <f>-Settings!$B$21*LN(H555)</f>
        <v>0.56215186988989818</v>
      </c>
      <c r="J555" s="12">
        <f>-Settings!$B$24*LN(H555)</f>
        <v>1.6864556096696945</v>
      </c>
      <c r="K555" s="12">
        <f>Settings!$B$12</f>
        <v>300</v>
      </c>
      <c r="L555" s="12">
        <f>Settings!$B$12*Settings!$B$25</f>
        <v>75</v>
      </c>
    </row>
    <row r="556" spans="1:12" x14ac:dyDescent="0.25">
      <c r="A556" s="7">
        <v>5</v>
      </c>
      <c r="B556" s="7">
        <v>71</v>
      </c>
      <c r="C556" s="12">
        <f>MOD(Settings!$B$17*C555,Settings!$B$18)</f>
        <v>1641878262</v>
      </c>
      <c r="D556" s="12">
        <f>MAX(C556,1)/Settings!$B$18</f>
        <v>0.76455914544153913</v>
      </c>
      <c r="E556" s="12">
        <f>-Settings!$B$11*LN(D556)</f>
        <v>16.107353504255308</v>
      </c>
      <c r="F556" s="12">
        <f t="shared" si="18"/>
        <v>4225.4516159261475</v>
      </c>
      <c r="G556" s="12">
        <f>MOD(Settings!$B$17*G555,Settings!$B$18)</f>
        <v>956854464</v>
      </c>
      <c r="H556" s="12">
        <f>MAX(G556,1)/Settings!$B$18</f>
        <v>0.4455700816798816</v>
      </c>
      <c r="I556" s="12">
        <f>-Settings!$B$21*LN(H556)</f>
        <v>3.2336029371005428</v>
      </c>
      <c r="J556" s="12">
        <f>-Settings!$B$24*LN(H556)</f>
        <v>9.7008088113016289</v>
      </c>
      <c r="K556" s="12">
        <f>Settings!$B$12</f>
        <v>300</v>
      </c>
      <c r="L556" s="12">
        <f>Settings!$B$12*Settings!$B$25</f>
        <v>75</v>
      </c>
    </row>
    <row r="557" spans="1:12" x14ac:dyDescent="0.25">
      <c r="A557" s="7">
        <v>5</v>
      </c>
      <c r="B557" s="7">
        <v>72</v>
      </c>
      <c r="C557" s="12">
        <f>MOD(Settings!$B$17*C556,Settings!$B$18)</f>
        <v>2030569131</v>
      </c>
      <c r="D557" s="12">
        <f>MAX(C557,1)/Settings!$B$18</f>
        <v>0.94555743594912689</v>
      </c>
      <c r="E557" s="12">
        <f>-Settings!$B$11*LN(D557)</f>
        <v>3.3588387652537453</v>
      </c>
      <c r="F557" s="12">
        <f t="shared" si="18"/>
        <v>4228.810454691401</v>
      </c>
      <c r="G557" s="12">
        <f>MOD(Settings!$B$17*G556,Settings!$B$18)</f>
        <v>1495427712</v>
      </c>
      <c r="H557" s="12">
        <f>MAX(G557,1)/Settings!$B$18</f>
        <v>0.69636279376985633</v>
      </c>
      <c r="I557" s="12">
        <f>-Settings!$B$21*LN(H557)</f>
        <v>1.4475379961506825</v>
      </c>
      <c r="J557" s="12">
        <f>-Settings!$B$24*LN(H557)</f>
        <v>4.3426139884520474</v>
      </c>
      <c r="K557" s="12">
        <f>Settings!$B$12</f>
        <v>300</v>
      </c>
      <c r="L557" s="12">
        <f>Settings!$B$12*Settings!$B$25</f>
        <v>75</v>
      </c>
    </row>
    <row r="558" spans="1:12" x14ac:dyDescent="0.25">
      <c r="A558" s="7">
        <v>5</v>
      </c>
      <c r="B558" s="7">
        <v>73</v>
      </c>
      <c r="C558" s="12">
        <f>MOD(Settings!$B$17*C557,Settings!$B$18)</f>
        <v>2112750240</v>
      </c>
      <c r="D558" s="12">
        <f>MAX(C558,1)/Settings!$B$18</f>
        <v>0.98382599697626472</v>
      </c>
      <c r="E558" s="12">
        <f>-Settings!$B$11*LN(D558)</f>
        <v>0.97837379446559258</v>
      </c>
      <c r="F558" s="12">
        <f t="shared" si="18"/>
        <v>4229.7888284858664</v>
      </c>
      <c r="G558" s="12">
        <f>MOD(Settings!$B$17*G557,Settings!$B$18)</f>
        <v>1652434743</v>
      </c>
      <c r="H558" s="12">
        <f>MAX(G558,1)/Settings!$B$18</f>
        <v>0.76947488997572799</v>
      </c>
      <c r="I558" s="12">
        <f>-Settings!$B$21*LN(H558)</f>
        <v>1.0481878313844626</v>
      </c>
      <c r="J558" s="12">
        <f>-Settings!$B$24*LN(H558)</f>
        <v>3.1445634941533878</v>
      </c>
      <c r="K558" s="12">
        <f>Settings!$B$12</f>
        <v>300</v>
      </c>
      <c r="L558" s="12">
        <f>Settings!$B$12*Settings!$B$25</f>
        <v>75</v>
      </c>
    </row>
    <row r="559" spans="1:12" x14ac:dyDescent="0.25">
      <c r="A559" s="7">
        <v>5</v>
      </c>
      <c r="B559" s="7">
        <v>74</v>
      </c>
      <c r="C559" s="12">
        <f>MOD(Settings!$B$17*C558,Settings!$B$18)</f>
        <v>351180535</v>
      </c>
      <c r="D559" s="12">
        <f>MAX(C559,1)/Settings!$B$18</f>
        <v>0.16353118008167072</v>
      </c>
      <c r="E559" s="12">
        <f>-Settings!$B$11*LN(D559)</f>
        <v>108.64509617778418</v>
      </c>
      <c r="F559" s="12">
        <f t="shared" si="18"/>
        <v>4338.4339246636509</v>
      </c>
      <c r="G559" s="12">
        <f>MOD(Settings!$B$17*G558,Settings!$B$18)</f>
        <v>1212202597</v>
      </c>
      <c r="H559" s="12">
        <f>MAX(G559,1)/Settings!$B$18</f>
        <v>0.56447582205965918</v>
      </c>
      <c r="I559" s="12">
        <f>-Settings!$B$21*LN(H559)</f>
        <v>2.2874309081109381</v>
      </c>
      <c r="J559" s="12">
        <f>-Settings!$B$24*LN(H559)</f>
        <v>6.8622927243328142</v>
      </c>
      <c r="K559" s="12">
        <f>Settings!$B$12</f>
        <v>300</v>
      </c>
      <c r="L559" s="12">
        <f>Settings!$B$12*Settings!$B$25</f>
        <v>75</v>
      </c>
    </row>
    <row r="560" spans="1:12" x14ac:dyDescent="0.25">
      <c r="A560" s="7">
        <v>5</v>
      </c>
      <c r="B560" s="7">
        <v>75</v>
      </c>
      <c r="C560" s="12">
        <f>MOD(Settings!$B$17*C559,Settings!$B$18)</f>
        <v>1006189789</v>
      </c>
      <c r="D560" s="12">
        <f>MAX(C560,1)/Settings!$B$18</f>
        <v>0.46854363263982518</v>
      </c>
      <c r="E560" s="12">
        <f>-Settings!$B$11*LN(D560)</f>
        <v>45.487562940272127</v>
      </c>
      <c r="F560" s="12">
        <f t="shared" si="18"/>
        <v>4383.9214876039232</v>
      </c>
      <c r="G560" s="12">
        <f>MOD(Settings!$B$17*G559,Settings!$B$18)</f>
        <v>311688690</v>
      </c>
      <c r="H560" s="12">
        <f>MAX(G560,1)/Settings!$B$18</f>
        <v>0.14514135669224959</v>
      </c>
      <c r="I560" s="12">
        <f>-Settings!$B$21*LN(H560)</f>
        <v>7.7201885508108274</v>
      </c>
      <c r="J560" s="12">
        <f>-Settings!$B$24*LN(H560)</f>
        <v>23.160565652432481</v>
      </c>
      <c r="K560" s="12">
        <f>Settings!$B$12</f>
        <v>300</v>
      </c>
      <c r="L560" s="12">
        <f>Settings!$B$12*Settings!$B$25</f>
        <v>75</v>
      </c>
    </row>
    <row r="561" spans="1:12" x14ac:dyDescent="0.25">
      <c r="A561" s="7">
        <v>5</v>
      </c>
      <c r="B561" s="7">
        <v>76</v>
      </c>
      <c r="C561" s="12">
        <f>MOD(Settings!$B$17*C560,Settings!$B$18)</f>
        <v>1745547245</v>
      </c>
      <c r="D561" s="12">
        <f>MAX(C561,1)/Settings!$B$18</f>
        <v>0.81283377754168296</v>
      </c>
      <c r="E561" s="12">
        <f>-Settings!$B$11*LN(D561)</f>
        <v>12.433718760391354</v>
      </c>
      <c r="F561" s="12">
        <f t="shared" si="18"/>
        <v>4396.3552063643147</v>
      </c>
      <c r="G561" s="12">
        <f>MOD(Settings!$B$17*G560,Settings!$B$18)</f>
        <v>839197797</v>
      </c>
      <c r="H561" s="12">
        <f>MAX(G561,1)/Settings!$B$18</f>
        <v>0.39078192663881084</v>
      </c>
      <c r="I561" s="12">
        <f>-Settings!$B$21*LN(H561)</f>
        <v>3.7584224278755545</v>
      </c>
      <c r="J561" s="12">
        <f>-Settings!$B$24*LN(H561)</f>
        <v>11.275267283626663</v>
      </c>
      <c r="K561" s="12">
        <f>Settings!$B$12</f>
        <v>300</v>
      </c>
      <c r="L561" s="12">
        <f>Settings!$B$12*Settings!$B$25</f>
        <v>75</v>
      </c>
    </row>
    <row r="562" spans="1:12" x14ac:dyDescent="0.25">
      <c r="A562" s="7">
        <v>5</v>
      </c>
      <c r="B562" s="7">
        <v>77</v>
      </c>
      <c r="C562" s="12">
        <f>MOD(Settings!$B$17*C561,Settings!$B$18)</f>
        <v>638445048</v>
      </c>
      <c r="D562" s="12">
        <f>MAX(C562,1)/Settings!$B$18</f>
        <v>0.29729914306537208</v>
      </c>
      <c r="E562" s="12">
        <f>-Settings!$B$11*LN(D562)</f>
        <v>72.780985882350677</v>
      </c>
      <c r="F562" s="12">
        <f t="shared" si="18"/>
        <v>4469.1361922466649</v>
      </c>
      <c r="G562" s="12">
        <f>MOD(Settings!$B$17*G561,Settings!$B$18)</f>
        <v>1872264330</v>
      </c>
      <c r="H562" s="12">
        <f>MAX(G562,1)/Settings!$B$18</f>
        <v>0.87184101849414453</v>
      </c>
      <c r="I562" s="12">
        <f>-Settings!$B$21*LN(H562)</f>
        <v>0.54859275974323263</v>
      </c>
      <c r="J562" s="12">
        <f>-Settings!$B$24*LN(H562)</f>
        <v>1.645778279229698</v>
      </c>
      <c r="K562" s="12">
        <f>Settings!$B$12</f>
        <v>300</v>
      </c>
      <c r="L562" s="12">
        <f>Settings!$B$12*Settings!$B$25</f>
        <v>75</v>
      </c>
    </row>
    <row r="563" spans="1:12" x14ac:dyDescent="0.25">
      <c r="A563" s="7">
        <v>5</v>
      </c>
      <c r="B563" s="7">
        <v>78</v>
      </c>
      <c r="C563" s="12">
        <f>MOD(Settings!$B$17*C562,Settings!$B$18)</f>
        <v>1517621324</v>
      </c>
      <c r="D563" s="12">
        <f>MAX(C563,1)/Settings!$B$18</f>
        <v>0.7066974997085973</v>
      </c>
      <c r="E563" s="12">
        <f>-Settings!$B$11*LN(D563)</f>
        <v>20.829154156374752</v>
      </c>
      <c r="F563" s="12">
        <f t="shared" si="18"/>
        <v>4489.9653464030398</v>
      </c>
      <c r="G563" s="12">
        <f>MOD(Settings!$B$17*G562,Settings!$B$18)</f>
        <v>68714819</v>
      </c>
      <c r="H563" s="12">
        <f>MAX(G563,1)/Settings!$B$18</f>
        <v>3.1997831087558451E-2</v>
      </c>
      <c r="I563" s="12">
        <f>-Settings!$B$21*LN(H563)</f>
        <v>13.768348627973104</v>
      </c>
      <c r="J563" s="12">
        <f>-Settings!$B$24*LN(H563)</f>
        <v>41.305045883919313</v>
      </c>
      <c r="K563" s="12">
        <f>Settings!$B$12</f>
        <v>300</v>
      </c>
      <c r="L563" s="12">
        <f>Settings!$B$12*Settings!$B$25</f>
        <v>75</v>
      </c>
    </row>
    <row r="564" spans="1:12" x14ac:dyDescent="0.25">
      <c r="A564" s="7">
        <v>5</v>
      </c>
      <c r="B564" s="7">
        <v>79</v>
      </c>
      <c r="C564" s="12">
        <f>MOD(Settings!$B$17*C563,Settings!$B$18)</f>
        <v>998317049</v>
      </c>
      <c r="D564" s="12">
        <f>MAX(C564,1)/Settings!$B$18</f>
        <v>0.46487760239507891</v>
      </c>
      <c r="E564" s="12">
        <f>-Settings!$B$11*LN(D564)</f>
        <v>45.95886772194973</v>
      </c>
      <c r="F564" s="12">
        <f t="shared" si="18"/>
        <v>4535.9242141249897</v>
      </c>
      <c r="G564" s="12">
        <f>MOD(Settings!$B$17*G563,Settings!$B$18)</f>
        <v>1691244494</v>
      </c>
      <c r="H564" s="12">
        <f>MAX(G564,1)/Settings!$B$18</f>
        <v>0.78754708859489631</v>
      </c>
      <c r="I564" s="12">
        <f>-Settings!$B$21*LN(H564)</f>
        <v>0.95532846011545192</v>
      </c>
      <c r="J564" s="12">
        <f>-Settings!$B$24*LN(H564)</f>
        <v>2.8659853803463555</v>
      </c>
      <c r="K564" s="12">
        <f>Settings!$B$12</f>
        <v>300</v>
      </c>
      <c r="L564" s="12">
        <f>Settings!$B$12*Settings!$B$25</f>
        <v>75</v>
      </c>
    </row>
    <row r="565" spans="1:12" x14ac:dyDescent="0.25">
      <c r="A565" s="7">
        <v>5</v>
      </c>
      <c r="B565" s="7">
        <v>80</v>
      </c>
      <c r="C565" s="12">
        <f>MOD(Settings!$B$17*C564,Settings!$B$18)</f>
        <v>424908532</v>
      </c>
      <c r="D565" s="12">
        <f>MAX(C565,1)/Settings!$B$18</f>
        <v>0.19786345409129907</v>
      </c>
      <c r="E565" s="12">
        <f>-Settings!$B$11*LN(D565)</f>
        <v>97.210686719422569</v>
      </c>
      <c r="F565" s="12">
        <f t="shared" si="18"/>
        <v>4633.1349008444122</v>
      </c>
      <c r="G565" s="12">
        <f>MOD(Settings!$B$17*G564,Settings!$B$18)</f>
        <v>652658966</v>
      </c>
      <c r="H565" s="12">
        <f>MAX(G565,1)/Settings!$B$18</f>
        <v>0.30391801442202088</v>
      </c>
      <c r="I565" s="12">
        <f>-Settings!$B$21*LN(H565)</f>
        <v>4.7639892133995554</v>
      </c>
      <c r="J565" s="12">
        <f>-Settings!$B$24*LN(H565)</f>
        <v>14.291967640198667</v>
      </c>
      <c r="K565" s="12">
        <f>Settings!$B$12</f>
        <v>300</v>
      </c>
      <c r="L565" s="12">
        <f>Settings!$B$12*Settings!$B$25</f>
        <v>75</v>
      </c>
    </row>
    <row r="566" spans="1:12" x14ac:dyDescent="0.25">
      <c r="A566" s="7">
        <v>5</v>
      </c>
      <c r="B566" s="7">
        <v>81</v>
      </c>
      <c r="C566" s="12">
        <f>MOD(Settings!$B$17*C565,Settings!$B$18)</f>
        <v>1054571049</v>
      </c>
      <c r="D566" s="12">
        <f>MAX(C566,1)/Settings!$B$18</f>
        <v>0.49107291246348661</v>
      </c>
      <c r="E566" s="12">
        <f>-Settings!$B$11*LN(D566)</f>
        <v>42.669759859401708</v>
      </c>
      <c r="F566" s="12">
        <f t="shared" si="18"/>
        <v>4675.8046607038141</v>
      </c>
      <c r="G566" s="12">
        <f>MOD(Settings!$B$17*G565,Settings!$B$18)</f>
        <v>2040256333</v>
      </c>
      <c r="H566" s="12">
        <f>MAX(G566,1)/Settings!$B$18</f>
        <v>0.95006839090495765</v>
      </c>
      <c r="I566" s="12">
        <f>-Settings!$B$21*LN(H566)</f>
        <v>0.2048852262098628</v>
      </c>
      <c r="J566" s="12">
        <f>-Settings!$B$24*LN(H566)</f>
        <v>0.61465567862958836</v>
      </c>
      <c r="K566" s="12">
        <f>Settings!$B$12</f>
        <v>300</v>
      </c>
      <c r="L566" s="12">
        <f>Settings!$B$12*Settings!$B$25</f>
        <v>75</v>
      </c>
    </row>
    <row r="567" spans="1:12" x14ac:dyDescent="0.25">
      <c r="A567" s="7">
        <v>5</v>
      </c>
      <c r="B567" s="7">
        <v>82</v>
      </c>
      <c r="C567" s="12">
        <f>MOD(Settings!$B$17*C566,Settings!$B$18)</f>
        <v>993081852</v>
      </c>
      <c r="D567" s="12">
        <f>MAX(C567,1)/Settings!$B$18</f>
        <v>0.4624397738196141</v>
      </c>
      <c r="E567" s="12">
        <f>-Settings!$B$11*LN(D567)</f>
        <v>46.274336956635537</v>
      </c>
      <c r="F567" s="12">
        <f t="shared" si="18"/>
        <v>4722.0789976604492</v>
      </c>
      <c r="G567" s="12">
        <f>MOD(Settings!$B$17*G566,Settings!$B$18)</f>
        <v>1716797082</v>
      </c>
      <c r="H567" s="12">
        <f>MAX(G567,1)/Settings!$B$18</f>
        <v>0.79944593962256139</v>
      </c>
      <c r="I567" s="12">
        <f>-Settings!$B$21*LN(H567)</f>
        <v>0.8953454669087656</v>
      </c>
      <c r="J567" s="12">
        <f>-Settings!$B$24*LN(H567)</f>
        <v>2.6860364007262967</v>
      </c>
      <c r="K567" s="12">
        <f>Settings!$B$12</f>
        <v>300</v>
      </c>
      <c r="L567" s="12">
        <f>Settings!$B$12*Settings!$B$25</f>
        <v>75</v>
      </c>
    </row>
    <row r="568" spans="1:12" x14ac:dyDescent="0.25">
      <c r="A568" s="7">
        <v>5</v>
      </c>
      <c r="B568" s="7">
        <v>83</v>
      </c>
      <c r="C568" s="12">
        <f>MOD(Settings!$B$17*C567,Settings!$B$18)</f>
        <v>483782080</v>
      </c>
      <c r="D568" s="12">
        <f>MAX(C568,1)/Settings!$B$18</f>
        <v>0.22527858625411923</v>
      </c>
      <c r="E568" s="12">
        <f>-Settings!$B$11*LN(D568)</f>
        <v>89.425048892259497</v>
      </c>
      <c r="F568" s="12">
        <f t="shared" si="18"/>
        <v>4811.504046552709</v>
      </c>
      <c r="G568" s="12">
        <f>MOD(Settings!$B$17*G567,Settings!$B$18)</f>
        <v>618276082</v>
      </c>
      <c r="H568" s="12">
        <f>MAX(G568,1)/Settings!$B$18</f>
        <v>0.28790723638977261</v>
      </c>
      <c r="I568" s="12">
        <f>-Settings!$B$21*LN(H568)</f>
        <v>4.9804677863962077</v>
      </c>
      <c r="J568" s="12">
        <f>-Settings!$B$24*LN(H568)</f>
        <v>14.941403359188623</v>
      </c>
      <c r="K568" s="12">
        <f>Settings!$B$12</f>
        <v>300</v>
      </c>
      <c r="L568" s="12">
        <f>Settings!$B$12*Settings!$B$25</f>
        <v>75</v>
      </c>
    </row>
    <row r="569" spans="1:12" x14ac:dyDescent="0.25">
      <c r="A569" s="7">
        <v>5</v>
      </c>
      <c r="B569" s="7">
        <v>84</v>
      </c>
      <c r="C569" s="12">
        <f>MOD(Settings!$B$17*C568,Settings!$B$18)</f>
        <v>552331018</v>
      </c>
      <c r="D569" s="12">
        <f>MAX(C569,1)/Settings!$B$18</f>
        <v>0.2571991729816418</v>
      </c>
      <c r="E569" s="12">
        <f>-Settings!$B$11*LN(D569)</f>
        <v>81.474270125507886</v>
      </c>
      <c r="F569" s="12">
        <f t="shared" si="18"/>
        <v>4892.9783166782172</v>
      </c>
      <c r="G569" s="12">
        <f>MOD(Settings!$B$17*G568,Settings!$B$18)</f>
        <v>1840225988</v>
      </c>
      <c r="H569" s="12">
        <f>MAX(G569,1)/Settings!$B$18</f>
        <v>0.8569220029082717</v>
      </c>
      <c r="I569" s="12">
        <f>-Settings!$B$21*LN(H569)</f>
        <v>0.61763350520730342</v>
      </c>
      <c r="J569" s="12">
        <f>-Settings!$B$24*LN(H569)</f>
        <v>1.8529005156219103</v>
      </c>
      <c r="K569" s="12">
        <f>Settings!$B$12</f>
        <v>300</v>
      </c>
      <c r="L569" s="12">
        <f>Settings!$B$12*Settings!$B$25</f>
        <v>75</v>
      </c>
    </row>
    <row r="570" spans="1:12" x14ac:dyDescent="0.25">
      <c r="A570" s="7">
        <v>5</v>
      </c>
      <c r="B570" s="7">
        <v>85</v>
      </c>
      <c r="C570" s="12">
        <f>MOD(Settings!$B$17*C569,Settings!$B$18)</f>
        <v>1603097192</v>
      </c>
      <c r="D570" s="12">
        <f>MAX(C570,1)/Settings!$B$18</f>
        <v>0.74650030245375831</v>
      </c>
      <c r="E570" s="12">
        <f>-Settings!$B$11*LN(D570)</f>
        <v>17.541555410432295</v>
      </c>
      <c r="F570" s="12">
        <f t="shared" si="18"/>
        <v>4910.5198720886492</v>
      </c>
      <c r="G570" s="12">
        <f>MOD(Settings!$B$17*G569,Settings!$B$18)</f>
        <v>618696222</v>
      </c>
      <c r="H570" s="12">
        <f>MAX(G570,1)/Settings!$B$18</f>
        <v>0.28810287932311318</v>
      </c>
      <c r="I570" s="12">
        <f>-Settings!$B$21*LN(H570)</f>
        <v>4.9777505710483938</v>
      </c>
      <c r="J570" s="12">
        <f>-Settings!$B$24*LN(H570)</f>
        <v>14.933251713145182</v>
      </c>
      <c r="K570" s="12">
        <f>Settings!$B$12</f>
        <v>300</v>
      </c>
      <c r="L570" s="12">
        <f>Settings!$B$12*Settings!$B$25</f>
        <v>75</v>
      </c>
    </row>
    <row r="571" spans="1:12" x14ac:dyDescent="0.25">
      <c r="A571" s="7">
        <v>5</v>
      </c>
      <c r="B571" s="7">
        <v>86</v>
      </c>
      <c r="C571" s="12">
        <f>MOD(Settings!$B$17*C570,Settings!$B$18)</f>
        <v>924670682</v>
      </c>
      <c r="D571" s="12">
        <f>MAX(C571,1)/Settings!$B$18</f>
        <v>0.4305833403163512</v>
      </c>
      <c r="E571" s="12">
        <f>-Settings!$B$11*LN(D571)</f>
        <v>50.556863055922619</v>
      </c>
      <c r="F571" s="12">
        <f t="shared" si="18"/>
        <v>4961.076735144572</v>
      </c>
      <c r="G571" s="12">
        <f>MOD(Settings!$B$17*G570,Settings!$B$18)</f>
        <v>311584380</v>
      </c>
      <c r="H571" s="12">
        <f>MAX(G571,1)/Settings!$B$18</f>
        <v>0.1450927835633479</v>
      </c>
      <c r="I571" s="12">
        <f>-Settings!$B$21*LN(H571)</f>
        <v>7.7215274182317977</v>
      </c>
      <c r="J571" s="12">
        <f>-Settings!$B$24*LN(H571)</f>
        <v>23.164582254695393</v>
      </c>
      <c r="K571" s="12">
        <f>Settings!$B$12</f>
        <v>300</v>
      </c>
      <c r="L571" s="12">
        <f>Settings!$B$12*Settings!$B$25</f>
        <v>75</v>
      </c>
    </row>
    <row r="572" spans="1:12" x14ac:dyDescent="0.25">
      <c r="A572" s="7">
        <v>5</v>
      </c>
      <c r="B572" s="7">
        <v>87</v>
      </c>
      <c r="C572" s="12">
        <f>MOD(Settings!$B$17*C571,Settings!$B$18)</f>
        <v>1748482682</v>
      </c>
      <c r="D572" s="12">
        <f>MAX(C572,1)/Settings!$B$18</f>
        <v>0.81420069691455021</v>
      </c>
      <c r="E572" s="12">
        <f>-Settings!$B$11*LN(D572)</f>
        <v>12.332903217813058</v>
      </c>
      <c r="F572" s="12">
        <f t="shared" si="18"/>
        <v>4973.4096383623855</v>
      </c>
      <c r="G572" s="12">
        <f>MOD(Settings!$B$17*G571,Settings!$B$18)</f>
        <v>1233543274</v>
      </c>
      <c r="H572" s="12">
        <f>MAX(G572,1)/Settings!$B$18</f>
        <v>0.57441334918812537</v>
      </c>
      <c r="I572" s="12">
        <f>-Settings!$B$21*LN(H572)</f>
        <v>2.2176240851525972</v>
      </c>
      <c r="J572" s="12">
        <f>-Settings!$B$24*LN(H572)</f>
        <v>6.6528722554577921</v>
      </c>
      <c r="K572" s="12">
        <f>Settings!$B$12</f>
        <v>300</v>
      </c>
      <c r="L572" s="12">
        <f>Settings!$B$12*Settings!$B$25</f>
        <v>75</v>
      </c>
    </row>
    <row r="573" spans="1:12" x14ac:dyDescent="0.25">
      <c r="A573" s="7">
        <v>5</v>
      </c>
      <c r="B573" s="7">
        <v>88</v>
      </c>
      <c r="C573" s="12">
        <f>MOD(Settings!$B$17*C572,Settings!$B$18)</f>
        <v>582210826</v>
      </c>
      <c r="D573" s="12">
        <f>MAX(C573,1)/Settings!$B$18</f>
        <v>0.27111304284590904</v>
      </c>
      <c r="E573" s="12">
        <f>-Settings!$B$11*LN(D573)</f>
        <v>78.313164768311367</v>
      </c>
      <c r="F573" s="12">
        <f t="shared" si="18"/>
        <v>5051.7228031306968</v>
      </c>
      <c r="G573" s="12">
        <f>MOD(Settings!$B$17*G572,Settings!$B$18)</f>
        <v>354677980</v>
      </c>
      <c r="H573" s="12">
        <f>MAX(G573,1)/Settings!$B$18</f>
        <v>0.16515980482341713</v>
      </c>
      <c r="I573" s="12">
        <f>-Settings!$B$21*LN(H573)</f>
        <v>7.2033670388295787</v>
      </c>
      <c r="J573" s="12">
        <f>-Settings!$B$24*LN(H573)</f>
        <v>21.610101116488735</v>
      </c>
      <c r="K573" s="12">
        <f>Settings!$B$12</f>
        <v>300</v>
      </c>
      <c r="L573" s="12">
        <f>Settings!$B$12*Settings!$B$25</f>
        <v>75</v>
      </c>
    </row>
    <row r="574" spans="1:12" x14ac:dyDescent="0.25">
      <c r="A574" s="7">
        <v>5</v>
      </c>
      <c r="B574" s="7">
        <v>89</v>
      </c>
      <c r="C574" s="12">
        <f>MOD(Settings!$B$17*C573,Settings!$B$18)</f>
        <v>1281856850</v>
      </c>
      <c r="D574" s="12">
        <f>MAX(C574,1)/Settings!$B$18</f>
        <v>0.59691111119320206</v>
      </c>
      <c r="E574" s="12">
        <f>-Settings!$B$11*LN(D574)</f>
        <v>30.959224148929085</v>
      </c>
      <c r="F574" s="12">
        <f t="shared" si="18"/>
        <v>5082.6820272796258</v>
      </c>
      <c r="G574" s="12">
        <f>MOD(Settings!$B$17*G573,Settings!$B$18)</f>
        <v>1805689435</v>
      </c>
      <c r="H574" s="12">
        <f>MAX(G574,1)/Settings!$B$18</f>
        <v>0.84083966717163083</v>
      </c>
      <c r="I574" s="12">
        <f>-Settings!$B$21*LN(H574)</f>
        <v>0.69341713056077259</v>
      </c>
      <c r="J574" s="12">
        <f>-Settings!$B$24*LN(H574)</f>
        <v>2.0802513916823178</v>
      </c>
      <c r="K574" s="12">
        <f>Settings!$B$12</f>
        <v>300</v>
      </c>
      <c r="L574" s="12">
        <f>Settings!$B$12*Settings!$B$25</f>
        <v>75</v>
      </c>
    </row>
    <row r="575" spans="1:12" x14ac:dyDescent="0.25">
      <c r="A575" s="7">
        <v>5</v>
      </c>
      <c r="B575" s="7">
        <v>90</v>
      </c>
      <c r="C575" s="12">
        <f>MOD(Settings!$B$17*C574,Settings!$B$18)</f>
        <v>612131246</v>
      </c>
      <c r="D575" s="12">
        <f>MAX(C575,1)/Settings!$B$18</f>
        <v>0.28504582414638524</v>
      </c>
      <c r="E575" s="12">
        <f>-Settings!$B$11*LN(D575)</f>
        <v>75.306319509582124</v>
      </c>
      <c r="F575" s="12">
        <f t="shared" si="18"/>
        <v>5157.9883467892078</v>
      </c>
      <c r="G575" s="12">
        <f>MOD(Settings!$B$17*G574,Settings!$B$18)</f>
        <v>2130918288</v>
      </c>
      <c r="H575" s="12">
        <f>MAX(G575,1)/Settings!$B$18</f>
        <v>0.99228615359975314</v>
      </c>
      <c r="I575" s="12">
        <f>-Settings!$B$21*LN(H575)</f>
        <v>3.0975008016596993E-2</v>
      </c>
      <c r="J575" s="12">
        <f>-Settings!$B$24*LN(H575)</f>
        <v>9.2925024049790972E-2</v>
      </c>
      <c r="K575" s="12">
        <f>Settings!$B$12</f>
        <v>300</v>
      </c>
      <c r="L575" s="12">
        <f>Settings!$B$12*Settings!$B$25</f>
        <v>75</v>
      </c>
    </row>
    <row r="576" spans="1:12" x14ac:dyDescent="0.25">
      <c r="A576" s="7">
        <v>5</v>
      </c>
      <c r="B576" s="7">
        <v>91</v>
      </c>
      <c r="C576" s="12">
        <f>MOD(Settings!$B$17*C575,Settings!$B$18)</f>
        <v>1643182392</v>
      </c>
      <c r="D576" s="12">
        <f>MAX(C576,1)/Settings!$B$18</f>
        <v>0.76516642829643866</v>
      </c>
      <c r="E576" s="12">
        <f>-Settings!$B$11*LN(D576)</f>
        <v>16.059714929293019</v>
      </c>
      <c r="F576" s="12">
        <f t="shared" si="18"/>
        <v>5174.0480617185003</v>
      </c>
      <c r="G576" s="12">
        <f>MOD(Settings!$B$17*G575,Settings!$B$18)</f>
        <v>758885397</v>
      </c>
      <c r="H576" s="12">
        <f>MAX(G576,1)/Settings!$B$18</f>
        <v>0.3533835510506218</v>
      </c>
      <c r="I576" s="12">
        <f>-Settings!$B$21*LN(H576)</f>
        <v>4.16080506011222</v>
      </c>
      <c r="J576" s="12">
        <f>-Settings!$B$24*LN(H576)</f>
        <v>12.482415180336659</v>
      </c>
      <c r="K576" s="12">
        <f>Settings!$B$12</f>
        <v>300</v>
      </c>
      <c r="L576" s="12">
        <f>Settings!$B$12*Settings!$B$25</f>
        <v>75</v>
      </c>
    </row>
    <row r="577" spans="1:12" x14ac:dyDescent="0.25">
      <c r="A577" s="7">
        <v>5</v>
      </c>
      <c r="B577" s="7">
        <v>92</v>
      </c>
      <c r="C577" s="12">
        <f>MOD(Settings!$B$17*C576,Settings!$B$18)</f>
        <v>326761924</v>
      </c>
      <c r="D577" s="12">
        <f>MAX(C577,1)/Settings!$B$18</f>
        <v>0.15216037824384887</v>
      </c>
      <c r="E577" s="12">
        <f>-Settings!$B$11*LN(D577)</f>
        <v>112.96921166150612</v>
      </c>
      <c r="F577" s="12">
        <f t="shared" si="18"/>
        <v>5287.0172733800064</v>
      </c>
      <c r="G577" s="12">
        <f>MOD(Settings!$B$17*G576,Settings!$B$18)</f>
        <v>681487846</v>
      </c>
      <c r="H577" s="12">
        <f>MAX(G577,1)/Settings!$B$18</f>
        <v>0.31734250780071249</v>
      </c>
      <c r="I577" s="12">
        <f>-Settings!$B$21*LN(H577)</f>
        <v>4.5910944885604055</v>
      </c>
      <c r="J577" s="12">
        <f>-Settings!$B$24*LN(H577)</f>
        <v>13.773283465681217</v>
      </c>
      <c r="K577" s="12">
        <f>Settings!$B$12</f>
        <v>300</v>
      </c>
      <c r="L577" s="12">
        <f>Settings!$B$12*Settings!$B$25</f>
        <v>75</v>
      </c>
    </row>
    <row r="578" spans="1:12" x14ac:dyDescent="0.25">
      <c r="A578" s="7">
        <v>5</v>
      </c>
      <c r="B578" s="7">
        <v>93</v>
      </c>
      <c r="C578" s="12">
        <f>MOD(Settings!$B$17*C577,Settings!$B$18)</f>
        <v>771971289</v>
      </c>
      <c r="D578" s="12">
        <f>MAX(C578,1)/Settings!$B$18</f>
        <v>0.35947714436774941</v>
      </c>
      <c r="E578" s="12">
        <f>-Settings!$B$11*LN(D578)</f>
        <v>61.386280800580892</v>
      </c>
      <c r="F578" s="12">
        <f t="shared" si="18"/>
        <v>5348.403554180587</v>
      </c>
      <c r="G578" s="12">
        <f>MOD(Settings!$B$17*G577,Settings!$B$18)</f>
        <v>1235938271</v>
      </c>
      <c r="H578" s="12">
        <f>MAX(G578,1)/Settings!$B$18</f>
        <v>0.5755286065747629</v>
      </c>
      <c r="I578" s="12">
        <f>-Settings!$B$21*LN(H578)</f>
        <v>2.2098653788581535</v>
      </c>
      <c r="J578" s="12">
        <f>-Settings!$B$24*LN(H578)</f>
        <v>6.6295961365744605</v>
      </c>
      <c r="K578" s="12">
        <f>Settings!$B$12</f>
        <v>300</v>
      </c>
      <c r="L578" s="12">
        <f>Settings!$B$12*Settings!$B$25</f>
        <v>75</v>
      </c>
    </row>
    <row r="579" spans="1:12" x14ac:dyDescent="0.25">
      <c r="A579" s="7">
        <v>5</v>
      </c>
      <c r="B579" s="7">
        <v>94</v>
      </c>
      <c r="C579" s="12">
        <f>MOD(Settings!$B$17*C578,Settings!$B$18)</f>
        <v>1572742696</v>
      </c>
      <c r="D579" s="12">
        <f>MAX(C579,1)/Settings!$B$18</f>
        <v>0.73236538876423862</v>
      </c>
      <c r="E579" s="12">
        <f>-Settings!$B$11*LN(D579)</f>
        <v>18.688543475025153</v>
      </c>
      <c r="F579" s="12">
        <f t="shared" si="18"/>
        <v>5367.0920976556117</v>
      </c>
      <c r="G579" s="12">
        <f>MOD(Settings!$B$17*G578,Settings!$B$18)</f>
        <v>1952686913</v>
      </c>
      <c r="H579" s="12">
        <f>MAX(G579,1)/Settings!$B$18</f>
        <v>0.90929070203997697</v>
      </c>
      <c r="I579" s="12">
        <f>-Settings!$B$21*LN(H579)</f>
        <v>0.38036172682692826</v>
      </c>
      <c r="J579" s="12">
        <f>-Settings!$B$24*LN(H579)</f>
        <v>1.1410851804807849</v>
      </c>
      <c r="K579" s="12">
        <f>Settings!$B$12</f>
        <v>300</v>
      </c>
      <c r="L579" s="12">
        <f>Settings!$B$12*Settings!$B$25</f>
        <v>75</v>
      </c>
    </row>
    <row r="580" spans="1:12" x14ac:dyDescent="0.25">
      <c r="A580" s="7">
        <v>5</v>
      </c>
      <c r="B580" s="7">
        <v>95</v>
      </c>
      <c r="C580" s="12">
        <f>MOD(Settings!$B$17*C579,Settings!$B$18)</f>
        <v>1857764396</v>
      </c>
      <c r="D580" s="12">
        <f>MAX(C580,1)/Settings!$B$18</f>
        <v>0.86508896055868312</v>
      </c>
      <c r="E580" s="12">
        <f>-Settings!$B$11*LN(D580)</f>
        <v>8.6953759657131808</v>
      </c>
      <c r="F580" s="12">
        <f t="shared" si="18"/>
        <v>5375.7874736213253</v>
      </c>
      <c r="G580" s="12">
        <f>MOD(Settings!$B$17*G579,Settings!$B$18)</f>
        <v>963853337</v>
      </c>
      <c r="H580" s="12">
        <f>MAX(G580,1)/Settings!$B$18</f>
        <v>0.4488291858922826</v>
      </c>
      <c r="I580" s="12">
        <f>-Settings!$B$21*LN(H580)</f>
        <v>3.2044515837351497</v>
      </c>
      <c r="J580" s="12">
        <f>-Settings!$B$24*LN(H580)</f>
        <v>9.6133547512054491</v>
      </c>
      <c r="K580" s="12">
        <f>Settings!$B$12</f>
        <v>300</v>
      </c>
      <c r="L580" s="12">
        <f>Settings!$B$12*Settings!$B$25</f>
        <v>75</v>
      </c>
    </row>
    <row r="581" spans="1:12" x14ac:dyDescent="0.25">
      <c r="A581" s="7">
        <v>5</v>
      </c>
      <c r="B581" s="7">
        <v>96</v>
      </c>
      <c r="C581" s="12">
        <f>MOD(Settings!$B$17*C580,Settings!$B$18)</f>
        <v>1181459839</v>
      </c>
      <c r="D581" s="12">
        <f>MAX(C581,1)/Settings!$B$18</f>
        <v>0.55016010978732266</v>
      </c>
      <c r="E581" s="12">
        <f>-Settings!$B$11*LN(D581)</f>
        <v>35.852756064918886</v>
      </c>
      <c r="F581" s="12">
        <f t="shared" si="18"/>
        <v>5411.6402296862443</v>
      </c>
      <c r="G581" s="12">
        <f>MOD(Settings!$B$17*G580,Settings!$B$18)</f>
        <v>1013885638</v>
      </c>
      <c r="H581" s="12">
        <f>MAX(G581,1)/Settings!$B$18</f>
        <v>0.47212729159375993</v>
      </c>
      <c r="I581" s="12">
        <f>-Settings!$B$21*LN(H581)</f>
        <v>3.0020265767008043</v>
      </c>
      <c r="J581" s="12">
        <f>-Settings!$B$24*LN(H581)</f>
        <v>9.0060797301024138</v>
      </c>
      <c r="K581" s="12">
        <f>Settings!$B$12</f>
        <v>300</v>
      </c>
      <c r="L581" s="12">
        <f>Settings!$B$12*Settings!$B$25</f>
        <v>75</v>
      </c>
    </row>
    <row r="582" spans="1:12" x14ac:dyDescent="0.25">
      <c r="A582" s="7">
        <v>5</v>
      </c>
      <c r="B582" s="7">
        <v>97</v>
      </c>
      <c r="C582" s="12">
        <f>MOD(Settings!$B$17*C581,Settings!$B$18)</f>
        <v>1161713911</v>
      </c>
      <c r="D582" s="12">
        <f>MAX(C582,1)/Settings!$B$18</f>
        <v>0.54096519553147493</v>
      </c>
      <c r="E582" s="12">
        <f>-Settings!$B$11*LN(D582)</f>
        <v>36.864020147302497</v>
      </c>
      <c r="F582" s="12">
        <f t="shared" si="18"/>
        <v>5448.504249833547</v>
      </c>
      <c r="G582" s="12">
        <f>MOD(Settings!$B$17*G581,Settings!$B$18)</f>
        <v>93178921</v>
      </c>
      <c r="H582" s="12">
        <f>MAX(G582,1)/Settings!$B$18</f>
        <v>4.3389816323011095E-2</v>
      </c>
      <c r="I582" s="12">
        <f>-Settings!$B$21*LN(H582)</f>
        <v>12.550122049379622</v>
      </c>
      <c r="J582" s="12">
        <f>-Settings!$B$24*LN(H582)</f>
        <v>37.650366148138865</v>
      </c>
      <c r="K582" s="12">
        <f>Settings!$B$12</f>
        <v>300</v>
      </c>
      <c r="L582" s="12">
        <f>Settings!$B$12*Settings!$B$25</f>
        <v>75</v>
      </c>
    </row>
    <row r="583" spans="1:12" x14ac:dyDescent="0.25">
      <c r="A583" s="7">
        <v>5</v>
      </c>
      <c r="B583" s="7">
        <v>98</v>
      </c>
      <c r="C583" s="12">
        <f>MOD(Settings!$B$17*C582,Settings!$B$18)</f>
        <v>4383653</v>
      </c>
      <c r="D583" s="12">
        <f>MAX(C583,1)/Settings!$B$18</f>
        <v>2.0412975000409866E-3</v>
      </c>
      <c r="E583" s="12">
        <f>-Settings!$B$11*LN(D583)</f>
        <v>371.65017863250904</v>
      </c>
      <c r="F583" s="12">
        <f t="shared" ref="F583:F605" si="19">F582+E583</f>
        <v>5820.1544284660558</v>
      </c>
      <c r="G583" s="12">
        <f>MOD(Settings!$B$17*G582,Settings!$B$18)</f>
        <v>542546584</v>
      </c>
      <c r="H583" s="12">
        <f>MAX(G583,1)/Settings!$B$18</f>
        <v>0.25264294084750255</v>
      </c>
      <c r="I583" s="12">
        <f>-Settings!$B$21*LN(H583)</f>
        <v>5.5031123523034911</v>
      </c>
      <c r="J583" s="12">
        <f>-Settings!$B$24*LN(H583)</f>
        <v>16.509337056910475</v>
      </c>
      <c r="K583" s="12">
        <f>Settings!$B$12</f>
        <v>300</v>
      </c>
      <c r="L583" s="12">
        <f>Settings!$B$12*Settings!$B$25</f>
        <v>75</v>
      </c>
    </row>
    <row r="584" spans="1:12" x14ac:dyDescent="0.25">
      <c r="A584" s="7">
        <v>5</v>
      </c>
      <c r="B584" s="7">
        <v>99</v>
      </c>
      <c r="C584" s="12">
        <f>MOD(Settings!$B$17*C583,Settings!$B$18)</f>
        <v>661611973</v>
      </c>
      <c r="D584" s="12">
        <f>MAX(C584,1)/Settings!$B$18</f>
        <v>0.30808708318885747</v>
      </c>
      <c r="E584" s="12">
        <f>-Settings!$B$11*LN(D584)</f>
        <v>70.642367900709118</v>
      </c>
      <c r="F584" s="12">
        <f t="shared" si="19"/>
        <v>5890.7967963667652</v>
      </c>
      <c r="G584" s="12">
        <f>MOD(Settings!$B$17*G583,Settings!$B$18)</f>
        <v>364872126</v>
      </c>
      <c r="H584" s="12">
        <f>MAX(G584,1)/Settings!$B$18</f>
        <v>0.16990682397499066</v>
      </c>
      <c r="I584" s="12">
        <f>-Settings!$B$21*LN(H584)</f>
        <v>7.0900203458208164</v>
      </c>
      <c r="J584" s="12">
        <f>-Settings!$B$24*LN(H584)</f>
        <v>21.270061037462447</v>
      </c>
      <c r="K584" s="12">
        <f>Settings!$B$12</f>
        <v>300</v>
      </c>
      <c r="L584" s="12">
        <f>Settings!$B$12*Settings!$B$25</f>
        <v>75</v>
      </c>
    </row>
    <row r="585" spans="1:12" x14ac:dyDescent="0.25">
      <c r="A585" s="7">
        <v>5</v>
      </c>
      <c r="B585" s="7">
        <v>100</v>
      </c>
      <c r="C585" s="12">
        <f>MOD(Settings!$B$17*C584,Settings!$B$18)</f>
        <v>42106045</v>
      </c>
      <c r="D585" s="12">
        <f>MAX(C585,1)/Settings!$B$18</f>
        <v>1.9607155127267892E-2</v>
      </c>
      <c r="E585" s="12">
        <f>-Settings!$B$11*LN(D585)</f>
        <v>235.91164331095678</v>
      </c>
      <c r="F585" s="12">
        <f t="shared" si="19"/>
        <v>6126.7084396777218</v>
      </c>
      <c r="G585" s="12">
        <f>MOD(Settings!$B$17*G584,Settings!$B$18)</f>
        <v>1340009497</v>
      </c>
      <c r="H585" s="12">
        <f>MAX(G585,1)/Settings!$B$18</f>
        <v>0.6239905476681844</v>
      </c>
      <c r="I585" s="12">
        <f>-Settings!$B$21*LN(H585)</f>
        <v>1.8864802347803769</v>
      </c>
      <c r="J585" s="12">
        <f>-Settings!$B$24*LN(H585)</f>
        <v>5.6594407043411303</v>
      </c>
      <c r="K585" s="12">
        <f>Settings!$B$12</f>
        <v>300</v>
      </c>
      <c r="L585" s="12">
        <f>Settings!$B$12*Settings!$B$25</f>
        <v>75</v>
      </c>
    </row>
    <row r="586" spans="1:12" x14ac:dyDescent="0.25">
      <c r="A586" s="7">
        <v>5</v>
      </c>
      <c r="B586" s="7">
        <v>101</v>
      </c>
      <c r="C586" s="12">
        <f>MOD(Settings!$B$17*C585,Settings!$B$18)</f>
        <v>1154178452</v>
      </c>
      <c r="D586" s="12">
        <f>MAX(C586,1)/Settings!$B$18</f>
        <v>0.53745622399144632</v>
      </c>
      <c r="E586" s="12">
        <f>-Settings!$B$11*LN(D586)</f>
        <v>37.254477962033064</v>
      </c>
      <c r="F586" s="12">
        <f t="shared" si="19"/>
        <v>6163.9629176397548</v>
      </c>
      <c r="G586" s="12">
        <f>MOD(Settings!$B$17*G585,Settings!$B$18)</f>
        <v>878609990</v>
      </c>
      <c r="H586" s="12">
        <f>MAX(G586,1)/Settings!$B$18</f>
        <v>0.40913465917535807</v>
      </c>
      <c r="I586" s="12">
        <f>-Settings!$B$21*LN(H586)</f>
        <v>3.5748437483575706</v>
      </c>
      <c r="J586" s="12">
        <f>-Settings!$B$24*LN(H586)</f>
        <v>10.724531245072711</v>
      </c>
      <c r="K586" s="12">
        <f>Settings!$B$12</f>
        <v>300</v>
      </c>
      <c r="L586" s="12">
        <f>Settings!$B$12*Settings!$B$25</f>
        <v>75</v>
      </c>
    </row>
    <row r="587" spans="1:12" x14ac:dyDescent="0.25">
      <c r="A587" s="7">
        <v>5</v>
      </c>
      <c r="B587" s="7">
        <v>102</v>
      </c>
      <c r="C587" s="12">
        <f>MOD(Settings!$B$17*C586,Settings!$B$18)</f>
        <v>57459413</v>
      </c>
      <c r="D587" s="12">
        <f>MAX(C587,1)/Settings!$B$18</f>
        <v>2.6756624237986571E-2</v>
      </c>
      <c r="E587" s="12">
        <f>-Settings!$B$11*LN(D587)</f>
        <v>217.25839207390229</v>
      </c>
      <c r="F587" s="12">
        <f t="shared" si="19"/>
        <v>6381.2213097136573</v>
      </c>
      <c r="G587" s="12">
        <f>MOD(Settings!$B$17*G586,Settings!$B$18)</f>
        <v>700545158</v>
      </c>
      <c r="H587" s="12">
        <f>MAX(G587,1)/Settings!$B$18</f>
        <v>0.32621676024339014</v>
      </c>
      <c r="I587" s="12">
        <f>-Settings!$B$21*LN(H587)</f>
        <v>4.4807728393889628</v>
      </c>
      <c r="J587" s="12">
        <f>-Settings!$B$24*LN(H587)</f>
        <v>13.442318518166889</v>
      </c>
      <c r="K587" s="12">
        <f>Settings!$B$12</f>
        <v>300</v>
      </c>
      <c r="L587" s="12">
        <f>Settings!$B$12*Settings!$B$25</f>
        <v>75</v>
      </c>
    </row>
    <row r="588" spans="1:12" x14ac:dyDescent="0.25">
      <c r="A588" s="7">
        <v>5</v>
      </c>
      <c r="B588" s="7">
        <v>103</v>
      </c>
      <c r="C588" s="12">
        <f>MOD(Settings!$B$17*C587,Settings!$B$18)</f>
        <v>1500196788</v>
      </c>
      <c r="D588" s="12">
        <f>MAX(C588,1)/Settings!$B$18</f>
        <v>0.69858356784031894</v>
      </c>
      <c r="E588" s="12">
        <f>-Settings!$B$11*LN(D588)</f>
        <v>21.522028106579135</v>
      </c>
      <c r="F588" s="12">
        <f t="shared" si="19"/>
        <v>6402.7433378202368</v>
      </c>
      <c r="G588" s="12">
        <f>MOD(Settings!$B$17*G587,Settings!$B$18)</f>
        <v>1557117652</v>
      </c>
      <c r="H588" s="12">
        <f>MAX(G588,1)/Settings!$B$18</f>
        <v>0.72508941065757038</v>
      </c>
      <c r="I588" s="12">
        <f>-Settings!$B$21*LN(H588)</f>
        <v>1.2858412267457833</v>
      </c>
      <c r="J588" s="12">
        <f>-Settings!$B$24*LN(H588)</f>
        <v>3.8575236802373496</v>
      </c>
      <c r="K588" s="12">
        <f>Settings!$B$12</f>
        <v>300</v>
      </c>
      <c r="L588" s="12">
        <f>Settings!$B$12*Settings!$B$25</f>
        <v>75</v>
      </c>
    </row>
    <row r="589" spans="1:12" x14ac:dyDescent="0.25">
      <c r="A589" s="7">
        <v>5</v>
      </c>
      <c r="B589" s="7">
        <v>104</v>
      </c>
      <c r="C589" s="12">
        <f>MOD(Settings!$B$17*C588,Settings!$B$18)</f>
        <v>201916489</v>
      </c>
      <c r="D589" s="12">
        <f>MAX(C589,1)/Settings!$B$18</f>
        <v>9.4024692240182631E-2</v>
      </c>
      <c r="E589" s="12">
        <f>-Settings!$B$11*LN(D589)</f>
        <v>141.85187086807082</v>
      </c>
      <c r="F589" s="12">
        <f t="shared" si="19"/>
        <v>6544.595208688308</v>
      </c>
      <c r="G589" s="12">
        <f>MOD(Settings!$B$17*G588,Settings!$B$18)</f>
        <v>1240654822</v>
      </c>
      <c r="H589" s="12">
        <f>MAX(G589,1)/Settings!$B$18</f>
        <v>0.57772492178609824</v>
      </c>
      <c r="I589" s="12">
        <f>-Settings!$B$21*LN(H589)</f>
        <v>2.1946297498303533</v>
      </c>
      <c r="J589" s="12">
        <f>-Settings!$B$24*LN(H589)</f>
        <v>6.5838892494910599</v>
      </c>
      <c r="K589" s="12">
        <f>Settings!$B$12</f>
        <v>300</v>
      </c>
      <c r="L589" s="12">
        <f>Settings!$B$12*Settings!$B$25</f>
        <v>75</v>
      </c>
    </row>
    <row r="590" spans="1:12" x14ac:dyDescent="0.25">
      <c r="A590" s="7">
        <v>5</v>
      </c>
      <c r="B590" s="7">
        <v>105</v>
      </c>
      <c r="C590" s="12">
        <f>MOD(Settings!$B$17*C589,Settings!$B$18)</f>
        <v>586268363</v>
      </c>
      <c r="D590" s="12">
        <f>MAX(C590,1)/Settings!$B$18</f>
        <v>0.27300248074950767</v>
      </c>
      <c r="E590" s="12">
        <f>-Settings!$B$11*LN(D590)</f>
        <v>77.896463810635822</v>
      </c>
      <c r="F590" s="12">
        <f t="shared" si="19"/>
        <v>6622.4916724989434</v>
      </c>
      <c r="G590" s="12">
        <f>MOD(Settings!$B$17*G589,Settings!$B$18)</f>
        <v>1766864631</v>
      </c>
      <c r="H590" s="12">
        <f>MAX(G590,1)/Settings!$B$18</f>
        <v>0.82276045895310135</v>
      </c>
      <c r="I590" s="12">
        <f>-Settings!$B$21*LN(H590)</f>
        <v>0.78036071620388459</v>
      </c>
      <c r="J590" s="12">
        <f>-Settings!$B$24*LN(H590)</f>
        <v>2.3410821486116538</v>
      </c>
      <c r="K590" s="12">
        <f>Settings!$B$12</f>
        <v>300</v>
      </c>
      <c r="L590" s="12">
        <f>Settings!$B$12*Settings!$B$25</f>
        <v>75</v>
      </c>
    </row>
    <row r="591" spans="1:12" x14ac:dyDescent="0.25">
      <c r="A591" s="7">
        <v>5</v>
      </c>
      <c r="B591" s="7">
        <v>106</v>
      </c>
      <c r="C591" s="12">
        <f>MOD(Settings!$B$17*C590,Settings!$B$18)</f>
        <v>757404505</v>
      </c>
      <c r="D591" s="12">
        <f>MAX(C591,1)/Settings!$B$18</f>
        <v>0.35269395697521694</v>
      </c>
      <c r="E591" s="12">
        <f>-Settings!$B$11*LN(D591)</f>
        <v>62.529274529905962</v>
      </c>
      <c r="F591" s="12">
        <f t="shared" si="19"/>
        <v>6685.0209470288492</v>
      </c>
      <c r="G591" s="12">
        <f>MOD(Settings!$B$17*G590,Settings!$B$18)</f>
        <v>289982501</v>
      </c>
      <c r="H591" s="12">
        <f>MAX(G591,1)/Settings!$B$18</f>
        <v>0.13503362477525771</v>
      </c>
      <c r="I591" s="12">
        <f>-Settings!$B$21*LN(H591)</f>
        <v>8.0089258365910965</v>
      </c>
      <c r="J591" s="12">
        <f>-Settings!$B$24*LN(H591)</f>
        <v>24.026777509773289</v>
      </c>
      <c r="K591" s="12">
        <f>Settings!$B$12</f>
        <v>300</v>
      </c>
      <c r="L591" s="12">
        <f>Settings!$B$12*Settings!$B$25</f>
        <v>75</v>
      </c>
    </row>
    <row r="592" spans="1:12" x14ac:dyDescent="0.25">
      <c r="A592" s="7">
        <v>5</v>
      </c>
      <c r="B592" s="7">
        <v>107</v>
      </c>
      <c r="C592" s="12">
        <f>MOD(Settings!$B$17*C591,Settings!$B$18)</f>
        <v>1561939766</v>
      </c>
      <c r="D592" s="12">
        <f>MAX(C592,1)/Settings!$B$18</f>
        <v>0.72733488247140077</v>
      </c>
      <c r="E592" s="12">
        <f>-Settings!$B$11*LN(D592)</f>
        <v>19.102096282328805</v>
      </c>
      <c r="F592" s="12">
        <f t="shared" si="19"/>
        <v>6704.1230433111778</v>
      </c>
      <c r="G592" s="12">
        <f>MOD(Settings!$B$17*G591,Settings!$B$18)</f>
        <v>1095499264</v>
      </c>
      <c r="H592" s="12">
        <f>MAX(G592,1)/Settings!$B$18</f>
        <v>0.51013159775646943</v>
      </c>
      <c r="I592" s="12">
        <f>-Settings!$B$21*LN(H592)</f>
        <v>2.692346206929666</v>
      </c>
      <c r="J592" s="12">
        <f>-Settings!$B$24*LN(H592)</f>
        <v>8.077038620788997</v>
      </c>
      <c r="K592" s="12">
        <f>Settings!$B$12</f>
        <v>300</v>
      </c>
      <c r="L592" s="12">
        <f>Settings!$B$12*Settings!$B$25</f>
        <v>75</v>
      </c>
    </row>
    <row r="593" spans="1:12" x14ac:dyDescent="0.25">
      <c r="A593" s="7">
        <v>5</v>
      </c>
      <c r="B593" s="7">
        <v>108</v>
      </c>
      <c r="C593" s="12">
        <f>MOD(Settings!$B$17*C592,Settings!$B$18)</f>
        <v>681546234</v>
      </c>
      <c r="D593" s="12">
        <f>MAX(C593,1)/Settings!$B$18</f>
        <v>0.31736969683196847</v>
      </c>
      <c r="E593" s="12">
        <f>-Settings!$B$11*LN(D593)</f>
        <v>68.861276914012123</v>
      </c>
      <c r="F593" s="12">
        <f t="shared" si="19"/>
        <v>6772.9843202251895</v>
      </c>
      <c r="G593" s="12">
        <f>MOD(Settings!$B$17*G592,Settings!$B$18)</f>
        <v>1678824317</v>
      </c>
      <c r="H593" s="12">
        <f>MAX(G593,1)/Settings!$B$18</f>
        <v>0.78176349298179315</v>
      </c>
      <c r="I593" s="12">
        <f>-Settings!$B$21*LN(H593)</f>
        <v>0.98481209129129488</v>
      </c>
      <c r="J593" s="12">
        <f>-Settings!$B$24*LN(H593)</f>
        <v>2.9544362738738847</v>
      </c>
      <c r="K593" s="12">
        <f>Settings!$B$12</f>
        <v>300</v>
      </c>
      <c r="L593" s="12">
        <f>Settings!$B$12*Settings!$B$25</f>
        <v>75</v>
      </c>
    </row>
    <row r="594" spans="1:12" x14ac:dyDescent="0.25">
      <c r="A594" s="7">
        <v>5</v>
      </c>
      <c r="B594" s="7">
        <v>109</v>
      </c>
      <c r="C594" s="12">
        <f>MOD(Settings!$B$17*C593,Settings!$B$18)</f>
        <v>69781740</v>
      </c>
      <c r="D594" s="12">
        <f>MAX(C594,1)/Settings!$B$18</f>
        <v>3.2494654894105461E-2</v>
      </c>
      <c r="E594" s="12">
        <f>-Settings!$B$11*LN(D594)</f>
        <v>205.60078007814107</v>
      </c>
      <c r="F594" s="12">
        <f t="shared" si="19"/>
        <v>6978.5851003033304</v>
      </c>
      <c r="G594" s="12">
        <f>MOD(Settings!$B$17*G593,Settings!$B$18)</f>
        <v>212657886</v>
      </c>
      <c r="H594" s="12">
        <f>MAX(G594,1)/Settings!$B$18</f>
        <v>9.9026544997015284E-2</v>
      </c>
      <c r="I594" s="12">
        <f>-Settings!$B$21*LN(H594)</f>
        <v>9.2494693340213292</v>
      </c>
      <c r="J594" s="12">
        <f>-Settings!$B$24*LN(H594)</f>
        <v>27.748408002063989</v>
      </c>
      <c r="K594" s="12">
        <f>Settings!$B$12</f>
        <v>300</v>
      </c>
      <c r="L594" s="12">
        <f>Settings!$B$12*Settings!$B$25</f>
        <v>75</v>
      </c>
    </row>
    <row r="595" spans="1:12" x14ac:dyDescent="0.25">
      <c r="A595" s="7">
        <v>5</v>
      </c>
      <c r="B595" s="7">
        <v>110</v>
      </c>
      <c r="C595" s="12">
        <f>MOD(Settings!$B$17*C594,Settings!$B$18)</f>
        <v>295632918</v>
      </c>
      <c r="D595" s="12">
        <f>MAX(C595,1)/Settings!$B$18</f>
        <v>0.13766480523052849</v>
      </c>
      <c r="E595" s="12">
        <f>-Settings!$B$11*LN(D595)</f>
        <v>118.97600976651049</v>
      </c>
      <c r="F595" s="12">
        <f t="shared" si="19"/>
        <v>7097.5611100698407</v>
      </c>
      <c r="G595" s="12">
        <f>MOD(Settings!$B$17*G594,Settings!$B$18)</f>
        <v>728301394</v>
      </c>
      <c r="H595" s="12">
        <f>MAX(G595,1)/Settings!$B$18</f>
        <v>0.33914176483598618</v>
      </c>
      <c r="I595" s="12">
        <f>-Settings!$B$21*LN(H595)</f>
        <v>4.3253482946396886</v>
      </c>
      <c r="J595" s="12">
        <f>-Settings!$B$24*LN(H595)</f>
        <v>12.976044883919066</v>
      </c>
      <c r="K595" s="12">
        <f>Settings!$B$12</f>
        <v>300</v>
      </c>
      <c r="L595" s="12">
        <f>Settings!$B$12*Settings!$B$25</f>
        <v>75</v>
      </c>
    </row>
    <row r="596" spans="1:12" x14ac:dyDescent="0.25">
      <c r="A596" s="7">
        <v>5</v>
      </c>
      <c r="B596" s="7">
        <v>111</v>
      </c>
      <c r="C596" s="12">
        <f>MOD(Settings!$B$17*C595,Settings!$B$18)</f>
        <v>1572777315</v>
      </c>
      <c r="D596" s="12">
        <f>MAX(C596,1)/Settings!$B$18</f>
        <v>0.73238150949235148</v>
      </c>
      <c r="E596" s="12">
        <f>-Settings!$B$11*LN(D596)</f>
        <v>18.687222777656942</v>
      </c>
      <c r="F596" s="12">
        <f t="shared" si="19"/>
        <v>7116.2483328474973</v>
      </c>
      <c r="G596" s="12">
        <f>MOD(Settings!$B$17*G595,Settings!$B$18)</f>
        <v>2052224705</v>
      </c>
      <c r="H596" s="12">
        <f>MAX(G596,1)/Settings!$B$18</f>
        <v>0.9556415984200507</v>
      </c>
      <c r="I596" s="12">
        <f>-Settings!$B$21*LN(H596)</f>
        <v>0.18148933308943857</v>
      </c>
      <c r="J596" s="12">
        <f>-Settings!$B$24*LN(H596)</f>
        <v>0.54446799926831568</v>
      </c>
      <c r="K596" s="12">
        <f>Settings!$B$12</f>
        <v>300</v>
      </c>
      <c r="L596" s="12">
        <f>Settings!$B$12*Settings!$B$25</f>
        <v>75</v>
      </c>
    </row>
    <row r="597" spans="1:12" x14ac:dyDescent="0.25">
      <c r="A597" s="7">
        <v>5</v>
      </c>
      <c r="B597" s="7">
        <v>112</v>
      </c>
      <c r="C597" s="12">
        <f>MOD(Settings!$B$17*C596,Settings!$B$18)</f>
        <v>292122282</v>
      </c>
      <c r="D597" s="12">
        <f>MAX(C597,1)/Settings!$B$18</f>
        <v>0.13603003795073834</v>
      </c>
      <c r="E597" s="12">
        <f>-Settings!$B$11*LN(D597)</f>
        <v>119.69277302092993</v>
      </c>
      <c r="F597" s="12">
        <f t="shared" si="19"/>
        <v>7235.9411058684273</v>
      </c>
      <c r="G597" s="12">
        <f>MOD(Settings!$B$17*G596,Settings!$B$18)</f>
        <v>1005762468</v>
      </c>
      <c r="H597" s="12">
        <f>MAX(G597,1)/Settings!$B$18</f>
        <v>0.4683446457927789</v>
      </c>
      <c r="I597" s="12">
        <f>-Settings!$B$21*LN(H597)</f>
        <v>3.034203325825775</v>
      </c>
      <c r="J597" s="12">
        <f>-Settings!$B$24*LN(H597)</f>
        <v>9.102609977477325</v>
      </c>
      <c r="K597" s="12">
        <f>Settings!$B$12</f>
        <v>300</v>
      </c>
      <c r="L597" s="12">
        <f>Settings!$B$12*Settings!$B$25</f>
        <v>75</v>
      </c>
    </row>
    <row r="598" spans="1:12" x14ac:dyDescent="0.25">
      <c r="A598" s="7">
        <v>5</v>
      </c>
      <c r="B598" s="7">
        <v>113</v>
      </c>
      <c r="C598" s="12">
        <f>MOD(Settings!$B$17*C597,Settings!$B$18)</f>
        <v>551576532</v>
      </c>
      <c r="D598" s="12">
        <f>MAX(C598,1)/Settings!$B$18</f>
        <v>0.25684783805946254</v>
      </c>
      <c r="E598" s="12">
        <f>-Settings!$B$11*LN(D598)</f>
        <v>81.556286354219878</v>
      </c>
      <c r="F598" s="12">
        <f t="shared" si="19"/>
        <v>7317.4973922226472</v>
      </c>
      <c r="G598" s="12">
        <f>MOD(Settings!$B$17*G597,Settings!$B$18)</f>
        <v>1006014139</v>
      </c>
      <c r="H598" s="12">
        <f>MAX(G598,1)/Settings!$B$18</f>
        <v>0.4684618392346715</v>
      </c>
      <c r="I598" s="12">
        <f>-Settings!$B$21*LN(H598)</f>
        <v>3.0332025347819296</v>
      </c>
      <c r="J598" s="12">
        <f>-Settings!$B$24*LN(H598)</f>
        <v>9.0996076043457883</v>
      </c>
      <c r="K598" s="12">
        <f>Settings!$B$12</f>
        <v>300</v>
      </c>
      <c r="L598" s="12">
        <f>Settings!$B$12*Settings!$B$25</f>
        <v>75</v>
      </c>
    </row>
    <row r="599" spans="1:12" x14ac:dyDescent="0.25">
      <c r="A599" s="7">
        <v>5</v>
      </c>
      <c r="B599" s="7">
        <v>114</v>
      </c>
      <c r="C599" s="12">
        <f>MOD(Settings!$B$17*C598,Settings!$B$18)</f>
        <v>1807352872</v>
      </c>
      <c r="D599" s="12">
        <f>MAX(C599,1)/Settings!$B$18</f>
        <v>0.84161426538676687</v>
      </c>
      <c r="E599" s="12">
        <f>-Settings!$B$11*LN(D599)</f>
        <v>10.346009209522247</v>
      </c>
      <c r="F599" s="12">
        <f t="shared" si="19"/>
        <v>7327.8434014321692</v>
      </c>
      <c r="G599" s="12">
        <f>MOD(Settings!$B$17*G598,Settings!$B$18)</f>
        <v>940881342</v>
      </c>
      <c r="H599" s="12">
        <f>MAX(G599,1)/Settings!$B$18</f>
        <v>0.43813201712357441</v>
      </c>
      <c r="I599" s="12">
        <f>-Settings!$B$21*LN(H599)</f>
        <v>3.3009400202492523</v>
      </c>
      <c r="J599" s="12">
        <f>-Settings!$B$24*LN(H599)</f>
        <v>9.9028200607477572</v>
      </c>
      <c r="K599" s="12">
        <f>Settings!$B$12</f>
        <v>300</v>
      </c>
      <c r="L599" s="12">
        <f>Settings!$B$12*Settings!$B$25</f>
        <v>75</v>
      </c>
    </row>
    <row r="600" spans="1:12" x14ac:dyDescent="0.25">
      <c r="A600" s="7">
        <v>5</v>
      </c>
      <c r="B600" s="7">
        <v>115</v>
      </c>
      <c r="C600" s="12">
        <f>MOD(Settings!$B$17*C599,Settings!$B$18)</f>
        <v>23532889</v>
      </c>
      <c r="D600" s="12">
        <f>MAX(C600,1)/Settings!$B$18</f>
        <v>1.0958355390913018E-2</v>
      </c>
      <c r="E600" s="12">
        <f>-Settings!$B$11*LN(D600)</f>
        <v>270.81918385772167</v>
      </c>
      <c r="F600" s="12">
        <f t="shared" si="19"/>
        <v>7598.6625852898906</v>
      </c>
      <c r="G600" s="12">
        <f>MOD(Settings!$B$17*G599,Settings!$B$18)</f>
        <v>1470622133</v>
      </c>
      <c r="H600" s="12">
        <f>MAX(G600,1)/Settings!$B$18</f>
        <v>0.68481179591492369</v>
      </c>
      <c r="I600" s="12">
        <f>-Settings!$B$21*LN(H600)</f>
        <v>1.5144449158396192</v>
      </c>
      <c r="J600" s="12">
        <f>-Settings!$B$24*LN(H600)</f>
        <v>4.5433347475188572</v>
      </c>
      <c r="K600" s="12">
        <f>Settings!$B$12</f>
        <v>300</v>
      </c>
      <c r="L600" s="12">
        <f>Settings!$B$12*Settings!$B$25</f>
        <v>75</v>
      </c>
    </row>
    <row r="601" spans="1:12" x14ac:dyDescent="0.25">
      <c r="A601" s="7">
        <v>5</v>
      </c>
      <c r="B601" s="7">
        <v>116</v>
      </c>
      <c r="C601" s="12">
        <f>MOD(Settings!$B$17*C600,Settings!$B$18)</f>
        <v>380274375</v>
      </c>
      <c r="D601" s="12">
        <f>MAX(C601,1)/Settings!$B$18</f>
        <v>0.17707905507510485</v>
      </c>
      <c r="E601" s="12">
        <f>-Settings!$B$11*LN(D601)</f>
        <v>103.86954043676076</v>
      </c>
      <c r="F601" s="12">
        <f t="shared" si="19"/>
        <v>7702.5321257266514</v>
      </c>
      <c r="G601" s="12">
        <f>MOD(Settings!$B$17*G600,Settings!$B$18)</f>
        <v>1356896008</v>
      </c>
      <c r="H601" s="12">
        <f>MAX(G601,1)/Settings!$B$18</f>
        <v>0.63185394212224244</v>
      </c>
      <c r="I601" s="12">
        <f>-Settings!$B$21*LN(H601)</f>
        <v>1.8363880631237481</v>
      </c>
      <c r="J601" s="12">
        <f>-Settings!$B$24*LN(H601)</f>
        <v>5.5091641893712442</v>
      </c>
      <c r="K601" s="12">
        <f>Settings!$B$12</f>
        <v>300</v>
      </c>
      <c r="L601" s="12">
        <f>Settings!$B$12*Settings!$B$25</f>
        <v>75</v>
      </c>
    </row>
    <row r="602" spans="1:12" x14ac:dyDescent="0.25">
      <c r="A602" s="7">
        <v>5</v>
      </c>
      <c r="B602" s="7">
        <v>117</v>
      </c>
      <c r="C602" s="12">
        <f>MOD(Settings!$B$17*C601,Settings!$B$18)</f>
        <v>360087153</v>
      </c>
      <c r="D602" s="12">
        <f>MAX(C602,1)/Settings!$B$18</f>
        <v>0.16767864728704032</v>
      </c>
      <c r="E602" s="12">
        <f>-Settings!$B$11*LN(D602)</f>
        <v>107.14235670666035</v>
      </c>
      <c r="F602" s="12">
        <f t="shared" si="19"/>
        <v>7809.6744824333118</v>
      </c>
      <c r="G602" s="12">
        <f>MOD(Settings!$B$17*G601,Settings!$B$18)</f>
        <v>1222358963</v>
      </c>
      <c r="H602" s="12">
        <f>MAX(G602,1)/Settings!$B$18</f>
        <v>0.56920524852779009</v>
      </c>
      <c r="I602" s="12">
        <f>-Settings!$B$21*LN(H602)</f>
        <v>2.2540567676954693</v>
      </c>
      <c r="J602" s="12">
        <f>-Settings!$B$24*LN(H602)</f>
        <v>6.7621703030864078</v>
      </c>
      <c r="K602" s="12">
        <f>Settings!$B$12</f>
        <v>300</v>
      </c>
      <c r="L602" s="12">
        <f>Settings!$B$12*Settings!$B$25</f>
        <v>75</v>
      </c>
    </row>
    <row r="603" spans="1:12" x14ac:dyDescent="0.25">
      <c r="A603" s="7">
        <v>5</v>
      </c>
      <c r="B603" s="7">
        <v>118</v>
      </c>
      <c r="C603" s="12">
        <f>MOD(Settings!$B$17*C602,Settings!$B$18)</f>
        <v>375863225</v>
      </c>
      <c r="D603" s="12">
        <f>MAX(C603,1)/Settings!$B$18</f>
        <v>0.17502495328664078</v>
      </c>
      <c r="E603" s="12">
        <f>-Settings!$B$11*LN(D603)</f>
        <v>104.56960350085589</v>
      </c>
      <c r="F603" s="12">
        <f t="shared" si="19"/>
        <v>7914.2440859341677</v>
      </c>
      <c r="G603" s="12">
        <f>MOD(Settings!$B$17*G602,Settings!$B$18)</f>
        <v>1358523939</v>
      </c>
      <c r="H603" s="12">
        <f>MAX(G603,1)/Settings!$B$18</f>
        <v>0.63261200656770356</v>
      </c>
      <c r="I603" s="12">
        <f>-Settings!$B$21*LN(H603)</f>
        <v>1.8315919543028387</v>
      </c>
      <c r="J603" s="12">
        <f>-Settings!$B$24*LN(H603)</f>
        <v>5.4947758629085159</v>
      </c>
      <c r="K603" s="12">
        <f>Settings!$B$12</f>
        <v>300</v>
      </c>
      <c r="L603" s="12">
        <f>Settings!$B$12*Settings!$B$25</f>
        <v>75</v>
      </c>
    </row>
    <row r="604" spans="1:12" x14ac:dyDescent="0.25">
      <c r="A604" s="7">
        <v>5</v>
      </c>
      <c r="B604" s="7">
        <v>119</v>
      </c>
      <c r="C604" s="12">
        <f>MOD(Settings!$B$17*C603,Settings!$B$18)</f>
        <v>1383816748</v>
      </c>
      <c r="D604" s="12">
        <f>MAX(C604,1)/Settings!$B$18</f>
        <v>0.64438988857175683</v>
      </c>
      <c r="E604" s="12">
        <f>-Settings!$B$11*LN(D604)</f>
        <v>26.36707914191124</v>
      </c>
      <c r="F604" s="12">
        <f t="shared" si="19"/>
        <v>7940.6111650760786</v>
      </c>
      <c r="G604" s="12">
        <f>MOD(Settings!$B$17*G603,Settings!$B$18)</f>
        <v>665707869</v>
      </c>
      <c r="H604" s="12">
        <f>MAX(G604,1)/Settings!$B$18</f>
        <v>0.30999438339378421</v>
      </c>
      <c r="I604" s="12">
        <f>-Settings!$B$21*LN(H604)</f>
        <v>4.6848043990065866</v>
      </c>
      <c r="J604" s="12">
        <f>-Settings!$B$24*LN(H604)</f>
        <v>14.054413197019759</v>
      </c>
      <c r="K604" s="12">
        <f>Settings!$B$12</f>
        <v>300</v>
      </c>
      <c r="L604" s="12">
        <f>Settings!$B$12*Settings!$B$25</f>
        <v>75</v>
      </c>
    </row>
    <row r="605" spans="1:12" x14ac:dyDescent="0.25">
      <c r="A605" s="7">
        <v>5</v>
      </c>
      <c r="B605" s="7">
        <v>120</v>
      </c>
      <c r="C605" s="12">
        <f>MOD(Settings!$B$17*C604,Settings!$B$18)</f>
        <v>560186626</v>
      </c>
      <c r="D605" s="12">
        <f>MAX(C605,1)/Settings!$B$18</f>
        <v>0.26085722551721019</v>
      </c>
      <c r="E605" s="12">
        <f>-Settings!$B$11*LN(D605)</f>
        <v>80.626923000234356</v>
      </c>
      <c r="F605" s="12">
        <f t="shared" si="19"/>
        <v>8021.238088076313</v>
      </c>
      <c r="G605" s="12">
        <f>MOD(Settings!$B$17*G604,Settings!$B$18)</f>
        <v>162353413</v>
      </c>
      <c r="H605" s="12">
        <f>MAX(G605,1)/Settings!$B$18</f>
        <v>7.5601699331589833E-2</v>
      </c>
      <c r="I605" s="12">
        <f>-Settings!$B$21*LN(H605)</f>
        <v>10.329106072472769</v>
      </c>
      <c r="J605" s="12">
        <f>-Settings!$B$24*LN(H605)</f>
        <v>30.987318217418306</v>
      </c>
      <c r="K605" s="12">
        <f>Settings!$B$12</f>
        <v>300</v>
      </c>
      <c r="L605" s="12">
        <f>Settings!$B$12*Settings!$B$25</f>
        <v>75</v>
      </c>
    </row>
    <row r="606" spans="1:12" x14ac:dyDescent="0.25">
      <c r="A606" s="7">
        <v>6</v>
      </c>
      <c r="B606" s="7">
        <v>1</v>
      </c>
      <c r="C606" s="12">
        <f>MOD(Settings!$B$17*(Settings!$B$15+1000*A606),Settings!$B$18)</f>
        <v>308324415</v>
      </c>
      <c r="D606" s="12">
        <f>MAX(C606,1)/Settings!$B$18</f>
        <v>0.14357474406416282</v>
      </c>
      <c r="E606" s="12">
        <f>-Settings!$B$11*LN(D606)</f>
        <v>116.45397088960168</v>
      </c>
      <c r="F606" s="12">
        <f>E606</f>
        <v>116.45397088960168</v>
      </c>
      <c r="G606" s="12">
        <f>MOD(Settings!$B$17*(Settings!$B$16+1000*A606),Settings!$B$18)</f>
        <v>1013815047</v>
      </c>
      <c r="H606" s="12">
        <f>MAX(G606,1)/Settings!$B$18</f>
        <v>0.47209442009781227</v>
      </c>
      <c r="I606" s="12">
        <f>-Settings!$B$21*LN(H606)</f>
        <v>3.0023050832892797</v>
      </c>
      <c r="J606" s="12">
        <f>-Settings!$B$24*LN(H606)</f>
        <v>9.0069152498678395</v>
      </c>
      <c r="K606" s="12">
        <f>Settings!$B$12</f>
        <v>300</v>
      </c>
      <c r="L606" s="12">
        <f>Settings!$B$12*Settings!$B$25</f>
        <v>75</v>
      </c>
    </row>
    <row r="607" spans="1:12" x14ac:dyDescent="0.25">
      <c r="A607" s="7">
        <v>6</v>
      </c>
      <c r="B607" s="7">
        <v>2</v>
      </c>
      <c r="C607" s="12">
        <f>MOD(Settings!$B$17*C606,Settings!$B$18)</f>
        <v>130402694</v>
      </c>
      <c r="D607" s="12">
        <f>MAX(C607,1)/Settings!$B$18</f>
        <v>6.0723486384713782E-2</v>
      </c>
      <c r="E607" s="12">
        <f>-Settings!$B$11*LN(D607)</f>
        <v>168.08548380840114</v>
      </c>
      <c r="F607" s="12">
        <f t="shared" ref="F607:F638" si="20">F606+E607</f>
        <v>284.53945469800283</v>
      </c>
      <c r="G607" s="12">
        <f>MOD(Settings!$B$17*G606,Settings!$B$18)</f>
        <v>1054239631</v>
      </c>
      <c r="H607" s="12">
        <f>MAX(G607,1)/Settings!$B$18</f>
        <v>0.49091858393089782</v>
      </c>
      <c r="I607" s="12">
        <f>-Settings!$B$21*LN(H607)</f>
        <v>2.8459079271123899</v>
      </c>
      <c r="J607" s="12">
        <f>-Settings!$B$24*LN(H607)</f>
        <v>8.5377237813371707</v>
      </c>
      <c r="K607" s="12">
        <f>Settings!$B$12</f>
        <v>300</v>
      </c>
      <c r="L607" s="12">
        <f>Settings!$B$12*Settings!$B$25</f>
        <v>75</v>
      </c>
    </row>
    <row r="608" spans="1:12" x14ac:dyDescent="0.25">
      <c r="A608" s="7">
        <v>6</v>
      </c>
      <c r="B608" s="7">
        <v>3</v>
      </c>
      <c r="C608" s="12">
        <f>MOD(Settings!$B$17*C607,Settings!$B$18)</f>
        <v>1244758118</v>
      </c>
      <c r="D608" s="12">
        <f>MAX(C608,1)/Settings!$B$18</f>
        <v>0.57963566788455267</v>
      </c>
      <c r="E608" s="12">
        <f>-Settings!$B$11*LN(D608)</f>
        <v>32.721331898149174</v>
      </c>
      <c r="F608" s="12">
        <f t="shared" si="20"/>
        <v>317.260786596152</v>
      </c>
      <c r="G608" s="12">
        <f>MOD(Settings!$B$17*G607,Settings!$B$18)</f>
        <v>1865390467</v>
      </c>
      <c r="H608" s="12">
        <f>MAX(G608,1)/Settings!$B$18</f>
        <v>0.86864012659929701</v>
      </c>
      <c r="I608" s="12">
        <f>-Settings!$B$21*LN(H608)</f>
        <v>0.56330545232297302</v>
      </c>
      <c r="J608" s="12">
        <f>-Settings!$B$24*LN(H608)</f>
        <v>1.6899163569689191</v>
      </c>
      <c r="K608" s="12">
        <f>Settings!$B$12</f>
        <v>300</v>
      </c>
      <c r="L608" s="12">
        <f>Settings!$B$12*Settings!$B$25</f>
        <v>75</v>
      </c>
    </row>
    <row r="609" spans="1:12" x14ac:dyDescent="0.25">
      <c r="A609" s="7">
        <v>6</v>
      </c>
      <c r="B609" s="7">
        <v>4</v>
      </c>
      <c r="C609" s="12">
        <f>MOD(Settings!$B$17*C608,Settings!$B$18)</f>
        <v>2011483799</v>
      </c>
      <c r="D609" s="12">
        <f>MAX(C609,1)/Settings!$B$18</f>
        <v>0.93667013567717283</v>
      </c>
      <c r="E609" s="12">
        <f>-Settings!$B$11*LN(D609)</f>
        <v>3.9254461055626853</v>
      </c>
      <c r="F609" s="12">
        <f t="shared" si="20"/>
        <v>321.18623270171469</v>
      </c>
      <c r="G609" s="12">
        <f>MOD(Settings!$B$17*G608,Settings!$B$18)</f>
        <v>503816316</v>
      </c>
      <c r="H609" s="12">
        <f>MAX(G609,1)/Settings!$B$18</f>
        <v>0.2346077543844505</v>
      </c>
      <c r="I609" s="12">
        <f>-Settings!$B$21*LN(H609)</f>
        <v>5.7993611586674501</v>
      </c>
      <c r="J609" s="12">
        <f>-Settings!$B$24*LN(H609)</f>
        <v>17.398083476002348</v>
      </c>
      <c r="K609" s="12">
        <f>Settings!$B$12</f>
        <v>300</v>
      </c>
      <c r="L609" s="12">
        <f>Settings!$B$12*Settings!$B$25</f>
        <v>75</v>
      </c>
    </row>
    <row r="610" spans="1:12" x14ac:dyDescent="0.25">
      <c r="A610" s="7">
        <v>6</v>
      </c>
      <c r="B610" s="7">
        <v>5</v>
      </c>
      <c r="C610" s="12">
        <f>MOD(Settings!$B$17*C609,Settings!$B$18)</f>
        <v>1320638719</v>
      </c>
      <c r="D610" s="12">
        <f>MAX(C610,1)/Settings!$B$18</f>
        <v>0.61497032624435155</v>
      </c>
      <c r="E610" s="12">
        <f>-Settings!$B$11*LN(D610)</f>
        <v>29.170875740932367</v>
      </c>
      <c r="F610" s="12">
        <f t="shared" si="20"/>
        <v>350.35710844264707</v>
      </c>
      <c r="G610" s="12">
        <f>MOD(Settings!$B$17*G609,Settings!$B$18)</f>
        <v>112802891</v>
      </c>
      <c r="H610" s="12">
        <f>MAX(G610,1)/Settings!$B$18</f>
        <v>5.252793945955482E-2</v>
      </c>
      <c r="I610" s="12">
        <f>-Settings!$B$21*LN(H610)</f>
        <v>11.785640283040859</v>
      </c>
      <c r="J610" s="12">
        <f>-Settings!$B$24*LN(H610)</f>
        <v>35.356920849122574</v>
      </c>
      <c r="K610" s="12">
        <f>Settings!$B$12</f>
        <v>300</v>
      </c>
      <c r="L610" s="12">
        <f>Settings!$B$12*Settings!$B$25</f>
        <v>75</v>
      </c>
    </row>
    <row r="611" spans="1:12" x14ac:dyDescent="0.25">
      <c r="A611" s="7">
        <v>6</v>
      </c>
      <c r="B611" s="7">
        <v>6</v>
      </c>
      <c r="C611" s="12">
        <f>MOD(Settings!$B$17*C610,Settings!$B$18)</f>
        <v>1731458488</v>
      </c>
      <c r="D611" s="12">
        <f>MAX(C611,1)/Settings!$B$18</f>
        <v>0.80627318881744203</v>
      </c>
      <c r="E611" s="12">
        <f>-Settings!$B$11*LN(D611)</f>
        <v>12.919958997707678</v>
      </c>
      <c r="F611" s="12">
        <f t="shared" si="20"/>
        <v>363.27706744035476</v>
      </c>
      <c r="G611" s="12">
        <f>MOD(Settings!$B$17*G610,Settings!$B$18)</f>
        <v>1797612383</v>
      </c>
      <c r="H611" s="12">
        <f>MAX(G611,1)/Settings!$B$18</f>
        <v>0.83707849673790791</v>
      </c>
      <c r="I611" s="12">
        <f>-Settings!$B$21*LN(H611)</f>
        <v>0.71134971780677103</v>
      </c>
      <c r="J611" s="12">
        <f>-Settings!$B$24*LN(H611)</f>
        <v>2.134049153420313</v>
      </c>
      <c r="K611" s="12">
        <f>Settings!$B$12</f>
        <v>300</v>
      </c>
      <c r="L611" s="12">
        <f>Settings!$B$12*Settings!$B$25</f>
        <v>75</v>
      </c>
    </row>
    <row r="612" spans="1:12" x14ac:dyDescent="0.25">
      <c r="A612" s="7">
        <v>6</v>
      </c>
      <c r="B612" s="7">
        <v>7</v>
      </c>
      <c r="C612" s="12">
        <f>MOD(Settings!$B$17*C611,Settings!$B$18)</f>
        <v>71907319</v>
      </c>
      <c r="D612" s="12">
        <f>MAX(C612,1)/Settings!$B$18</f>
        <v>3.3484454747980674E-2</v>
      </c>
      <c r="E612" s="12">
        <f>-Settings!$B$11*LN(D612)</f>
        <v>203.80043911340931</v>
      </c>
      <c r="F612" s="12">
        <f t="shared" si="20"/>
        <v>567.07750655376412</v>
      </c>
      <c r="G612" s="12">
        <f>MOD(Settings!$B$17*G611,Settings!$B$18)</f>
        <v>1671375085</v>
      </c>
      <c r="H612" s="12">
        <f>MAX(G612,1)/Settings!$B$18</f>
        <v>0.77829467401760377</v>
      </c>
      <c r="I612" s="12">
        <f>-Settings!$B$21*LN(H612)</f>
        <v>1.0026002725488405</v>
      </c>
      <c r="J612" s="12">
        <f>-Settings!$B$24*LN(H612)</f>
        <v>3.0078008176465216</v>
      </c>
      <c r="K612" s="12">
        <f>Settings!$B$12</f>
        <v>300</v>
      </c>
      <c r="L612" s="12">
        <f>Settings!$B$12*Settings!$B$25</f>
        <v>75</v>
      </c>
    </row>
    <row r="613" spans="1:12" x14ac:dyDescent="0.25">
      <c r="A613" s="7">
        <v>6</v>
      </c>
      <c r="B613" s="7">
        <v>8</v>
      </c>
      <c r="C613" s="12">
        <f>MOD(Settings!$B$17*C612,Settings!$B$18)</f>
        <v>1660500819</v>
      </c>
      <c r="D613" s="12">
        <f>MAX(C613,1)/Settings!$B$18</f>
        <v>0.7732309493111591</v>
      </c>
      <c r="E613" s="12">
        <f>-Settings!$B$11*LN(D613)</f>
        <v>15.430650293205437</v>
      </c>
      <c r="F613" s="12">
        <f t="shared" si="20"/>
        <v>582.50815684696954</v>
      </c>
      <c r="G613" s="12">
        <f>MOD(Settings!$B$17*G612,Settings!$B$18)</f>
        <v>1714950835</v>
      </c>
      <c r="H613" s="12">
        <f>MAX(G613,1)/Settings!$B$18</f>
        <v>0.79858621386745299</v>
      </c>
      <c r="I613" s="12">
        <f>-Settings!$B$21*LN(H613)</f>
        <v>0.89964938951095008</v>
      </c>
      <c r="J613" s="12">
        <f>-Settings!$B$24*LN(H613)</f>
        <v>2.6989481685328505</v>
      </c>
      <c r="K613" s="12">
        <f>Settings!$B$12</f>
        <v>300</v>
      </c>
      <c r="L613" s="12">
        <f>Settings!$B$12*Settings!$B$25</f>
        <v>75</v>
      </c>
    </row>
    <row r="614" spans="1:12" x14ac:dyDescent="0.25">
      <c r="A614" s="7">
        <v>6</v>
      </c>
      <c r="B614" s="7">
        <v>9</v>
      </c>
      <c r="C614" s="12">
        <f>MOD(Settings!$B$17*C613,Settings!$B$18)</f>
        <v>1487272168</v>
      </c>
      <c r="D614" s="12">
        <f>MAX(C614,1)/Settings!$B$18</f>
        <v>0.69256507265035294</v>
      </c>
      <c r="E614" s="12">
        <f>-Settings!$B$11*LN(D614)</f>
        <v>22.041184656551536</v>
      </c>
      <c r="F614" s="12">
        <f t="shared" si="20"/>
        <v>604.54934150352108</v>
      </c>
      <c r="G614" s="12">
        <f>MOD(Settings!$B$17*G613,Settings!$B$18)</f>
        <v>1800657458</v>
      </c>
      <c r="H614" s="12">
        <f>MAX(G614,1)/Settings!$B$18</f>
        <v>0.83849647028301677</v>
      </c>
      <c r="I614" s="12">
        <f>-Settings!$B$21*LN(H614)</f>
        <v>0.70457962915533912</v>
      </c>
      <c r="J614" s="12">
        <f>-Settings!$B$24*LN(H614)</f>
        <v>2.1137388874660172</v>
      </c>
      <c r="K614" s="12">
        <f>Settings!$B$12</f>
        <v>300</v>
      </c>
      <c r="L614" s="12">
        <f>Settings!$B$12*Settings!$B$25</f>
        <v>75</v>
      </c>
    </row>
    <row r="615" spans="1:12" x14ac:dyDescent="0.25">
      <c r="A615" s="7">
        <v>6</v>
      </c>
      <c r="B615" s="7">
        <v>10</v>
      </c>
      <c r="C615" s="12">
        <f>MOD(Settings!$B$17*C614,Settings!$B$18)</f>
        <v>2021160143</v>
      </c>
      <c r="D615" s="12">
        <f>MAX(C615,1)/Settings!$B$18</f>
        <v>0.94117603448274356</v>
      </c>
      <c r="E615" s="12">
        <f>-Settings!$B$11*LN(D615)</f>
        <v>3.6375051107176293</v>
      </c>
      <c r="F615" s="12">
        <f t="shared" si="20"/>
        <v>608.18684661423868</v>
      </c>
      <c r="G615" s="12">
        <f>MOD(Settings!$B$17*G614,Settings!$B$18)</f>
        <v>1310343082</v>
      </c>
      <c r="H615" s="12">
        <f>MAX(G615,1)/Settings!$B$18</f>
        <v>0.61017604666304592</v>
      </c>
      <c r="I615" s="12">
        <f>-Settings!$B$21*LN(H615)</f>
        <v>1.9760310494604096</v>
      </c>
      <c r="J615" s="12">
        <f>-Settings!$B$24*LN(H615)</f>
        <v>5.9280931483812287</v>
      </c>
      <c r="K615" s="12">
        <f>Settings!$B$12</f>
        <v>300</v>
      </c>
      <c r="L615" s="12">
        <f>Settings!$B$12*Settings!$B$25</f>
        <v>75</v>
      </c>
    </row>
    <row r="616" spans="1:12" x14ac:dyDescent="0.25">
      <c r="A616" s="7">
        <v>6</v>
      </c>
      <c r="B616" s="7">
        <v>11</v>
      </c>
      <c r="C616" s="12">
        <f>MOD(Settings!$B$17*C615,Settings!$B$18)</f>
        <v>742195155</v>
      </c>
      <c r="D616" s="12">
        <f>MAX(C616,1)/Settings!$B$18</f>
        <v>0.345611551471805</v>
      </c>
      <c r="E616" s="12">
        <f>-Settings!$B$11*LN(D616)</f>
        <v>63.746389092794118</v>
      </c>
      <c r="F616" s="12">
        <f t="shared" si="20"/>
        <v>671.93323570703274</v>
      </c>
      <c r="G616" s="12">
        <f>MOD(Settings!$B$17*G615,Settings!$B$18)</f>
        <v>491379189</v>
      </c>
      <c r="H616" s="12">
        <f>MAX(G616,1)/Settings!$B$18</f>
        <v>0.22881626581252379</v>
      </c>
      <c r="I616" s="12">
        <f>-Settings!$B$21*LN(H616)</f>
        <v>5.8993437206617818</v>
      </c>
      <c r="J616" s="12">
        <f>-Settings!$B$24*LN(H616)</f>
        <v>17.698031161985345</v>
      </c>
      <c r="K616" s="12">
        <f>Settings!$B$12</f>
        <v>300</v>
      </c>
      <c r="L616" s="12">
        <f>Settings!$B$12*Settings!$B$25</f>
        <v>75</v>
      </c>
    </row>
    <row r="617" spans="1:12" x14ac:dyDescent="0.25">
      <c r="A617" s="7">
        <v>6</v>
      </c>
      <c r="B617" s="7">
        <v>12</v>
      </c>
      <c r="C617" s="12">
        <f>MOD(Settings!$B$17*C616,Settings!$B$18)</f>
        <v>1488948309</v>
      </c>
      <c r="D617" s="12">
        <f>MAX(C617,1)/Settings!$B$18</f>
        <v>0.69334558662648571</v>
      </c>
      <c r="E617" s="12">
        <f>-Settings!$B$11*LN(D617)</f>
        <v>21.973603325524756</v>
      </c>
      <c r="F617" s="12">
        <f t="shared" si="20"/>
        <v>693.90683903255751</v>
      </c>
      <c r="G617" s="12">
        <f>MOD(Settings!$B$17*G616,Settings!$B$18)</f>
        <v>1535406808</v>
      </c>
      <c r="H617" s="12">
        <f>MAX(G617,1)/Settings!$B$18</f>
        <v>0.71497951108728508</v>
      </c>
      <c r="I617" s="12">
        <f>-Settings!$B$21*LN(H617)</f>
        <v>1.3420055700827769</v>
      </c>
      <c r="J617" s="12">
        <f>-Settings!$B$24*LN(H617)</f>
        <v>4.0260167102483306</v>
      </c>
      <c r="K617" s="12">
        <f>Settings!$B$12</f>
        <v>300</v>
      </c>
      <c r="L617" s="12">
        <f>Settings!$B$12*Settings!$B$25</f>
        <v>75</v>
      </c>
    </row>
    <row r="618" spans="1:12" x14ac:dyDescent="0.25">
      <c r="A618" s="7">
        <v>6</v>
      </c>
      <c r="B618" s="7">
        <v>13</v>
      </c>
      <c r="C618" s="12">
        <f>MOD(Settings!$B$17*C617,Settings!$B$18)</f>
        <v>127290872</v>
      </c>
      <c r="D618" s="12">
        <f>MAX(C618,1)/Settings!$B$18</f>
        <v>5.9274431345646472E-2</v>
      </c>
      <c r="E618" s="12">
        <f>-Settings!$B$11*LN(D618)</f>
        <v>169.53463443423777</v>
      </c>
      <c r="F618" s="12">
        <f t="shared" si="20"/>
        <v>863.44147346679529</v>
      </c>
      <c r="G618" s="12">
        <f>MOD(Settings!$B$17*G617,Settings!$B$18)</f>
        <v>1418719704</v>
      </c>
      <c r="H618" s="12">
        <f>MAX(G618,1)/Settings!$B$18</f>
        <v>0.6606428440011306</v>
      </c>
      <c r="I618" s="12">
        <f>-Settings!$B$21*LN(H618)</f>
        <v>1.6581676477418681</v>
      </c>
      <c r="J618" s="12">
        <f>-Settings!$B$24*LN(H618)</f>
        <v>4.9745029432256045</v>
      </c>
      <c r="K618" s="12">
        <f>Settings!$B$12</f>
        <v>300</v>
      </c>
      <c r="L618" s="12">
        <f>Settings!$B$12*Settings!$B$25</f>
        <v>75</v>
      </c>
    </row>
    <row r="619" spans="1:12" x14ac:dyDescent="0.25">
      <c r="A619" s="7">
        <v>6</v>
      </c>
      <c r="B619" s="7">
        <v>14</v>
      </c>
      <c r="C619" s="12">
        <f>MOD(Settings!$B$17*C618,Settings!$B$18)</f>
        <v>483973292</v>
      </c>
      <c r="D619" s="12">
        <f>MAX(C619,1)/Settings!$B$18</f>
        <v>0.22536762628022936</v>
      </c>
      <c r="E619" s="12">
        <f>-Settings!$B$11*LN(D619)</f>
        <v>89.401338933149518</v>
      </c>
      <c r="F619" s="12">
        <f t="shared" si="20"/>
        <v>952.84281239994482</v>
      </c>
      <c r="G619" s="12">
        <f>MOD(Settings!$B$17*G618,Settings!$B$18)</f>
        <v>911132487</v>
      </c>
      <c r="H619" s="12">
        <f>MAX(G619,1)/Settings!$B$18</f>
        <v>0.42427912700189235</v>
      </c>
      <c r="I619" s="12">
        <f>-Settings!$B$21*LN(H619)</f>
        <v>3.4294548877839746</v>
      </c>
      <c r="J619" s="12">
        <f>-Settings!$B$24*LN(H619)</f>
        <v>10.288364663351924</v>
      </c>
      <c r="K619" s="12">
        <f>Settings!$B$12</f>
        <v>300</v>
      </c>
      <c r="L619" s="12">
        <f>Settings!$B$12*Settings!$B$25</f>
        <v>75</v>
      </c>
    </row>
    <row r="620" spans="1:12" x14ac:dyDescent="0.25">
      <c r="A620" s="7">
        <v>6</v>
      </c>
      <c r="B620" s="7">
        <v>15</v>
      </c>
      <c r="C620" s="12">
        <f>MOD(Settings!$B$17*C619,Settings!$B$18)</f>
        <v>1618547455</v>
      </c>
      <c r="D620" s="12">
        <f>MAX(C620,1)/Settings!$B$18</f>
        <v>0.75369489181493166</v>
      </c>
      <c r="E620" s="12">
        <f>-Settings!$B$11*LN(D620)</f>
        <v>16.966058738012823</v>
      </c>
      <c r="F620" s="12">
        <f t="shared" si="20"/>
        <v>969.80887113795768</v>
      </c>
      <c r="G620" s="12">
        <f>MOD(Settings!$B$17*G619,Settings!$B$18)</f>
        <v>1845305899</v>
      </c>
      <c r="H620" s="12">
        <f>MAX(G620,1)/Settings!$B$18</f>
        <v>0.859287520805042</v>
      </c>
      <c r="I620" s="12">
        <f>-Settings!$B$21*LN(H620)</f>
        <v>0.60660678912349486</v>
      </c>
      <c r="J620" s="12">
        <f>-Settings!$B$24*LN(H620)</f>
        <v>1.8198203673704847</v>
      </c>
      <c r="K620" s="12">
        <f>Settings!$B$12</f>
        <v>300</v>
      </c>
      <c r="L620" s="12">
        <f>Settings!$B$12*Settings!$B$25</f>
        <v>75</v>
      </c>
    </row>
    <row r="621" spans="1:12" x14ac:dyDescent="0.25">
      <c r="A621" s="7">
        <v>6</v>
      </c>
      <c r="B621" s="7">
        <v>16</v>
      </c>
      <c r="C621" s="12">
        <f>MOD(Settings!$B$17*C620,Settings!$B$18)</f>
        <v>751719636</v>
      </c>
      <c r="D621" s="12">
        <f>MAX(C621,1)/Settings!$B$18</f>
        <v>0.3500467335572684</v>
      </c>
      <c r="E621" s="12">
        <f>-Settings!$B$11*LN(D621)</f>
        <v>62.981316537776109</v>
      </c>
      <c r="F621" s="12">
        <f t="shared" si="20"/>
        <v>1032.7901876757337</v>
      </c>
      <c r="G621" s="12">
        <f>MOD(Settings!$B$17*G620,Settings!$B$18)</f>
        <v>97414519</v>
      </c>
      <c r="H621" s="12">
        <f>MAX(G621,1)/Settings!$B$18</f>
        <v>4.5362170341127633E-2</v>
      </c>
      <c r="I621" s="12">
        <f>-Settings!$B$21*LN(H621)</f>
        <v>12.372307094722599</v>
      </c>
      <c r="J621" s="12">
        <f>-Settings!$B$24*LN(H621)</f>
        <v>37.116921284167795</v>
      </c>
      <c r="K621" s="12">
        <f>Settings!$B$12</f>
        <v>300</v>
      </c>
      <c r="L621" s="12">
        <f>Settings!$B$12*Settings!$B$25</f>
        <v>75</v>
      </c>
    </row>
    <row r="622" spans="1:12" x14ac:dyDescent="0.25">
      <c r="A622" s="7">
        <v>6</v>
      </c>
      <c r="B622" s="7">
        <v>17</v>
      </c>
      <c r="C622" s="12">
        <f>MOD(Settings!$B$17*C621,Settings!$B$18)</f>
        <v>505626951</v>
      </c>
      <c r="D622" s="12">
        <f>MAX(C622,1)/Settings!$B$18</f>
        <v>0.23545089700978758</v>
      </c>
      <c r="E622" s="12">
        <f>-Settings!$B$11*LN(D622)</f>
        <v>86.775173551932269</v>
      </c>
      <c r="F622" s="12">
        <f t="shared" si="20"/>
        <v>1119.565361227666</v>
      </c>
      <c r="G622" s="12">
        <f>MOD(Settings!$B$17*G621,Settings!$B$18)</f>
        <v>863281819</v>
      </c>
      <c r="H622" s="12">
        <f>MAX(G622,1)/Settings!$B$18</f>
        <v>0.40199692333210119</v>
      </c>
      <c r="I622" s="12">
        <f>-Settings!$B$21*LN(H622)</f>
        <v>3.6452433751805473</v>
      </c>
      <c r="J622" s="12">
        <f>-Settings!$B$24*LN(H622)</f>
        <v>10.935730125541642</v>
      </c>
      <c r="K622" s="12">
        <f>Settings!$B$12</f>
        <v>300</v>
      </c>
      <c r="L622" s="12">
        <f>Settings!$B$12*Settings!$B$25</f>
        <v>75</v>
      </c>
    </row>
    <row r="623" spans="1:12" x14ac:dyDescent="0.25">
      <c r="A623" s="7">
        <v>6</v>
      </c>
      <c r="B623" s="7">
        <v>18</v>
      </c>
      <c r="C623" s="12">
        <f>MOD(Settings!$B$17*C622,Settings!$B$18)</f>
        <v>479374278</v>
      </c>
      <c r="D623" s="12">
        <f>MAX(C623,1)/Settings!$B$18</f>
        <v>0.22322604349964581</v>
      </c>
      <c r="E623" s="12">
        <f>-Settings!$B$11*LN(D623)</f>
        <v>89.974222376145192</v>
      </c>
      <c r="F623" s="12">
        <f t="shared" si="20"/>
        <v>1209.5395836038113</v>
      </c>
      <c r="G623" s="12">
        <f>MOD(Settings!$B$17*G622,Settings!$B$18)</f>
        <v>778012801</v>
      </c>
      <c r="H623" s="12">
        <f>MAX(G623,1)/Settings!$B$18</f>
        <v>0.36229044262426463</v>
      </c>
      <c r="I623" s="12">
        <f>-Settings!$B$21*LN(H623)</f>
        <v>4.0612362446313286</v>
      </c>
      <c r="J623" s="12">
        <f>-Settings!$B$24*LN(H623)</f>
        <v>12.183708733893987</v>
      </c>
      <c r="K623" s="12">
        <f>Settings!$B$12</f>
        <v>300</v>
      </c>
      <c r="L623" s="12">
        <f>Settings!$B$12*Settings!$B$25</f>
        <v>75</v>
      </c>
    </row>
    <row r="624" spans="1:12" x14ac:dyDescent="0.25">
      <c r="A624" s="7">
        <v>6</v>
      </c>
      <c r="B624" s="7">
        <v>19</v>
      </c>
      <c r="C624" s="12">
        <f>MOD(Settings!$B$17*C623,Settings!$B$18)</f>
        <v>1632330449</v>
      </c>
      <c r="D624" s="12">
        <f>MAX(C624,1)/Settings!$B$18</f>
        <v>0.76011309854691522</v>
      </c>
      <c r="E624" s="12">
        <f>-Settings!$B$11*LN(D624)</f>
        <v>16.457282573755617</v>
      </c>
      <c r="F624" s="12">
        <f t="shared" si="20"/>
        <v>1225.996866177567</v>
      </c>
      <c r="G624" s="12">
        <f>MOD(Settings!$B$17*G623,Settings!$B$18)</f>
        <v>33219824</v>
      </c>
      <c r="H624" s="12">
        <f>MAX(G624,1)/Settings!$B$18</f>
        <v>1.5469186015179933E-2</v>
      </c>
      <c r="I624" s="12">
        <f>-Settings!$B$21*LN(H624)</f>
        <v>16.675620931082001</v>
      </c>
      <c r="J624" s="12">
        <f>-Settings!$B$24*LN(H624)</f>
        <v>50.026862793246003</v>
      </c>
      <c r="K624" s="12">
        <f>Settings!$B$12</f>
        <v>300</v>
      </c>
      <c r="L624" s="12">
        <f>Settings!$B$12*Settings!$B$25</f>
        <v>75</v>
      </c>
    </row>
    <row r="625" spans="1:12" x14ac:dyDescent="0.25">
      <c r="A625" s="7">
        <v>6</v>
      </c>
      <c r="B625" s="7">
        <v>20</v>
      </c>
      <c r="C625" s="12">
        <f>MOD(Settings!$B$17*C624,Settings!$B$18)</f>
        <v>474265918</v>
      </c>
      <c r="D625" s="12">
        <f>MAX(C625,1)/Settings!$B$18</f>
        <v>0.22084727800490672</v>
      </c>
      <c r="E625" s="12">
        <f>-Settings!$B$11*LN(D625)</f>
        <v>90.617031966052664</v>
      </c>
      <c r="F625" s="12">
        <f t="shared" si="20"/>
        <v>1316.6138981436197</v>
      </c>
      <c r="G625" s="12">
        <f>MOD(Settings!$B$17*G624,Settings!$B$18)</f>
        <v>2127317395</v>
      </c>
      <c r="H625" s="12">
        <f>MAX(G625,1)/Settings!$B$18</f>
        <v>0.99060935712913489</v>
      </c>
      <c r="I625" s="12">
        <f>-Settings!$B$21*LN(H625)</f>
        <v>3.7740051807287331E-2</v>
      </c>
      <c r="J625" s="12">
        <f>-Settings!$B$24*LN(H625)</f>
        <v>0.11322015542186199</v>
      </c>
      <c r="K625" s="12">
        <f>Settings!$B$12</f>
        <v>300</v>
      </c>
      <c r="L625" s="12">
        <f>Settings!$B$12*Settings!$B$25</f>
        <v>75</v>
      </c>
    </row>
    <row r="626" spans="1:12" x14ac:dyDescent="0.25">
      <c r="A626" s="7">
        <v>6</v>
      </c>
      <c r="B626" s="7">
        <v>21</v>
      </c>
      <c r="C626" s="12">
        <f>MOD(Settings!$B$17*C625,Settings!$B$18)</f>
        <v>1675469809</v>
      </c>
      <c r="D626" s="12">
        <f>MAX(C626,1)/Settings!$B$18</f>
        <v>0.78020142846750162</v>
      </c>
      <c r="E626" s="12">
        <f>-Settings!$B$11*LN(D626)</f>
        <v>14.89218906072759</v>
      </c>
      <c r="F626" s="12">
        <f t="shared" si="20"/>
        <v>1331.5060872043473</v>
      </c>
      <c r="G626" s="12">
        <f>MOD(Settings!$B$17*G625,Settings!$B$18)</f>
        <v>368218862</v>
      </c>
      <c r="H626" s="12">
        <f>MAX(G626,1)/Settings!$B$18</f>
        <v>0.17146526936975554</v>
      </c>
      <c r="I626" s="12">
        <f>-Settings!$B$21*LN(H626)</f>
        <v>7.0534981753911241</v>
      </c>
      <c r="J626" s="12">
        <f>-Settings!$B$24*LN(H626)</f>
        <v>21.160494526173373</v>
      </c>
      <c r="K626" s="12">
        <f>Settings!$B$12</f>
        <v>300</v>
      </c>
      <c r="L626" s="12">
        <f>Settings!$B$12*Settings!$B$25</f>
        <v>75</v>
      </c>
    </row>
    <row r="627" spans="1:12" x14ac:dyDescent="0.25">
      <c r="A627" s="7">
        <v>6</v>
      </c>
      <c r="B627" s="7">
        <v>22</v>
      </c>
      <c r="C627" s="12">
        <f>MOD(Settings!$B$17*C626,Settings!$B$18)</f>
        <v>1815500399</v>
      </c>
      <c r="D627" s="12">
        <f>MAX(C627,1)/Settings!$B$18</f>
        <v>0.84540825329972813</v>
      </c>
      <c r="E627" s="12">
        <f>-Settings!$B$11*LN(D627)</f>
        <v>10.076137697990161</v>
      </c>
      <c r="F627" s="12">
        <f t="shared" si="20"/>
        <v>1341.5822249023374</v>
      </c>
      <c r="G627" s="12">
        <f>MOD(Settings!$B$17*G626,Settings!$B$18)</f>
        <v>1754026627</v>
      </c>
      <c r="H627" s="12">
        <f>MAX(G627,1)/Settings!$B$18</f>
        <v>0.81678229748121567</v>
      </c>
      <c r="I627" s="12">
        <f>-Settings!$B$21*LN(H627)</f>
        <v>0.8095307415268258</v>
      </c>
      <c r="J627" s="12">
        <f>-Settings!$B$24*LN(H627)</f>
        <v>2.4285922245804774</v>
      </c>
      <c r="K627" s="12">
        <f>Settings!$B$12</f>
        <v>300</v>
      </c>
      <c r="L627" s="12">
        <f>Settings!$B$12*Settings!$B$25</f>
        <v>75</v>
      </c>
    </row>
    <row r="628" spans="1:12" x14ac:dyDescent="0.25">
      <c r="A628" s="7">
        <v>6</v>
      </c>
      <c r="B628" s="7">
        <v>23</v>
      </c>
      <c r="C628" s="12">
        <f>MOD(Settings!$B$17*C627,Settings!$B$18)</f>
        <v>1667549417</v>
      </c>
      <c r="D628" s="12">
        <f>MAX(C628,1)/Settings!$B$18</f>
        <v>0.77651320853108219</v>
      </c>
      <c r="E628" s="12">
        <f>-Settings!$B$11*LN(D628)</f>
        <v>15.176497571724054</v>
      </c>
      <c r="F628" s="12">
        <f t="shared" si="20"/>
        <v>1356.7587224740614</v>
      </c>
      <c r="G628" s="12">
        <f>MOD(Settings!$B$17*G627,Settings!$B$18)</f>
        <v>1417497620</v>
      </c>
      <c r="H628" s="12">
        <f>MAX(G628,1)/Settings!$B$18</f>
        <v>0.6600737667922274</v>
      </c>
      <c r="I628" s="12">
        <f>-Settings!$B$21*LN(H628)</f>
        <v>1.6616147293608692</v>
      </c>
      <c r="J628" s="12">
        <f>-Settings!$B$24*LN(H628)</f>
        <v>4.984844188082608</v>
      </c>
      <c r="K628" s="12">
        <f>Settings!$B$12</f>
        <v>300</v>
      </c>
      <c r="L628" s="12">
        <f>Settings!$B$12*Settings!$B$25</f>
        <v>75</v>
      </c>
    </row>
    <row r="629" spans="1:12" x14ac:dyDescent="0.25">
      <c r="A629" s="7">
        <v>6</v>
      </c>
      <c r="B629" s="7">
        <v>24</v>
      </c>
      <c r="C629" s="12">
        <f>MOD(Settings!$B$17*C628,Settings!$B$18)</f>
        <v>1841458169</v>
      </c>
      <c r="D629" s="12">
        <f>MAX(C629,1)/Settings!$B$18</f>
        <v>0.85749578189919506</v>
      </c>
      <c r="E629" s="12">
        <f>-Settings!$B$11*LN(D629)</f>
        <v>9.2243411413280896</v>
      </c>
      <c r="F629" s="12">
        <f t="shared" si="20"/>
        <v>1365.9830636153895</v>
      </c>
      <c r="G629" s="12">
        <f>MOD(Settings!$B$17*G628,Settings!$B$18)</f>
        <v>1846403169</v>
      </c>
      <c r="H629" s="12">
        <f>MAX(G629,1)/Settings!$B$18</f>
        <v>0.85979847696600409</v>
      </c>
      <c r="I629" s="12">
        <f>-Settings!$B$21*LN(H629)</f>
        <v>0.60422898521294688</v>
      </c>
      <c r="J629" s="12">
        <f>-Settings!$B$24*LN(H629)</f>
        <v>1.8126869556388407</v>
      </c>
      <c r="K629" s="12">
        <f>Settings!$B$12</f>
        <v>300</v>
      </c>
      <c r="L629" s="12">
        <f>Settings!$B$12*Settings!$B$25</f>
        <v>75</v>
      </c>
    </row>
    <row r="630" spans="1:12" x14ac:dyDescent="0.25">
      <c r="A630" s="7">
        <v>6</v>
      </c>
      <c r="B630" s="7">
        <v>25</v>
      </c>
      <c r="C630" s="12">
        <f>MOD(Settings!$B$17*C629,Settings!$B$18)</f>
        <v>2000609466</v>
      </c>
      <c r="D630" s="12">
        <f>MAX(C630,1)/Settings!$B$18</f>
        <v>0.9316063797714218</v>
      </c>
      <c r="E630" s="12">
        <f>-Settings!$B$11*LN(D630)</f>
        <v>4.2506935684774172</v>
      </c>
      <c r="F630" s="12">
        <f t="shared" si="20"/>
        <v>1370.2337571838668</v>
      </c>
      <c r="G630" s="12">
        <f>MOD(Settings!$B$17*G629,Settings!$B$18)</f>
        <v>1359362233</v>
      </c>
      <c r="H630" s="12">
        <f>MAX(G630,1)/Settings!$B$18</f>
        <v>0.63300236763106765</v>
      </c>
      <c r="I630" s="12">
        <f>-Settings!$B$21*LN(H630)</f>
        <v>1.8291244660460628</v>
      </c>
      <c r="J630" s="12">
        <f>-Settings!$B$24*LN(H630)</f>
        <v>5.4873733981381889</v>
      </c>
      <c r="K630" s="12">
        <f>Settings!$B$12</f>
        <v>300</v>
      </c>
      <c r="L630" s="12">
        <f>Settings!$B$12*Settings!$B$25</f>
        <v>75</v>
      </c>
    </row>
    <row r="631" spans="1:12" x14ac:dyDescent="0.25">
      <c r="A631" s="7">
        <v>6</v>
      </c>
      <c r="B631" s="7">
        <v>26</v>
      </c>
      <c r="C631" s="12">
        <f>MOD(Settings!$B$17*C630,Settings!$B$18)</f>
        <v>1091833983</v>
      </c>
      <c r="D631" s="12">
        <f>MAX(C631,1)/Settings!$B$18</f>
        <v>0.50842481828687003</v>
      </c>
      <c r="E631" s="12">
        <f>-Settings!$B$11*LN(D631)</f>
        <v>40.586275464063867</v>
      </c>
      <c r="F631" s="12">
        <f t="shared" si="20"/>
        <v>1410.8200326479307</v>
      </c>
      <c r="G631" s="12">
        <f>MOD(Settings!$B$17*G630,Settings!$B$18)</f>
        <v>1870013245</v>
      </c>
      <c r="H631" s="12">
        <f>MAX(G631,1)/Settings!$B$18</f>
        <v>0.87079277535471733</v>
      </c>
      <c r="I631" s="12">
        <f>-Settings!$B$21*LN(H631)</f>
        <v>0.55340498486847933</v>
      </c>
      <c r="J631" s="12">
        <f>-Settings!$B$24*LN(H631)</f>
        <v>1.6602149546054381</v>
      </c>
      <c r="K631" s="12">
        <f>Settings!$B$12</f>
        <v>300</v>
      </c>
      <c r="L631" s="12">
        <f>Settings!$B$12*Settings!$B$25</f>
        <v>75</v>
      </c>
    </row>
    <row r="632" spans="1:12" x14ac:dyDescent="0.25">
      <c r="A632" s="7">
        <v>6</v>
      </c>
      <c r="B632" s="7">
        <v>27</v>
      </c>
      <c r="C632" s="12">
        <f>MOD(Settings!$B$17*C631,Settings!$B$18)</f>
        <v>205988666</v>
      </c>
      <c r="D632" s="12">
        <f>MAX(C632,1)/Settings!$B$18</f>
        <v>9.5920947425030614E-2</v>
      </c>
      <c r="E632" s="12">
        <f>-Settings!$B$11*LN(D632)</f>
        <v>140.65385346419328</v>
      </c>
      <c r="F632" s="12">
        <f t="shared" si="20"/>
        <v>1551.4738861121241</v>
      </c>
      <c r="G632" s="12">
        <f>MOD(Settings!$B$17*G631,Settings!$B$18)</f>
        <v>889434870</v>
      </c>
      <c r="H632" s="12">
        <f>MAX(G632,1)/Settings!$B$18</f>
        <v>0.41417538673345716</v>
      </c>
      <c r="I632" s="12">
        <f>-Settings!$B$21*LN(H632)</f>
        <v>3.5258630216555402</v>
      </c>
      <c r="J632" s="12">
        <f>-Settings!$B$24*LN(H632)</f>
        <v>10.57758906496662</v>
      </c>
      <c r="K632" s="12">
        <f>Settings!$B$12</f>
        <v>300</v>
      </c>
      <c r="L632" s="12">
        <f>Settings!$B$12*Settings!$B$25</f>
        <v>75</v>
      </c>
    </row>
    <row r="633" spans="1:12" x14ac:dyDescent="0.25">
      <c r="A633" s="7">
        <v>6</v>
      </c>
      <c r="B633" s="7">
        <v>28</v>
      </c>
      <c r="C633" s="12">
        <f>MOD(Settings!$B$17*C632,Settings!$B$18)</f>
        <v>307870498</v>
      </c>
      <c r="D633" s="12">
        <f>MAX(C633,1)/Settings!$B$18</f>
        <v>0.14336337248951353</v>
      </c>
      <c r="E633" s="12">
        <f>-Settings!$B$11*LN(D633)</f>
        <v>116.54236832473703</v>
      </c>
      <c r="F633" s="12">
        <f t="shared" si="20"/>
        <v>1668.0162544368611</v>
      </c>
      <c r="G633" s="12">
        <f>MOD(Settings!$B$17*G632,Settings!$B$18)</f>
        <v>98193323</v>
      </c>
      <c r="H633" s="12">
        <f>MAX(G633,1)/Settings!$B$18</f>
        <v>4.5724829214496922E-2</v>
      </c>
      <c r="I633" s="12">
        <f>-Settings!$B$21*LN(H633)</f>
        <v>12.340455279078634</v>
      </c>
      <c r="J633" s="12">
        <f>-Settings!$B$24*LN(H633)</f>
        <v>37.021365837235905</v>
      </c>
      <c r="K633" s="12">
        <f>Settings!$B$12</f>
        <v>300</v>
      </c>
      <c r="L633" s="12">
        <f>Settings!$B$12*Settings!$B$25</f>
        <v>75</v>
      </c>
    </row>
    <row r="634" spans="1:12" x14ac:dyDescent="0.25">
      <c r="A634" s="7">
        <v>6</v>
      </c>
      <c r="B634" s="7">
        <v>29</v>
      </c>
      <c r="C634" s="12">
        <f>MOD(Settings!$B$17*C633,Settings!$B$18)</f>
        <v>1091354263</v>
      </c>
      <c r="D634" s="12">
        <f>MAX(C634,1)/Settings!$B$18</f>
        <v>0.50820143125401873</v>
      </c>
      <c r="E634" s="12">
        <f>-Settings!$B$11*LN(D634)</f>
        <v>40.612643506779364</v>
      </c>
      <c r="F634" s="12">
        <f t="shared" si="20"/>
        <v>1708.6288979436404</v>
      </c>
      <c r="G634" s="12">
        <f>MOD(Settings!$B$17*G633,Settings!$B$18)</f>
        <v>1067738765</v>
      </c>
      <c r="H634" s="12">
        <f>MAX(G634,1)/Settings!$B$18</f>
        <v>0.49720460804980465</v>
      </c>
      <c r="I634" s="12">
        <f>-Settings!$B$21*LN(H634)</f>
        <v>2.7950146055524683</v>
      </c>
      <c r="J634" s="12">
        <f>-Settings!$B$24*LN(H634)</f>
        <v>8.3850438166574044</v>
      </c>
      <c r="K634" s="12">
        <f>Settings!$B$12</f>
        <v>300</v>
      </c>
      <c r="L634" s="12">
        <f>Settings!$B$12*Settings!$B$25</f>
        <v>75</v>
      </c>
    </row>
    <row r="635" spans="1:12" x14ac:dyDescent="0.25">
      <c r="A635" s="7">
        <v>6</v>
      </c>
      <c r="B635" s="7">
        <v>30</v>
      </c>
      <c r="C635" s="12">
        <f>MOD(Settings!$B$17*C634,Settings!$B$18)</f>
        <v>733269214</v>
      </c>
      <c r="D635" s="12">
        <f>MAX(C635,1)/Settings!$B$18</f>
        <v>0.34145508629337656</v>
      </c>
      <c r="E635" s="12">
        <f>-Settings!$B$11*LN(D635)</f>
        <v>64.472347651639154</v>
      </c>
      <c r="F635" s="12">
        <f t="shared" si="20"/>
        <v>1773.1012455952796</v>
      </c>
      <c r="G635" s="12">
        <f>MOD(Settings!$B$17*G634,Settings!$B$18)</f>
        <v>1112069023</v>
      </c>
      <c r="H635" s="12">
        <f>MAX(G635,1)/Settings!$B$18</f>
        <v>0.51784749306638145</v>
      </c>
      <c r="I635" s="12">
        <f>-Settings!$B$21*LN(H635)</f>
        <v>2.6322979800040138</v>
      </c>
      <c r="J635" s="12">
        <f>-Settings!$B$24*LN(H635)</f>
        <v>7.8968939400120419</v>
      </c>
      <c r="K635" s="12">
        <f>Settings!$B$12</f>
        <v>300</v>
      </c>
      <c r="L635" s="12">
        <f>Settings!$B$12*Settings!$B$25</f>
        <v>75</v>
      </c>
    </row>
    <row r="636" spans="1:12" x14ac:dyDescent="0.25">
      <c r="A636" s="7">
        <v>6</v>
      </c>
      <c r="B636" s="7">
        <v>31</v>
      </c>
      <c r="C636" s="12">
        <f>MOD(Settings!$B$17*C635,Settings!$B$18)</f>
        <v>1794513212</v>
      </c>
      <c r="D636" s="12">
        <f>MAX(C636,1)/Settings!$B$18</f>
        <v>0.83563533277978908</v>
      </c>
      <c r="E636" s="12">
        <f>-Settings!$B$11*LN(D636)</f>
        <v>10.773777952277587</v>
      </c>
      <c r="F636" s="12">
        <f t="shared" si="20"/>
        <v>1783.8750235475572</v>
      </c>
      <c r="G636" s="12">
        <f>MOD(Settings!$B$17*G635,Settings!$B$18)</f>
        <v>993889720</v>
      </c>
      <c r="H636" s="12">
        <f>MAX(G636,1)/Settings!$B$18</f>
        <v>0.46281596667264402</v>
      </c>
      <c r="I636" s="12">
        <f>-Settings!$B$21*LN(H636)</f>
        <v>3.0817031364030636</v>
      </c>
      <c r="J636" s="12">
        <f>-Settings!$B$24*LN(H636)</f>
        <v>9.2451094092091903</v>
      </c>
      <c r="K636" s="12">
        <f>Settings!$B$12</f>
        <v>300</v>
      </c>
      <c r="L636" s="12">
        <f>Settings!$B$12*Settings!$B$25</f>
        <v>75</v>
      </c>
    </row>
    <row r="637" spans="1:12" x14ac:dyDescent="0.25">
      <c r="A637" s="7">
        <v>6</v>
      </c>
      <c r="B637" s="7">
        <v>32</v>
      </c>
      <c r="C637" s="12">
        <f>MOD(Settings!$B$17*C636,Settings!$B$18)</f>
        <v>1123215616</v>
      </c>
      <c r="D637" s="12">
        <f>MAX(C637,1)/Settings!$B$18</f>
        <v>0.52303802991427395</v>
      </c>
      <c r="E637" s="12">
        <f>-Settings!$B$11*LN(D637)</f>
        <v>38.886066157174021</v>
      </c>
      <c r="F637" s="12">
        <f t="shared" si="20"/>
        <v>1822.7610897047314</v>
      </c>
      <c r="G637" s="12">
        <f>MOD(Settings!$B$17*G636,Settings!$B$18)</f>
        <v>1176717674</v>
      </c>
      <c r="H637" s="12">
        <f>MAX(G637,1)/Settings!$B$18</f>
        <v>0.54795186712776867</v>
      </c>
      <c r="I637" s="12">
        <f>-Settings!$B$21*LN(H637)</f>
        <v>2.4062713184007158</v>
      </c>
      <c r="J637" s="12">
        <f>-Settings!$B$24*LN(H637)</f>
        <v>7.2188139552021475</v>
      </c>
      <c r="K637" s="12">
        <f>Settings!$B$12</f>
        <v>300</v>
      </c>
      <c r="L637" s="12">
        <f>Settings!$B$12*Settings!$B$25</f>
        <v>75</v>
      </c>
    </row>
    <row r="638" spans="1:12" x14ac:dyDescent="0.25">
      <c r="A638" s="7">
        <v>6</v>
      </c>
      <c r="B638" s="7">
        <v>33</v>
      </c>
      <c r="C638" s="12">
        <f>MOD(Settings!$B$17*C637,Settings!$B$18)</f>
        <v>1503600982</v>
      </c>
      <c r="D638" s="12">
        <f>MAX(C638,1)/Settings!$B$18</f>
        <v>0.70016876920134241</v>
      </c>
      <c r="E638" s="12">
        <f>-Settings!$B$11*LN(D638)</f>
        <v>21.38603244835986</v>
      </c>
      <c r="F638" s="12">
        <f t="shared" si="20"/>
        <v>1844.1471221530912</v>
      </c>
      <c r="G638" s="12">
        <f>MOD(Settings!$B$17*G637,Settings!$B$18)</f>
        <v>917041695</v>
      </c>
      <c r="H638" s="12">
        <f>MAX(G638,1)/Settings!$B$18</f>
        <v>0.42703081640742291</v>
      </c>
      <c r="I638" s="12">
        <f>-Settings!$B$21*LN(H638)</f>
        <v>3.4035963951407671</v>
      </c>
      <c r="J638" s="12">
        <f>-Settings!$B$24*LN(H638)</f>
        <v>10.210789185422302</v>
      </c>
      <c r="K638" s="12">
        <f>Settings!$B$12</f>
        <v>300</v>
      </c>
      <c r="L638" s="12">
        <f>Settings!$B$12*Settings!$B$25</f>
        <v>75</v>
      </c>
    </row>
    <row r="639" spans="1:12" x14ac:dyDescent="0.25">
      <c r="A639" s="7">
        <v>6</v>
      </c>
      <c r="B639" s="7">
        <v>34</v>
      </c>
      <c r="C639" s="12">
        <f>MOD(Settings!$B$17*C638,Settings!$B$18)</f>
        <v>1581630225</v>
      </c>
      <c r="D639" s="12">
        <f>MAX(C639,1)/Settings!$B$18</f>
        <v>0.73650396696129072</v>
      </c>
      <c r="E639" s="12">
        <f>-Settings!$B$11*LN(D639)</f>
        <v>18.350439411601563</v>
      </c>
      <c r="F639" s="12">
        <f t="shared" ref="F639:F670" si="21">F638+E639</f>
        <v>1862.4975615646929</v>
      </c>
      <c r="G639" s="12">
        <f>MOD(Settings!$B$17*G638,Settings!$B$18)</f>
        <v>229633346</v>
      </c>
      <c r="H639" s="12">
        <f>MAX(G639,1)/Settings!$B$18</f>
        <v>0.10693135955693729</v>
      </c>
      <c r="I639" s="12">
        <f>-Settings!$B$21*LN(H639)</f>
        <v>8.942272599347719</v>
      </c>
      <c r="J639" s="12">
        <f>-Settings!$B$24*LN(H639)</f>
        <v>26.826817798043159</v>
      </c>
      <c r="K639" s="12">
        <f>Settings!$B$12</f>
        <v>300</v>
      </c>
      <c r="L639" s="12">
        <f>Settings!$B$12*Settings!$B$25</f>
        <v>75</v>
      </c>
    </row>
    <row r="640" spans="1:12" x14ac:dyDescent="0.25">
      <c r="A640" s="7">
        <v>6</v>
      </c>
      <c r="B640" s="7">
        <v>35</v>
      </c>
      <c r="C640" s="12">
        <f>MOD(Settings!$B$17*C639,Settings!$B$18)</f>
        <v>906609009</v>
      </c>
      <c r="D640" s="12">
        <f>MAX(C640,1)/Settings!$B$18</f>
        <v>0.42217271841232323</v>
      </c>
      <c r="E640" s="12">
        <f>-Settings!$B$11*LN(D640)</f>
        <v>51.740445800595801</v>
      </c>
      <c r="F640" s="12">
        <f t="shared" si="21"/>
        <v>1914.2380073652887</v>
      </c>
      <c r="G640" s="12">
        <f>MOD(Settings!$B$17*G639,Settings!$B$18)</f>
        <v>419532563</v>
      </c>
      <c r="H640" s="12">
        <f>MAX(G640,1)/Settings!$B$18</f>
        <v>0.19536007344506684</v>
      </c>
      <c r="I640" s="12">
        <f>-Settings!$B$21*LN(H640)</f>
        <v>6.5316435706900053</v>
      </c>
      <c r="J640" s="12">
        <f>-Settings!$B$24*LN(H640)</f>
        <v>19.594930712070017</v>
      </c>
      <c r="K640" s="12">
        <f>Settings!$B$12</f>
        <v>300</v>
      </c>
      <c r="L640" s="12">
        <f>Settings!$B$12*Settings!$B$25</f>
        <v>75</v>
      </c>
    </row>
    <row r="641" spans="1:12" x14ac:dyDescent="0.25">
      <c r="A641" s="7">
        <v>6</v>
      </c>
      <c r="B641" s="7">
        <v>36</v>
      </c>
      <c r="C641" s="12">
        <f>MOD(Settings!$B$17*C640,Settings!$B$18)</f>
        <v>981138798</v>
      </c>
      <c r="D641" s="12">
        <f>MAX(C641,1)/Settings!$B$18</f>
        <v>0.45687835591699849</v>
      </c>
      <c r="E641" s="12">
        <f>-Settings!$B$11*LN(D641)</f>
        <v>47.000286187962473</v>
      </c>
      <c r="F641" s="12">
        <f t="shared" si="21"/>
        <v>1961.2382935532512</v>
      </c>
      <c r="G641" s="12">
        <f>MOD(Settings!$B$17*G640,Settings!$B$18)</f>
        <v>894973240</v>
      </c>
      <c r="H641" s="12">
        <f>MAX(G641,1)/Settings!$B$18</f>
        <v>0.41675439123844465</v>
      </c>
      <c r="I641" s="12">
        <f>-Settings!$B$21*LN(H641)</f>
        <v>3.5010328821674075</v>
      </c>
      <c r="J641" s="12">
        <f>-Settings!$B$24*LN(H641)</f>
        <v>10.503098646502222</v>
      </c>
      <c r="K641" s="12">
        <f>Settings!$B$12</f>
        <v>300</v>
      </c>
      <c r="L641" s="12">
        <f>Settings!$B$12*Settings!$B$25</f>
        <v>75</v>
      </c>
    </row>
    <row r="642" spans="1:12" x14ac:dyDescent="0.25">
      <c r="A642" s="7">
        <v>6</v>
      </c>
      <c r="B642" s="7">
        <v>37</v>
      </c>
      <c r="C642" s="12">
        <f>MOD(Settings!$B$17*C641,Settings!$B$18)</f>
        <v>1620336320</v>
      </c>
      <c r="D642" s="12">
        <f>MAX(C642,1)/Settings!$B$18</f>
        <v>0.75452789699403933</v>
      </c>
      <c r="E642" s="12">
        <f>-Settings!$B$11*LN(D642)</f>
        <v>16.899781638635456</v>
      </c>
      <c r="F642" s="12">
        <f t="shared" si="21"/>
        <v>1978.1380751918866</v>
      </c>
      <c r="G642" s="12">
        <f>MOD(Settings!$B$17*G641,Settings!$B$18)</f>
        <v>839781092</v>
      </c>
      <c r="H642" s="12">
        <f>MAX(G642,1)/Settings!$B$18</f>
        <v>0.39105354453951752</v>
      </c>
      <c r="I642" s="12">
        <f>-Settings!$B$21*LN(H642)</f>
        <v>3.7556431432649457</v>
      </c>
      <c r="J642" s="12">
        <f>-Settings!$B$24*LN(H642)</f>
        <v>11.266929429794837</v>
      </c>
      <c r="K642" s="12">
        <f>Settings!$B$12</f>
        <v>300</v>
      </c>
      <c r="L642" s="12">
        <f>Settings!$B$12*Settings!$B$25</f>
        <v>75</v>
      </c>
    </row>
    <row r="643" spans="1:12" x14ac:dyDescent="0.25">
      <c r="A643" s="7">
        <v>6</v>
      </c>
      <c r="B643" s="7">
        <v>38</v>
      </c>
      <c r="C643" s="12">
        <f>MOD(Settings!$B$17*C642,Settings!$B$18)</f>
        <v>752402633</v>
      </c>
      <c r="D643" s="12">
        <f>MAX(C643,1)/Settings!$B$18</f>
        <v>0.35036477881966382</v>
      </c>
      <c r="E643" s="12">
        <f>-Settings!$B$11*LN(D643)</f>
        <v>62.926826522354943</v>
      </c>
      <c r="F643" s="12">
        <f t="shared" si="21"/>
        <v>2041.0649017142416</v>
      </c>
      <c r="G643" s="12">
        <f>MOD(Settings!$B$17*G642,Settings!$B$18)</f>
        <v>938285160</v>
      </c>
      <c r="H643" s="12">
        <f>MAX(G643,1)/Settings!$B$18</f>
        <v>0.43692307567080624</v>
      </c>
      <c r="I643" s="12">
        <f>-Settings!$B$21*LN(H643)</f>
        <v>3.311992510378357</v>
      </c>
      <c r="J643" s="12">
        <f>-Settings!$B$24*LN(H643)</f>
        <v>9.9359775311350713</v>
      </c>
      <c r="K643" s="12">
        <f>Settings!$B$12</f>
        <v>300</v>
      </c>
      <c r="L643" s="12">
        <f>Settings!$B$12*Settings!$B$25</f>
        <v>75</v>
      </c>
    </row>
    <row r="644" spans="1:12" x14ac:dyDescent="0.25">
      <c r="A644" s="7">
        <v>6</v>
      </c>
      <c r="B644" s="7">
        <v>39</v>
      </c>
      <c r="C644" s="12">
        <f>MOD(Settings!$B$17*C643,Settings!$B$18)</f>
        <v>1247339295</v>
      </c>
      <c r="D644" s="12">
        <f>MAX(C644,1)/Settings!$B$18</f>
        <v>0.58083762208970158</v>
      </c>
      <c r="E644" s="12">
        <f>-Settings!$B$11*LN(D644)</f>
        <v>32.597042474652149</v>
      </c>
      <c r="F644" s="12">
        <f t="shared" si="21"/>
        <v>2073.6619441888938</v>
      </c>
      <c r="G644" s="12">
        <f>MOD(Settings!$B$17*G643,Settings!$B$18)</f>
        <v>786264199</v>
      </c>
      <c r="H644" s="12">
        <f>MAX(G644,1)/Settings!$B$18</f>
        <v>0.36613279924082237</v>
      </c>
      <c r="I644" s="12">
        <f>-Settings!$B$21*LN(H644)</f>
        <v>4.0190366877411554</v>
      </c>
      <c r="J644" s="12">
        <f>-Settings!$B$24*LN(H644)</f>
        <v>12.057110063223465</v>
      </c>
      <c r="K644" s="12">
        <f>Settings!$B$12</f>
        <v>300</v>
      </c>
      <c r="L644" s="12">
        <f>Settings!$B$12*Settings!$B$25</f>
        <v>75</v>
      </c>
    </row>
    <row r="645" spans="1:12" x14ac:dyDescent="0.25">
      <c r="A645" s="7">
        <v>6</v>
      </c>
      <c r="B645" s="7">
        <v>40</v>
      </c>
      <c r="C645" s="12">
        <f>MOD(Settings!$B$17*C644,Settings!$B$18)</f>
        <v>296169051</v>
      </c>
      <c r="D645" s="12">
        <f>MAX(C645,1)/Settings!$B$18</f>
        <v>0.13791446161359291</v>
      </c>
      <c r="E645" s="12">
        <f>-Settings!$B$11*LN(D645)</f>
        <v>118.86729776322125</v>
      </c>
      <c r="F645" s="12">
        <f t="shared" si="21"/>
        <v>2192.5292419521152</v>
      </c>
      <c r="G645" s="12">
        <f>MOD(Settings!$B$17*G644,Settings!$B$18)</f>
        <v>1275512602</v>
      </c>
      <c r="H645" s="12">
        <f>MAX(G645,1)/Settings!$B$18</f>
        <v>0.59395684050114683</v>
      </c>
      <c r="I645" s="12">
        <f>-Settings!$B$21*LN(H645)</f>
        <v>2.0837944853930801</v>
      </c>
      <c r="J645" s="12">
        <f>-Settings!$B$24*LN(H645)</f>
        <v>6.2513834561792407</v>
      </c>
      <c r="K645" s="12">
        <f>Settings!$B$12</f>
        <v>300</v>
      </c>
      <c r="L645" s="12">
        <f>Settings!$B$12*Settings!$B$25</f>
        <v>75</v>
      </c>
    </row>
    <row r="646" spans="1:12" x14ac:dyDescent="0.25">
      <c r="A646" s="7">
        <v>6</v>
      </c>
      <c r="B646" s="7">
        <v>41</v>
      </c>
      <c r="C646" s="12">
        <f>MOD(Settings!$B$17*C645,Settings!$B$18)</f>
        <v>1993630058</v>
      </c>
      <c r="D646" s="12">
        <f>MAX(C646,1)/Settings!$B$18</f>
        <v>0.92835633965598252</v>
      </c>
      <c r="E646" s="12">
        <f>-Settings!$B$11*LN(D646)</f>
        <v>4.4603779921022815</v>
      </c>
      <c r="F646" s="12">
        <f t="shared" si="21"/>
        <v>2196.9896199442173</v>
      </c>
      <c r="G646" s="12">
        <f>MOD(Settings!$B$17*G645,Settings!$B$18)</f>
        <v>1358537460</v>
      </c>
      <c r="H646" s="12">
        <f>MAX(G646,1)/Settings!$B$18</f>
        <v>0.63261830277397213</v>
      </c>
      <c r="I646" s="12">
        <f>-Settings!$B$21*LN(H646)</f>
        <v>1.8315521436456192</v>
      </c>
      <c r="J646" s="12">
        <f>-Settings!$B$24*LN(H646)</f>
        <v>5.4946564309368577</v>
      </c>
      <c r="K646" s="12">
        <f>Settings!$B$12</f>
        <v>300</v>
      </c>
      <c r="L646" s="12">
        <f>Settings!$B$12*Settings!$B$25</f>
        <v>75</v>
      </c>
    </row>
    <row r="647" spans="1:12" x14ac:dyDescent="0.25">
      <c r="A647" s="7">
        <v>6</v>
      </c>
      <c r="B647" s="7">
        <v>42</v>
      </c>
      <c r="C647" s="12">
        <f>MOD(Settings!$B$17*C646,Settings!$B$18)</f>
        <v>1900524312</v>
      </c>
      <c r="D647" s="12">
        <f>MAX(C647,1)/Settings!$B$18</f>
        <v>0.88500059809768605</v>
      </c>
      <c r="E647" s="12">
        <f>-Settings!$B$11*LN(D647)</f>
        <v>7.3300174894704897</v>
      </c>
      <c r="F647" s="12">
        <f t="shared" si="21"/>
        <v>2204.3196374336876</v>
      </c>
      <c r="G647" s="12">
        <f>MOD(Settings!$B$17*G646,Settings!$B$18)</f>
        <v>892955316</v>
      </c>
      <c r="H647" s="12">
        <f>MAX(G647,1)/Settings!$B$18</f>
        <v>0.41581472215047793</v>
      </c>
      <c r="I647" s="12">
        <f>-Settings!$B$21*LN(H647)</f>
        <v>3.510061989510898</v>
      </c>
      <c r="J647" s="12">
        <f>-Settings!$B$24*LN(H647)</f>
        <v>10.530185968532694</v>
      </c>
      <c r="K647" s="12">
        <f>Settings!$B$12</f>
        <v>300</v>
      </c>
      <c r="L647" s="12">
        <f>Settings!$B$12*Settings!$B$25</f>
        <v>75</v>
      </c>
    </row>
    <row r="648" spans="1:12" x14ac:dyDescent="0.25">
      <c r="A648" s="7">
        <v>6</v>
      </c>
      <c r="B648" s="7">
        <v>43</v>
      </c>
      <c r="C648" s="12">
        <f>MOD(Settings!$B$17*C647,Settings!$B$18)</f>
        <v>440346306</v>
      </c>
      <c r="D648" s="12">
        <f>MAX(C648,1)/Settings!$B$18</f>
        <v>0.20505222780865257</v>
      </c>
      <c r="E648" s="12">
        <f>-Settings!$B$11*LN(D648)</f>
        <v>95.069433749624253</v>
      </c>
      <c r="F648" s="12">
        <f t="shared" si="21"/>
        <v>2299.3890711833119</v>
      </c>
      <c r="G648" s="12">
        <f>MOD(Settings!$B$17*G647,Settings!$B$18)</f>
        <v>1284270776</v>
      </c>
      <c r="H648" s="12">
        <f>MAX(G648,1)/Settings!$B$18</f>
        <v>0.59803518308235104</v>
      </c>
      <c r="I648" s="12">
        <f>-Settings!$B$21*LN(H648)</f>
        <v>2.0564227687052816</v>
      </c>
      <c r="J648" s="12">
        <f>-Settings!$B$24*LN(H648)</f>
        <v>6.1692683061158444</v>
      </c>
      <c r="K648" s="12">
        <f>Settings!$B$12</f>
        <v>300</v>
      </c>
      <c r="L648" s="12">
        <f>Settings!$B$12*Settings!$B$25</f>
        <v>75</v>
      </c>
    </row>
    <row r="649" spans="1:12" x14ac:dyDescent="0.25">
      <c r="A649" s="7">
        <v>6</v>
      </c>
      <c r="B649" s="7">
        <v>44</v>
      </c>
      <c r="C649" s="12">
        <f>MOD(Settings!$B$17*C648,Settings!$B$18)</f>
        <v>671717380</v>
      </c>
      <c r="D649" s="12">
        <f>MAX(C649,1)/Settings!$B$18</f>
        <v>0.31279278002343736</v>
      </c>
      <c r="E649" s="12">
        <f>-Settings!$B$11*LN(D649)</f>
        <v>69.732861140632423</v>
      </c>
      <c r="F649" s="12">
        <f t="shared" si="21"/>
        <v>2369.1219323239443</v>
      </c>
      <c r="G649" s="12">
        <f>MOD(Settings!$B$17*G648,Settings!$B$18)</f>
        <v>380796235</v>
      </c>
      <c r="H649" s="12">
        <f>MAX(G649,1)/Settings!$B$18</f>
        <v>0.17732206507461243</v>
      </c>
      <c r="I649" s="12">
        <f>-Settings!$B$21*LN(H649)</f>
        <v>6.9191504925594733</v>
      </c>
      <c r="J649" s="12">
        <f>-Settings!$B$24*LN(H649)</f>
        <v>20.757451477678419</v>
      </c>
      <c r="K649" s="12">
        <f>Settings!$B$12</f>
        <v>300</v>
      </c>
      <c r="L649" s="12">
        <f>Settings!$B$12*Settings!$B$25</f>
        <v>75</v>
      </c>
    </row>
    <row r="650" spans="1:12" x14ac:dyDescent="0.25">
      <c r="A650" s="7">
        <v>6</v>
      </c>
      <c r="B650" s="7">
        <v>45</v>
      </c>
      <c r="C650" s="12">
        <f>MOD(Settings!$B$17*C649,Settings!$B$18)</f>
        <v>232473381</v>
      </c>
      <c r="D650" s="12">
        <f>MAX(C650,1)/Settings!$B$18</f>
        <v>0.10825385391165217</v>
      </c>
      <c r="E650" s="12">
        <f>-Settings!$B$11*LN(D650)</f>
        <v>133.39657864668337</v>
      </c>
      <c r="F650" s="12">
        <f t="shared" si="21"/>
        <v>2502.5185109706276</v>
      </c>
      <c r="G650" s="12">
        <f>MOD(Settings!$B$17*G649,Settings!$B$18)</f>
        <v>541053585</v>
      </c>
      <c r="H650" s="12">
        <f>MAX(G650,1)/Settings!$B$18</f>
        <v>0.25194770901088964</v>
      </c>
      <c r="I650" s="12">
        <f>-Settings!$B$21*LN(H650)</f>
        <v>5.5141348677106921</v>
      </c>
      <c r="J650" s="12">
        <f>-Settings!$B$24*LN(H650)</f>
        <v>16.542404603132077</v>
      </c>
      <c r="K650" s="12">
        <f>Settings!$B$12</f>
        <v>300</v>
      </c>
      <c r="L650" s="12">
        <f>Settings!$B$12*Settings!$B$25</f>
        <v>75</v>
      </c>
    </row>
    <row r="651" spans="1:12" x14ac:dyDescent="0.25">
      <c r="A651" s="7">
        <v>6</v>
      </c>
      <c r="B651" s="7">
        <v>46</v>
      </c>
      <c r="C651" s="12">
        <f>MOD(Settings!$B$17*C650,Settings!$B$18)</f>
        <v>907360574</v>
      </c>
      <c r="D651" s="12">
        <f>MAX(C651,1)/Settings!$B$18</f>
        <v>0.42252269313788166</v>
      </c>
      <c r="E651" s="12">
        <f>-Settings!$B$11*LN(D651)</f>
        <v>51.690727323502358</v>
      </c>
      <c r="F651" s="12">
        <f t="shared" si="21"/>
        <v>2554.20923829413</v>
      </c>
      <c r="G651" s="12">
        <f>MOD(Settings!$B$17*G650,Settings!$B$18)</f>
        <v>1041841697</v>
      </c>
      <c r="H651" s="12">
        <f>MAX(G651,1)/Settings!$B$18</f>
        <v>0.48514534602181303</v>
      </c>
      <c r="I651" s="12">
        <f>-Settings!$B$21*LN(H651)</f>
        <v>2.8932270016851538</v>
      </c>
      <c r="J651" s="12">
        <f>-Settings!$B$24*LN(H651)</f>
        <v>8.6796810050554605</v>
      </c>
      <c r="K651" s="12">
        <f>Settings!$B$12</f>
        <v>300</v>
      </c>
      <c r="L651" s="12">
        <f>Settings!$B$12*Settings!$B$25</f>
        <v>75</v>
      </c>
    </row>
    <row r="652" spans="1:12" x14ac:dyDescent="0.25">
      <c r="A652" s="7">
        <v>6</v>
      </c>
      <c r="B652" s="7">
        <v>47</v>
      </c>
      <c r="C652" s="12">
        <f>MOD(Settings!$B$17*C651,Settings!$B$18)</f>
        <v>727789871</v>
      </c>
      <c r="D652" s="12">
        <f>MAX(C652,1)/Settings!$B$18</f>
        <v>0.33890356837720775</v>
      </c>
      <c r="E652" s="12">
        <f>-Settings!$B$11*LN(D652)</f>
        <v>64.922380267927466</v>
      </c>
      <c r="F652" s="12">
        <f t="shared" si="21"/>
        <v>2619.1316185620576</v>
      </c>
      <c r="G652" s="12">
        <f>MOD(Settings!$B$17*G651,Settings!$B$18)</f>
        <v>1799227488</v>
      </c>
      <c r="H652" s="12">
        <f>MAX(G652,1)/Settings!$B$18</f>
        <v>0.83783058861169524</v>
      </c>
      <c r="I652" s="12">
        <f>-Settings!$B$21*LN(H652)</f>
        <v>0.70775744199471913</v>
      </c>
      <c r="J652" s="12">
        <f>-Settings!$B$24*LN(H652)</f>
        <v>2.1232723259841575</v>
      </c>
      <c r="K652" s="12">
        <f>Settings!$B$12</f>
        <v>300</v>
      </c>
      <c r="L652" s="12">
        <f>Settings!$B$12*Settings!$B$25</f>
        <v>75</v>
      </c>
    </row>
    <row r="653" spans="1:12" x14ac:dyDescent="0.25">
      <c r="A653" s="7">
        <v>6</v>
      </c>
      <c r="B653" s="7">
        <v>48</v>
      </c>
      <c r="C653" s="12">
        <f>MOD(Settings!$B$17*C652,Settings!$B$18)</f>
        <v>2044992232</v>
      </c>
      <c r="D653" s="12">
        <f>MAX(C653,1)/Settings!$B$18</f>
        <v>0.95227371573088393</v>
      </c>
      <c r="E653" s="12">
        <f>-Settings!$B$11*LN(D653)</f>
        <v>2.9341661395013348</v>
      </c>
      <c r="F653" s="12">
        <f t="shared" si="21"/>
        <v>2622.0657847015591</v>
      </c>
      <c r="G653" s="12">
        <f>MOD(Settings!$B$17*G652,Settings!$B$18)</f>
        <v>899157409</v>
      </c>
      <c r="H653" s="12">
        <f>MAX(G653,1)/Settings!$B$18</f>
        <v>0.41870279676220512</v>
      </c>
      <c r="I653" s="12">
        <f>-Settings!$B$21*LN(H653)</f>
        <v>3.4823757053866529</v>
      </c>
      <c r="J653" s="12">
        <f>-Settings!$B$24*LN(H653)</f>
        <v>10.447127116159958</v>
      </c>
      <c r="K653" s="12">
        <f>Settings!$B$12</f>
        <v>300</v>
      </c>
      <c r="L653" s="12">
        <f>Settings!$B$12*Settings!$B$25</f>
        <v>75</v>
      </c>
    </row>
    <row r="654" spans="1:12" x14ac:dyDescent="0.25">
      <c r="A654" s="7">
        <v>6</v>
      </c>
      <c r="B654" s="7">
        <v>49</v>
      </c>
      <c r="C654" s="12">
        <f>MOD(Settings!$B$17*C653,Settings!$B$18)</f>
        <v>1856156636</v>
      </c>
      <c r="D654" s="12">
        <f>MAX(C654,1)/Settings!$B$18</f>
        <v>0.86434028896705262</v>
      </c>
      <c r="E654" s="12">
        <f>-Settings!$B$11*LN(D654)</f>
        <v>8.7473240848006988</v>
      </c>
      <c r="F654" s="12">
        <f t="shared" si="21"/>
        <v>2630.8131087863599</v>
      </c>
      <c r="G654" s="12">
        <f>MOD(Settings!$B$17*G653,Settings!$B$18)</f>
        <v>296149124</v>
      </c>
      <c r="H654" s="12">
        <f>MAX(G654,1)/Settings!$B$18</f>
        <v>0.1379051823811164</v>
      </c>
      <c r="I654" s="12">
        <f>-Settings!$B$21*LN(H654)</f>
        <v>7.9247556566810511</v>
      </c>
      <c r="J654" s="12">
        <f>-Settings!$B$24*LN(H654)</f>
        <v>23.774266970043154</v>
      </c>
      <c r="K654" s="12">
        <f>Settings!$B$12</f>
        <v>300</v>
      </c>
      <c r="L654" s="12">
        <f>Settings!$B$12*Settings!$B$25</f>
        <v>75</v>
      </c>
    </row>
    <row r="655" spans="1:12" x14ac:dyDescent="0.25">
      <c r="A655" s="7">
        <v>6</v>
      </c>
      <c r="B655" s="7">
        <v>50</v>
      </c>
      <c r="C655" s="12">
        <f>MOD(Settings!$B$17*C654,Settings!$B$18)</f>
        <v>2077124930</v>
      </c>
      <c r="D655" s="12">
        <f>MAX(C655,1)/Settings!$B$18</f>
        <v>0.96723666925320251</v>
      </c>
      <c r="E655" s="12">
        <f>-Settings!$B$11*LN(D655)</f>
        <v>1.9987240564451603</v>
      </c>
      <c r="F655" s="12">
        <f t="shared" si="21"/>
        <v>2632.811832842805</v>
      </c>
      <c r="G655" s="12">
        <f>MOD(Settings!$B$17*G654,Settings!$B$18)</f>
        <v>1658716969</v>
      </c>
      <c r="H655" s="12">
        <f>MAX(G655,1)/Settings!$B$18</f>
        <v>0.77240027942340839</v>
      </c>
      <c r="I655" s="12">
        <f>-Settings!$B$21*LN(H655)</f>
        <v>1.0330094666714533</v>
      </c>
      <c r="J655" s="12">
        <f>-Settings!$B$24*LN(H655)</f>
        <v>3.09902840001436</v>
      </c>
      <c r="K655" s="12">
        <f>Settings!$B$12</f>
        <v>300</v>
      </c>
      <c r="L655" s="12">
        <f>Settings!$B$12*Settings!$B$25</f>
        <v>75</v>
      </c>
    </row>
    <row r="656" spans="1:12" x14ac:dyDescent="0.25">
      <c r="A656" s="7">
        <v>6</v>
      </c>
      <c r="B656" s="7">
        <v>51</v>
      </c>
      <c r="C656" s="12">
        <f>MOD(Settings!$B$17*C655,Settings!$B$18)</f>
        <v>744532878</v>
      </c>
      <c r="D656" s="12">
        <f>MAX(C656,1)/Settings!$B$18</f>
        <v>0.34670013857386084</v>
      </c>
      <c r="E656" s="12">
        <f>-Settings!$B$11*LN(D656)</f>
        <v>63.557701595842822</v>
      </c>
      <c r="F656" s="12">
        <f t="shared" si="21"/>
        <v>2696.3695344386479</v>
      </c>
      <c r="G656" s="12">
        <f>MOD(Settings!$B$17*G655,Settings!$B$18)</f>
        <v>1570876276</v>
      </c>
      <c r="H656" s="12">
        <f>MAX(G656,1)/Settings!$B$18</f>
        <v>0.73149626922397704</v>
      </c>
      <c r="I656" s="12">
        <f>-Settings!$B$21*LN(H656)</f>
        <v>1.2506526348289766</v>
      </c>
      <c r="J656" s="12">
        <f>-Settings!$B$24*LN(H656)</f>
        <v>3.7519579044869298</v>
      </c>
      <c r="K656" s="12">
        <f>Settings!$B$12</f>
        <v>300</v>
      </c>
      <c r="L656" s="12">
        <f>Settings!$B$12*Settings!$B$25</f>
        <v>75</v>
      </c>
    </row>
    <row r="657" spans="1:12" x14ac:dyDescent="0.25">
      <c r="A657" s="7">
        <v>6</v>
      </c>
      <c r="B657" s="7">
        <v>52</v>
      </c>
      <c r="C657" s="12">
        <f>MOD(Settings!$B$17*C656,Settings!$B$18)</f>
        <v>2124353124</v>
      </c>
      <c r="D657" s="12">
        <f>MAX(C657,1)/Settings!$B$18</f>
        <v>0.98922901087870307</v>
      </c>
      <c r="E657" s="12">
        <f>-Settings!$B$11*LN(D657)</f>
        <v>0.64976496887734514</v>
      </c>
      <c r="F657" s="12">
        <f t="shared" si="21"/>
        <v>2697.0192994075251</v>
      </c>
      <c r="G657" s="12">
        <f>MOD(Settings!$B$17*G656,Settings!$B$18)</f>
        <v>553614514</v>
      </c>
      <c r="H657" s="12">
        <f>MAX(G657,1)/Settings!$B$18</f>
        <v>0.25779684738153447</v>
      </c>
      <c r="I657" s="12">
        <f>-Settings!$B$21*LN(H657)</f>
        <v>5.4223336699321294</v>
      </c>
      <c r="J657" s="12">
        <f>-Settings!$B$24*LN(H657)</f>
        <v>16.267001009796388</v>
      </c>
      <c r="K657" s="12">
        <f>Settings!$B$12</f>
        <v>300</v>
      </c>
      <c r="L657" s="12">
        <f>Settings!$B$12*Settings!$B$25</f>
        <v>75</v>
      </c>
    </row>
    <row r="658" spans="1:12" x14ac:dyDescent="0.25">
      <c r="A658" s="7">
        <v>6</v>
      </c>
      <c r="B658" s="7">
        <v>53</v>
      </c>
      <c r="C658" s="12">
        <f>MOD(Settings!$B$17*C657,Settings!$B$18)</f>
        <v>2087323693</v>
      </c>
      <c r="D658" s="12">
        <f>MAX(C658,1)/Settings!$B$18</f>
        <v>0.9719858383629405</v>
      </c>
      <c r="E658" s="12">
        <f>-Settings!$B$11*LN(D658)</f>
        <v>1.7048426527972544</v>
      </c>
      <c r="F658" s="12">
        <f t="shared" si="21"/>
        <v>2698.7241420603223</v>
      </c>
      <c r="G658" s="12">
        <f>MOD(Settings!$B$17*G657,Settings!$B$18)</f>
        <v>1699977994</v>
      </c>
      <c r="H658" s="12">
        <f>MAX(G658,1)/Settings!$B$18</f>
        <v>0.79161394144949226</v>
      </c>
      <c r="I658" s="12">
        <f>-Settings!$B$21*LN(H658)</f>
        <v>0.9347258146949099</v>
      </c>
      <c r="J658" s="12">
        <f>-Settings!$B$24*LN(H658)</f>
        <v>2.8041774440847296</v>
      </c>
      <c r="K658" s="12">
        <f>Settings!$B$12</f>
        <v>300</v>
      </c>
      <c r="L658" s="12">
        <f>Settings!$B$12*Settings!$B$25</f>
        <v>75</v>
      </c>
    </row>
    <row r="659" spans="1:12" x14ac:dyDescent="0.25">
      <c r="A659" s="7">
        <v>6</v>
      </c>
      <c r="B659" s="7">
        <v>54</v>
      </c>
      <c r="C659" s="12">
        <f>MOD(Settings!$B$17*C658,Settings!$B$18)</f>
        <v>356450859</v>
      </c>
      <c r="D659" s="12">
        <f>MAX(C659,1)/Settings!$B$18</f>
        <v>0.16598536594118241</v>
      </c>
      <c r="E659" s="12">
        <f>-Settings!$B$11*LN(D659)</f>
        <v>107.75133908954867</v>
      </c>
      <c r="F659" s="12">
        <f t="shared" si="21"/>
        <v>2806.475481149871</v>
      </c>
      <c r="G659" s="12">
        <f>MOD(Settings!$B$17*G658,Settings!$B$18)</f>
        <v>1407705470</v>
      </c>
      <c r="H659" s="12">
        <f>MAX(G659,1)/Settings!$B$18</f>
        <v>0.65551394161559362</v>
      </c>
      <c r="I659" s="12">
        <f>-Settings!$B$21*LN(H659)</f>
        <v>1.6893428293235322</v>
      </c>
      <c r="J659" s="12">
        <f>-Settings!$B$24*LN(H659)</f>
        <v>5.0680284879705964</v>
      </c>
      <c r="K659" s="12">
        <f>Settings!$B$12</f>
        <v>300</v>
      </c>
      <c r="L659" s="12">
        <f>Settings!$B$12*Settings!$B$25</f>
        <v>75</v>
      </c>
    </row>
    <row r="660" spans="1:12" x14ac:dyDescent="0.25">
      <c r="A660" s="7">
        <v>6</v>
      </c>
      <c r="B660" s="7">
        <v>55</v>
      </c>
      <c r="C660" s="12">
        <f>MOD(Settings!$B$17*C659,Settings!$B$18)</f>
        <v>1537695730</v>
      </c>
      <c r="D660" s="12">
        <f>MAX(C660,1)/Settings!$B$18</f>
        <v>0.71604537345284847</v>
      </c>
      <c r="E660" s="12">
        <f>-Settings!$B$11*LN(D660)</f>
        <v>20.040704597107826</v>
      </c>
      <c r="F660" s="12">
        <f t="shared" si="21"/>
        <v>2826.5161857469789</v>
      </c>
      <c r="G660" s="12">
        <f>MOD(Settings!$B$17*G659,Settings!$B$18)</f>
        <v>478495291</v>
      </c>
      <c r="H660" s="12">
        <f>MAX(G660,1)/Settings!$B$18</f>
        <v>0.22281673328150842</v>
      </c>
      <c r="I660" s="12">
        <f>-Settings!$B$21*LN(H660)</f>
        <v>6.0056226770164356</v>
      </c>
      <c r="J660" s="12">
        <f>-Settings!$B$24*LN(H660)</f>
        <v>18.016868031049306</v>
      </c>
      <c r="K660" s="12">
        <f>Settings!$B$12</f>
        <v>300</v>
      </c>
      <c r="L660" s="12">
        <f>Settings!$B$12*Settings!$B$25</f>
        <v>75</v>
      </c>
    </row>
    <row r="661" spans="1:12" x14ac:dyDescent="0.25">
      <c r="A661" s="7">
        <v>6</v>
      </c>
      <c r="B661" s="7">
        <v>56</v>
      </c>
      <c r="C661" s="12">
        <f>MOD(Settings!$B$17*C660,Settings!$B$18)</f>
        <v>1233926112</v>
      </c>
      <c r="D661" s="12">
        <f>MAX(C661,1)/Settings!$B$18</f>
        <v>0.57459162202411873</v>
      </c>
      <c r="E661" s="12">
        <f>-Settings!$B$11*LN(D661)</f>
        <v>33.245742784743804</v>
      </c>
      <c r="F661" s="12">
        <f t="shared" si="21"/>
        <v>2859.7619285317228</v>
      </c>
      <c r="G661" s="12">
        <f>MOD(Settings!$B$17*G660,Settings!$B$18)</f>
        <v>1891581469</v>
      </c>
      <c r="H661" s="12">
        <f>MAX(G661,1)/Settings!$B$18</f>
        <v>0.88083626231217582</v>
      </c>
      <c r="I661" s="12">
        <f>-Settings!$B$21*LN(H661)</f>
        <v>0.50753409870092892</v>
      </c>
      <c r="J661" s="12">
        <f>-Settings!$B$24*LN(H661)</f>
        <v>1.5226022961027867</v>
      </c>
      <c r="K661" s="12">
        <f>Settings!$B$12</f>
        <v>300</v>
      </c>
      <c r="L661" s="12">
        <f>Settings!$B$12*Settings!$B$25</f>
        <v>75</v>
      </c>
    </row>
    <row r="662" spans="1:12" x14ac:dyDescent="0.25">
      <c r="A662" s="7">
        <v>6</v>
      </c>
      <c r="B662" s="7">
        <v>57</v>
      </c>
      <c r="C662" s="12">
        <f>MOD(Settings!$B$17*C661,Settings!$B$18)</f>
        <v>346585305</v>
      </c>
      <c r="D662" s="12">
        <f>MAX(C662,1)/Settings!$B$18</f>
        <v>0.16139135936339916</v>
      </c>
      <c r="E662" s="12">
        <f>-Settings!$B$11*LN(D662)</f>
        <v>109.43538360732738</v>
      </c>
      <c r="F662" s="12">
        <f t="shared" si="21"/>
        <v>2969.1973121390502</v>
      </c>
      <c r="G662" s="12">
        <f>MOD(Settings!$B$17*G661,Settings!$B$18)</f>
        <v>461839295</v>
      </c>
      <c r="H662" s="12">
        <f>MAX(G662,1)/Settings!$B$18</f>
        <v>0.21506068073914417</v>
      </c>
      <c r="I662" s="12">
        <f>-Settings!$B$21*LN(H662)</f>
        <v>6.1473402187181643</v>
      </c>
      <c r="J662" s="12">
        <f>-Settings!$B$24*LN(H662)</f>
        <v>18.442020656154494</v>
      </c>
      <c r="K662" s="12">
        <f>Settings!$B$12</f>
        <v>300</v>
      </c>
      <c r="L662" s="12">
        <f>Settings!$B$12*Settings!$B$25</f>
        <v>75</v>
      </c>
    </row>
    <row r="663" spans="1:12" x14ac:dyDescent="0.25">
      <c r="A663" s="7">
        <v>6</v>
      </c>
      <c r="B663" s="7">
        <v>58</v>
      </c>
      <c r="C663" s="12">
        <f>MOD(Settings!$B$17*C662,Settings!$B$18)</f>
        <v>1083570471</v>
      </c>
      <c r="D663" s="12">
        <f>MAX(C663,1)/Settings!$B$18</f>
        <v>0.50457682064947529</v>
      </c>
      <c r="E663" s="12">
        <f>-Settings!$B$11*LN(D663)</f>
        <v>41.042110795158273</v>
      </c>
      <c r="F663" s="12">
        <f t="shared" si="21"/>
        <v>3010.2394229342085</v>
      </c>
      <c r="G663" s="12">
        <f>MOD(Settings!$B$17*G662,Settings!$B$18)</f>
        <v>1127130807</v>
      </c>
      <c r="H663" s="12">
        <f>MAX(G663,1)/Settings!$B$18</f>
        <v>0.5248611827962385</v>
      </c>
      <c r="I663" s="12">
        <f>-Settings!$B$21*LN(H663)</f>
        <v>2.5784858603017407</v>
      </c>
      <c r="J663" s="12">
        <f>-Settings!$B$24*LN(H663)</f>
        <v>7.735457580905222</v>
      </c>
      <c r="K663" s="12">
        <f>Settings!$B$12</f>
        <v>300</v>
      </c>
      <c r="L663" s="12">
        <f>Settings!$B$12*Settings!$B$25</f>
        <v>75</v>
      </c>
    </row>
    <row r="664" spans="1:12" x14ac:dyDescent="0.25">
      <c r="A664" s="7">
        <v>6</v>
      </c>
      <c r="B664" s="7">
        <v>59</v>
      </c>
      <c r="C664" s="12">
        <f>MOD(Settings!$B$17*C663,Settings!$B$18)</f>
        <v>907579537</v>
      </c>
      <c r="D664" s="12">
        <f>MAX(C664,1)/Settings!$B$18</f>
        <v>0.42262465573038194</v>
      </c>
      <c r="E664" s="12">
        <f>-Settings!$B$11*LN(D664)</f>
        <v>51.676249953164763</v>
      </c>
      <c r="F664" s="12">
        <f t="shared" si="21"/>
        <v>3061.9156728873731</v>
      </c>
      <c r="G664" s="12">
        <f>MOD(Settings!$B$17*G663,Settings!$B$18)</f>
        <v>734223062</v>
      </c>
      <c r="H664" s="12">
        <f>MAX(G664,1)/Settings!$B$18</f>
        <v>0.34189925638115931</v>
      </c>
      <c r="I664" s="12">
        <f>-Settings!$B$21*LN(H664)</f>
        <v>4.2929566291971817</v>
      </c>
      <c r="J664" s="12">
        <f>-Settings!$B$24*LN(H664)</f>
        <v>12.878869887591545</v>
      </c>
      <c r="K664" s="12">
        <f>Settings!$B$12</f>
        <v>300</v>
      </c>
      <c r="L664" s="12">
        <f>Settings!$B$12*Settings!$B$25</f>
        <v>75</v>
      </c>
    </row>
    <row r="665" spans="1:12" x14ac:dyDescent="0.25">
      <c r="A665" s="7">
        <v>6</v>
      </c>
      <c r="B665" s="7">
        <v>60</v>
      </c>
      <c r="C665" s="12">
        <f>MOD(Settings!$B$17*C664,Settings!$B$18)</f>
        <v>112933718</v>
      </c>
      <c r="D665" s="12">
        <f>MAX(C665,1)/Settings!$B$18</f>
        <v>5.2588860528817803E-2</v>
      </c>
      <c r="E665" s="12">
        <f>-Settings!$B$11*LN(D665)</f>
        <v>176.71505752110392</v>
      </c>
      <c r="F665" s="12">
        <f t="shared" si="21"/>
        <v>3238.6307304084771</v>
      </c>
      <c r="G665" s="12">
        <f>MOD(Settings!$B$17*G664,Settings!$B$18)</f>
        <v>645967372</v>
      </c>
      <c r="H665" s="12">
        <f>MAX(G665,1)/Settings!$B$18</f>
        <v>0.30080199814438913</v>
      </c>
      <c r="I665" s="12">
        <f>-Settings!$B$21*LN(H665)</f>
        <v>4.8052121766450568</v>
      </c>
      <c r="J665" s="12">
        <f>-Settings!$B$24*LN(H665)</f>
        <v>14.415636529935171</v>
      </c>
      <c r="K665" s="12">
        <f>Settings!$B$12</f>
        <v>300</v>
      </c>
      <c r="L665" s="12">
        <f>Settings!$B$12*Settings!$B$25</f>
        <v>75</v>
      </c>
    </row>
    <row r="666" spans="1:12" x14ac:dyDescent="0.25">
      <c r="A666" s="7">
        <v>6</v>
      </c>
      <c r="B666" s="7">
        <v>61</v>
      </c>
      <c r="C666" s="12">
        <f>MOD(Settings!$B$17*C665,Settings!$B$18)</f>
        <v>1848938125</v>
      </c>
      <c r="D666" s="12">
        <f>MAX(C666,1)/Settings!$B$18</f>
        <v>0.86097890784078224</v>
      </c>
      <c r="E666" s="12">
        <f>-Settings!$B$11*LN(D666)</f>
        <v>8.9811163281474595</v>
      </c>
      <c r="F666" s="12">
        <f t="shared" si="21"/>
        <v>3247.6118467366246</v>
      </c>
      <c r="G666" s="12">
        <f>MOD(Settings!$B$17*G665,Settings!$B$18)</f>
        <v>1243785619</v>
      </c>
      <c r="H666" s="12">
        <f>MAX(G666,1)/Settings!$B$18</f>
        <v>0.57918281274809635</v>
      </c>
      <c r="I666" s="12">
        <f>-Settings!$B$21*LN(H666)</f>
        <v>2.1845484498947112</v>
      </c>
      <c r="J666" s="12">
        <f>-Settings!$B$24*LN(H666)</f>
        <v>6.5536453496841336</v>
      </c>
      <c r="K666" s="12">
        <f>Settings!$B$12</f>
        <v>300</v>
      </c>
      <c r="L666" s="12">
        <f>Settings!$B$12*Settings!$B$25</f>
        <v>75</v>
      </c>
    </row>
    <row r="667" spans="1:12" x14ac:dyDescent="0.25">
      <c r="A667" s="7">
        <v>6</v>
      </c>
      <c r="B667" s="7">
        <v>62</v>
      </c>
      <c r="C667" s="12">
        <f>MOD(Settings!$B$17*C666,Settings!$B$18)</f>
        <v>1014694785</v>
      </c>
      <c r="D667" s="12">
        <f>MAX(C667,1)/Settings!$B$18</f>
        <v>0.4725040800275766</v>
      </c>
      <c r="E667" s="12">
        <f>-Settings!$B$11*LN(D667)</f>
        <v>44.982533826397365</v>
      </c>
      <c r="F667" s="12">
        <f t="shared" si="21"/>
        <v>3292.5943805630218</v>
      </c>
      <c r="G667" s="12">
        <f>MOD(Settings!$B$17*G666,Settings!$B$18)</f>
        <v>699078635</v>
      </c>
      <c r="H667" s="12">
        <f>MAX(G667,1)/Settings!$B$18</f>
        <v>0.3255338572550257</v>
      </c>
      <c r="I667" s="12">
        <f>-Settings!$B$21*LN(H667)</f>
        <v>4.4891552263933798</v>
      </c>
      <c r="J667" s="12">
        <f>-Settings!$B$24*LN(H667)</f>
        <v>13.46746567918014</v>
      </c>
      <c r="K667" s="12">
        <f>Settings!$B$12</f>
        <v>300</v>
      </c>
      <c r="L667" s="12">
        <f>Settings!$B$12*Settings!$B$25</f>
        <v>75</v>
      </c>
    </row>
    <row r="668" spans="1:12" x14ac:dyDescent="0.25">
      <c r="A668" s="7">
        <v>6</v>
      </c>
      <c r="B668" s="7">
        <v>63</v>
      </c>
      <c r="C668" s="12">
        <f>MOD(Settings!$B$17*C667,Settings!$B$18)</f>
        <v>807610668</v>
      </c>
      <c r="D668" s="12">
        <f>MAX(C668,1)/Settings!$B$18</f>
        <v>0.37607302347946586</v>
      </c>
      <c r="E668" s="12">
        <f>-Settings!$B$11*LN(D668)</f>
        <v>58.678316584036395</v>
      </c>
      <c r="F668" s="12">
        <f t="shared" si="21"/>
        <v>3351.2726971470584</v>
      </c>
      <c r="G668" s="12">
        <f>MOD(Settings!$B$17*G667,Settings!$B$18)</f>
        <v>531585708</v>
      </c>
      <c r="H668" s="12">
        <f>MAX(G668,1)/Settings!$B$18</f>
        <v>0.24753888521694525</v>
      </c>
      <c r="I668" s="12">
        <f>-Settings!$B$21*LN(H668)</f>
        <v>5.5847503893061212</v>
      </c>
      <c r="J668" s="12">
        <f>-Settings!$B$24*LN(H668)</f>
        <v>16.754251167918362</v>
      </c>
      <c r="K668" s="12">
        <f>Settings!$B$12</f>
        <v>300</v>
      </c>
      <c r="L668" s="12">
        <f>Settings!$B$12*Settings!$B$25</f>
        <v>75</v>
      </c>
    </row>
    <row r="669" spans="1:12" x14ac:dyDescent="0.25">
      <c r="A669" s="7">
        <v>6</v>
      </c>
      <c r="B669" s="7">
        <v>64</v>
      </c>
      <c r="C669" s="12">
        <f>MOD(Settings!$B$17*C668,Settings!$B$18)</f>
        <v>1415848036</v>
      </c>
      <c r="D669" s="12">
        <f>MAX(C669,1)/Settings!$B$18</f>
        <v>0.65930561938290744</v>
      </c>
      <c r="E669" s="12">
        <f>-Settings!$B$11*LN(D669)</f>
        <v>24.994085378571725</v>
      </c>
      <c r="F669" s="12">
        <f t="shared" si="21"/>
        <v>3376.2667825256299</v>
      </c>
      <c r="G669" s="12">
        <f>MOD(Settings!$B$17*G668,Settings!$B$18)</f>
        <v>829022836</v>
      </c>
      <c r="H669" s="12">
        <f>MAX(G669,1)/Settings!$B$18</f>
        <v>0.38604384119903845</v>
      </c>
      <c r="I669" s="12">
        <f>-Settings!$B$21*LN(H669)</f>
        <v>3.8072173509238989</v>
      </c>
      <c r="J669" s="12">
        <f>-Settings!$B$24*LN(H669)</f>
        <v>11.421652052771696</v>
      </c>
      <c r="K669" s="12">
        <f>Settings!$B$12</f>
        <v>300</v>
      </c>
      <c r="L669" s="12">
        <f>Settings!$B$12*Settings!$B$25</f>
        <v>75</v>
      </c>
    </row>
    <row r="670" spans="1:12" x14ac:dyDescent="0.25">
      <c r="A670" s="7">
        <v>6</v>
      </c>
      <c r="B670" s="7">
        <v>65</v>
      </c>
      <c r="C670" s="12">
        <f>MOD(Settings!$B$17*C669,Settings!$B$18)</f>
        <v>2039132292</v>
      </c>
      <c r="D670" s="12">
        <f>MAX(C670,1)/Settings!$B$18</f>
        <v>0.94954496852566717</v>
      </c>
      <c r="E670" s="12">
        <f>-Settings!$B$11*LN(D670)</f>
        <v>3.1063433780790226</v>
      </c>
      <c r="F670" s="12">
        <f t="shared" si="21"/>
        <v>3379.373125903709</v>
      </c>
      <c r="G670" s="12">
        <f>MOD(Settings!$B$17*G669,Settings!$B$18)</f>
        <v>512902916</v>
      </c>
      <c r="H670" s="12">
        <f>MAX(G670,1)/Settings!$B$18</f>
        <v>0.23883903223967134</v>
      </c>
      <c r="I670" s="12">
        <f>-Settings!$B$21*LN(H670)</f>
        <v>5.7278618369221288</v>
      </c>
      <c r="J670" s="12">
        <f>-Settings!$B$24*LN(H670)</f>
        <v>17.183585510766385</v>
      </c>
      <c r="K670" s="12">
        <f>Settings!$B$12</f>
        <v>300</v>
      </c>
      <c r="L670" s="12">
        <f>Settings!$B$12*Settings!$B$25</f>
        <v>75</v>
      </c>
    </row>
    <row r="671" spans="1:12" x14ac:dyDescent="0.25">
      <c r="A671" s="7">
        <v>6</v>
      </c>
      <c r="B671" s="7">
        <v>66</v>
      </c>
      <c r="C671" s="12">
        <f>MOD(Settings!$B$17*C670,Settings!$B$18)</f>
        <v>4909171</v>
      </c>
      <c r="D671" s="12">
        <f>MAX(C671,1)/Settings!$B$18</f>
        <v>2.2860108885383286E-3</v>
      </c>
      <c r="E671" s="12">
        <f>-Settings!$B$11*LN(D671)</f>
        <v>364.85681702884415</v>
      </c>
      <c r="F671" s="12">
        <f t="shared" ref="F671:F702" si="22">F670+E671</f>
        <v>3744.2299429325531</v>
      </c>
      <c r="G671" s="12">
        <f>MOD(Settings!$B$17*G670,Settings!$B$18)</f>
        <v>359950154</v>
      </c>
      <c r="H671" s="12">
        <f>MAX(G671,1)/Settings!$B$18</f>
        <v>0.16761485215631075</v>
      </c>
      <c r="I671" s="12">
        <f>-Settings!$B$21*LN(H671)</f>
        <v>7.1443459127037965</v>
      </c>
      <c r="J671" s="12">
        <f>-Settings!$B$24*LN(H671)</f>
        <v>21.433037738111388</v>
      </c>
      <c r="K671" s="12">
        <f>Settings!$B$12</f>
        <v>300</v>
      </c>
      <c r="L671" s="12">
        <f>Settings!$B$12*Settings!$B$25</f>
        <v>75</v>
      </c>
    </row>
    <row r="672" spans="1:12" x14ac:dyDescent="0.25">
      <c r="A672" s="7">
        <v>6</v>
      </c>
      <c r="B672" s="7">
        <v>67</v>
      </c>
      <c r="C672" s="12">
        <f>MOD(Settings!$B$17*C671,Settings!$B$18)</f>
        <v>904058411</v>
      </c>
      <c r="D672" s="12">
        <f>MAX(C672,1)/Settings!$B$18</f>
        <v>0.42098500366368563</v>
      </c>
      <c r="E672" s="12">
        <f>-Settings!$B$11*LN(D672)</f>
        <v>51.909484001131808</v>
      </c>
      <c r="F672" s="12">
        <f t="shared" si="22"/>
        <v>3796.1394269336847</v>
      </c>
      <c r="G672" s="12">
        <f>MOD(Settings!$B$17*G671,Settings!$B$18)</f>
        <v>220804679</v>
      </c>
      <c r="H672" s="12">
        <f>MAX(G672,1)/Settings!$B$18</f>
        <v>0.10282019111459152</v>
      </c>
      <c r="I672" s="12">
        <f>-Settings!$B$21*LN(H672)</f>
        <v>9.0990941345070766</v>
      </c>
      <c r="J672" s="12">
        <f>-Settings!$B$24*LN(H672)</f>
        <v>27.29728240352123</v>
      </c>
      <c r="K672" s="12">
        <f>Settings!$B$12</f>
        <v>300</v>
      </c>
      <c r="L672" s="12">
        <f>Settings!$B$12*Settings!$B$25</f>
        <v>75</v>
      </c>
    </row>
    <row r="673" spans="1:12" x14ac:dyDescent="0.25">
      <c r="A673" s="7">
        <v>6</v>
      </c>
      <c r="B673" s="7">
        <v>68</v>
      </c>
      <c r="C673" s="12">
        <f>MOD(Settings!$B$17*C672,Settings!$B$18)</f>
        <v>1062911152</v>
      </c>
      <c r="D673" s="12">
        <f>MAX(C673,1)/Settings!$B$18</f>
        <v>0.49495657556455425</v>
      </c>
      <c r="E673" s="12">
        <f>-Settings!$B$11*LN(D673)</f>
        <v>42.19711478362936</v>
      </c>
      <c r="F673" s="12">
        <f t="shared" si="22"/>
        <v>3838.336541717314</v>
      </c>
      <c r="G673" s="12">
        <f>MOD(Settings!$B$17*G672,Settings!$B$18)</f>
        <v>212497937</v>
      </c>
      <c r="H673" s="12">
        <f>MAX(G673,1)/Settings!$B$18</f>
        <v>9.8952062939737018E-2</v>
      </c>
      <c r="I673" s="12">
        <f>-Settings!$B$21*LN(H673)</f>
        <v>9.2524790353852691</v>
      </c>
      <c r="J673" s="12">
        <f>-Settings!$B$24*LN(H673)</f>
        <v>27.757437106155805</v>
      </c>
      <c r="K673" s="12">
        <f>Settings!$B$12</f>
        <v>300</v>
      </c>
      <c r="L673" s="12">
        <f>Settings!$B$12*Settings!$B$25</f>
        <v>75</v>
      </c>
    </row>
    <row r="674" spans="1:12" x14ac:dyDescent="0.25">
      <c r="A674" s="7">
        <v>6</v>
      </c>
      <c r="B674" s="7">
        <v>69</v>
      </c>
      <c r="C674" s="12">
        <f>MOD(Settings!$B$17*C673,Settings!$B$18)</f>
        <v>1578755918</v>
      </c>
      <c r="D674" s="12">
        <f>MAX(C674,1)/Settings!$B$18</f>
        <v>0.7351655134629298</v>
      </c>
      <c r="E674" s="12">
        <f>-Settings!$B$11*LN(D674)</f>
        <v>18.459577004127627</v>
      </c>
      <c r="F674" s="12">
        <f t="shared" si="22"/>
        <v>3856.7961187214419</v>
      </c>
      <c r="G674" s="12">
        <f>MOD(Settings!$B$17*G673,Settings!$B$18)</f>
        <v>187522198</v>
      </c>
      <c r="H674" s="12">
        <f>MAX(G674,1)/Settings!$B$18</f>
        <v>8.7321828160119158E-2</v>
      </c>
      <c r="I674" s="12">
        <f>-Settings!$B$21*LN(H674)</f>
        <v>9.7526192447681375</v>
      </c>
      <c r="J674" s="12">
        <f>-Settings!$B$24*LN(H674)</f>
        <v>29.257857734304412</v>
      </c>
      <c r="K674" s="12">
        <f>Settings!$B$12</f>
        <v>300</v>
      </c>
      <c r="L674" s="12">
        <f>Settings!$B$12*Settings!$B$25</f>
        <v>75</v>
      </c>
    </row>
    <row r="675" spans="1:12" x14ac:dyDescent="0.25">
      <c r="A675" s="7">
        <v>6</v>
      </c>
      <c r="B675" s="7">
        <v>70</v>
      </c>
      <c r="C675" s="12">
        <f>MOD(Settings!$B$17*C674,Settings!$B$18)</f>
        <v>1990255141</v>
      </c>
      <c r="D675" s="12">
        <f>MAX(C675,1)/Settings!$B$18</f>
        <v>0.92678477146047389</v>
      </c>
      <c r="E675" s="12">
        <f>-Settings!$B$11*LN(D675)</f>
        <v>4.5620350722264904</v>
      </c>
      <c r="F675" s="12">
        <f t="shared" si="22"/>
        <v>3861.3581537936684</v>
      </c>
      <c r="G675" s="12">
        <f>MOD(Settings!$B$17*G674,Settings!$B$18)</f>
        <v>1327071637</v>
      </c>
      <c r="H675" s="12">
        <f>MAX(G675,1)/Settings!$B$18</f>
        <v>0.61796588712277167</v>
      </c>
      <c r="I675" s="12">
        <f>-Settings!$B$21*LN(H675)</f>
        <v>1.9252880875136973</v>
      </c>
      <c r="J675" s="12">
        <f>-Settings!$B$24*LN(H675)</f>
        <v>5.7758642625410914</v>
      </c>
      <c r="K675" s="12">
        <f>Settings!$B$12</f>
        <v>300</v>
      </c>
      <c r="L675" s="12">
        <f>Settings!$B$12*Settings!$B$25</f>
        <v>75</v>
      </c>
    </row>
    <row r="676" spans="1:12" x14ac:dyDescent="0.25">
      <c r="A676" s="7">
        <v>6</v>
      </c>
      <c r="B676" s="7">
        <v>71</v>
      </c>
      <c r="C676" s="12">
        <f>MOD(Settings!$B$17*C675,Settings!$B$18)</f>
        <v>1012869115</v>
      </c>
      <c r="D676" s="12">
        <f>MAX(C676,1)/Settings!$B$18</f>
        <v>0.47165393618478157</v>
      </c>
      <c r="E676" s="12">
        <f>-Settings!$B$11*LN(D676)</f>
        <v>45.090584901486871</v>
      </c>
      <c r="F676" s="12">
        <f t="shared" si="22"/>
        <v>3906.4487386951555</v>
      </c>
      <c r="G676" s="12">
        <f>MOD(Settings!$B$17*G675,Settings!$B$18)</f>
        <v>327845317</v>
      </c>
      <c r="H676" s="12">
        <f>MAX(G676,1)/Settings!$B$18</f>
        <v>0.15266487242312399</v>
      </c>
      <c r="I676" s="12">
        <f>-Settings!$B$21*LN(H676)</f>
        <v>7.5180405451683434</v>
      </c>
      <c r="J676" s="12">
        <f>-Settings!$B$24*LN(H676)</f>
        <v>22.55412163550503</v>
      </c>
      <c r="K676" s="12">
        <f>Settings!$B$12</f>
        <v>300</v>
      </c>
      <c r="L676" s="12">
        <f>Settings!$B$12*Settings!$B$25</f>
        <v>75</v>
      </c>
    </row>
    <row r="677" spans="1:12" x14ac:dyDescent="0.25">
      <c r="A677" s="7">
        <v>6</v>
      </c>
      <c r="B677" s="7">
        <v>72</v>
      </c>
      <c r="C677" s="12">
        <f>MOD(Settings!$B$17*C676,Settings!$B$18)</f>
        <v>188346036</v>
      </c>
      <c r="D677" s="12">
        <f>MAX(C677,1)/Settings!$B$18</f>
        <v>8.770545762391084E-2</v>
      </c>
      <c r="E677" s="12">
        <f>-Settings!$B$11*LN(D677)</f>
        <v>146.02626905621563</v>
      </c>
      <c r="F677" s="12">
        <f t="shared" si="22"/>
        <v>4052.4750077513713</v>
      </c>
      <c r="G677" s="12">
        <f>MOD(Settings!$B$17*G676,Settings!$B$18)</f>
        <v>1800688264</v>
      </c>
      <c r="H677" s="12">
        <f>MAX(G677,1)/Settings!$B$18</f>
        <v>0.83851081544464023</v>
      </c>
      <c r="I677" s="12">
        <f>-Settings!$B$21*LN(H677)</f>
        <v>0.70451119695831343</v>
      </c>
      <c r="J677" s="12">
        <f>-Settings!$B$24*LN(H677)</f>
        <v>2.1135335908749404</v>
      </c>
      <c r="K677" s="12">
        <f>Settings!$B$12</f>
        <v>300</v>
      </c>
      <c r="L677" s="12">
        <f>Settings!$B$12*Settings!$B$25</f>
        <v>75</v>
      </c>
    </row>
    <row r="678" spans="1:12" x14ac:dyDescent="0.25">
      <c r="A678" s="7">
        <v>6</v>
      </c>
      <c r="B678" s="7">
        <v>73</v>
      </c>
      <c r="C678" s="12">
        <f>MOD(Settings!$B$17*C677,Settings!$B$18)</f>
        <v>140931374</v>
      </c>
      <c r="D678" s="12">
        <f>MAX(C678,1)/Settings!$B$18</f>
        <v>6.5626285069448079E-2</v>
      </c>
      <c r="E678" s="12">
        <f>-Settings!$B$11*LN(D678)</f>
        <v>163.4267385750862</v>
      </c>
      <c r="F678" s="12">
        <f t="shared" si="22"/>
        <v>4215.9017463264572</v>
      </c>
      <c r="G678" s="12">
        <f>MOD(Settings!$B$17*G677,Settings!$B$18)</f>
        <v>1828099524</v>
      </c>
      <c r="H678" s="12">
        <f>MAX(G678,1)/Settings!$B$18</f>
        <v>0.85127517806891129</v>
      </c>
      <c r="I678" s="12">
        <f>-Settings!$B$21*LN(H678)</f>
        <v>0.64407937677997074</v>
      </c>
      <c r="J678" s="12">
        <f>-Settings!$B$24*LN(H678)</f>
        <v>1.9322381303399121</v>
      </c>
      <c r="K678" s="12">
        <f>Settings!$B$12</f>
        <v>300</v>
      </c>
      <c r="L678" s="12">
        <f>Settings!$B$12*Settings!$B$25</f>
        <v>75</v>
      </c>
    </row>
    <row r="679" spans="1:12" x14ac:dyDescent="0.25">
      <c r="A679" s="7">
        <v>6</v>
      </c>
      <c r="B679" s="7">
        <v>74</v>
      </c>
      <c r="C679" s="12">
        <f>MOD(Settings!$B$17*C678,Settings!$B$18)</f>
        <v>2106623824</v>
      </c>
      <c r="D679" s="12">
        <f>MAX(C679,1)/Settings!$B$18</f>
        <v>0.9809731622137936</v>
      </c>
      <c r="E679" s="12">
        <f>-Settings!$B$11*LN(D679)</f>
        <v>1.1526106422738105</v>
      </c>
      <c r="F679" s="12">
        <f t="shared" si="22"/>
        <v>4217.0543569687306</v>
      </c>
      <c r="G679" s="12">
        <f>MOD(Settings!$B$17*G678,Settings!$B$18)</f>
        <v>820162239</v>
      </c>
      <c r="H679" s="12">
        <f>MAX(G679,1)/Settings!$B$18</f>
        <v>0.38191780419178206</v>
      </c>
      <c r="I679" s="12">
        <f>-Settings!$B$21*LN(H679)</f>
        <v>3.8501994632050338</v>
      </c>
      <c r="J679" s="12">
        <f>-Settings!$B$24*LN(H679)</f>
        <v>11.550598389615102</v>
      </c>
      <c r="K679" s="12">
        <f>Settings!$B$12</f>
        <v>300</v>
      </c>
      <c r="L679" s="12">
        <f>Settings!$B$12*Settings!$B$25</f>
        <v>75</v>
      </c>
    </row>
    <row r="680" spans="1:12" x14ac:dyDescent="0.25">
      <c r="A680" s="7">
        <v>6</v>
      </c>
      <c r="B680" s="7">
        <v>75</v>
      </c>
      <c r="C680" s="12">
        <f>MOD(Settings!$B$17*C679,Settings!$B$18)</f>
        <v>463721879</v>
      </c>
      <c r="D680" s="12">
        <f>MAX(C680,1)/Settings!$B$18</f>
        <v>0.21593732722845735</v>
      </c>
      <c r="E680" s="12">
        <f>-Settings!$B$11*LN(D680)</f>
        <v>91.966023907213881</v>
      </c>
      <c r="F680" s="12">
        <f t="shared" si="22"/>
        <v>4309.0203808759443</v>
      </c>
      <c r="G680" s="12">
        <f>MOD(Settings!$B$17*G679,Settings!$B$18)</f>
        <v>1916704427</v>
      </c>
      <c r="H680" s="12">
        <f>MAX(G680,1)/Settings!$B$18</f>
        <v>0.89253505128088173</v>
      </c>
      <c r="I680" s="12">
        <f>-Settings!$B$21*LN(H680)</f>
        <v>0.45475797182267025</v>
      </c>
      <c r="J680" s="12">
        <f>-Settings!$B$24*LN(H680)</f>
        <v>1.3642739154680108</v>
      </c>
      <c r="K680" s="12">
        <f>Settings!$B$12</f>
        <v>300</v>
      </c>
      <c r="L680" s="12">
        <f>Settings!$B$12*Settings!$B$25</f>
        <v>75</v>
      </c>
    </row>
    <row r="681" spans="1:12" x14ac:dyDescent="0.25">
      <c r="A681" s="7">
        <v>6</v>
      </c>
      <c r="B681" s="7">
        <v>76</v>
      </c>
      <c r="C681" s="12">
        <f>MOD(Settings!$B$17*C680,Settings!$B$18)</f>
        <v>555465390</v>
      </c>
      <c r="D681" s="12">
        <f>MAX(C681,1)/Settings!$B$18</f>
        <v>0.25865872868274281</v>
      </c>
      <c r="E681" s="12">
        <f>-Settings!$B$11*LN(D681)</f>
        <v>81.134744161205788</v>
      </c>
      <c r="F681" s="12">
        <f t="shared" si="22"/>
        <v>4390.1551250371504</v>
      </c>
      <c r="G681" s="12">
        <f>MOD(Settings!$B$17*G680,Settings!$B$18)</f>
        <v>1796599589</v>
      </c>
      <c r="H681" s="12">
        <f>MAX(G681,1)/Settings!$B$18</f>
        <v>0.83660687777987075</v>
      </c>
      <c r="I681" s="12">
        <f>-Settings!$B$21*LN(H681)</f>
        <v>0.71360399559493959</v>
      </c>
      <c r="J681" s="12">
        <f>-Settings!$B$24*LN(H681)</f>
        <v>2.1408119867848185</v>
      </c>
      <c r="K681" s="12">
        <f>Settings!$B$12</f>
        <v>300</v>
      </c>
      <c r="L681" s="12">
        <f>Settings!$B$12*Settings!$B$25</f>
        <v>75</v>
      </c>
    </row>
    <row r="682" spans="1:12" x14ac:dyDescent="0.25">
      <c r="A682" s="7">
        <v>6</v>
      </c>
      <c r="B682" s="7">
        <v>77</v>
      </c>
      <c r="C682" s="12">
        <f>MOD(Settings!$B$17*C681,Settings!$B$18)</f>
        <v>595396221</v>
      </c>
      <c r="D682" s="12">
        <f>MAX(C682,1)/Settings!$B$18</f>
        <v>0.27725297085812917</v>
      </c>
      <c r="E682" s="12">
        <f>-Settings!$B$11*LN(D682)</f>
        <v>76.969496241627198</v>
      </c>
      <c r="F682" s="12">
        <f t="shared" si="22"/>
        <v>4467.1246212787773</v>
      </c>
      <c r="G682" s="12">
        <f>MOD(Settings!$B$17*G681,Settings!$B$18)</f>
        <v>1829215503</v>
      </c>
      <c r="H682" s="12">
        <f>MAX(G682,1)/Settings!$B$18</f>
        <v>0.85179484628690172</v>
      </c>
      <c r="I682" s="12">
        <f>-Settings!$B$21*LN(H682)</f>
        <v>0.64163828756255969</v>
      </c>
      <c r="J682" s="12">
        <f>-Settings!$B$24*LN(H682)</f>
        <v>1.9249148626876791</v>
      </c>
      <c r="K682" s="12">
        <f>Settings!$B$12</f>
        <v>300</v>
      </c>
      <c r="L682" s="12">
        <f>Settings!$B$12*Settings!$B$25</f>
        <v>75</v>
      </c>
    </row>
    <row r="683" spans="1:12" x14ac:dyDescent="0.25">
      <c r="A683" s="7">
        <v>6</v>
      </c>
      <c r="B683" s="7">
        <v>78</v>
      </c>
      <c r="C683" s="12">
        <f>MOD(Settings!$B$17*C682,Settings!$B$18)</f>
        <v>1697974974</v>
      </c>
      <c r="D683" s="12">
        <f>MAX(C683,1)/Settings!$B$18</f>
        <v>0.79068121257735469</v>
      </c>
      <c r="E683" s="12">
        <f>-Settings!$B$11*LN(D683)</f>
        <v>14.091624640895441</v>
      </c>
      <c r="F683" s="12">
        <f t="shared" si="22"/>
        <v>4481.2162459196725</v>
      </c>
      <c r="G683" s="12">
        <f>MOD(Settings!$B$17*G682,Settings!$B$18)</f>
        <v>249068469</v>
      </c>
      <c r="H683" s="12">
        <f>MAX(G683,1)/Settings!$B$18</f>
        <v>0.11598154395631587</v>
      </c>
      <c r="I683" s="12">
        <f>-Settings!$B$21*LN(H683)</f>
        <v>8.6172968174359674</v>
      </c>
      <c r="J683" s="12">
        <f>-Settings!$B$24*LN(H683)</f>
        <v>25.851890452307902</v>
      </c>
      <c r="K683" s="12">
        <f>Settings!$B$12</f>
        <v>300</v>
      </c>
      <c r="L683" s="12">
        <f>Settings!$B$12*Settings!$B$25</f>
        <v>75</v>
      </c>
    </row>
    <row r="684" spans="1:12" x14ac:dyDescent="0.25">
      <c r="A684" s="7">
        <v>6</v>
      </c>
      <c r="B684" s="7">
        <v>79</v>
      </c>
      <c r="C684" s="12">
        <f>MOD(Settings!$B$17*C683,Settings!$B$18)</f>
        <v>2102686682</v>
      </c>
      <c r="D684" s="12">
        <f>MAX(C684,1)/Settings!$B$18</f>
        <v>0.97913978760090647</v>
      </c>
      <c r="E684" s="12">
        <f>-Settings!$B$11*LN(D684)</f>
        <v>1.2648516321235936</v>
      </c>
      <c r="F684" s="12">
        <f t="shared" si="22"/>
        <v>4482.4810975517958</v>
      </c>
      <c r="G684" s="12">
        <f>MOD(Settings!$B$17*G683,Settings!$B$18)</f>
        <v>648130480</v>
      </c>
      <c r="H684" s="12">
        <f>MAX(G684,1)/Settings!$B$18</f>
        <v>0.30180927380072387</v>
      </c>
      <c r="I684" s="12">
        <f>-Settings!$B$21*LN(H684)</f>
        <v>4.7918400192848365</v>
      </c>
      <c r="J684" s="12">
        <f>-Settings!$B$24*LN(H684)</f>
        <v>14.375520057854509</v>
      </c>
      <c r="K684" s="12">
        <f>Settings!$B$12</f>
        <v>300</v>
      </c>
      <c r="L684" s="12">
        <f>Settings!$B$12*Settings!$B$25</f>
        <v>75</v>
      </c>
    </row>
    <row r="685" spans="1:12" x14ac:dyDescent="0.25">
      <c r="A685" s="7">
        <v>6</v>
      </c>
      <c r="B685" s="7">
        <v>80</v>
      </c>
      <c r="C685" s="12">
        <f>MOD(Settings!$B$17*C684,Settings!$B$18)</f>
        <v>864169342</v>
      </c>
      <c r="D685" s="12">
        <f>MAX(C685,1)/Settings!$B$18</f>
        <v>0.40241020843498881</v>
      </c>
      <c r="E685" s="12">
        <f>-Settings!$B$11*LN(D685)</f>
        <v>54.616997498649923</v>
      </c>
      <c r="F685" s="12">
        <f t="shared" si="22"/>
        <v>4537.0980950504454</v>
      </c>
      <c r="G685" s="12">
        <f>MOD(Settings!$B$17*G684,Settings!$B$18)</f>
        <v>1091919776</v>
      </c>
      <c r="H685" s="12">
        <f>MAX(G685,1)/Settings!$B$18</f>
        <v>0.50846476876571067</v>
      </c>
      <c r="I685" s="12">
        <f>-Settings!$B$21*LN(H685)</f>
        <v>2.7054374020947365</v>
      </c>
      <c r="J685" s="12">
        <f>-Settings!$B$24*LN(H685)</f>
        <v>8.1163122062842099</v>
      </c>
      <c r="K685" s="12">
        <f>Settings!$B$12</f>
        <v>300</v>
      </c>
      <c r="L685" s="12">
        <f>Settings!$B$12*Settings!$B$25</f>
        <v>75</v>
      </c>
    </row>
    <row r="686" spans="1:12" x14ac:dyDescent="0.25">
      <c r="A686" s="7">
        <v>6</v>
      </c>
      <c r="B686" s="7">
        <v>81</v>
      </c>
      <c r="C686" s="12">
        <f>MOD(Settings!$B$17*C685,Settings!$B$18)</f>
        <v>662226333</v>
      </c>
      <c r="D686" s="12">
        <f>MAX(C686,1)/Settings!$B$18</f>
        <v>0.30837316685746108</v>
      </c>
      <c r="E686" s="12">
        <f>-Settings!$B$11*LN(D686)</f>
        <v>70.586678920447454</v>
      </c>
      <c r="F686" s="12">
        <f t="shared" si="22"/>
        <v>4607.6847739708928</v>
      </c>
      <c r="G686" s="12">
        <f>MOD(Settings!$B$17*G685,Settings!$B$18)</f>
        <v>1647911617</v>
      </c>
      <c r="H686" s="12">
        <f>MAX(G686,1)/Settings!$B$18</f>
        <v>0.76736864529893201</v>
      </c>
      <c r="I686" s="12">
        <f>-Settings!$B$21*LN(H686)</f>
        <v>1.0591518414331276</v>
      </c>
      <c r="J686" s="12">
        <f>-Settings!$B$24*LN(H686)</f>
        <v>3.1774555242993827</v>
      </c>
      <c r="K686" s="12">
        <f>Settings!$B$12</f>
        <v>300</v>
      </c>
      <c r="L686" s="12">
        <f>Settings!$B$12*Settings!$B$25</f>
        <v>75</v>
      </c>
    </row>
    <row r="687" spans="1:12" x14ac:dyDescent="0.25">
      <c r="A687" s="7">
        <v>6</v>
      </c>
      <c r="B687" s="7">
        <v>82</v>
      </c>
      <c r="C687" s="12">
        <f>MOD(Settings!$B$17*C686,Settings!$B$18)</f>
        <v>1777719977</v>
      </c>
      <c r="D687" s="12">
        <f>MAX(C687,1)/Settings!$B$18</f>
        <v>0.82781537334798616</v>
      </c>
      <c r="E687" s="12">
        <f>-Settings!$B$11*LN(D687)</f>
        <v>11.337907710523641</v>
      </c>
      <c r="F687" s="12">
        <f t="shared" si="22"/>
        <v>4619.0226816814165</v>
      </c>
      <c r="G687" s="12">
        <f>MOD(Settings!$B$17*G686,Settings!$B$18)</f>
        <v>353951560</v>
      </c>
      <c r="H687" s="12">
        <f>MAX(G687,1)/Settings!$B$18</f>
        <v>0.16482153915093353</v>
      </c>
      <c r="I687" s="12">
        <f>-Settings!$B$21*LN(H687)</f>
        <v>7.2115678852628315</v>
      </c>
      <c r="J687" s="12">
        <f>-Settings!$B$24*LN(H687)</f>
        <v>21.634703655788496</v>
      </c>
      <c r="K687" s="12">
        <f>Settings!$B$12</f>
        <v>300</v>
      </c>
      <c r="L687" s="12">
        <f>Settings!$B$12*Settings!$B$25</f>
        <v>75</v>
      </c>
    </row>
    <row r="688" spans="1:12" x14ac:dyDescent="0.25">
      <c r="A688" s="7">
        <v>6</v>
      </c>
      <c r="B688" s="7">
        <v>83</v>
      </c>
      <c r="C688" s="12">
        <f>MOD(Settings!$B$17*C687,Settings!$B$18)</f>
        <v>199672728</v>
      </c>
      <c r="D688" s="12">
        <f>MAX(C688,1)/Settings!$B$18</f>
        <v>9.2979859604025189E-2</v>
      </c>
      <c r="E688" s="12">
        <f>-Settings!$B$11*LN(D688)</f>
        <v>142.52234236078189</v>
      </c>
      <c r="F688" s="12">
        <f t="shared" si="22"/>
        <v>4761.5450240421987</v>
      </c>
      <c r="G688" s="12">
        <f>MOD(Settings!$B$17*G687,Settings!$B$18)</f>
        <v>334166730</v>
      </c>
      <c r="H688" s="12">
        <f>MAX(G688,1)/Settings!$B$18</f>
        <v>0.1556085097396786</v>
      </c>
      <c r="I688" s="12">
        <f>-Settings!$B$21*LN(H688)</f>
        <v>7.4416479155583524</v>
      </c>
      <c r="J688" s="12">
        <f>-Settings!$B$24*LN(H688)</f>
        <v>22.324943746675057</v>
      </c>
      <c r="K688" s="12">
        <f>Settings!$B$12</f>
        <v>300</v>
      </c>
      <c r="L688" s="12">
        <f>Settings!$B$12*Settings!$B$25</f>
        <v>75</v>
      </c>
    </row>
    <row r="689" spans="1:12" x14ac:dyDescent="0.25">
      <c r="A689" s="7">
        <v>6</v>
      </c>
      <c r="B689" s="7">
        <v>84</v>
      </c>
      <c r="C689" s="12">
        <f>MOD(Settings!$B$17*C688,Settings!$B$18)</f>
        <v>1530082882</v>
      </c>
      <c r="D689" s="12">
        <f>MAX(C689,1)/Settings!$B$18</f>
        <v>0.71250036485143953</v>
      </c>
      <c r="E689" s="12">
        <f>-Settings!$B$11*LN(D689)</f>
        <v>20.338491286036003</v>
      </c>
      <c r="F689" s="12">
        <f t="shared" si="22"/>
        <v>4781.8835153282344</v>
      </c>
      <c r="G689" s="12">
        <f>MOD(Settings!$B$17*G688,Settings!$B$18)</f>
        <v>670494205</v>
      </c>
      <c r="H689" s="12">
        <f>MAX(G689,1)/Settings!$B$18</f>
        <v>0.31222319477806948</v>
      </c>
      <c r="I689" s="12">
        <f>-Settings!$B$21*LN(H689)</f>
        <v>4.6561479161914514</v>
      </c>
      <c r="J689" s="12">
        <f>-Settings!$B$24*LN(H689)</f>
        <v>13.968443748574355</v>
      </c>
      <c r="K689" s="12">
        <f>Settings!$B$12</f>
        <v>300</v>
      </c>
      <c r="L689" s="12">
        <f>Settings!$B$12*Settings!$B$25</f>
        <v>75</v>
      </c>
    </row>
    <row r="690" spans="1:12" x14ac:dyDescent="0.25">
      <c r="A690" s="7">
        <v>6</v>
      </c>
      <c r="B690" s="7">
        <v>85</v>
      </c>
      <c r="C690" s="12">
        <f>MOD(Settings!$B$17*C689,Settings!$B$18)</f>
        <v>2133808596</v>
      </c>
      <c r="D690" s="12">
        <f>MAX(C690,1)/Settings!$B$18</f>
        <v>0.99363205814437572</v>
      </c>
      <c r="E690" s="12">
        <f>-Settings!$B$11*LN(D690)</f>
        <v>0.38329822112134049</v>
      </c>
      <c r="F690" s="12">
        <f t="shared" si="22"/>
        <v>4782.2668135493559</v>
      </c>
      <c r="G690" s="12">
        <f>MOD(Settings!$B$17*G689,Settings!$B$18)</f>
        <v>1149407626</v>
      </c>
      <c r="H690" s="12">
        <f>MAX(G690,1)/Settings!$B$18</f>
        <v>0.53523463501373059</v>
      </c>
      <c r="I690" s="12">
        <f>-Settings!$B$21*LN(H690)</f>
        <v>2.5002002324430923</v>
      </c>
      <c r="J690" s="12">
        <f>-Settings!$B$24*LN(H690)</f>
        <v>7.5006006973292774</v>
      </c>
      <c r="K690" s="12">
        <f>Settings!$B$12</f>
        <v>300</v>
      </c>
      <c r="L690" s="12">
        <f>Settings!$B$12*Settings!$B$25</f>
        <v>75</v>
      </c>
    </row>
    <row r="691" spans="1:12" x14ac:dyDescent="0.25">
      <c r="A691" s="7">
        <v>6</v>
      </c>
      <c r="B691" s="7">
        <v>86</v>
      </c>
      <c r="C691" s="12">
        <f>MOD(Settings!$B$17*C690,Settings!$B$18)</f>
        <v>2091651719</v>
      </c>
      <c r="D691" s="12">
        <f>MAX(C691,1)/Settings!$B$18</f>
        <v>0.97400123252254034</v>
      </c>
      <c r="E691" s="12">
        <f>-Settings!$B$11*LN(D691)</f>
        <v>1.5805625950109934</v>
      </c>
      <c r="F691" s="12">
        <f t="shared" si="22"/>
        <v>4783.8473761443665</v>
      </c>
      <c r="G691" s="12">
        <f>MOD(Settings!$B$17*G690,Settings!$B$18)</f>
        <v>1478565417</v>
      </c>
      <c r="H691" s="12">
        <f>MAX(G691,1)/Settings!$B$18</f>
        <v>0.68851067576953706</v>
      </c>
      <c r="I691" s="12">
        <f>-Settings!$B$21*LN(H691)</f>
        <v>1.4928978203821368</v>
      </c>
      <c r="J691" s="12">
        <f>-Settings!$B$24*LN(H691)</f>
        <v>4.4786934611464106</v>
      </c>
      <c r="K691" s="12">
        <f>Settings!$B$12</f>
        <v>300</v>
      </c>
      <c r="L691" s="12">
        <f>Settings!$B$12*Settings!$B$25</f>
        <v>75</v>
      </c>
    </row>
    <row r="692" spans="1:12" x14ac:dyDescent="0.25">
      <c r="A692" s="7">
        <v>6</v>
      </c>
      <c r="B692" s="7">
        <v>87</v>
      </c>
      <c r="C692" s="12">
        <f>MOD(Settings!$B$17*C691,Settings!$B$18)</f>
        <v>83139843</v>
      </c>
      <c r="D692" s="12">
        <f>MAX(C692,1)/Settings!$B$18</f>
        <v>3.8715006335971414E-2</v>
      </c>
      <c r="E692" s="12">
        <f>-Settings!$B$11*LN(D692)</f>
        <v>195.09167960920229</v>
      </c>
      <c r="F692" s="12">
        <f t="shared" si="22"/>
        <v>4978.9390557535689</v>
      </c>
      <c r="G692" s="12">
        <f>MOD(Settings!$B$17*G691,Settings!$B$18)</f>
        <v>1715684082</v>
      </c>
      <c r="H692" s="12">
        <f>MAX(G692,1)/Settings!$B$18</f>
        <v>0.79892765860954651</v>
      </c>
      <c r="I692" s="12">
        <f>-Settings!$B$21*LN(H692)</f>
        <v>0.89793950891122309</v>
      </c>
      <c r="J692" s="12">
        <f>-Settings!$B$24*LN(H692)</f>
        <v>2.6938185267336694</v>
      </c>
      <c r="K692" s="12">
        <f>Settings!$B$12</f>
        <v>300</v>
      </c>
      <c r="L692" s="12">
        <f>Settings!$B$12*Settings!$B$25</f>
        <v>75</v>
      </c>
    </row>
    <row r="693" spans="1:12" x14ac:dyDescent="0.25">
      <c r="A693" s="7">
        <v>6</v>
      </c>
      <c r="B693" s="7">
        <v>88</v>
      </c>
      <c r="C693" s="12">
        <f>MOD(Settings!$B$17*C692,Settings!$B$18)</f>
        <v>1466970751</v>
      </c>
      <c r="D693" s="12">
        <f>MAX(C693,1)/Settings!$B$18</f>
        <v>0.68311148867155957</v>
      </c>
      <c r="E693" s="12">
        <f>-Settings!$B$11*LN(D693)</f>
        <v>22.865831937167698</v>
      </c>
      <c r="F693" s="12">
        <f t="shared" si="22"/>
        <v>5001.8048876907369</v>
      </c>
      <c r="G693" s="12">
        <f>MOD(Settings!$B$17*G692,Settings!$B$18)</f>
        <v>1239437905</v>
      </c>
      <c r="H693" s="12">
        <f>MAX(G693,1)/Settings!$B$18</f>
        <v>0.57715825064906767</v>
      </c>
      <c r="I693" s="12">
        <f>-Settings!$B$21*LN(H693)</f>
        <v>2.1985551420849698</v>
      </c>
      <c r="J693" s="12">
        <f>-Settings!$B$24*LN(H693)</f>
        <v>6.595665426254909</v>
      </c>
      <c r="K693" s="12">
        <f>Settings!$B$12</f>
        <v>300</v>
      </c>
      <c r="L693" s="12">
        <f>Settings!$B$12*Settings!$B$25</f>
        <v>75</v>
      </c>
    </row>
    <row r="694" spans="1:12" x14ac:dyDescent="0.25">
      <c r="A694" s="7">
        <v>6</v>
      </c>
      <c r="B694" s="7">
        <v>89</v>
      </c>
      <c r="C694" s="12">
        <f>MOD(Settings!$B$17*C693,Settings!$B$18)</f>
        <v>117660850</v>
      </c>
      <c r="D694" s="12">
        <f>MAX(C694,1)/Settings!$B$18</f>
        <v>5.4790102902236446E-2</v>
      </c>
      <c r="E694" s="12">
        <f>-Settings!$B$11*LN(D694)</f>
        <v>174.25474231876896</v>
      </c>
      <c r="F694" s="12">
        <f t="shared" si="22"/>
        <v>5176.0596300095058</v>
      </c>
      <c r="G694" s="12">
        <f>MOD(Settings!$B$17*G693,Settings!$B$18)</f>
        <v>641493435</v>
      </c>
      <c r="H694" s="12">
        <f>MAX(G694,1)/Settings!$B$18</f>
        <v>0.29871865888066529</v>
      </c>
      <c r="I694" s="12">
        <f>-Settings!$B$21*LN(H694)</f>
        <v>4.8330123550080479</v>
      </c>
      <c r="J694" s="12">
        <f>-Settings!$B$24*LN(H694)</f>
        <v>14.499037065024144</v>
      </c>
      <c r="K694" s="12">
        <f>Settings!$B$12</f>
        <v>300</v>
      </c>
      <c r="L694" s="12">
        <f>Settings!$B$12*Settings!$B$25</f>
        <v>75</v>
      </c>
    </row>
    <row r="695" spans="1:12" x14ac:dyDescent="0.25">
      <c r="A695" s="7">
        <v>6</v>
      </c>
      <c r="B695" s="7">
        <v>90</v>
      </c>
      <c r="C695" s="12">
        <f>MOD(Settings!$B$17*C694,Settings!$B$18)</f>
        <v>1840950710</v>
      </c>
      <c r="D695" s="12">
        <f>MAX(C695,1)/Settings!$B$18</f>
        <v>0.85725947788788914</v>
      </c>
      <c r="E695" s="12">
        <f>-Settings!$B$11*LN(D695)</f>
        <v>9.240877892782482</v>
      </c>
      <c r="F695" s="12">
        <f t="shared" si="22"/>
        <v>5185.3005079022887</v>
      </c>
      <c r="G695" s="12">
        <f>MOD(Settings!$B$17*G694,Settings!$B$18)</f>
        <v>1212254105</v>
      </c>
      <c r="H695" s="12">
        <f>MAX(G695,1)/Settings!$B$18</f>
        <v>0.56449980734125704</v>
      </c>
      <c r="I695" s="12">
        <f>-Settings!$B$21*LN(H695)</f>
        <v>2.2872609467337264</v>
      </c>
      <c r="J695" s="12">
        <f>-Settings!$B$24*LN(H695)</f>
        <v>6.8617828402011796</v>
      </c>
      <c r="K695" s="12">
        <f>Settings!$B$12</f>
        <v>300</v>
      </c>
      <c r="L695" s="12">
        <f>Settings!$B$12*Settings!$B$25</f>
        <v>75</v>
      </c>
    </row>
    <row r="696" spans="1:12" x14ac:dyDescent="0.25">
      <c r="A696" s="7">
        <v>6</v>
      </c>
      <c r="B696" s="7">
        <v>91</v>
      </c>
      <c r="C696" s="12">
        <f>MOD(Settings!$B$17*C695,Settings!$B$18)</f>
        <v>2061680641</v>
      </c>
      <c r="D696" s="12">
        <f>MAX(C696,1)/Settings!$B$18</f>
        <v>0.96004486175256076</v>
      </c>
      <c r="E696" s="12">
        <f>-Settings!$B$11*LN(D696)</f>
        <v>2.4465158771917883</v>
      </c>
      <c r="F696" s="12">
        <f t="shared" si="22"/>
        <v>5187.7470237794805</v>
      </c>
      <c r="G696" s="12">
        <f>MOD(Settings!$B$17*G695,Settings!$B$18)</f>
        <v>1177383646</v>
      </c>
      <c r="H696" s="12">
        <f>MAX(G696,1)/Settings!$B$18</f>
        <v>0.5482619845067439</v>
      </c>
      <c r="I696" s="12">
        <f>-Settings!$B$21*LN(H696)</f>
        <v>2.4040081294305278</v>
      </c>
      <c r="J696" s="12">
        <f>-Settings!$B$24*LN(H696)</f>
        <v>7.2120243882915833</v>
      </c>
      <c r="K696" s="12">
        <f>Settings!$B$12</f>
        <v>300</v>
      </c>
      <c r="L696" s="12">
        <f>Settings!$B$12*Settings!$B$25</f>
        <v>75</v>
      </c>
    </row>
    <row r="697" spans="1:12" x14ac:dyDescent="0.25">
      <c r="A697" s="7">
        <v>6</v>
      </c>
      <c r="B697" s="7">
        <v>92</v>
      </c>
      <c r="C697" s="12">
        <f>MOD(Settings!$B$17*C696,Settings!$B$18)</f>
        <v>1017888942</v>
      </c>
      <c r="D697" s="12">
        <f>MAX(C697,1)/Settings!$B$18</f>
        <v>0.47399147528875224</v>
      </c>
      <c r="E697" s="12">
        <f>-Settings!$B$11*LN(D697)</f>
        <v>44.793956524300285</v>
      </c>
      <c r="F697" s="12">
        <f t="shared" si="22"/>
        <v>5232.540980303781</v>
      </c>
      <c r="G697" s="12">
        <f>MOD(Settings!$B$17*G696,Settings!$B$18)</f>
        <v>1372614864</v>
      </c>
      <c r="H697" s="12">
        <f>MAX(G697,1)/Settings!$B$18</f>
        <v>0.63917360484561581</v>
      </c>
      <c r="I697" s="12">
        <f>-Settings!$B$21*LN(H697)</f>
        <v>1.7903167177159116</v>
      </c>
      <c r="J697" s="12">
        <f>-Settings!$B$24*LN(H697)</f>
        <v>5.3709501531477351</v>
      </c>
      <c r="K697" s="12">
        <f>Settings!$B$12</f>
        <v>300</v>
      </c>
      <c r="L697" s="12">
        <f>Settings!$B$12*Settings!$B$25</f>
        <v>75</v>
      </c>
    </row>
    <row r="698" spans="1:12" x14ac:dyDescent="0.25">
      <c r="A698" s="7">
        <v>6</v>
      </c>
      <c r="B698" s="7">
        <v>93</v>
      </c>
      <c r="C698" s="12">
        <f>MOD(Settings!$B$17*C697,Settings!$B$18)</f>
        <v>804716192</v>
      </c>
      <c r="D698" s="12">
        <f>MAX(C698,1)/Settings!$B$18</f>
        <v>0.3747251780585969</v>
      </c>
      <c r="E698" s="12">
        <f>-Settings!$B$11*LN(D698)</f>
        <v>58.89374281165238</v>
      </c>
      <c r="F698" s="12">
        <f t="shared" si="22"/>
        <v>5291.4347231154334</v>
      </c>
      <c r="G698" s="12">
        <f>MOD(Settings!$B$17*G697,Settings!$B$18)</f>
        <v>1268683174</v>
      </c>
      <c r="H698" s="12">
        <f>MAX(G698,1)/Settings!$B$18</f>
        <v>0.59077664026561039</v>
      </c>
      <c r="I698" s="12">
        <f>-Settings!$B$21*LN(H698)</f>
        <v>2.10526907305736</v>
      </c>
      <c r="J698" s="12">
        <f>-Settings!$B$24*LN(H698)</f>
        <v>6.31580721917208</v>
      </c>
      <c r="K698" s="12">
        <f>Settings!$B$12</f>
        <v>300</v>
      </c>
      <c r="L698" s="12">
        <f>Settings!$B$12*Settings!$B$25</f>
        <v>75</v>
      </c>
    </row>
    <row r="699" spans="1:12" x14ac:dyDescent="0.25">
      <c r="A699" s="7">
        <v>6</v>
      </c>
      <c r="B699" s="7">
        <v>94</v>
      </c>
      <c r="C699" s="12">
        <f>MOD(Settings!$B$17*C698,Settings!$B$18)</f>
        <v>13030138</v>
      </c>
      <c r="D699" s="12">
        <f>MAX(C699,1)/Settings!$B$18</f>
        <v>6.0676308377029522E-3</v>
      </c>
      <c r="E699" s="12">
        <f>-Settings!$B$11*LN(D699)</f>
        <v>306.28722341422343</v>
      </c>
      <c r="F699" s="12">
        <f t="shared" si="22"/>
        <v>5597.7219465296566</v>
      </c>
      <c r="G699" s="12">
        <f>MOD(Settings!$B$17*G698,Settings!$B$18)</f>
        <v>392974355</v>
      </c>
      <c r="H699" s="12">
        <f>MAX(G699,1)/Settings!$B$18</f>
        <v>0.18299294411344125</v>
      </c>
      <c r="I699" s="12">
        <f>-Settings!$B$21*LN(H699)</f>
        <v>6.7932307345647942</v>
      </c>
      <c r="J699" s="12">
        <f>-Settings!$B$24*LN(H699)</f>
        <v>20.379692203694383</v>
      </c>
      <c r="K699" s="12">
        <f>Settings!$B$12</f>
        <v>300</v>
      </c>
      <c r="L699" s="12">
        <f>Settings!$B$12*Settings!$B$25</f>
        <v>75</v>
      </c>
    </row>
    <row r="700" spans="1:12" x14ac:dyDescent="0.25">
      <c r="A700" s="7">
        <v>6</v>
      </c>
      <c r="B700" s="7">
        <v>95</v>
      </c>
      <c r="C700" s="12">
        <f>MOD(Settings!$B$17*C699,Settings!$B$18)</f>
        <v>2101681019</v>
      </c>
      <c r="D700" s="12">
        <f>MAX(C700,1)/Settings!$B$18</f>
        <v>0.97867148927351066</v>
      </c>
      <c r="E700" s="12">
        <f>-Settings!$B$11*LN(D700)</f>
        <v>1.2935550117715771</v>
      </c>
      <c r="F700" s="12">
        <f t="shared" si="22"/>
        <v>5599.0155015414284</v>
      </c>
      <c r="G700" s="12">
        <f>MOD(Settings!$B$17*G699,Settings!$B$18)</f>
        <v>1207769960</v>
      </c>
      <c r="H700" s="12">
        <f>MAX(G700,1)/Settings!$B$18</f>
        <v>0.56241171460711015</v>
      </c>
      <c r="I700" s="12">
        <f>-Settings!$B$21*LN(H700)</f>
        <v>2.302084436125472</v>
      </c>
      <c r="J700" s="12">
        <f>-Settings!$B$24*LN(H700)</f>
        <v>6.9062533083764155</v>
      </c>
      <c r="K700" s="12">
        <f>Settings!$B$12</f>
        <v>300</v>
      </c>
      <c r="L700" s="12">
        <f>Settings!$B$12*Settings!$B$25</f>
        <v>75</v>
      </c>
    </row>
    <row r="701" spans="1:12" x14ac:dyDescent="0.25">
      <c r="A701" s="7">
        <v>6</v>
      </c>
      <c r="B701" s="7">
        <v>96</v>
      </c>
      <c r="C701" s="12">
        <f>MOD(Settings!$B$17*C700,Settings!$B$18)</f>
        <v>1141860477</v>
      </c>
      <c r="D701" s="12">
        <f>MAX(C701,1)/Settings!$B$18</f>
        <v>0.53172021989325069</v>
      </c>
      <c r="E701" s="12">
        <f>-Settings!$B$11*LN(D701)</f>
        <v>37.898269825919272</v>
      </c>
      <c r="F701" s="12">
        <f t="shared" si="22"/>
        <v>5636.9137713673481</v>
      </c>
      <c r="G701" s="12">
        <f>MOD(Settings!$B$17*G700,Settings!$B$18)</f>
        <v>974286276</v>
      </c>
      <c r="H701" s="12">
        <f>MAX(G701,1)/Settings!$B$18</f>
        <v>0.45368740169968802</v>
      </c>
      <c r="I701" s="12">
        <f>-Settings!$B$21*LN(H701)</f>
        <v>3.1613874424270056</v>
      </c>
      <c r="J701" s="12">
        <f>-Settings!$B$24*LN(H701)</f>
        <v>9.484162327281016</v>
      </c>
      <c r="K701" s="12">
        <f>Settings!$B$12</f>
        <v>300</v>
      </c>
      <c r="L701" s="12">
        <f>Settings!$B$12*Settings!$B$25</f>
        <v>75</v>
      </c>
    </row>
    <row r="702" spans="1:12" x14ac:dyDescent="0.25">
      <c r="A702" s="7">
        <v>6</v>
      </c>
      <c r="B702" s="7">
        <v>97</v>
      </c>
      <c r="C702" s="12">
        <f>MOD(Settings!$B$17*C701,Settings!$B$18)</f>
        <v>1335167347</v>
      </c>
      <c r="D702" s="12">
        <f>MAX(C702,1)/Settings!$B$18</f>
        <v>0.6217357458647973</v>
      </c>
      <c r="E702" s="12">
        <f>-Settings!$B$11*LN(D702)</f>
        <v>28.514407343524052</v>
      </c>
      <c r="F702" s="12">
        <f t="shared" si="22"/>
        <v>5665.4281787108721</v>
      </c>
      <c r="G702" s="12">
        <f>MOD(Settings!$B$17*G701,Settings!$B$18)</f>
        <v>266632357</v>
      </c>
      <c r="H702" s="12">
        <f>MAX(G702,1)/Settings!$B$18</f>
        <v>0.12416036665633338</v>
      </c>
      <c r="I702" s="12">
        <f>-Settings!$B$21*LN(H702)</f>
        <v>8.3447250778244815</v>
      </c>
      <c r="J702" s="12">
        <f>-Settings!$B$24*LN(H702)</f>
        <v>25.034175233473444</v>
      </c>
      <c r="K702" s="12">
        <f>Settings!$B$12</f>
        <v>300</v>
      </c>
      <c r="L702" s="12">
        <f>Settings!$B$12*Settings!$B$25</f>
        <v>75</v>
      </c>
    </row>
    <row r="703" spans="1:12" x14ac:dyDescent="0.25">
      <c r="A703" s="7">
        <v>6</v>
      </c>
      <c r="B703" s="7">
        <v>98</v>
      </c>
      <c r="C703" s="12">
        <f>MOD(Settings!$B$17*C702,Settings!$B$18)</f>
        <v>1100973526</v>
      </c>
      <c r="D703" s="12">
        <f>MAX(C703,1)/Settings!$B$18</f>
        <v>0.51268074964763632</v>
      </c>
      <c r="E703" s="12">
        <f>-Settings!$B$11*LN(D703)</f>
        <v>40.086116874482727</v>
      </c>
      <c r="F703" s="12">
        <f t="shared" ref="F703:F725" si="23">F702+E703</f>
        <v>5705.5142955853544</v>
      </c>
      <c r="G703" s="12">
        <f>MOD(Settings!$B$17*G702,Settings!$B$18)</f>
        <v>1639136457</v>
      </c>
      <c r="H703" s="12">
        <f>MAX(G703,1)/Settings!$B$18</f>
        <v>0.76328239299509781</v>
      </c>
      <c r="I703" s="12">
        <f>-Settings!$B$21*LN(H703)</f>
        <v>1.0805088295853433</v>
      </c>
      <c r="J703" s="12">
        <f>-Settings!$B$24*LN(H703)</f>
        <v>3.2415264887560298</v>
      </c>
      <c r="K703" s="12">
        <f>Settings!$B$12</f>
        <v>300</v>
      </c>
      <c r="L703" s="12">
        <f>Settings!$B$12*Settings!$B$25</f>
        <v>75</v>
      </c>
    </row>
    <row r="704" spans="1:12" x14ac:dyDescent="0.25">
      <c r="A704" s="7">
        <v>6</v>
      </c>
      <c r="B704" s="7">
        <v>99</v>
      </c>
      <c r="C704" s="12">
        <f>MOD(Settings!$B$17*C703,Settings!$B$18)</f>
        <v>1342948930</v>
      </c>
      <c r="D704" s="12">
        <f>MAX(C704,1)/Settings!$B$18</f>
        <v>0.62535932782355663</v>
      </c>
      <c r="E704" s="12">
        <f>-Settings!$B$11*LN(D704)</f>
        <v>28.165732196029676</v>
      </c>
      <c r="F704" s="12">
        <f t="shared" si="23"/>
        <v>5733.6800277813836</v>
      </c>
      <c r="G704" s="12">
        <f>MOD(Settings!$B$17*G703,Settings!$B$18)</f>
        <v>1046209083</v>
      </c>
      <c r="H704" s="12">
        <f>MAX(G704,1)/Settings!$B$18</f>
        <v>0.48717906860968985</v>
      </c>
      <c r="I704" s="12">
        <f>-Settings!$B$21*LN(H704)</f>
        <v>2.876494104532636</v>
      </c>
      <c r="J704" s="12">
        <f>-Settings!$B$24*LN(H704)</f>
        <v>8.629482313597908</v>
      </c>
      <c r="K704" s="12">
        <f>Settings!$B$12</f>
        <v>300</v>
      </c>
      <c r="L704" s="12">
        <f>Settings!$B$12*Settings!$B$25</f>
        <v>75</v>
      </c>
    </row>
    <row r="705" spans="1:12" x14ac:dyDescent="0.25">
      <c r="A705" s="7">
        <v>6</v>
      </c>
      <c r="B705" s="7">
        <v>100</v>
      </c>
      <c r="C705" s="12">
        <f>MOD(Settings!$B$17*C704,Settings!$B$18)</f>
        <v>889536540</v>
      </c>
      <c r="D705" s="12">
        <f>MAX(C705,1)/Settings!$B$18</f>
        <v>0.41422273051655978</v>
      </c>
      <c r="E705" s="12">
        <f>-Settings!$B$11*LN(D705)</f>
        <v>52.881087204491934</v>
      </c>
      <c r="F705" s="12">
        <f t="shared" si="23"/>
        <v>5786.561114985876</v>
      </c>
      <c r="G705" s="12">
        <f>MOD(Settings!$B$17*G704,Settings!$B$18)</f>
        <v>39956345</v>
      </c>
      <c r="H705" s="12">
        <f>MAX(G705,1)/Settings!$B$18</f>
        <v>1.8606123057476304E-2</v>
      </c>
      <c r="I705" s="12">
        <f>-Settings!$B$21*LN(H705)</f>
        <v>15.937058223191181</v>
      </c>
      <c r="J705" s="12">
        <f>-Settings!$B$24*LN(H705)</f>
        <v>47.811174669573546</v>
      </c>
      <c r="K705" s="12">
        <f>Settings!$B$12</f>
        <v>300</v>
      </c>
      <c r="L705" s="12">
        <f>Settings!$B$12*Settings!$B$25</f>
        <v>75</v>
      </c>
    </row>
    <row r="706" spans="1:12" x14ac:dyDescent="0.25">
      <c r="A706" s="7">
        <v>6</v>
      </c>
      <c r="B706" s="7">
        <v>101</v>
      </c>
      <c r="C706" s="12">
        <f>MOD(Settings!$B$17*C705,Settings!$B$18)</f>
        <v>1806961013</v>
      </c>
      <c r="D706" s="12">
        <f>MAX(C706,1)/Settings!$B$18</f>
        <v>0.84143179182029881</v>
      </c>
      <c r="E706" s="12">
        <f>-Settings!$B$11*LN(D706)</f>
        <v>10.359019446507858</v>
      </c>
      <c r="F706" s="12">
        <f t="shared" si="23"/>
        <v>5796.9201344323837</v>
      </c>
      <c r="G706" s="12">
        <f>MOD(Settings!$B$17*G705,Settings!$B$18)</f>
        <v>1531392551</v>
      </c>
      <c r="H706" s="12">
        <f>MAX(G706,1)/Settings!$B$18</f>
        <v>0.71311022700421056</v>
      </c>
      <c r="I706" s="12">
        <f>-Settings!$B$21*LN(H706)</f>
        <v>1.352477097750987</v>
      </c>
      <c r="J706" s="12">
        <f>-Settings!$B$24*LN(H706)</f>
        <v>4.0574312932529608</v>
      </c>
      <c r="K706" s="12">
        <f>Settings!$B$12</f>
        <v>300</v>
      </c>
      <c r="L706" s="12">
        <f>Settings!$B$12*Settings!$B$25</f>
        <v>75</v>
      </c>
    </row>
    <row r="707" spans="1:12" x14ac:dyDescent="0.25">
      <c r="A707" s="7">
        <v>6</v>
      </c>
      <c r="B707" s="7">
        <v>102</v>
      </c>
      <c r="C707" s="12">
        <f>MOD(Settings!$B$17*C706,Settings!$B$18)</f>
        <v>2027493264</v>
      </c>
      <c r="D707" s="12">
        <f>MAX(C707,1)/Settings!$B$18</f>
        <v>0.94412512376165258</v>
      </c>
      <c r="E707" s="12">
        <f>-Settings!$B$11*LN(D707)</f>
        <v>3.4497945157467522</v>
      </c>
      <c r="F707" s="12">
        <f t="shared" si="23"/>
        <v>5800.3699289481301</v>
      </c>
      <c r="G707" s="12">
        <f>MOD(Settings!$B$17*G706,Settings!$B$18)</f>
        <v>523095362</v>
      </c>
      <c r="H707" s="12">
        <f>MAX(G707,1)/Settings!$B$18</f>
        <v>0.24358525976705611</v>
      </c>
      <c r="I707" s="12">
        <f>-Settings!$B$21*LN(H707)</f>
        <v>5.6491530198586108</v>
      </c>
      <c r="J707" s="12">
        <f>-Settings!$B$24*LN(H707)</f>
        <v>16.947459059575834</v>
      </c>
      <c r="K707" s="12">
        <f>Settings!$B$12</f>
        <v>300</v>
      </c>
      <c r="L707" s="12">
        <f>Settings!$B$12*Settings!$B$25</f>
        <v>75</v>
      </c>
    </row>
    <row r="708" spans="1:12" x14ac:dyDescent="0.25">
      <c r="A708" s="7">
        <v>6</v>
      </c>
      <c r="B708" s="7">
        <v>103</v>
      </c>
      <c r="C708" s="12">
        <f>MOD(Settings!$B$17*C707,Settings!$B$18)</f>
        <v>1956261099</v>
      </c>
      <c r="D708" s="12">
        <f>MAX(C708,1)/Settings!$B$18</f>
        <v>0.91095506209458921</v>
      </c>
      <c r="E708" s="12">
        <f>-Settings!$B$11*LN(D708)</f>
        <v>5.5957026627466275</v>
      </c>
      <c r="F708" s="12">
        <f t="shared" si="23"/>
        <v>5805.9656316108767</v>
      </c>
      <c r="G708" s="12">
        <f>MOD(Settings!$B$17*G707,Settings!$B$18)</f>
        <v>2013181963</v>
      </c>
      <c r="H708" s="12">
        <f>MAX(G708,1)/Settings!$B$18</f>
        <v>0.93746090491184075</v>
      </c>
      <c r="I708" s="12">
        <f>-Settings!$B$21*LN(H708)</f>
        <v>0.25832089373787892</v>
      </c>
      <c r="J708" s="12">
        <f>-Settings!$B$24*LN(H708)</f>
        <v>0.77496268121363676</v>
      </c>
      <c r="K708" s="12">
        <f>Settings!$B$12</f>
        <v>300</v>
      </c>
      <c r="L708" s="12">
        <f>Settings!$B$12*Settings!$B$25</f>
        <v>75</v>
      </c>
    </row>
    <row r="709" spans="1:12" x14ac:dyDescent="0.25">
      <c r="A709" s="7">
        <v>6</v>
      </c>
      <c r="B709" s="7">
        <v>104</v>
      </c>
      <c r="C709" s="12">
        <f>MOD(Settings!$B$17*C708,Settings!$B$18)</f>
        <v>905655323</v>
      </c>
      <c r="D709" s="12">
        <f>MAX(C709,1)/Settings!$B$18</f>
        <v>0.42172862376166909</v>
      </c>
      <c r="E709" s="12">
        <f>-Settings!$B$11*LN(D709)</f>
        <v>51.803594607612162</v>
      </c>
      <c r="F709" s="12">
        <f t="shared" si="23"/>
        <v>5857.7692262184892</v>
      </c>
      <c r="G709" s="12">
        <f>MOD(Settings!$B$17*G708,Settings!$B$18)</f>
        <v>1944393656</v>
      </c>
      <c r="H709" s="12">
        <f>MAX(G709,1)/Settings!$B$18</f>
        <v>0.90542885330758471</v>
      </c>
      <c r="I709" s="12">
        <f>-Settings!$B$21*LN(H709)</f>
        <v>0.39738630586215556</v>
      </c>
      <c r="J709" s="12">
        <f>-Settings!$B$24*LN(H709)</f>
        <v>1.1921589175864666</v>
      </c>
      <c r="K709" s="12">
        <f>Settings!$B$12</f>
        <v>300</v>
      </c>
      <c r="L709" s="12">
        <f>Settings!$B$12*Settings!$B$25</f>
        <v>75</v>
      </c>
    </row>
    <row r="710" spans="1:12" x14ac:dyDescent="0.25">
      <c r="A710" s="7">
        <v>6</v>
      </c>
      <c r="B710" s="7">
        <v>105</v>
      </c>
      <c r="C710" s="12">
        <f>MOD(Settings!$B$17*C709,Settings!$B$18)</f>
        <v>2132407372</v>
      </c>
      <c r="D710" s="12">
        <f>MAX(C710,1)/Settings!$B$18</f>
        <v>0.99297956237242535</v>
      </c>
      <c r="E710" s="12">
        <f>-Settings!$B$11*LN(D710)</f>
        <v>0.42271181089448928</v>
      </c>
      <c r="F710" s="12">
        <f t="shared" si="23"/>
        <v>5858.1919380293839</v>
      </c>
      <c r="G710" s="12">
        <f>MOD(Settings!$B$17*G709,Settings!$B$18)</f>
        <v>1165519993</v>
      </c>
      <c r="H710" s="12">
        <f>MAX(G710,1)/Settings!$B$18</f>
        <v>0.54273754057601908</v>
      </c>
      <c r="I710" s="12">
        <f>-Settings!$B$21*LN(H710)</f>
        <v>2.444517706354127</v>
      </c>
      <c r="J710" s="12">
        <f>-Settings!$B$24*LN(H710)</f>
        <v>7.3335531190623815</v>
      </c>
      <c r="K710" s="12">
        <f>Settings!$B$12</f>
        <v>300</v>
      </c>
      <c r="L710" s="12">
        <f>Settings!$B$12*Settings!$B$25</f>
        <v>75</v>
      </c>
    </row>
    <row r="711" spans="1:12" x14ac:dyDescent="0.25">
      <c r="A711" s="7">
        <v>6</v>
      </c>
      <c r="B711" s="7">
        <v>106</v>
      </c>
      <c r="C711" s="12">
        <f>MOD(Settings!$B$17*C710,Settings!$B$18)</f>
        <v>16116421</v>
      </c>
      <c r="D711" s="12">
        <f>MAX(C711,1)/Settings!$B$18</f>
        <v>7.504793353148174E-3</v>
      </c>
      <c r="E711" s="12">
        <f>-Settings!$B$11*LN(D711)</f>
        <v>293.53280092998</v>
      </c>
      <c r="F711" s="12">
        <f t="shared" si="23"/>
        <v>6151.724738959364</v>
      </c>
      <c r="G711" s="12">
        <f>MOD(Settings!$B$17*G710,Settings!$B$18)</f>
        <v>1696178064</v>
      </c>
      <c r="H711" s="12">
        <f>MAX(G711,1)/Settings!$B$18</f>
        <v>0.78984446115318896</v>
      </c>
      <c r="I711" s="12">
        <f>-Settings!$B$21*LN(H711)</f>
        <v>0.94367695008642716</v>
      </c>
      <c r="J711" s="12">
        <f>-Settings!$B$24*LN(H711)</f>
        <v>2.8310308502592814</v>
      </c>
      <c r="K711" s="12">
        <f>Settings!$B$12</f>
        <v>300</v>
      </c>
      <c r="L711" s="12">
        <f>Settings!$B$12*Settings!$B$25</f>
        <v>75</v>
      </c>
    </row>
    <row r="712" spans="1:12" x14ac:dyDescent="0.25">
      <c r="A712" s="7">
        <v>6</v>
      </c>
      <c r="B712" s="7">
        <v>107</v>
      </c>
      <c r="C712" s="12">
        <f>MOD(Settings!$B$17*C711,Settings!$B$18)</f>
        <v>285748225</v>
      </c>
      <c r="D712" s="12">
        <f>MAX(C712,1)/Settings!$B$18</f>
        <v>0.13306188636136329</v>
      </c>
      <c r="E712" s="12">
        <f>-Settings!$B$11*LN(D712)</f>
        <v>121.0164568797766</v>
      </c>
      <c r="F712" s="12">
        <f t="shared" si="23"/>
        <v>6272.7411958391403</v>
      </c>
      <c r="G712" s="12">
        <f>MOD(Settings!$B$17*G711,Settings!$B$18)</f>
        <v>1966791370</v>
      </c>
      <c r="H712" s="12">
        <f>MAX(G712,1)/Settings!$B$18</f>
        <v>0.91585860164643196</v>
      </c>
      <c r="I712" s="12">
        <f>-Settings!$B$21*LN(H712)</f>
        <v>0.35157316495329677</v>
      </c>
      <c r="J712" s="12">
        <f>-Settings!$B$24*LN(H712)</f>
        <v>1.0547194948598904</v>
      </c>
      <c r="K712" s="12">
        <f>Settings!$B$12</f>
        <v>300</v>
      </c>
      <c r="L712" s="12">
        <f>Settings!$B$12*Settings!$B$25</f>
        <v>75</v>
      </c>
    </row>
    <row r="713" spans="1:12" x14ac:dyDescent="0.25">
      <c r="A713" s="7">
        <v>6</v>
      </c>
      <c r="B713" s="7">
        <v>108</v>
      </c>
      <c r="C713" s="12">
        <f>MOD(Settings!$B$17*C712,Settings!$B$18)</f>
        <v>796982883</v>
      </c>
      <c r="D713" s="12">
        <f>MAX(C713,1)/Settings!$B$18</f>
        <v>0.37112407543283144</v>
      </c>
      <c r="E713" s="12">
        <f>-Settings!$B$11*LN(D713)</f>
        <v>59.473130229404312</v>
      </c>
      <c r="F713" s="12">
        <f t="shared" si="23"/>
        <v>6332.2143260685443</v>
      </c>
      <c r="G713" s="12">
        <f>MOD(Settings!$B$17*G712,Settings!$B$18)</f>
        <v>1794260966</v>
      </c>
      <c r="H713" s="12">
        <f>MAX(G713,1)/Settings!$B$18</f>
        <v>0.83551787158265611</v>
      </c>
      <c r="I713" s="12">
        <f>-Settings!$B$21*LN(H713)</f>
        <v>0.71881416356403904</v>
      </c>
      <c r="J713" s="12">
        <f>-Settings!$B$24*LN(H713)</f>
        <v>2.1564424906921174</v>
      </c>
      <c r="K713" s="12">
        <f>Settings!$B$12</f>
        <v>300</v>
      </c>
      <c r="L713" s="12">
        <f>Settings!$B$12*Settings!$B$25</f>
        <v>75</v>
      </c>
    </row>
    <row r="714" spans="1:12" x14ac:dyDescent="0.25">
      <c r="A714" s="7">
        <v>6</v>
      </c>
      <c r="B714" s="7">
        <v>109</v>
      </c>
      <c r="C714" s="12">
        <f>MOD(Settings!$B$17*C713,Settings!$B$18)</f>
        <v>1035808242</v>
      </c>
      <c r="D714" s="12">
        <f>MAX(C714,1)/Settings!$B$18</f>
        <v>0.48233579959829143</v>
      </c>
      <c r="E714" s="12">
        <f>-Settings!$B$11*LN(D714)</f>
        <v>43.746883670139241</v>
      </c>
      <c r="F714" s="12">
        <f t="shared" si="23"/>
        <v>6375.9612097386835</v>
      </c>
      <c r="G714" s="12">
        <f>MOD(Settings!$B$17*G713,Settings!$B$18)</f>
        <v>1178684388</v>
      </c>
      <c r="H714" s="12">
        <f>MAX(G714,1)/Settings!$B$18</f>
        <v>0.54886768970120126</v>
      </c>
      <c r="I714" s="12">
        <f>-Settings!$B$21*LN(H714)</f>
        <v>2.3995914755363881</v>
      </c>
      <c r="J714" s="12">
        <f>-Settings!$B$24*LN(H714)</f>
        <v>7.1987744266091642</v>
      </c>
      <c r="K714" s="12">
        <f>Settings!$B$12</f>
        <v>300</v>
      </c>
      <c r="L714" s="12">
        <f>Settings!$B$12*Settings!$B$25</f>
        <v>75</v>
      </c>
    </row>
    <row r="715" spans="1:12" x14ac:dyDescent="0.25">
      <c r="A715" s="7">
        <v>6</v>
      </c>
      <c r="B715" s="7">
        <v>110</v>
      </c>
      <c r="C715" s="12">
        <f>MOD(Settings!$B$17*C714,Settings!$B$18)</f>
        <v>1326680712</v>
      </c>
      <c r="D715" s="12">
        <f>MAX(C715,1)/Settings!$B$18</f>
        <v>0.61778384848394607</v>
      </c>
      <c r="E715" s="12">
        <f>-Settings!$B$11*LN(D715)</f>
        <v>28.8969985463618</v>
      </c>
      <c r="F715" s="12">
        <f t="shared" si="23"/>
        <v>6404.8582082850453</v>
      </c>
      <c r="G715" s="12">
        <f>MOD(Settings!$B$17*G714,Settings!$B$18)</f>
        <v>1759349188</v>
      </c>
      <c r="H715" s="12">
        <f>MAX(G715,1)/Settings!$B$18</f>
        <v>0.81926080808940382</v>
      </c>
      <c r="I715" s="12">
        <f>-Settings!$B$21*LN(H715)</f>
        <v>0.79741119530776494</v>
      </c>
      <c r="J715" s="12">
        <f>-Settings!$B$24*LN(H715)</f>
        <v>2.3922335859232948</v>
      </c>
      <c r="K715" s="12">
        <f>Settings!$B$12</f>
        <v>300</v>
      </c>
      <c r="L715" s="12">
        <f>Settings!$B$12*Settings!$B$25</f>
        <v>75</v>
      </c>
    </row>
    <row r="716" spans="1:12" x14ac:dyDescent="0.25">
      <c r="A716" s="7">
        <v>6</v>
      </c>
      <c r="B716" s="7">
        <v>111</v>
      </c>
      <c r="C716" s="12">
        <f>MOD(Settings!$B$17*C715,Settings!$B$18)</f>
        <v>200019783</v>
      </c>
      <c r="D716" s="12">
        <f>MAX(C716,1)/Settings!$B$18</f>
        <v>9.3141469682167036E-2</v>
      </c>
      <c r="E716" s="12">
        <f>-Settings!$B$11*LN(D716)</f>
        <v>142.4181457363259</v>
      </c>
      <c r="F716" s="12">
        <f t="shared" si="23"/>
        <v>6547.2763540213709</v>
      </c>
      <c r="G716" s="12">
        <f>MOD(Settings!$B$17*G715,Settings!$B$18)</f>
        <v>679467173</v>
      </c>
      <c r="H716" s="12">
        <f>MAX(G716,1)/Settings!$B$18</f>
        <v>0.31640155860986635</v>
      </c>
      <c r="I716" s="12">
        <f>-Settings!$B$21*LN(H716)</f>
        <v>4.6029724681064179</v>
      </c>
      <c r="J716" s="12">
        <f>-Settings!$B$24*LN(H716)</f>
        <v>13.808917404319253</v>
      </c>
      <c r="K716" s="12">
        <f>Settings!$B$12</f>
        <v>300</v>
      </c>
      <c r="L716" s="12">
        <f>Settings!$B$12*Settings!$B$25</f>
        <v>75</v>
      </c>
    </row>
    <row r="717" spans="1:12" x14ac:dyDescent="0.25">
      <c r="A717" s="7">
        <v>6</v>
      </c>
      <c r="B717" s="7">
        <v>112</v>
      </c>
      <c r="C717" s="12">
        <f>MOD(Settings!$B$17*C716,Settings!$B$18)</f>
        <v>920585326</v>
      </c>
      <c r="D717" s="12">
        <f>MAX(C717,1)/Settings!$B$18</f>
        <v>0.42868094818139491</v>
      </c>
      <c r="E717" s="12">
        <f>-Settings!$B$11*LN(D717)</f>
        <v>50.822540836612248</v>
      </c>
      <c r="F717" s="12">
        <f t="shared" si="23"/>
        <v>6598.0988948579834</v>
      </c>
      <c r="G717" s="12">
        <f>MOD(Settings!$B$17*G716,Settings!$B$18)</f>
        <v>1634225512</v>
      </c>
      <c r="H717" s="12">
        <f>MAX(G717,1)/Settings!$B$18</f>
        <v>0.76099555602343549</v>
      </c>
      <c r="I717" s="12">
        <f>-Settings!$B$21*LN(H717)</f>
        <v>1.0925110431653275</v>
      </c>
      <c r="J717" s="12">
        <f>-Settings!$B$24*LN(H717)</f>
        <v>3.2775331294959829</v>
      </c>
      <c r="K717" s="12">
        <f>Settings!$B$12</f>
        <v>300</v>
      </c>
      <c r="L717" s="12">
        <f>Settings!$B$12*Settings!$B$25</f>
        <v>75</v>
      </c>
    </row>
    <row r="718" spans="1:12" x14ac:dyDescent="0.25">
      <c r="A718" s="7">
        <v>6</v>
      </c>
      <c r="B718" s="7">
        <v>113</v>
      </c>
      <c r="C718" s="12">
        <f>MOD(Settings!$B$17*C717,Settings!$B$18)</f>
        <v>1805381094</v>
      </c>
      <c r="D718" s="12">
        <f>MAX(C718,1)/Settings!$B$18</f>
        <v>0.84069608470457424</v>
      </c>
      <c r="E718" s="12">
        <f>-Settings!$B$11*LN(D718)</f>
        <v>10.411503482203569</v>
      </c>
      <c r="F718" s="12">
        <f t="shared" si="23"/>
        <v>6608.5103983401868</v>
      </c>
      <c r="G718" s="12">
        <f>MOD(Settings!$B$17*G717,Settings!$B$18)</f>
        <v>112335054</v>
      </c>
      <c r="H718" s="12">
        <f>MAX(G718,1)/Settings!$B$18</f>
        <v>5.2310085879783183E-2</v>
      </c>
      <c r="I718" s="12">
        <f>-Settings!$B$21*LN(H718)</f>
        <v>11.802264319416043</v>
      </c>
      <c r="J718" s="12">
        <f>-Settings!$B$24*LN(H718)</f>
        <v>35.406792958248133</v>
      </c>
      <c r="K718" s="12">
        <f>Settings!$B$12</f>
        <v>300</v>
      </c>
      <c r="L718" s="12">
        <f>Settings!$B$12*Settings!$B$25</f>
        <v>75</v>
      </c>
    </row>
    <row r="719" spans="1:12" x14ac:dyDescent="0.25">
      <c r="A719" s="7">
        <v>6</v>
      </c>
      <c r="B719" s="7">
        <v>114</v>
      </c>
      <c r="C719" s="12">
        <f>MOD(Settings!$B$17*C718,Settings!$B$18)</f>
        <v>1243598395</v>
      </c>
      <c r="D719" s="12">
        <f>MAX(C719,1)/Settings!$B$18</f>
        <v>0.57909562977920082</v>
      </c>
      <c r="E719" s="12">
        <f>-Settings!$B$11*LN(D719)</f>
        <v>32.777259081150945</v>
      </c>
      <c r="F719" s="12">
        <f t="shared" si="23"/>
        <v>6641.2876574213378</v>
      </c>
      <c r="G719" s="12">
        <f>MOD(Settings!$B$17*G718,Settings!$B$18)</f>
        <v>377126865</v>
      </c>
      <c r="H719" s="12">
        <f>MAX(G719,1)/Settings!$B$18</f>
        <v>0.17561338151600836</v>
      </c>
      <c r="I719" s="12">
        <f>-Settings!$B$21*LN(H719)</f>
        <v>6.9578815846058459</v>
      </c>
      <c r="J719" s="12">
        <f>-Settings!$B$24*LN(H719)</f>
        <v>20.873644753817537</v>
      </c>
      <c r="K719" s="12">
        <f>Settings!$B$12</f>
        <v>300</v>
      </c>
      <c r="L719" s="12">
        <f>Settings!$B$12*Settings!$B$25</f>
        <v>75</v>
      </c>
    </row>
    <row r="720" spans="1:12" x14ac:dyDescent="0.25">
      <c r="A720" s="7">
        <v>6</v>
      </c>
      <c r="B720" s="7">
        <v>115</v>
      </c>
      <c r="C720" s="12">
        <f>MOD(Settings!$B$17*C719,Settings!$B$18)</f>
        <v>1847372161</v>
      </c>
      <c r="D720" s="12">
        <f>MAX(C720,1)/Settings!$B$18</f>
        <v>0.86024969902832515</v>
      </c>
      <c r="E720" s="12">
        <f>-Settings!$B$11*LN(D720)</f>
        <v>9.0319550501980341</v>
      </c>
      <c r="F720" s="12">
        <f t="shared" si="23"/>
        <v>6650.3196124715359</v>
      </c>
      <c r="G720" s="12">
        <f>MOD(Settings!$B$17*G719,Settings!$B$18)</f>
        <v>1146977758</v>
      </c>
      <c r="H720" s="12">
        <f>MAX(G720,1)/Settings!$B$18</f>
        <v>0.53410313955233579</v>
      </c>
      <c r="I720" s="12">
        <f>-Settings!$B$21*LN(H720)</f>
        <v>2.5086652537719494</v>
      </c>
      <c r="J720" s="12">
        <f>-Settings!$B$24*LN(H720)</f>
        <v>7.5259957613158477</v>
      </c>
      <c r="K720" s="12">
        <f>Settings!$B$12</f>
        <v>300</v>
      </c>
      <c r="L720" s="12">
        <f>Settings!$B$12*Settings!$B$25</f>
        <v>75</v>
      </c>
    </row>
    <row r="721" spans="1:12" x14ac:dyDescent="0.25">
      <c r="A721" s="7">
        <v>6</v>
      </c>
      <c r="B721" s="7">
        <v>116</v>
      </c>
      <c r="C721" s="12">
        <f>MOD(Settings!$B$17*C720,Settings!$B$18)</f>
        <v>465341601</v>
      </c>
      <c r="D721" s="12">
        <f>MAX(C721,1)/Settings!$B$18</f>
        <v>0.21669156906040923</v>
      </c>
      <c r="E721" s="12">
        <f>-Settings!$B$11*LN(D721)</f>
        <v>91.756816634401119</v>
      </c>
      <c r="F721" s="12">
        <f t="shared" si="23"/>
        <v>6742.0764291059368</v>
      </c>
      <c r="G721" s="12">
        <f>MOD(Settings!$B$17*G720,Settings!$B$18)</f>
        <v>1441963234</v>
      </c>
      <c r="H721" s="12">
        <f>MAX(G721,1)/Settings!$B$18</f>
        <v>0.67146645610754674</v>
      </c>
      <c r="I721" s="12">
        <f>-Settings!$B$21*LN(H721)</f>
        <v>1.5931648717644424</v>
      </c>
      <c r="J721" s="12">
        <f>-Settings!$B$24*LN(H721)</f>
        <v>4.7794946152933271</v>
      </c>
      <c r="K721" s="12">
        <f>Settings!$B$12</f>
        <v>300</v>
      </c>
      <c r="L721" s="12">
        <f>Settings!$B$12*Settings!$B$25</f>
        <v>75</v>
      </c>
    </row>
    <row r="722" spans="1:12" x14ac:dyDescent="0.25">
      <c r="A722" s="7">
        <v>6</v>
      </c>
      <c r="B722" s="7">
        <v>117</v>
      </c>
      <c r="C722" s="12">
        <f>MOD(Settings!$B$17*C721,Settings!$B$18)</f>
        <v>2008329280</v>
      </c>
      <c r="D722" s="12">
        <f>MAX(C722,1)/Settings!$B$18</f>
        <v>0.9352011982981121</v>
      </c>
      <c r="E722" s="12">
        <f>-Settings!$B$11*LN(D722)</f>
        <v>4.019615249815276</v>
      </c>
      <c r="F722" s="12">
        <f t="shared" si="23"/>
        <v>6746.0960443557524</v>
      </c>
      <c r="G722" s="12">
        <f>MOD(Settings!$B$17*G721,Settings!$B$18)</f>
        <v>723117443</v>
      </c>
      <c r="H722" s="12">
        <f>MAX(G722,1)/Settings!$B$18</f>
        <v>0.33672779953886189</v>
      </c>
      <c r="I722" s="12">
        <f>-Settings!$B$21*LN(H722)</f>
        <v>4.353921566041608</v>
      </c>
      <c r="J722" s="12">
        <f>-Settings!$B$24*LN(H722)</f>
        <v>13.061764698124824</v>
      </c>
      <c r="K722" s="12">
        <f>Settings!$B$12</f>
        <v>300</v>
      </c>
      <c r="L722" s="12">
        <f>Settings!$B$12*Settings!$B$25</f>
        <v>75</v>
      </c>
    </row>
    <row r="723" spans="1:12" x14ac:dyDescent="0.25">
      <c r="A723" s="7">
        <v>6</v>
      </c>
      <c r="B723" s="7">
        <v>118</v>
      </c>
      <c r="C723" s="12">
        <f>MOD(Settings!$B$17*C722,Settings!$B$18)</f>
        <v>1989729061</v>
      </c>
      <c r="D723" s="12">
        <f>MAX(C723,1)/Settings!$B$18</f>
        <v>0.92653979637033301</v>
      </c>
      <c r="E723" s="12">
        <f>-Settings!$B$11*LN(D723)</f>
        <v>4.5778968438224492</v>
      </c>
      <c r="F723" s="12">
        <f t="shared" si="23"/>
        <v>6750.673941199575</v>
      </c>
      <c r="G723" s="12">
        <f>MOD(Settings!$B$17*G722,Settings!$B$18)</f>
        <v>824906128</v>
      </c>
      <c r="H723" s="12">
        <f>MAX(G723,1)/Settings!$B$18</f>
        <v>0.38412684965139576</v>
      </c>
      <c r="I723" s="12">
        <f>-Settings!$B$21*LN(H723)</f>
        <v>3.8271297732401215</v>
      </c>
      <c r="J723" s="12">
        <f>-Settings!$B$24*LN(H723)</f>
        <v>11.481389319720364</v>
      </c>
      <c r="K723" s="12">
        <f>Settings!$B$12</f>
        <v>300</v>
      </c>
      <c r="L723" s="12">
        <f>Settings!$B$12*Settings!$B$25</f>
        <v>75</v>
      </c>
    </row>
    <row r="724" spans="1:12" x14ac:dyDescent="0.25">
      <c r="A724" s="7">
        <v>6</v>
      </c>
      <c r="B724" s="7">
        <v>119</v>
      </c>
      <c r="C724" s="12">
        <f>MOD(Settings!$B$17*C723,Settings!$B$18)</f>
        <v>760977143</v>
      </c>
      <c r="D724" s="12">
        <f>MAX(C724,1)/Settings!$B$18</f>
        <v>0.3543575961861562</v>
      </c>
      <c r="E724" s="12">
        <f>-Settings!$B$11*LN(D724)</f>
        <v>62.246923019843365</v>
      </c>
      <c r="F724" s="12">
        <f t="shared" si="23"/>
        <v>6812.920864219418</v>
      </c>
      <c r="G724" s="12">
        <f>MOD(Settings!$B$17*G723,Settings!$B$18)</f>
        <v>42868264</v>
      </c>
      <c r="H724" s="12">
        <f>MAX(G724,1)/Settings!$B$18</f>
        <v>1.996209100818359E-2</v>
      </c>
      <c r="I724" s="12">
        <f>-Settings!$B$21*LN(H724)</f>
        <v>15.655681014626879</v>
      </c>
      <c r="J724" s="12">
        <f>-Settings!$B$24*LN(H724)</f>
        <v>46.967043043880636</v>
      </c>
      <c r="K724" s="12">
        <f>Settings!$B$12</f>
        <v>300</v>
      </c>
      <c r="L724" s="12">
        <f>Settings!$B$12*Settings!$B$25</f>
        <v>75</v>
      </c>
    </row>
    <row r="725" spans="1:12" x14ac:dyDescent="0.25">
      <c r="A725" s="7">
        <v>6</v>
      </c>
      <c r="B725" s="7">
        <v>120</v>
      </c>
      <c r="C725" s="12">
        <f>MOD(Settings!$B$17*C724,Settings!$B$18)</f>
        <v>1477724516</v>
      </c>
      <c r="D725" s="12">
        <f>MAX(C725,1)/Settings!$B$18</f>
        <v>0.6881191007271964</v>
      </c>
      <c r="E725" s="12">
        <f>-Settings!$B$11*LN(D725)</f>
        <v>22.427600670526566</v>
      </c>
      <c r="F725" s="12">
        <f t="shared" si="23"/>
        <v>6835.3484648899448</v>
      </c>
      <c r="G725" s="12">
        <f>MOD(Settings!$B$17*G724,Settings!$B$18)</f>
        <v>1079891303</v>
      </c>
      <c r="H725" s="12">
        <f>MAX(G725,1)/Settings!$B$18</f>
        <v>0.50286357454157604</v>
      </c>
      <c r="I725" s="12">
        <f>-Settings!$B$21*LN(H725)</f>
        <v>2.7497454769822371</v>
      </c>
      <c r="J725" s="12">
        <f>-Settings!$B$24*LN(H725)</f>
        <v>8.249236430946711</v>
      </c>
      <c r="K725" s="12">
        <f>Settings!$B$12</f>
        <v>300</v>
      </c>
      <c r="L725" s="12">
        <f>Settings!$B$12*Settings!$B$25</f>
        <v>75</v>
      </c>
    </row>
    <row r="726" spans="1:12" x14ac:dyDescent="0.25">
      <c r="A726" s="7">
        <v>7</v>
      </c>
      <c r="B726" s="7">
        <v>1</v>
      </c>
      <c r="C726" s="12">
        <f>MOD(Settings!$B$17*(Settings!$B$15+1000*A726),Settings!$B$18)</f>
        <v>325131415</v>
      </c>
      <c r="D726" s="12">
        <f>MAX(C726,1)/Settings!$B$18</f>
        <v>0.15140111332358844</v>
      </c>
      <c r="E726" s="12">
        <f>-Settings!$B$11*LN(D726)</f>
        <v>113.26935506888782</v>
      </c>
      <c r="F726" s="12">
        <f>E726</f>
        <v>113.26935506888782</v>
      </c>
      <c r="G726" s="12">
        <f>MOD(Settings!$B$17*(Settings!$B$16+1000*A726),Settings!$B$18)</f>
        <v>1030622047</v>
      </c>
      <c r="H726" s="12">
        <f>MAX(G726,1)/Settings!$B$18</f>
        <v>0.47992078935723786</v>
      </c>
      <c r="I726" s="12">
        <f>-Settings!$B$21*LN(H726)</f>
        <v>2.9365368434811137</v>
      </c>
      <c r="J726" s="12">
        <f>-Settings!$B$24*LN(H726)</f>
        <v>8.8096105304433401</v>
      </c>
      <c r="K726" s="12">
        <f>Settings!$B$12</f>
        <v>300</v>
      </c>
      <c r="L726" s="12">
        <f>Settings!$B$12*Settings!$B$25</f>
        <v>75</v>
      </c>
    </row>
    <row r="727" spans="1:12" x14ac:dyDescent="0.25">
      <c r="A727" s="7">
        <v>7</v>
      </c>
      <c r="B727" s="7">
        <v>2</v>
      </c>
      <c r="C727" s="12">
        <f>MOD(Settings!$B$17*C726,Settings!$B$18)</f>
        <v>1285293937</v>
      </c>
      <c r="D727" s="12">
        <f>MAX(C727,1)/Settings!$B$18</f>
        <v>0.59851162955095605</v>
      </c>
      <c r="E727" s="12">
        <f>-Settings!$B$11*LN(D727)</f>
        <v>30.798559380603475</v>
      </c>
      <c r="F727" s="12">
        <f t="shared" ref="F727:F758" si="24">F726+E727</f>
        <v>144.0679144494913</v>
      </c>
      <c r="G727" s="12">
        <f>MOD(Settings!$B$17*G726,Settings!$B$18)</f>
        <v>61647227</v>
      </c>
      <c r="H727" s="12">
        <f>MAX(G727,1)/Settings!$B$18</f>
        <v>2.8706727097140033E-2</v>
      </c>
      <c r="I727" s="12">
        <f>-Settings!$B$21*LN(H727)</f>
        <v>14.202495160215536</v>
      </c>
      <c r="J727" s="12">
        <f>-Settings!$B$24*LN(H727)</f>
        <v>42.607485480646609</v>
      </c>
      <c r="K727" s="12">
        <f>Settings!$B$12</f>
        <v>300</v>
      </c>
      <c r="L727" s="12">
        <f>Settings!$B$12*Settings!$B$25</f>
        <v>75</v>
      </c>
    </row>
    <row r="728" spans="1:12" x14ac:dyDescent="0.25">
      <c r="A728" s="7">
        <v>7</v>
      </c>
      <c r="B728" s="7">
        <v>3</v>
      </c>
      <c r="C728" s="12">
        <f>MOD(Settings!$B$17*C727,Settings!$B$18)</f>
        <v>397193986</v>
      </c>
      <c r="D728" s="12">
        <f>MAX(C728,1)/Settings!$B$18</f>
        <v>0.18495786291777988</v>
      </c>
      <c r="E728" s="12">
        <f>-Settings!$B$11*LN(D728)</f>
        <v>101.25763487153316</v>
      </c>
      <c r="F728" s="12">
        <f t="shared" si="24"/>
        <v>245.32554932102445</v>
      </c>
      <c r="G728" s="12">
        <f>MOD(Settings!$B$17*G727,Settings!$B$18)</f>
        <v>1017826335</v>
      </c>
      <c r="H728" s="12">
        <f>MAX(G728,1)/Settings!$B$18</f>
        <v>0.47396232163252416</v>
      </c>
      <c r="I728" s="12">
        <f>-Settings!$B$21*LN(H728)</f>
        <v>2.9865098026932735</v>
      </c>
      <c r="J728" s="12">
        <f>-Settings!$B$24*LN(H728)</f>
        <v>8.9595294080798205</v>
      </c>
      <c r="K728" s="12">
        <f>Settings!$B$12</f>
        <v>300</v>
      </c>
      <c r="L728" s="12">
        <f>Settings!$B$12*Settings!$B$25</f>
        <v>75</v>
      </c>
    </row>
    <row r="729" spans="1:12" x14ac:dyDescent="0.25">
      <c r="A729" s="7">
        <v>7</v>
      </c>
      <c r="B729" s="7">
        <v>4</v>
      </c>
      <c r="C729" s="12">
        <f>MOD(Settings!$B$17*C728,Settings!$B$18)</f>
        <v>1260147826</v>
      </c>
      <c r="D729" s="12">
        <f>MAX(C729,1)/Settings!$B$18</f>
        <v>0.58680205912646</v>
      </c>
      <c r="E729" s="12">
        <f>-Settings!$B$11*LN(D729)</f>
        <v>31.98406341854022</v>
      </c>
      <c r="F729" s="12">
        <f t="shared" si="24"/>
        <v>277.30961273956467</v>
      </c>
      <c r="G729" s="12">
        <f>MOD(Settings!$B$17*G728,Settings!$B$18)</f>
        <v>1899963990</v>
      </c>
      <c r="H729" s="12">
        <f>MAX(G729,1)/Settings!$B$18</f>
        <v>0.88473967783373764</v>
      </c>
      <c r="I729" s="12">
        <f>-Settings!$B$21*LN(H729)</f>
        <v>0.48984730634007895</v>
      </c>
      <c r="J729" s="12">
        <f>-Settings!$B$24*LN(H729)</f>
        <v>1.4695419190202368</v>
      </c>
      <c r="K729" s="12">
        <f>Settings!$B$12</f>
        <v>300</v>
      </c>
      <c r="L729" s="12">
        <f>Settings!$B$12*Settings!$B$25</f>
        <v>75</v>
      </c>
    </row>
    <row r="730" spans="1:12" x14ac:dyDescent="0.25">
      <c r="A730" s="7">
        <v>7</v>
      </c>
      <c r="B730" s="7">
        <v>5</v>
      </c>
      <c r="C730" s="12">
        <f>MOD(Settings!$B$17*C729,Settings!$B$18)</f>
        <v>820784868</v>
      </c>
      <c r="D730" s="12">
        <f>MAX(C730,1)/Settings!$B$18</f>
        <v>0.3822077384135722</v>
      </c>
      <c r="E730" s="12">
        <f>-Settings!$B$11*LN(D730)</f>
        <v>57.707460021259074</v>
      </c>
      <c r="F730" s="12">
        <f t="shared" si="24"/>
        <v>335.01707276082374</v>
      </c>
      <c r="G730" s="12">
        <f>MOD(Settings!$B$17*G729,Settings!$B$18)</f>
        <v>1760432687</v>
      </c>
      <c r="H730" s="12">
        <f>MAX(G730,1)/Settings!$B$18</f>
        <v>0.8197653516287754</v>
      </c>
      <c r="I730" s="12">
        <f>-Settings!$B$21*LN(H730)</f>
        <v>0.7949485448988407</v>
      </c>
      <c r="J730" s="12">
        <f>-Settings!$B$24*LN(H730)</f>
        <v>2.3848456346965223</v>
      </c>
      <c r="K730" s="12">
        <f>Settings!$B$12</f>
        <v>300</v>
      </c>
      <c r="L730" s="12">
        <f>Settings!$B$12*Settings!$B$25</f>
        <v>75</v>
      </c>
    </row>
    <row r="731" spans="1:12" x14ac:dyDescent="0.25">
      <c r="A731" s="7">
        <v>7</v>
      </c>
      <c r="B731" s="7">
        <v>6</v>
      </c>
      <c r="C731" s="12">
        <f>MOD(Settings!$B$17*C730,Settings!$B$18)</f>
        <v>1643811795</v>
      </c>
      <c r="D731" s="12">
        <f>MAX(C731,1)/Settings!$B$18</f>
        <v>0.76545951690779046</v>
      </c>
      <c r="E731" s="12">
        <f>-Settings!$B$11*LN(D731)</f>
        <v>16.036736987554697</v>
      </c>
      <c r="F731" s="12">
        <f t="shared" si="24"/>
        <v>351.05380974837846</v>
      </c>
      <c r="G731" s="12">
        <f>MOD(Settings!$B$17*G730,Settings!$B$18)</f>
        <v>1709965690</v>
      </c>
      <c r="H731" s="12">
        <f>MAX(G731,1)/Settings!$B$18</f>
        <v>0.79626482482825633</v>
      </c>
      <c r="I731" s="12">
        <f>-Settings!$B$21*LN(H731)</f>
        <v>0.91129381584176128</v>
      </c>
      <c r="J731" s="12">
        <f>-Settings!$B$24*LN(H731)</f>
        <v>2.7338814475252837</v>
      </c>
      <c r="K731" s="12">
        <f>Settings!$B$12</f>
        <v>300</v>
      </c>
      <c r="L731" s="12">
        <f>Settings!$B$12*Settings!$B$25</f>
        <v>75</v>
      </c>
    </row>
    <row r="732" spans="1:12" x14ac:dyDescent="0.25">
      <c r="A732" s="7">
        <v>7</v>
      </c>
      <c r="B732" s="7">
        <v>7</v>
      </c>
      <c r="C732" s="12">
        <f>MOD(Settings!$B$17*C731,Settings!$B$18)</f>
        <v>167719910</v>
      </c>
      <c r="D732" s="12">
        <f>MAX(C732,1)/Settings!$B$18</f>
        <v>7.8100669234106634E-2</v>
      </c>
      <c r="E732" s="12">
        <f>-Settings!$B$11*LN(D732)</f>
        <v>152.98539919407509</v>
      </c>
      <c r="F732" s="12">
        <f t="shared" si="24"/>
        <v>504.03920894245357</v>
      </c>
      <c r="G732" s="12">
        <f>MOD(Settings!$B$17*G731,Settings!$B$18)</f>
        <v>1767187676</v>
      </c>
      <c r="H732" s="12">
        <f>MAX(G732,1)/Settings!$B$18</f>
        <v>0.82291088850372973</v>
      </c>
      <c r="I732" s="12">
        <f>-Settings!$B$21*LN(H732)</f>
        <v>0.77962944236221587</v>
      </c>
      <c r="J732" s="12">
        <f>-Settings!$B$24*LN(H732)</f>
        <v>2.3388883270866474</v>
      </c>
      <c r="K732" s="12">
        <f>Settings!$B$12</f>
        <v>300</v>
      </c>
      <c r="L732" s="12">
        <f>Settings!$B$12*Settings!$B$25</f>
        <v>75</v>
      </c>
    </row>
    <row r="733" spans="1:12" x14ac:dyDescent="0.25">
      <c r="A733" s="7">
        <v>7</v>
      </c>
      <c r="B733" s="7">
        <v>8</v>
      </c>
      <c r="C733" s="12">
        <f>MOD(Settings!$B$17*C732,Settings!$B$18)</f>
        <v>1369982506</v>
      </c>
      <c r="D733" s="12">
        <f>MAX(C733,1)/Settings!$B$18</f>
        <v>0.63794781763011021</v>
      </c>
      <c r="E733" s="12">
        <f>-Settings!$B$11*LN(D733)</f>
        <v>26.969927371847586</v>
      </c>
      <c r="F733" s="12">
        <f t="shared" si="24"/>
        <v>531.00913631430114</v>
      </c>
      <c r="G733" s="12">
        <f>MOD(Settings!$B$17*G732,Settings!$B$18)</f>
        <v>1424432522</v>
      </c>
      <c r="H733" s="12">
        <f>MAX(G733,1)/Settings!$B$18</f>
        <v>0.66330308218640421</v>
      </c>
      <c r="I733" s="12">
        <f>-Settings!$B$21*LN(H733)</f>
        <v>1.6420930228630035</v>
      </c>
      <c r="J733" s="12">
        <f>-Settings!$B$24*LN(H733)</f>
        <v>4.926279068589011</v>
      </c>
      <c r="K733" s="12">
        <f>Settings!$B$12</f>
        <v>300</v>
      </c>
      <c r="L733" s="12">
        <f>Settings!$B$12*Settings!$B$25</f>
        <v>75</v>
      </c>
    </row>
    <row r="734" spans="1:12" x14ac:dyDescent="0.25">
      <c r="A734" s="7">
        <v>7</v>
      </c>
      <c r="B734" s="7">
        <v>9</v>
      </c>
      <c r="C734" s="12">
        <f>MOD(Settings!$B$17*C733,Settings!$B$18)</f>
        <v>2123798855</v>
      </c>
      <c r="D734" s="12">
        <f>MAX(C734,1)/Settings!$B$18</f>
        <v>0.98897090926252817</v>
      </c>
      <c r="E734" s="12">
        <f>-Settings!$B$11*LN(D734)</f>
        <v>0.66542172520484777</v>
      </c>
      <c r="F734" s="12">
        <f t="shared" si="24"/>
        <v>531.674558039506</v>
      </c>
      <c r="G734" s="12">
        <f>MOD(Settings!$B$17*G733,Settings!$B$18)</f>
        <v>289700498</v>
      </c>
      <c r="H734" s="12">
        <f>MAX(G734,1)/Settings!$B$18</f>
        <v>0.13490230689519192</v>
      </c>
      <c r="I734" s="12">
        <f>-Settings!$B$21*LN(H734)</f>
        <v>8.0128176605394668</v>
      </c>
      <c r="J734" s="12">
        <f>-Settings!$B$24*LN(H734)</f>
        <v>24.038452981618398</v>
      </c>
      <c r="K734" s="12">
        <f>Settings!$B$12</f>
        <v>300</v>
      </c>
      <c r="L734" s="12">
        <f>Settings!$B$12*Settings!$B$25</f>
        <v>75</v>
      </c>
    </row>
    <row r="735" spans="1:12" x14ac:dyDescent="0.25">
      <c r="A735" s="7">
        <v>7</v>
      </c>
      <c r="B735" s="7">
        <v>10</v>
      </c>
      <c r="C735" s="12">
        <f>MOD(Settings!$B$17*C734,Settings!$B$18)</f>
        <v>1361659198</v>
      </c>
      <c r="D735" s="12">
        <f>MAX(C735,1)/Settings!$B$18</f>
        <v>0.63407197531036663</v>
      </c>
      <c r="E735" s="12">
        <f>-Settings!$B$11*LN(D735)</f>
        <v>27.335568315740304</v>
      </c>
      <c r="F735" s="12">
        <f t="shared" si="24"/>
        <v>559.01012635524626</v>
      </c>
      <c r="G735" s="12">
        <f>MOD(Settings!$B$17*G734,Settings!$B$18)</f>
        <v>650842137</v>
      </c>
      <c r="H735" s="12">
        <f>MAX(G735,1)/Settings!$B$18</f>
        <v>0.30307198749066888</v>
      </c>
      <c r="I735" s="12">
        <f>-Settings!$B$21*LN(H735)</f>
        <v>4.7751396768542413</v>
      </c>
      <c r="J735" s="12">
        <f>-Settings!$B$24*LN(H735)</f>
        <v>14.325419030562724</v>
      </c>
      <c r="K735" s="12">
        <f>Settings!$B$12</f>
        <v>300</v>
      </c>
      <c r="L735" s="12">
        <f>Settings!$B$12*Settings!$B$25</f>
        <v>75</v>
      </c>
    </row>
    <row r="736" spans="1:12" x14ac:dyDescent="0.25">
      <c r="A736" s="7">
        <v>7</v>
      </c>
      <c r="B736" s="7">
        <v>11</v>
      </c>
      <c r="C736" s="12">
        <f>MOD(Settings!$B$17*C735,Settings!$B$18)</f>
        <v>1820398354</v>
      </c>
      <c r="D736" s="12">
        <f>MAX(C736,1)/Settings!$B$18</f>
        <v>0.84768904133126566</v>
      </c>
      <c r="E736" s="12">
        <f>-Settings!$B$11*LN(D736)</f>
        <v>9.9144844189902521</v>
      </c>
      <c r="F736" s="12">
        <f t="shared" si="24"/>
        <v>568.9246107742365</v>
      </c>
      <c r="G736" s="12">
        <f>MOD(Settings!$B$17*G735,Settings!$B$18)</f>
        <v>1569582388</v>
      </c>
      <c r="H736" s="12">
        <f>MAX(G736,1)/Settings!$B$18</f>
        <v>0.73089375567198445</v>
      </c>
      <c r="I736" s="12">
        <f>-Settings!$B$21*LN(H736)</f>
        <v>1.2539486834935727</v>
      </c>
      <c r="J736" s="12">
        <f>-Settings!$B$24*LN(H736)</f>
        <v>3.7618460504807181</v>
      </c>
      <c r="K736" s="12">
        <f>Settings!$B$12</f>
        <v>300</v>
      </c>
      <c r="L736" s="12">
        <f>Settings!$B$12*Settings!$B$25</f>
        <v>75</v>
      </c>
    </row>
    <row r="737" spans="1:12" x14ac:dyDescent="0.25">
      <c r="A737" s="7">
        <v>7</v>
      </c>
      <c r="B737" s="7">
        <v>12</v>
      </c>
      <c r="C737" s="12">
        <f>MOD(Settings!$B$17*C736,Settings!$B$18)</f>
        <v>235616869</v>
      </c>
      <c r="D737" s="12">
        <f>MAX(C737,1)/Settings!$B$18</f>
        <v>0.10971765458105023</v>
      </c>
      <c r="E737" s="12">
        <f>-Settings!$B$11*LN(D737)</f>
        <v>132.59069937265969</v>
      </c>
      <c r="F737" s="12">
        <f t="shared" si="24"/>
        <v>701.51531014689613</v>
      </c>
      <c r="G737" s="12">
        <f>MOD(Settings!$B$17*G736,Settings!$B$18)</f>
        <v>282075368</v>
      </c>
      <c r="H737" s="12">
        <f>MAX(G737,1)/Settings!$B$18</f>
        <v>0.13135157904184963</v>
      </c>
      <c r="I737" s="12">
        <f>-Settings!$B$21*LN(H737)</f>
        <v>8.1195109651485762</v>
      </c>
      <c r="J737" s="12">
        <f>-Settings!$B$24*LN(H737)</f>
        <v>24.358532895445727</v>
      </c>
      <c r="K737" s="12">
        <f>Settings!$B$12</f>
        <v>300</v>
      </c>
      <c r="L737" s="12">
        <f>Settings!$B$12*Settings!$B$25</f>
        <v>75</v>
      </c>
    </row>
    <row r="738" spans="1:12" x14ac:dyDescent="0.25">
      <c r="A738" s="7">
        <v>7</v>
      </c>
      <c r="B738" s="7">
        <v>13</v>
      </c>
      <c r="C738" s="12">
        <f>MOD(Settings!$B$17*C737,Settings!$B$18)</f>
        <v>52872215</v>
      </c>
      <c r="D738" s="12">
        <f>MAX(C738,1)/Settings!$B$18</f>
        <v>2.4620543711176394E-2</v>
      </c>
      <c r="E738" s="12">
        <f>-Settings!$B$11*LN(D738)</f>
        <v>222.25044446063478</v>
      </c>
      <c r="F738" s="12">
        <f t="shared" si="24"/>
        <v>923.76575460753088</v>
      </c>
      <c r="G738" s="12">
        <f>MOD(Settings!$B$17*G737,Settings!$B$18)</f>
        <v>1344301047</v>
      </c>
      <c r="H738" s="12">
        <f>MAX(G738,1)/Settings!$B$18</f>
        <v>0.62598895636666052</v>
      </c>
      <c r="I738" s="12">
        <f>-Settings!$B$21*LN(H738)</f>
        <v>1.8736901984978298</v>
      </c>
      <c r="J738" s="12">
        <f>-Settings!$B$24*LN(H738)</f>
        <v>5.6210705954934896</v>
      </c>
      <c r="K738" s="12">
        <f>Settings!$B$12</f>
        <v>300</v>
      </c>
      <c r="L738" s="12">
        <f>Settings!$B$12*Settings!$B$25</f>
        <v>75</v>
      </c>
    </row>
    <row r="739" spans="1:12" x14ac:dyDescent="0.25">
      <c r="A739" s="7">
        <v>7</v>
      </c>
      <c r="B739" s="7">
        <v>14</v>
      </c>
      <c r="C739" s="12">
        <f>MOD(Settings!$B$17*C738,Settings!$B$18)</f>
        <v>1712571294</v>
      </c>
      <c r="D739" s="12">
        <f>MAX(C739,1)/Settings!$B$18</f>
        <v>0.79747815374167552</v>
      </c>
      <c r="E739" s="12">
        <f>-Settings!$B$11*LN(D739)</f>
        <v>13.578050287542618</v>
      </c>
      <c r="F739" s="12">
        <f t="shared" si="24"/>
        <v>937.3438048950735</v>
      </c>
      <c r="G739" s="12">
        <f>MOD(Settings!$B$17*G738,Settings!$B$18)</f>
        <v>2139730489</v>
      </c>
      <c r="H739" s="12">
        <f>MAX(G739,1)/Settings!$B$18</f>
        <v>0.99638965446333849</v>
      </c>
      <c r="I739" s="12">
        <f>-Settings!$B$21*LN(H739)</f>
        <v>1.446751425268241E-2</v>
      </c>
      <c r="J739" s="12">
        <f>-Settings!$B$24*LN(H739)</f>
        <v>4.3402542758047231E-2</v>
      </c>
      <c r="K739" s="12">
        <f>Settings!$B$12</f>
        <v>300</v>
      </c>
      <c r="L739" s="12">
        <f>Settings!$B$12*Settings!$B$25</f>
        <v>75</v>
      </c>
    </row>
    <row r="740" spans="1:12" x14ac:dyDescent="0.25">
      <c r="A740" s="7">
        <v>7</v>
      </c>
      <c r="B740" s="7">
        <v>15</v>
      </c>
      <c r="C740" s="12">
        <f>MOD(Settings!$B$17*C739,Settings!$B$18)</f>
        <v>462417517</v>
      </c>
      <c r="D740" s="12">
        <f>MAX(C740,1)/Settings!$B$18</f>
        <v>0.21532993634013922</v>
      </c>
      <c r="E740" s="12">
        <f>-Settings!$B$11*LN(D740)</f>
        <v>92.135030370136136</v>
      </c>
      <c r="F740" s="12">
        <f t="shared" si="24"/>
        <v>1029.4788352652097</v>
      </c>
      <c r="G740" s="12">
        <f>MOD(Settings!$B$17*G739,Settings!$B$18)</f>
        <v>689175961</v>
      </c>
      <c r="H740" s="12">
        <f>MAX(G740,1)/Settings!$B$18</f>
        <v>0.32092256533024954</v>
      </c>
      <c r="I740" s="12">
        <f>-Settings!$B$21*LN(H740)</f>
        <v>4.5462216578136703</v>
      </c>
      <c r="J740" s="12">
        <f>-Settings!$B$24*LN(H740)</f>
        <v>13.63866497344101</v>
      </c>
      <c r="K740" s="12">
        <f>Settings!$B$12</f>
        <v>300</v>
      </c>
      <c r="L740" s="12">
        <f>Settings!$B$12*Settings!$B$25</f>
        <v>75</v>
      </c>
    </row>
    <row r="741" spans="1:12" x14ac:dyDescent="0.25">
      <c r="A741" s="7">
        <v>7</v>
      </c>
      <c r="B741" s="7">
        <v>16</v>
      </c>
      <c r="C741" s="12">
        <f>MOD(Settings!$B$17*C740,Settings!$B$18)</f>
        <v>107889726</v>
      </c>
      <c r="D741" s="12">
        <f>MAX(C741,1)/Settings!$B$18</f>
        <v>5.0240068719834122E-2</v>
      </c>
      <c r="E741" s="12">
        <f>-Settings!$B$11*LN(D741)</f>
        <v>179.45654333952214</v>
      </c>
      <c r="F741" s="12">
        <f t="shared" si="24"/>
        <v>1208.9353786047318</v>
      </c>
      <c r="G741" s="12">
        <f>MOD(Settings!$B$17*G740,Settings!$B$18)</f>
        <v>1601068256</v>
      </c>
      <c r="H741" s="12">
        <f>MAX(G741,1)/Settings!$B$18</f>
        <v>0.74555550550369332</v>
      </c>
      <c r="I741" s="12">
        <f>-Settings!$B$21*LN(H741)</f>
        <v>1.1745027739451062</v>
      </c>
      <c r="J741" s="12">
        <f>-Settings!$B$24*LN(H741)</f>
        <v>3.5235083218353185</v>
      </c>
      <c r="K741" s="12">
        <f>Settings!$B$12</f>
        <v>300</v>
      </c>
      <c r="L741" s="12">
        <f>Settings!$B$12*Settings!$B$25</f>
        <v>75</v>
      </c>
    </row>
    <row r="742" spans="1:12" x14ac:dyDescent="0.25">
      <c r="A742" s="7">
        <v>7</v>
      </c>
      <c r="B742" s="7">
        <v>17</v>
      </c>
      <c r="C742" s="12">
        <f>MOD(Settings!$B$17*C741,Settings!$B$18)</f>
        <v>826426814</v>
      </c>
      <c r="D742" s="12">
        <f>MAX(C742,1)/Settings!$B$18</f>
        <v>0.38483497425207636</v>
      </c>
      <c r="E742" s="12">
        <f>-Settings!$B$11*LN(D742)</f>
        <v>57.296440493538398</v>
      </c>
      <c r="F742" s="12">
        <f t="shared" si="24"/>
        <v>1266.2318190982701</v>
      </c>
      <c r="G742" s="12">
        <f>MOD(Settings!$B$17*G741,Settings!$B$18)</f>
        <v>1184081682</v>
      </c>
      <c r="H742" s="12">
        <f>MAX(G742,1)/Settings!$B$18</f>
        <v>0.55138100057438999</v>
      </c>
      <c r="I742" s="12">
        <f>-Settings!$B$21*LN(H742)</f>
        <v>2.3813169507532685</v>
      </c>
      <c r="J742" s="12">
        <f>-Settings!$B$24*LN(H742)</f>
        <v>7.1439508522598061</v>
      </c>
      <c r="K742" s="12">
        <f>Settings!$B$12</f>
        <v>300</v>
      </c>
      <c r="L742" s="12">
        <f>Settings!$B$12*Settings!$B$25</f>
        <v>75</v>
      </c>
    </row>
    <row r="743" spans="1:12" x14ac:dyDescent="0.25">
      <c r="A743" s="7">
        <v>7</v>
      </c>
      <c r="B743" s="7">
        <v>18</v>
      </c>
      <c r="C743" s="12">
        <f>MOD(Settings!$B$17*C742,Settings!$B$18)</f>
        <v>1978717749</v>
      </c>
      <c r="D743" s="12">
        <f>MAX(C743,1)/Settings!$B$18</f>
        <v>0.9214122546470781</v>
      </c>
      <c r="E743" s="12">
        <f>-Settings!$B$11*LN(D743)</f>
        <v>4.9108635923626229</v>
      </c>
      <c r="F743" s="12">
        <f t="shared" si="24"/>
        <v>1271.1426826906327</v>
      </c>
      <c r="G743" s="12">
        <f>MOD(Settings!$B$17*G742,Settings!$B$18)</f>
        <v>129872625</v>
      </c>
      <c r="H743" s="12">
        <f>MAX(G743,1)/Settings!$B$18</f>
        <v>6.047665377169692E-2</v>
      </c>
      <c r="I743" s="12">
        <f>-Settings!$B$21*LN(H743)</f>
        <v>11.221991505961713</v>
      </c>
      <c r="J743" s="12">
        <f>-Settings!$B$24*LN(H743)</f>
        <v>33.66597451788514</v>
      </c>
      <c r="K743" s="12">
        <f>Settings!$B$12</f>
        <v>300</v>
      </c>
      <c r="L743" s="12">
        <f>Settings!$B$12*Settings!$B$25</f>
        <v>75</v>
      </c>
    </row>
    <row r="744" spans="1:12" x14ac:dyDescent="0.25">
      <c r="A744" s="7">
        <v>7</v>
      </c>
      <c r="B744" s="7">
        <v>19</v>
      </c>
      <c r="C744" s="12">
        <f>MOD(Settings!$B$17*C743,Settings!$B$18)</f>
        <v>377450001</v>
      </c>
      <c r="D744" s="12">
        <f>MAX(C744,1)/Settings!$B$18</f>
        <v>0.17576385344181389</v>
      </c>
      <c r="E744" s="12">
        <f>-Settings!$B$11*LN(D744)</f>
        <v>104.31683560160266</v>
      </c>
      <c r="F744" s="12">
        <f t="shared" si="24"/>
        <v>1375.4595182922353</v>
      </c>
      <c r="G744" s="12">
        <f>MOD(Settings!$B$17*G743,Settings!$B$18)</f>
        <v>925823023</v>
      </c>
      <c r="H744" s="12">
        <f>MAX(G744,1)/Settings!$B$18</f>
        <v>0.43111994091007855</v>
      </c>
      <c r="I744" s="12">
        <f>-Settings!$B$21*LN(H744)</f>
        <v>3.3654757696733197</v>
      </c>
      <c r="J744" s="12">
        <f>-Settings!$B$24*LN(H744)</f>
        <v>10.096427309019958</v>
      </c>
      <c r="K744" s="12">
        <f>Settings!$B$12</f>
        <v>300</v>
      </c>
      <c r="L744" s="12">
        <f>Settings!$B$12*Settings!$B$25</f>
        <v>75</v>
      </c>
    </row>
    <row r="745" spans="1:12" x14ac:dyDescent="0.25">
      <c r="A745" s="7">
        <v>7</v>
      </c>
      <c r="B745" s="7">
        <v>20</v>
      </c>
      <c r="C745" s="12">
        <f>MOD(Settings!$B$17*C744,Settings!$B$18)</f>
        <v>135473569</v>
      </c>
      <c r="D745" s="12">
        <f>MAX(C745,1)/Settings!$B$18</f>
        <v>6.3084796566089993E-2</v>
      </c>
      <c r="E745" s="12">
        <f>-Settings!$B$11*LN(D745)</f>
        <v>165.79652882198695</v>
      </c>
      <c r="F745" s="12">
        <f t="shared" si="24"/>
        <v>1541.2560471142224</v>
      </c>
      <c r="G745" s="12">
        <f>MOD(Settings!$B$17*G744,Settings!$B$18)</f>
        <v>1788525046</v>
      </c>
      <c r="H745" s="12">
        <f>MAX(G745,1)/Settings!$B$18</f>
        <v>0.83284687569031812</v>
      </c>
      <c r="I745" s="12">
        <f>-Settings!$B$21*LN(H745)</f>
        <v>0.73162190565382534</v>
      </c>
      <c r="J745" s="12">
        <f>-Settings!$B$24*LN(H745)</f>
        <v>2.194865716961476</v>
      </c>
      <c r="K745" s="12">
        <f>Settings!$B$12</f>
        <v>300</v>
      </c>
      <c r="L745" s="12">
        <f>Settings!$B$12*Settings!$B$25</f>
        <v>75</v>
      </c>
    </row>
    <row r="746" spans="1:12" x14ac:dyDescent="0.25">
      <c r="A746" s="7">
        <v>7</v>
      </c>
      <c r="B746" s="7">
        <v>21</v>
      </c>
      <c r="C746" s="12">
        <f>MOD(Settings!$B$17*C745,Settings!$B$18)</f>
        <v>571608363</v>
      </c>
      <c r="D746" s="12">
        <f>MAX(C746,1)/Settings!$B$18</f>
        <v>0.26617588627439731</v>
      </c>
      <c r="E746" s="12">
        <f>-Settings!$B$11*LN(D746)</f>
        <v>79.415877727136703</v>
      </c>
      <c r="F746" s="12">
        <f t="shared" si="24"/>
        <v>1620.671924841359</v>
      </c>
      <c r="G746" s="12">
        <f>MOD(Settings!$B$17*G745,Settings!$B$18)</f>
        <v>1411841063</v>
      </c>
      <c r="H746" s="12">
        <f>MAX(G746,1)/Settings!$B$18</f>
        <v>0.65743972717665122</v>
      </c>
      <c r="I746" s="12">
        <f>-Settings!$B$21*LN(H746)</f>
        <v>1.6776087553017867</v>
      </c>
      <c r="J746" s="12">
        <f>-Settings!$B$24*LN(H746)</f>
        <v>5.03282626590536</v>
      </c>
      <c r="K746" s="12">
        <f>Settings!$B$12</f>
        <v>300</v>
      </c>
      <c r="L746" s="12">
        <f>Settings!$B$12*Settings!$B$25</f>
        <v>75</v>
      </c>
    </row>
    <row r="747" spans="1:12" x14ac:dyDescent="0.25">
      <c r="A747" s="7">
        <v>7</v>
      </c>
      <c r="B747" s="7">
        <v>22</v>
      </c>
      <c r="C747" s="12">
        <f>MOD(Settings!$B$17*C746,Settings!$B$18)</f>
        <v>1327403910</v>
      </c>
      <c r="D747" s="12">
        <f>MAX(C747,1)/Settings!$B$18</f>
        <v>0.61812061379576133</v>
      </c>
      <c r="E747" s="12">
        <f>-Settings!$B$11*LN(D747)</f>
        <v>28.864300356775647</v>
      </c>
      <c r="F747" s="12">
        <f t="shared" si="24"/>
        <v>1649.5362251981346</v>
      </c>
      <c r="G747" s="12">
        <f>MOD(Settings!$B$17*G746,Settings!$B$18)</f>
        <v>1265930138</v>
      </c>
      <c r="H747" s="12">
        <f>MAX(G747,1)/Settings!$B$18</f>
        <v>0.58949465797724887</v>
      </c>
      <c r="I747" s="12">
        <f>-Settings!$B$21*LN(H747)</f>
        <v>2.1139584840049754</v>
      </c>
      <c r="J747" s="12">
        <f>-Settings!$B$24*LN(H747)</f>
        <v>6.3418754520149268</v>
      </c>
      <c r="K747" s="12">
        <f>Settings!$B$12</f>
        <v>300</v>
      </c>
      <c r="L747" s="12">
        <f>Settings!$B$12*Settings!$B$25</f>
        <v>75</v>
      </c>
    </row>
    <row r="748" spans="1:12" x14ac:dyDescent="0.25">
      <c r="A748" s="7">
        <v>7</v>
      </c>
      <c r="B748" s="7">
        <v>23</v>
      </c>
      <c r="C748" s="12">
        <f>MOD(Settings!$B$17*C747,Settings!$B$18)</f>
        <v>1617390334</v>
      </c>
      <c r="D748" s="12">
        <f>MAX(C748,1)/Settings!$B$18</f>
        <v>0.75315606536024993</v>
      </c>
      <c r="E748" s="12">
        <f>-Settings!$B$11*LN(D748)</f>
        <v>17.008968872561855</v>
      </c>
      <c r="F748" s="12">
        <f t="shared" si="24"/>
        <v>1666.5451940706964</v>
      </c>
      <c r="G748" s="12">
        <f>MOD(Settings!$B$17*G747,Settings!$B$18)</f>
        <v>1367338537</v>
      </c>
      <c r="H748" s="12">
        <f>MAX(G748,1)/Settings!$B$18</f>
        <v>0.63671662362139514</v>
      </c>
      <c r="I748" s="12">
        <f>-Settings!$B$21*LN(H748)</f>
        <v>1.8057223330674412</v>
      </c>
      <c r="J748" s="12">
        <f>-Settings!$B$24*LN(H748)</f>
        <v>5.4171669992023235</v>
      </c>
      <c r="K748" s="12">
        <f>Settings!$B$12</f>
        <v>300</v>
      </c>
      <c r="L748" s="12">
        <f>Settings!$B$12*Settings!$B$25</f>
        <v>75</v>
      </c>
    </row>
    <row r="749" spans="1:12" x14ac:dyDescent="0.25">
      <c r="A749" s="7">
        <v>7</v>
      </c>
      <c r="B749" s="7">
        <v>24</v>
      </c>
      <c r="C749" s="12">
        <f>MOD(Settings!$B$17*C748,Settings!$B$18)</f>
        <v>631339812</v>
      </c>
      <c r="D749" s="12">
        <f>MAX(C749,1)/Settings!$B$18</f>
        <v>0.29399050972144608</v>
      </c>
      <c r="E749" s="12">
        <f>-Settings!$B$11*LN(D749)</f>
        <v>73.452467521409289</v>
      </c>
      <c r="F749" s="12">
        <f t="shared" si="24"/>
        <v>1739.9976615921057</v>
      </c>
      <c r="G749" s="12">
        <f>MOD(Settings!$B$17*G748,Settings!$B$18)</f>
        <v>636284812</v>
      </c>
      <c r="H749" s="12">
        <f>MAX(G749,1)/Settings!$B$18</f>
        <v>0.29629320478825516</v>
      </c>
      <c r="I749" s="12">
        <f>-Settings!$B$21*LN(H749)</f>
        <v>4.8656230328742591</v>
      </c>
      <c r="J749" s="12">
        <f>-Settings!$B$24*LN(H749)</f>
        <v>14.596869098622777</v>
      </c>
      <c r="K749" s="12">
        <f>Settings!$B$12</f>
        <v>300</v>
      </c>
      <c r="L749" s="12">
        <f>Settings!$B$12*Settings!$B$25</f>
        <v>75</v>
      </c>
    </row>
    <row r="750" spans="1:12" x14ac:dyDescent="0.25">
      <c r="A750" s="7">
        <v>7</v>
      </c>
      <c r="B750" s="7">
        <v>25</v>
      </c>
      <c r="C750" s="12">
        <f>MOD(Settings!$B$17*C749,Settings!$B$18)</f>
        <v>211520457</v>
      </c>
      <c r="D750" s="12">
        <f>MAX(C750,1)/Settings!$B$18</f>
        <v>9.8496888344407493E-2</v>
      </c>
      <c r="E750" s="12">
        <f>-Settings!$B$11*LN(D750)</f>
        <v>139.06381930291127</v>
      </c>
      <c r="F750" s="12">
        <f t="shared" si="24"/>
        <v>1879.061480895017</v>
      </c>
      <c r="G750" s="12">
        <f>MOD(Settings!$B$17*G749,Settings!$B$18)</f>
        <v>1717756871</v>
      </c>
      <c r="H750" s="12">
        <f>MAX(G750,1)/Settings!$B$18</f>
        <v>0.79989287620405336</v>
      </c>
      <c r="I750" s="12">
        <f>-Settings!$B$21*LN(H750)</f>
        <v>0.89310986010073523</v>
      </c>
      <c r="J750" s="12">
        <f>-Settings!$B$24*LN(H750)</f>
        <v>2.6793295803022055</v>
      </c>
      <c r="K750" s="12">
        <f>Settings!$B$12</f>
        <v>300</v>
      </c>
      <c r="L750" s="12">
        <f>Settings!$B$12*Settings!$B$25</f>
        <v>75</v>
      </c>
    </row>
    <row r="751" spans="1:12" x14ac:dyDescent="0.25">
      <c r="A751" s="7">
        <v>7</v>
      </c>
      <c r="B751" s="7">
        <v>26</v>
      </c>
      <c r="C751" s="12">
        <f>MOD(Settings!$B$17*C750,Settings!$B$18)</f>
        <v>938885014</v>
      </c>
      <c r="D751" s="12">
        <f>MAX(C751,1)/Settings!$B$18</f>
        <v>0.43720240445677305</v>
      </c>
      <c r="E751" s="12">
        <f>-Settings!$B$11*LN(D751)</f>
        <v>49.641541381348631</v>
      </c>
      <c r="F751" s="12">
        <f t="shared" si="24"/>
        <v>1928.7030222763656</v>
      </c>
      <c r="G751" s="12">
        <f>MOD(Settings!$B$17*G750,Settings!$B$18)</f>
        <v>1717064276</v>
      </c>
      <c r="H751" s="12">
        <f>MAX(G751,1)/Settings!$B$18</f>
        <v>0.79957036152462024</v>
      </c>
      <c r="I751" s="12">
        <f>-Settings!$B$21*LN(H751)</f>
        <v>0.89472297468165973</v>
      </c>
      <c r="J751" s="12">
        <f>-Settings!$B$24*LN(H751)</f>
        <v>2.6841689240449793</v>
      </c>
      <c r="K751" s="12">
        <f>Settings!$B$12</f>
        <v>300</v>
      </c>
      <c r="L751" s="12">
        <f>Settings!$B$12*Settings!$B$25</f>
        <v>75</v>
      </c>
    </row>
    <row r="752" spans="1:12" x14ac:dyDescent="0.25">
      <c r="A752" s="7">
        <v>7</v>
      </c>
      <c r="B752" s="7">
        <v>27</v>
      </c>
      <c r="C752" s="12">
        <f>MOD(Settings!$B$17*C751,Settings!$B$18)</f>
        <v>130592142</v>
      </c>
      <c r="D752" s="12">
        <f>MAX(C752,1)/Settings!$B$18</f>
        <v>6.0811704984312737E-2</v>
      </c>
      <c r="E752" s="12">
        <f>-Settings!$B$11*LN(D752)</f>
        <v>167.99837954097151</v>
      </c>
      <c r="F752" s="12">
        <f t="shared" si="24"/>
        <v>2096.7014018173372</v>
      </c>
      <c r="G752" s="12">
        <f>MOD(Settings!$B$17*G751,Settings!$B$18)</f>
        <v>814038346</v>
      </c>
      <c r="H752" s="12">
        <f>MAX(G752,1)/Settings!$B$18</f>
        <v>0.37906614429273927</v>
      </c>
      <c r="I752" s="12">
        <f>-Settings!$B$21*LN(H752)</f>
        <v>3.8801782637090918</v>
      </c>
      <c r="J752" s="12">
        <f>-Settings!$B$24*LN(H752)</f>
        <v>11.640534791127276</v>
      </c>
      <c r="K752" s="12">
        <f>Settings!$B$12</f>
        <v>300</v>
      </c>
      <c r="L752" s="12">
        <f>Settings!$B$12*Settings!$B$25</f>
        <v>75</v>
      </c>
    </row>
    <row r="753" spans="1:12" x14ac:dyDescent="0.25">
      <c r="A753" s="7">
        <v>7</v>
      </c>
      <c r="B753" s="7">
        <v>28</v>
      </c>
      <c r="C753" s="12">
        <f>MOD(Settings!$B$17*C752,Settings!$B$18)</f>
        <v>133843360</v>
      </c>
      <c r="D753" s="12">
        <f>MAX(C753,1)/Settings!$B$18</f>
        <v>6.2325671344215829E-2</v>
      </c>
      <c r="E753" s="12">
        <f>-Settings!$B$11*LN(D753)</f>
        <v>166.52291267774433</v>
      </c>
      <c r="F753" s="12">
        <f t="shared" si="24"/>
        <v>2263.2243144950817</v>
      </c>
      <c r="G753" s="12">
        <f>MOD(Settings!$B$17*G752,Settings!$B$18)</f>
        <v>2071649832</v>
      </c>
      <c r="H753" s="12">
        <f>MAX(G753,1)/Settings!$B$18</f>
        <v>0.96468712806919921</v>
      </c>
      <c r="I753" s="12">
        <f>-Settings!$B$21*LN(H753)</f>
        <v>0.1438057993244187</v>
      </c>
      <c r="J753" s="12">
        <f>-Settings!$B$24*LN(H753)</f>
        <v>0.43141739797325607</v>
      </c>
      <c r="K753" s="12">
        <f>Settings!$B$12</f>
        <v>300</v>
      </c>
      <c r="L753" s="12">
        <f>Settings!$B$12*Settings!$B$25</f>
        <v>75</v>
      </c>
    </row>
    <row r="754" spans="1:12" x14ac:dyDescent="0.25">
      <c r="A754" s="7">
        <v>7</v>
      </c>
      <c r="B754" s="7">
        <v>29</v>
      </c>
      <c r="C754" s="12">
        <f>MOD(Settings!$B$17*C753,Settings!$B$18)</f>
        <v>1089973111</v>
      </c>
      <c r="D754" s="12">
        <f>MAX(C754,1)/Settings!$B$18</f>
        <v>0.50755828223543165</v>
      </c>
      <c r="E754" s="12">
        <f>-Settings!$B$11*LN(D754)</f>
        <v>40.688623969007956</v>
      </c>
      <c r="F754" s="12">
        <f t="shared" si="24"/>
        <v>2303.9129384640896</v>
      </c>
      <c r="G754" s="12">
        <f>MOD(Settings!$B$17*G753,Settings!$B$18)</f>
        <v>1066357613</v>
      </c>
      <c r="H754" s="12">
        <f>MAX(G754,1)/Settings!$B$18</f>
        <v>0.49656145903121746</v>
      </c>
      <c r="I754" s="12">
        <f>-Settings!$B$21*LN(H754)</f>
        <v>2.8001920744130815</v>
      </c>
      <c r="J754" s="12">
        <f>-Settings!$B$24*LN(H754)</f>
        <v>8.4005762232392449</v>
      </c>
      <c r="K754" s="12">
        <f>Settings!$B$12</f>
        <v>300</v>
      </c>
      <c r="L754" s="12">
        <f>Settings!$B$12*Settings!$B$25</f>
        <v>75</v>
      </c>
    </row>
    <row r="755" spans="1:12" x14ac:dyDescent="0.25">
      <c r="A755" s="7">
        <v>7</v>
      </c>
      <c r="B755" s="7">
        <v>30</v>
      </c>
      <c r="C755" s="12">
        <f>MOD(Settings!$B$17*C754,Settings!$B$18)</f>
        <v>1142567667</v>
      </c>
      <c r="D755" s="12">
        <f>MAX(C755,1)/Settings!$B$18</f>
        <v>0.53204953089917517</v>
      </c>
      <c r="E755" s="12">
        <f>-Settings!$B$11*LN(D755)</f>
        <v>37.861121446823262</v>
      </c>
      <c r="F755" s="12">
        <f t="shared" si="24"/>
        <v>2341.7740599109129</v>
      </c>
      <c r="G755" s="12">
        <f>MOD(Settings!$B$17*G754,Settings!$B$18)</f>
        <v>1521367476</v>
      </c>
      <c r="H755" s="12">
        <f>MAX(G755,1)/Settings!$B$18</f>
        <v>0.70844193767218011</v>
      </c>
      <c r="I755" s="12">
        <f>-Settings!$B$21*LN(H755)</f>
        <v>1.378748697088513</v>
      </c>
      <c r="J755" s="12">
        <f>-Settings!$B$24*LN(H755)</f>
        <v>4.136246091265539</v>
      </c>
      <c r="K755" s="12">
        <f>Settings!$B$12</f>
        <v>300</v>
      </c>
      <c r="L755" s="12">
        <f>Settings!$B$12*Settings!$B$25</f>
        <v>75</v>
      </c>
    </row>
    <row r="756" spans="1:12" x14ac:dyDescent="0.25">
      <c r="A756" s="7">
        <v>7</v>
      </c>
      <c r="B756" s="7">
        <v>31</v>
      </c>
      <c r="C756" s="12">
        <f>MOD(Settings!$B$17*C755,Settings!$B$18)</f>
        <v>336007795</v>
      </c>
      <c r="D756" s="12">
        <f>MAX(C756,1)/Settings!$B$18</f>
        <v>0.15646582243799503</v>
      </c>
      <c r="E756" s="12">
        <f>-Settings!$B$11*LN(D756)</f>
        <v>111.2950607897703</v>
      </c>
      <c r="F756" s="12">
        <f t="shared" si="24"/>
        <v>2453.069120700683</v>
      </c>
      <c r="G756" s="12">
        <f>MOD(Settings!$B$17*G755,Settings!$B$18)</f>
        <v>1682867950</v>
      </c>
      <c r="H756" s="12">
        <f>MAX(G756,1)/Settings!$B$18</f>
        <v>0.78364645633084995</v>
      </c>
      <c r="I756" s="12">
        <f>-Settings!$B$21*LN(H756)</f>
        <v>0.97518923558878867</v>
      </c>
      <c r="J756" s="12">
        <f>-Settings!$B$24*LN(H756)</f>
        <v>2.9255677067663659</v>
      </c>
      <c r="K756" s="12">
        <f>Settings!$B$12</f>
        <v>300</v>
      </c>
      <c r="L756" s="12">
        <f>Settings!$B$12*Settings!$B$25</f>
        <v>75</v>
      </c>
    </row>
    <row r="757" spans="1:12" x14ac:dyDescent="0.25">
      <c r="A757" s="7">
        <v>7</v>
      </c>
      <c r="B757" s="7">
        <v>32</v>
      </c>
      <c r="C757" s="12">
        <f>MOD(Settings!$B$17*C756,Settings!$B$18)</f>
        <v>1548502602</v>
      </c>
      <c r="D757" s="12">
        <f>MAX(C757,1)/Settings!$B$18</f>
        <v>0.72107771538248178</v>
      </c>
      <c r="E757" s="12">
        <f>-Settings!$B$11*LN(D757)</f>
        <v>19.620501550842878</v>
      </c>
      <c r="F757" s="12">
        <f t="shared" si="24"/>
        <v>2472.6896222515261</v>
      </c>
      <c r="G757" s="12">
        <f>MOD(Settings!$B$17*G756,Settings!$B$18)</f>
        <v>1602004660</v>
      </c>
      <c r="H757" s="12">
        <f>MAX(G757,1)/Settings!$B$18</f>
        <v>0.74599155259597649</v>
      </c>
      <c r="I757" s="12">
        <f>-Settings!$B$21*LN(H757)</f>
        <v>1.1721640097615014</v>
      </c>
      <c r="J757" s="12">
        <f>-Settings!$B$24*LN(H757)</f>
        <v>3.5164920292845041</v>
      </c>
      <c r="K757" s="12">
        <f>Settings!$B$12</f>
        <v>300</v>
      </c>
      <c r="L757" s="12">
        <f>Settings!$B$12*Settings!$B$25</f>
        <v>75</v>
      </c>
    </row>
    <row r="758" spans="1:12" x14ac:dyDescent="0.25">
      <c r="A758" s="7">
        <v>7</v>
      </c>
      <c r="B758" s="7">
        <v>33</v>
      </c>
      <c r="C758" s="12">
        <f>MOD(Settings!$B$17*C757,Settings!$B$18)</f>
        <v>328913821</v>
      </c>
      <c r="D758" s="12">
        <f>MAX(C758,1)/Settings!$B$18</f>
        <v>0.15316243337148913</v>
      </c>
      <c r="E758" s="12">
        <f>-Settings!$B$11*LN(D758)</f>
        <v>112.57537588350604</v>
      </c>
      <c r="F758" s="12">
        <f t="shared" si="24"/>
        <v>2585.2649981350323</v>
      </c>
      <c r="G758" s="12">
        <f>MOD(Settings!$B$17*G757,Settings!$B$18)</f>
        <v>1889838181</v>
      </c>
      <c r="H758" s="12">
        <f>MAX(G758,1)/Settings!$B$18</f>
        <v>0.88002448057756966</v>
      </c>
      <c r="I758" s="12">
        <f>-Settings!$B$21*LN(H758)</f>
        <v>0.51122221223469699</v>
      </c>
      <c r="J758" s="12">
        <f>-Settings!$B$24*LN(H758)</f>
        <v>1.533666636704091</v>
      </c>
      <c r="K758" s="12">
        <f>Settings!$B$12</f>
        <v>300</v>
      </c>
      <c r="L758" s="12">
        <f>Settings!$B$12*Settings!$B$25</f>
        <v>75</v>
      </c>
    </row>
    <row r="759" spans="1:12" x14ac:dyDescent="0.25">
      <c r="A759" s="7">
        <v>7</v>
      </c>
      <c r="B759" s="7">
        <v>34</v>
      </c>
      <c r="C759" s="12">
        <f>MOD(Settings!$B$17*C758,Settings!$B$18)</f>
        <v>431682169</v>
      </c>
      <c r="D759" s="12">
        <f>MAX(C759,1)/Settings!$B$18</f>
        <v>0.2010176746179432</v>
      </c>
      <c r="E759" s="12">
        <f>-Settings!$B$11*LN(D759)</f>
        <v>96.261746481982499</v>
      </c>
      <c r="F759" s="12">
        <f t="shared" ref="F759:F790" si="25">F758+E759</f>
        <v>2681.5267446170146</v>
      </c>
      <c r="G759" s="12">
        <f>MOD(Settings!$B$17*G758,Settings!$B$18)</f>
        <v>1227168937</v>
      </c>
      <c r="H759" s="12">
        <f>MAX(G759,1)/Settings!$B$18</f>
        <v>0.57144506721358979</v>
      </c>
      <c r="I759" s="12">
        <f>-Settings!$B$21*LN(H759)</f>
        <v>2.2383476829132096</v>
      </c>
      <c r="J759" s="12">
        <f>-Settings!$B$24*LN(H759)</f>
        <v>6.7150430487396289</v>
      </c>
      <c r="K759" s="12">
        <f>Settings!$B$12</f>
        <v>300</v>
      </c>
      <c r="L759" s="12">
        <f>Settings!$B$12*Settings!$B$25</f>
        <v>75</v>
      </c>
    </row>
    <row r="760" spans="1:12" x14ac:dyDescent="0.25">
      <c r="A760" s="7">
        <v>7</v>
      </c>
      <c r="B760" s="7">
        <v>35</v>
      </c>
      <c r="C760" s="12">
        <f>MOD(Settings!$B$17*C759,Settings!$B$18)</f>
        <v>1082454817</v>
      </c>
      <c r="D760" s="12">
        <f>MAX(C760,1)/Settings!$B$18</f>
        <v>0.50405730377140334</v>
      </c>
      <c r="E760" s="12">
        <f>-Settings!$B$11*LN(D760)</f>
        <v>41.103919164885475</v>
      </c>
      <c r="F760" s="12">
        <f t="shared" si="25"/>
        <v>2722.6306637819002</v>
      </c>
      <c r="G760" s="12">
        <f>MOD(Settings!$B$17*G759,Settings!$B$18)</f>
        <v>595378371</v>
      </c>
      <c r="H760" s="12">
        <f>MAX(G760,1)/Settings!$B$18</f>
        <v>0.27724465880414689</v>
      </c>
      <c r="I760" s="12">
        <f>-Settings!$B$21*LN(H760)</f>
        <v>5.1314196713825142</v>
      </c>
      <c r="J760" s="12">
        <f>-Settings!$B$24*LN(H760)</f>
        <v>15.394259014147543</v>
      </c>
      <c r="K760" s="12">
        <f>Settings!$B$12</f>
        <v>300</v>
      </c>
      <c r="L760" s="12">
        <f>Settings!$B$12*Settings!$B$25</f>
        <v>75</v>
      </c>
    </row>
    <row r="761" spans="1:12" x14ac:dyDescent="0.25">
      <c r="A761" s="7">
        <v>7</v>
      </c>
      <c r="B761" s="7">
        <v>36</v>
      </c>
      <c r="C761" s="12">
        <f>MOD(Settings!$B$17*C760,Settings!$B$18)</f>
        <v>1484135582</v>
      </c>
      <c r="D761" s="12">
        <f>MAX(C761,1)/Settings!$B$18</f>
        <v>0.69110448597516139</v>
      </c>
      <c r="E761" s="12">
        <f>-Settings!$B$11*LN(D761)</f>
        <v>22.167855410439174</v>
      </c>
      <c r="F761" s="12">
        <f t="shared" si="25"/>
        <v>2744.7985191923394</v>
      </c>
      <c r="G761" s="12">
        <f>MOD(Settings!$B$17*G760,Settings!$B$18)</f>
        <v>1397970024</v>
      </c>
      <c r="H761" s="12">
        <f>MAX(G761,1)/Settings!$B$18</f>
        <v>0.65098052129660755</v>
      </c>
      <c r="I761" s="12">
        <f>-Settings!$B$21*LN(H761)</f>
        <v>1.717102233698335</v>
      </c>
      <c r="J761" s="12">
        <f>-Settings!$B$24*LN(H761)</f>
        <v>5.1513067010950051</v>
      </c>
      <c r="K761" s="12">
        <f>Settings!$B$12</f>
        <v>300</v>
      </c>
      <c r="L761" s="12">
        <f>Settings!$B$12*Settings!$B$25</f>
        <v>75</v>
      </c>
    </row>
    <row r="762" spans="1:12" x14ac:dyDescent="0.25">
      <c r="A762" s="7">
        <v>7</v>
      </c>
      <c r="B762" s="7">
        <v>37</v>
      </c>
      <c r="C762" s="12">
        <f>MOD(Settings!$B$17*C761,Settings!$B$18)</f>
        <v>844166769</v>
      </c>
      <c r="D762" s="12">
        <f>MAX(C762,1)/Settings!$B$18</f>
        <v>0.39309578453800442</v>
      </c>
      <c r="E762" s="12">
        <f>-Settings!$B$11*LN(D762)</f>
        <v>56.022118214973659</v>
      </c>
      <c r="F762" s="12">
        <f t="shared" si="25"/>
        <v>2800.8206374073129</v>
      </c>
      <c r="G762" s="12">
        <f>MOD(Settings!$B$17*G761,Settings!$B$18)</f>
        <v>63611541</v>
      </c>
      <c r="H762" s="12">
        <f>MAX(G762,1)/Settings!$B$18</f>
        <v>2.9621432083482589E-2</v>
      </c>
      <c r="I762" s="12">
        <f>-Settings!$B$21*LN(H762)</f>
        <v>14.077028491121707</v>
      </c>
      <c r="J762" s="12">
        <f>-Settings!$B$24*LN(H762)</f>
        <v>42.23108547336512</v>
      </c>
      <c r="K762" s="12">
        <f>Settings!$B$12</f>
        <v>300</v>
      </c>
      <c r="L762" s="12">
        <f>Settings!$B$12*Settings!$B$25</f>
        <v>75</v>
      </c>
    </row>
    <row r="763" spans="1:12" x14ac:dyDescent="0.25">
      <c r="A763" s="7">
        <v>7</v>
      </c>
      <c r="B763" s="7">
        <v>38</v>
      </c>
      <c r="C763" s="12">
        <f>MOD(Settings!$B$17*C762,Settings!$B$18)</f>
        <v>1633914501</v>
      </c>
      <c r="D763" s="12">
        <f>MAX(C763,1)/Settings!$B$18</f>
        <v>0.76085073024074112</v>
      </c>
      <c r="E763" s="12">
        <f>-Settings!$B$11*LN(D763)</f>
        <v>16.399085390809216</v>
      </c>
      <c r="F763" s="12">
        <f t="shared" si="25"/>
        <v>2817.2197227981223</v>
      </c>
      <c r="G763" s="12">
        <f>MOD(Settings!$B$17*G762,Settings!$B$18)</f>
        <v>1819797028</v>
      </c>
      <c r="H763" s="12">
        <f>MAX(G763,1)/Settings!$B$18</f>
        <v>0.84740902709188359</v>
      </c>
      <c r="I763" s="12">
        <f>-Settings!$B$21*LN(H763)</f>
        <v>0.66228715261444793</v>
      </c>
      <c r="J763" s="12">
        <f>-Settings!$B$24*LN(H763)</f>
        <v>1.9868614578433439</v>
      </c>
      <c r="K763" s="12">
        <f>Settings!$B$12</f>
        <v>300</v>
      </c>
      <c r="L763" s="12">
        <f>Settings!$B$12*Settings!$B$25</f>
        <v>75</v>
      </c>
    </row>
    <row r="764" spans="1:12" x14ac:dyDescent="0.25">
      <c r="A764" s="7">
        <v>7</v>
      </c>
      <c r="B764" s="7">
        <v>39</v>
      </c>
      <c r="C764" s="12">
        <f>MOD(Settings!$B$17*C763,Settings!$B$18)</f>
        <v>1327624118</v>
      </c>
      <c r="D764" s="12">
        <f>MAX(C764,1)/Settings!$B$18</f>
        <v>0.61822315613656453</v>
      </c>
      <c r="E764" s="12">
        <f>-Settings!$B$11*LN(D764)</f>
        <v>28.854347557866593</v>
      </c>
      <c r="F764" s="12">
        <f t="shared" si="25"/>
        <v>2846.0740703559891</v>
      </c>
      <c r="G764" s="12">
        <f>MOD(Settings!$B$17*G763,Settings!$B$18)</f>
        <v>866549022</v>
      </c>
      <c r="H764" s="12">
        <f>MAX(G764,1)/Settings!$B$18</f>
        <v>0.40351833328768533</v>
      </c>
      <c r="I764" s="12">
        <f>-Settings!$B$21*LN(H764)</f>
        <v>3.6301334265883565</v>
      </c>
      <c r="J764" s="12">
        <f>-Settings!$B$24*LN(H764)</f>
        <v>10.890400279765069</v>
      </c>
      <c r="K764" s="12">
        <f>Settings!$B$12</f>
        <v>300</v>
      </c>
      <c r="L764" s="12">
        <f>Settings!$B$12*Settings!$B$25</f>
        <v>75</v>
      </c>
    </row>
    <row r="765" spans="1:12" x14ac:dyDescent="0.25">
      <c r="A765" s="7">
        <v>7</v>
      </c>
      <c r="B765" s="7">
        <v>40</v>
      </c>
      <c r="C765" s="12">
        <f>MOD(Settings!$B$17*C764,Settings!$B$18)</f>
        <v>1023458896</v>
      </c>
      <c r="D765" s="12">
        <f>MAX(C765,1)/Settings!$B$18</f>
        <v>0.47658518723984489</v>
      </c>
      <c r="E765" s="12">
        <f>-Settings!$B$11*LN(D765)</f>
        <v>44.466527692077499</v>
      </c>
      <c r="F765" s="12">
        <f t="shared" si="25"/>
        <v>2890.5405980480664</v>
      </c>
      <c r="G765" s="12">
        <f>MOD(Settings!$B$17*G764,Settings!$B$18)</f>
        <v>2002802447</v>
      </c>
      <c r="H765" s="12">
        <f>MAX(G765,1)/Settings!$B$18</f>
        <v>0.93262756612739883</v>
      </c>
      <c r="I765" s="12">
        <f>-Settings!$B$21*LN(H765)</f>
        <v>0.2789973467353245</v>
      </c>
      <c r="J765" s="12">
        <f>-Settings!$B$24*LN(H765)</f>
        <v>0.83699204020597351</v>
      </c>
      <c r="K765" s="12">
        <f>Settings!$B$12</f>
        <v>300</v>
      </c>
      <c r="L765" s="12">
        <f>Settings!$B$12*Settings!$B$25</f>
        <v>75</v>
      </c>
    </row>
    <row r="766" spans="1:12" x14ac:dyDescent="0.25">
      <c r="A766" s="7">
        <v>7</v>
      </c>
      <c r="B766" s="7">
        <v>41</v>
      </c>
      <c r="C766" s="12">
        <f>MOD(Settings!$B$17*C765,Settings!$B$18)</f>
        <v>2077136249</v>
      </c>
      <c r="D766" s="12">
        <f>MAX(C766,1)/Settings!$B$18</f>
        <v>0.96724194007331599</v>
      </c>
      <c r="E766" s="12">
        <f>-Settings!$B$11*LN(D766)</f>
        <v>1.9983970957795991</v>
      </c>
      <c r="F766" s="12">
        <f t="shared" si="25"/>
        <v>2892.538995143846</v>
      </c>
      <c r="G766" s="12">
        <f>MOD(Settings!$B$17*G765,Settings!$B$18)</f>
        <v>1442043651</v>
      </c>
      <c r="H766" s="12">
        <f>MAX(G766,1)/Settings!$B$18</f>
        <v>0.67150390319130571</v>
      </c>
      <c r="I766" s="12">
        <f>-Settings!$B$21*LN(H766)</f>
        <v>1.5929418015618315</v>
      </c>
      <c r="J766" s="12">
        <f>-Settings!$B$24*LN(H766)</f>
        <v>4.7788254046854943</v>
      </c>
      <c r="K766" s="12">
        <f>Settings!$B$12</f>
        <v>300</v>
      </c>
      <c r="L766" s="12">
        <f>Settings!$B$12*Settings!$B$25</f>
        <v>75</v>
      </c>
    </row>
    <row r="767" spans="1:12" x14ac:dyDescent="0.25">
      <c r="A767" s="7">
        <v>7</v>
      </c>
      <c r="B767" s="7">
        <v>42</v>
      </c>
      <c r="C767" s="12">
        <f>MOD(Settings!$B$17*C766,Settings!$B$18)</f>
        <v>934771311</v>
      </c>
      <c r="D767" s="12">
        <f>MAX(C767,1)/Settings!$B$18</f>
        <v>0.43528681222129928</v>
      </c>
      <c r="E767" s="12">
        <f>-Settings!$B$11*LN(D767)</f>
        <v>49.905007603306601</v>
      </c>
      <c r="F767" s="12">
        <f t="shared" si="25"/>
        <v>2942.4440027471528</v>
      </c>
      <c r="G767" s="12">
        <f>MOD(Settings!$B$17*G766,Settings!$B$18)</f>
        <v>2074685962</v>
      </c>
      <c r="H767" s="12">
        <f>MAX(G767,1)/Settings!$B$18</f>
        <v>0.96610093627409122</v>
      </c>
      <c r="I767" s="12">
        <f>-Settings!$B$21*LN(H767)</f>
        <v>0.13794784532651524</v>
      </c>
      <c r="J767" s="12">
        <f>-Settings!$B$24*LN(H767)</f>
        <v>0.41384353597954571</v>
      </c>
      <c r="K767" s="12">
        <f>Settings!$B$12</f>
        <v>300</v>
      </c>
      <c r="L767" s="12">
        <f>Settings!$B$12*Settings!$B$25</f>
        <v>75</v>
      </c>
    </row>
    <row r="768" spans="1:12" x14ac:dyDescent="0.25">
      <c r="A768" s="7">
        <v>7</v>
      </c>
      <c r="B768" s="7">
        <v>43</v>
      </c>
      <c r="C768" s="12">
        <f>MOD(Settings!$B$17*C767,Settings!$B$18)</f>
        <v>1858546172</v>
      </c>
      <c r="D768" s="12">
        <f>MAX(C768,1)/Settings!$B$18</f>
        <v>0.86545300337739894</v>
      </c>
      <c r="E768" s="12">
        <f>-Settings!$B$11*LN(D768)</f>
        <v>8.6701323485107782</v>
      </c>
      <c r="F768" s="12">
        <f t="shared" si="25"/>
        <v>2951.1141350956636</v>
      </c>
      <c r="G768" s="12">
        <f>MOD(Settings!$B$17*G767,Settings!$B$18)</f>
        <v>554986995</v>
      </c>
      <c r="H768" s="12">
        <f>MAX(G768,1)/Settings!$B$18</f>
        <v>0.25843595865109747</v>
      </c>
      <c r="I768" s="12">
        <f>-Settings!$B$21*LN(H768)</f>
        <v>5.4124294315556432</v>
      </c>
      <c r="J768" s="12">
        <f>-Settings!$B$24*LN(H768)</f>
        <v>16.237288294666929</v>
      </c>
      <c r="K768" s="12">
        <f>Settings!$B$12</f>
        <v>300</v>
      </c>
      <c r="L768" s="12">
        <f>Settings!$B$12*Settings!$B$25</f>
        <v>75</v>
      </c>
    </row>
    <row r="769" spans="1:12" x14ac:dyDescent="0.25">
      <c r="A769" s="7">
        <v>7</v>
      </c>
      <c r="B769" s="7">
        <v>44</v>
      </c>
      <c r="C769" s="12">
        <f>MOD(Settings!$B$17*C768,Settings!$B$18)</f>
        <v>1435867189</v>
      </c>
      <c r="D769" s="12">
        <f>MAX(C769,1)/Settings!$B$18</f>
        <v>0.668627763944039</v>
      </c>
      <c r="E769" s="12">
        <f>-Settings!$B$11*LN(D769)</f>
        <v>24.151666821970011</v>
      </c>
      <c r="F769" s="12">
        <f t="shared" si="25"/>
        <v>2975.2658019176338</v>
      </c>
      <c r="G769" s="12">
        <f>MOD(Settings!$B$17*G768,Settings!$B$18)</f>
        <v>1144946044</v>
      </c>
      <c r="H769" s="12">
        <f>MAX(G769,1)/Settings!$B$18</f>
        <v>0.5331570489952141</v>
      </c>
      <c r="I769" s="12">
        <f>-Settings!$B$21*LN(H769)</f>
        <v>2.5157569887778566</v>
      </c>
      <c r="J769" s="12">
        <f>-Settings!$B$24*LN(H769)</f>
        <v>7.5472709663335698</v>
      </c>
      <c r="K769" s="12">
        <f>Settings!$B$12</f>
        <v>300</v>
      </c>
      <c r="L769" s="12">
        <f>Settings!$B$12*Settings!$B$25</f>
        <v>75</v>
      </c>
    </row>
    <row r="770" spans="1:12" x14ac:dyDescent="0.25">
      <c r="A770" s="7">
        <v>7</v>
      </c>
      <c r="B770" s="7">
        <v>45</v>
      </c>
      <c r="C770" s="12">
        <f>MOD(Settings!$B$17*C769,Settings!$B$18)</f>
        <v>1346104184</v>
      </c>
      <c r="D770" s="12">
        <f>MAX(C770,1)/Settings!$B$18</f>
        <v>0.62682860746366376</v>
      </c>
      <c r="E770" s="12">
        <f>-Settings!$B$11*LN(D770)</f>
        <v>28.024927742672226</v>
      </c>
      <c r="F770" s="12">
        <f t="shared" si="25"/>
        <v>3003.2907296603062</v>
      </c>
      <c r="G770" s="12">
        <f>MOD(Settings!$B$17*G769,Settings!$B$18)</f>
        <v>1654684388</v>
      </c>
      <c r="H770" s="12">
        <f>MAX(G770,1)/Settings!$B$18</f>
        <v>0.77052246256290113</v>
      </c>
      <c r="I770" s="12">
        <f>-Settings!$B$21*LN(H770)</f>
        <v>1.0427458856718801</v>
      </c>
      <c r="J770" s="12">
        <f>-Settings!$B$24*LN(H770)</f>
        <v>3.1282376570156405</v>
      </c>
      <c r="K770" s="12">
        <f>Settings!$B$12</f>
        <v>300</v>
      </c>
      <c r="L770" s="12">
        <f>Settings!$B$12*Settings!$B$25</f>
        <v>75</v>
      </c>
    </row>
    <row r="771" spans="1:12" x14ac:dyDescent="0.25">
      <c r="A771" s="7">
        <v>7</v>
      </c>
      <c r="B771" s="7">
        <v>46</v>
      </c>
      <c r="C771" s="12">
        <f>MOD(Settings!$B$17*C770,Settings!$B$18)</f>
        <v>232799343</v>
      </c>
      <c r="D771" s="12">
        <f>MAX(C771,1)/Settings!$B$18</f>
        <v>0.10840564179625625</v>
      </c>
      <c r="E771" s="12">
        <f>-Settings!$B$11*LN(D771)</f>
        <v>133.31250871440102</v>
      </c>
      <c r="F771" s="12">
        <f t="shared" si="25"/>
        <v>3136.603238374707</v>
      </c>
      <c r="G771" s="12">
        <f>MOD(Settings!$B$17*G770,Settings!$B$18)</f>
        <v>367280466</v>
      </c>
      <c r="H771" s="12">
        <f>MAX(G771,1)/Settings!$B$18</f>
        <v>0.17102829468018763</v>
      </c>
      <c r="I771" s="12">
        <f>-Settings!$B$21*LN(H771)</f>
        <v>7.0637050808058026</v>
      </c>
      <c r="J771" s="12">
        <f>-Settings!$B$24*LN(H771)</f>
        <v>21.191115242417407</v>
      </c>
      <c r="K771" s="12">
        <f>Settings!$B$12</f>
        <v>300</v>
      </c>
      <c r="L771" s="12">
        <f>Settings!$B$12*Settings!$B$25</f>
        <v>75</v>
      </c>
    </row>
    <row r="772" spans="1:12" x14ac:dyDescent="0.25">
      <c r="A772" s="7">
        <v>7</v>
      </c>
      <c r="B772" s="7">
        <v>47</v>
      </c>
      <c r="C772" s="12">
        <f>MOD(Settings!$B$17*C771,Settings!$B$18)</f>
        <v>2090836614</v>
      </c>
      <c r="D772" s="12">
        <f>MAX(C772,1)/Settings!$B$18</f>
        <v>0.97362166967877262</v>
      </c>
      <c r="E772" s="12">
        <f>-Settings!$B$11*LN(D772)</f>
        <v>1.6039488171473637</v>
      </c>
      <c r="F772" s="12">
        <f t="shared" si="25"/>
        <v>3138.2071871918542</v>
      </c>
      <c r="G772" s="12">
        <f>MOD(Settings!$B$17*G771,Settings!$B$18)</f>
        <v>1014790584</v>
      </c>
      <c r="H772" s="12">
        <f>MAX(G772,1)/Settings!$B$18</f>
        <v>0.47254868991326016</v>
      </c>
      <c r="I772" s="12">
        <f>-Settings!$B$21*LN(H772)</f>
        <v>2.9984579596875625</v>
      </c>
      <c r="J772" s="12">
        <f>-Settings!$B$24*LN(H772)</f>
        <v>8.9953738790626865</v>
      </c>
      <c r="K772" s="12">
        <f>Settings!$B$12</f>
        <v>300</v>
      </c>
      <c r="L772" s="12">
        <f>Settings!$B$12*Settings!$B$25</f>
        <v>75</v>
      </c>
    </row>
    <row r="773" spans="1:12" x14ac:dyDescent="0.25">
      <c r="A773" s="7">
        <v>7</v>
      </c>
      <c r="B773" s="7">
        <v>48</v>
      </c>
      <c r="C773" s="12">
        <f>MOD(Settings!$B$17*C772,Settings!$B$18)</f>
        <v>1416055637</v>
      </c>
      <c r="D773" s="12">
        <f>MAX(C773,1)/Settings!$B$18</f>
        <v>0.65940229113185889</v>
      </c>
      <c r="E773" s="12">
        <f>-Settings!$B$11*LN(D773)</f>
        <v>24.985288426796082</v>
      </c>
      <c r="F773" s="12">
        <f t="shared" si="25"/>
        <v>3163.1924756186504</v>
      </c>
      <c r="G773" s="12">
        <f>MOD(Settings!$B$17*G772,Settings!$B$18)</f>
        <v>270220814</v>
      </c>
      <c r="H773" s="12">
        <f>MAX(G773,1)/Settings!$B$18</f>
        <v>0.12583137216317997</v>
      </c>
      <c r="I773" s="12">
        <f>-Settings!$B$21*LN(H773)</f>
        <v>8.2912503381631772</v>
      </c>
      <c r="J773" s="12">
        <f>-Settings!$B$24*LN(H773)</f>
        <v>24.873751014489532</v>
      </c>
      <c r="K773" s="12">
        <f>Settings!$B$12</f>
        <v>300</v>
      </c>
      <c r="L773" s="12">
        <f>Settings!$B$12*Settings!$B$25</f>
        <v>75</v>
      </c>
    </row>
    <row r="774" spans="1:12" x14ac:dyDescent="0.25">
      <c r="A774" s="7">
        <v>7</v>
      </c>
      <c r="B774" s="7">
        <v>49</v>
      </c>
      <c r="C774" s="12">
        <f>MOD(Settings!$B$17*C773,Settings!$B$18)</f>
        <v>1233315005</v>
      </c>
      <c r="D774" s="12">
        <f>MAX(C774,1)/Settings!$B$18</f>
        <v>0.5743070531516834</v>
      </c>
      <c r="E774" s="12">
        <f>-Settings!$B$11*LN(D774)</f>
        <v>33.275465393123817</v>
      </c>
      <c r="F774" s="12">
        <f t="shared" si="25"/>
        <v>3196.4679410117742</v>
      </c>
      <c r="G774" s="12">
        <f>MOD(Settings!$B$17*G773,Settings!$B$18)</f>
        <v>1820791140</v>
      </c>
      <c r="H774" s="12">
        <f>MAX(G774,1)/Settings!$B$18</f>
        <v>0.84787194656574727</v>
      </c>
      <c r="I774" s="12">
        <f>-Settings!$B$21*LN(H774)</f>
        <v>0.66010264400466589</v>
      </c>
      <c r="J774" s="12">
        <f>-Settings!$B$24*LN(H774)</f>
        <v>1.9803079320139978</v>
      </c>
      <c r="K774" s="12">
        <f>Settings!$B$12</f>
        <v>300</v>
      </c>
      <c r="L774" s="12">
        <f>Settings!$B$12*Settings!$B$25</f>
        <v>75</v>
      </c>
    </row>
    <row r="775" spans="1:12" x14ac:dyDescent="0.25">
      <c r="A775" s="7">
        <v>7</v>
      </c>
      <c r="B775" s="7">
        <v>50</v>
      </c>
      <c r="C775" s="12">
        <f>MOD(Settings!$B$17*C774,Settings!$B$18)</f>
        <v>813128191</v>
      </c>
      <c r="D775" s="12">
        <f>MAX(C775,1)/Settings!$B$18</f>
        <v>0.37864232034359235</v>
      </c>
      <c r="E775" s="12">
        <f>-Settings!$B$11*LN(D775)</f>
        <v>58.269795918205638</v>
      </c>
      <c r="F775" s="12">
        <f t="shared" si="25"/>
        <v>3254.7377369299797</v>
      </c>
      <c r="G775" s="12">
        <f>MOD(Settings!$B$17*G774,Settings!$B$18)</f>
        <v>394720230</v>
      </c>
      <c r="H775" s="12">
        <f>MAX(G775,1)/Settings!$B$18</f>
        <v>0.18380593051379823</v>
      </c>
      <c r="I775" s="12">
        <f>-Settings!$B$21*LN(H775)</f>
        <v>6.7754992138238563</v>
      </c>
      <c r="J775" s="12">
        <f>-Settings!$B$24*LN(H775)</f>
        <v>20.326497641471569</v>
      </c>
      <c r="K775" s="12">
        <f>Settings!$B$12</f>
        <v>300</v>
      </c>
      <c r="L775" s="12">
        <f>Settings!$B$12*Settings!$B$25</f>
        <v>75</v>
      </c>
    </row>
    <row r="776" spans="1:12" x14ac:dyDescent="0.25">
      <c r="A776" s="7">
        <v>7</v>
      </c>
      <c r="B776" s="7">
        <v>51</v>
      </c>
      <c r="C776" s="12">
        <f>MOD(Settings!$B$17*C775,Settings!$B$18)</f>
        <v>1807060276</v>
      </c>
      <c r="D776" s="12">
        <f>MAX(C776,1)/Settings!$B$18</f>
        <v>0.84147801475668238</v>
      </c>
      <c r="E776" s="12">
        <f>-Settings!$B$11*LN(D776)</f>
        <v>10.355723516835488</v>
      </c>
      <c r="F776" s="12">
        <f t="shared" si="25"/>
        <v>3265.0934604468152</v>
      </c>
      <c r="G776" s="12">
        <f>MOD(Settings!$B$17*G775,Settings!$B$18)</f>
        <v>485920027</v>
      </c>
      <c r="H776" s="12">
        <f>MAX(G776,1)/Settings!$B$18</f>
        <v>0.22627414540679852</v>
      </c>
      <c r="I776" s="12">
        <f>-Settings!$B$21*LN(H776)</f>
        <v>5.9440319282649208</v>
      </c>
      <c r="J776" s="12">
        <f>-Settings!$B$24*LN(H776)</f>
        <v>17.832095784794763</v>
      </c>
      <c r="K776" s="12">
        <f>Settings!$B$12</f>
        <v>300</v>
      </c>
      <c r="L776" s="12">
        <f>Settings!$B$12*Settings!$B$25</f>
        <v>75</v>
      </c>
    </row>
    <row r="777" spans="1:12" x14ac:dyDescent="0.25">
      <c r="A777" s="7">
        <v>7</v>
      </c>
      <c r="B777" s="7">
        <v>52</v>
      </c>
      <c r="C777" s="12">
        <f>MOD(Settings!$B$17*C776,Settings!$B$18)</f>
        <v>1548322858</v>
      </c>
      <c r="D777" s="12">
        <f>MAX(C777,1)/Settings!$B$18</f>
        <v>0.72099401556001697</v>
      </c>
      <c r="E777" s="12">
        <f>-Settings!$B$11*LN(D777)</f>
        <v>19.627466515547159</v>
      </c>
      <c r="F777" s="12">
        <f t="shared" si="25"/>
        <v>3284.7209269623622</v>
      </c>
      <c r="G777" s="12">
        <f>MOD(Settings!$B$17*G776,Settings!$B$18)</f>
        <v>2125067895</v>
      </c>
      <c r="H777" s="12">
        <f>MAX(G777,1)/Settings!$B$18</f>
        <v>0.9895618520628483</v>
      </c>
      <c r="I777" s="12">
        <f>-Settings!$B$21*LN(H777)</f>
        <v>4.1972029968103605E-2</v>
      </c>
      <c r="J777" s="12">
        <f>-Settings!$B$24*LN(H777)</f>
        <v>0.1259160899043108</v>
      </c>
      <c r="K777" s="12">
        <f>Settings!$B$12</f>
        <v>300</v>
      </c>
      <c r="L777" s="12">
        <f>Settings!$B$12*Settings!$B$25</f>
        <v>75</v>
      </c>
    </row>
    <row r="778" spans="1:12" x14ac:dyDescent="0.25">
      <c r="A778" s="7">
        <v>7</v>
      </c>
      <c r="B778" s="7">
        <v>53</v>
      </c>
      <c r="C778" s="12">
        <f>MOD(Settings!$B$17*C777,Settings!$B$18)</f>
        <v>1602923707</v>
      </c>
      <c r="D778" s="12">
        <f>MAX(C778,1)/Settings!$B$18</f>
        <v>0.74641951720529209</v>
      </c>
      <c r="E778" s="12">
        <f>-Settings!$B$11*LN(D778)</f>
        <v>17.548048880274248</v>
      </c>
      <c r="F778" s="12">
        <f t="shared" si="25"/>
        <v>3302.2689758426363</v>
      </c>
      <c r="G778" s="12">
        <f>MOD(Settings!$B$17*G777,Settings!$B$18)</f>
        <v>1215578008</v>
      </c>
      <c r="H778" s="12">
        <f>MAX(G778,1)/Settings!$B$18</f>
        <v>0.56604762029184386</v>
      </c>
      <c r="I778" s="12">
        <f>-Settings!$B$21*LN(H778)</f>
        <v>2.2763082781073742</v>
      </c>
      <c r="J778" s="12">
        <f>-Settings!$B$24*LN(H778)</f>
        <v>6.8289248343221232</v>
      </c>
      <c r="K778" s="12">
        <f>Settings!$B$12</f>
        <v>300</v>
      </c>
      <c r="L778" s="12">
        <f>Settings!$B$12*Settings!$B$25</f>
        <v>75</v>
      </c>
    </row>
    <row r="779" spans="1:12" x14ac:dyDescent="0.25">
      <c r="A779" s="7">
        <v>7</v>
      </c>
      <c r="B779" s="7">
        <v>54</v>
      </c>
      <c r="C779" s="12">
        <f>MOD(Settings!$B$17*C778,Settings!$B$18)</f>
        <v>156391934</v>
      </c>
      <c r="D779" s="12">
        <f>MAX(C779,1)/Settings!$B$18</f>
        <v>7.2825669344899091E-2</v>
      </c>
      <c r="E779" s="12">
        <f>-Settings!$B$11*LN(D779)</f>
        <v>157.18120710222669</v>
      </c>
      <c r="F779" s="12">
        <f t="shared" si="25"/>
        <v>3459.4501829448632</v>
      </c>
      <c r="G779" s="12">
        <f>MOD(Settings!$B$17*G778,Settings!$B$18)</f>
        <v>1207646545</v>
      </c>
      <c r="H779" s="12">
        <f>MAX(G779,1)/Settings!$B$18</f>
        <v>0.56235424501931031</v>
      </c>
      <c r="I779" s="12">
        <f>-Settings!$B$21*LN(H779)</f>
        <v>2.3024931937864448</v>
      </c>
      <c r="J779" s="12">
        <f>-Settings!$B$24*LN(H779)</f>
        <v>6.9074795813593344</v>
      </c>
      <c r="K779" s="12">
        <f>Settings!$B$12</f>
        <v>300</v>
      </c>
      <c r="L779" s="12">
        <f>Settings!$B$12*Settings!$B$25</f>
        <v>75</v>
      </c>
    </row>
    <row r="780" spans="1:12" x14ac:dyDescent="0.25">
      <c r="A780" s="7">
        <v>7</v>
      </c>
      <c r="B780" s="7">
        <v>55</v>
      </c>
      <c r="C780" s="12">
        <f>MOD(Settings!$B$17*C779,Settings!$B$18)</f>
        <v>2106734457</v>
      </c>
      <c r="D780" s="12">
        <f>MAX(C780,1)/Settings!$B$18</f>
        <v>0.9810246797190163</v>
      </c>
      <c r="E780" s="12">
        <f>-Settings!$B$11*LN(D780)</f>
        <v>1.1494597210566624</v>
      </c>
      <c r="F780" s="12">
        <f t="shared" si="25"/>
        <v>3460.5996426659199</v>
      </c>
      <c r="G780" s="12">
        <f>MOD(Settings!$B$17*G779,Settings!$B$18)</f>
        <v>1047534018</v>
      </c>
      <c r="H780" s="12">
        <f>MAX(G780,1)/Settings!$B$18</f>
        <v>0.48779603954767625</v>
      </c>
      <c r="I780" s="12">
        <f>-Settings!$B$21*LN(H780)</f>
        <v>2.8714316489669209</v>
      </c>
      <c r="J780" s="12">
        <f>-Settings!$B$24*LN(H780)</f>
        <v>8.6142949469007633</v>
      </c>
      <c r="K780" s="12">
        <f>Settings!$B$12</f>
        <v>300</v>
      </c>
      <c r="L780" s="12">
        <f>Settings!$B$12*Settings!$B$25</f>
        <v>75</v>
      </c>
    </row>
    <row r="781" spans="1:12" x14ac:dyDescent="0.25">
      <c r="A781" s="7">
        <v>7</v>
      </c>
      <c r="B781" s="7">
        <v>56</v>
      </c>
      <c r="C781" s="12">
        <f>MOD(Settings!$B$17*C780,Settings!$B$18)</f>
        <v>175647063</v>
      </c>
      <c r="D781" s="12">
        <f>MAX(C781,1)/Settings!$B$18</f>
        <v>8.1792037506490958E-2</v>
      </c>
      <c r="E781" s="12">
        <f>-Settings!$B$11*LN(D781)</f>
        <v>150.21452286646925</v>
      </c>
      <c r="F781" s="12">
        <f t="shared" si="25"/>
        <v>3610.8141655323893</v>
      </c>
      <c r="G781" s="12">
        <f>MOD(Settings!$B$17*G780,Settings!$B$18)</f>
        <v>833302420</v>
      </c>
      <c r="H781" s="12">
        <f>MAX(G781,1)/Settings!$B$18</f>
        <v>0.38803667779454809</v>
      </c>
      <c r="I781" s="12">
        <f>-Settings!$B$21*LN(H781)</f>
        <v>3.7866216537130413</v>
      </c>
      <c r="J781" s="12">
        <f>-Settings!$B$24*LN(H781)</f>
        <v>11.359864961139124</v>
      </c>
      <c r="K781" s="12">
        <f>Settings!$B$12</f>
        <v>300</v>
      </c>
      <c r="L781" s="12">
        <f>Settings!$B$12*Settings!$B$25</f>
        <v>75</v>
      </c>
    </row>
    <row r="782" spans="1:12" x14ac:dyDescent="0.25">
      <c r="A782" s="7">
        <v>7</v>
      </c>
      <c r="B782" s="7">
        <v>57</v>
      </c>
      <c r="C782" s="12">
        <f>MOD(Settings!$B$17*C781,Settings!$B$18)</f>
        <v>1457656863</v>
      </c>
      <c r="D782" s="12">
        <f>MAX(C782,1)/Settings!$B$18</f>
        <v>0.67877437159361986</v>
      </c>
      <c r="E782" s="12">
        <f>-Settings!$B$11*LN(D782)</f>
        <v>23.247990107700947</v>
      </c>
      <c r="F782" s="12">
        <f t="shared" si="25"/>
        <v>3634.0621556400902</v>
      </c>
      <c r="G782" s="12">
        <f>MOD(Settings!$B$17*G781,Settings!$B$18)</f>
        <v>1572910853</v>
      </c>
      <c r="H782" s="12">
        <f>MAX(G782,1)/Settings!$B$18</f>
        <v>0.73244369296936496</v>
      </c>
      <c r="I782" s="12">
        <f>-Settings!$B$21*LN(H782)</f>
        <v>1.2454752428477394</v>
      </c>
      <c r="J782" s="12">
        <f>-Settings!$B$24*LN(H782)</f>
        <v>3.7364257285432183</v>
      </c>
      <c r="K782" s="12">
        <f>Settings!$B$12</f>
        <v>300</v>
      </c>
      <c r="L782" s="12">
        <f>Settings!$B$12*Settings!$B$25</f>
        <v>75</v>
      </c>
    </row>
    <row r="783" spans="1:12" x14ac:dyDescent="0.25">
      <c r="A783" s="7">
        <v>7</v>
      </c>
      <c r="B783" s="7">
        <v>58</v>
      </c>
      <c r="C783" s="12">
        <f>MOD(Settings!$B$17*C782,Settings!$B$18)</f>
        <v>345451465</v>
      </c>
      <c r="D783" s="12">
        <f>MAX(C783,1)/Settings!$B$18</f>
        <v>0.16086337396915229</v>
      </c>
      <c r="E783" s="12">
        <f>-Settings!$B$11*LN(D783)</f>
        <v>109.63199298943699</v>
      </c>
      <c r="F783" s="12">
        <f t="shared" si="25"/>
        <v>3743.6941486295273</v>
      </c>
      <c r="G783" s="12">
        <f>MOD(Settings!$B$17*G782,Settings!$B$18)</f>
        <v>389011801</v>
      </c>
      <c r="H783" s="12">
        <f>MAX(G783,1)/Settings!$B$18</f>
        <v>0.18114773611591559</v>
      </c>
      <c r="I783" s="12">
        <f>-Settings!$B$21*LN(H783)</f>
        <v>6.8337694360365902</v>
      </c>
      <c r="J783" s="12">
        <f>-Settings!$B$24*LN(H783)</f>
        <v>20.50130830810977</v>
      </c>
      <c r="K783" s="12">
        <f>Settings!$B$12</f>
        <v>300</v>
      </c>
      <c r="L783" s="12">
        <f>Settings!$B$12*Settings!$B$25</f>
        <v>75</v>
      </c>
    </row>
    <row r="784" spans="1:12" x14ac:dyDescent="0.25">
      <c r="A784" s="7">
        <v>7</v>
      </c>
      <c r="B784" s="7">
        <v>59</v>
      </c>
      <c r="C784" s="12">
        <f>MOD(Settings!$B$17*C783,Settings!$B$18)</f>
        <v>1354474414</v>
      </c>
      <c r="D784" s="12">
        <f>MAX(C784,1)/Settings!$B$18</f>
        <v>0.63072629954234061</v>
      </c>
      <c r="E784" s="12">
        <f>-Settings!$B$11*LN(D784)</f>
        <v>27.652996032527959</v>
      </c>
      <c r="F784" s="12">
        <f t="shared" si="25"/>
        <v>3771.3471446620551</v>
      </c>
      <c r="G784" s="12">
        <f>MOD(Settings!$B$17*G783,Settings!$B$18)</f>
        <v>1181117939</v>
      </c>
      <c r="H784" s="12">
        <f>MAX(G784,1)/Settings!$B$18</f>
        <v>0.55000090019311798</v>
      </c>
      <c r="I784" s="12">
        <f>-Settings!$B$21*LN(H784)</f>
        <v>2.3913414561687998</v>
      </c>
      <c r="J784" s="12">
        <f>-Settings!$B$24*LN(H784)</f>
        <v>7.1740243685063998</v>
      </c>
      <c r="K784" s="12">
        <f>Settings!$B$12</f>
        <v>300</v>
      </c>
      <c r="L784" s="12">
        <f>Settings!$B$12*Settings!$B$25</f>
        <v>75</v>
      </c>
    </row>
    <row r="785" spans="1:12" x14ac:dyDescent="0.25">
      <c r="A785" s="7">
        <v>7</v>
      </c>
      <c r="B785" s="7">
        <v>60</v>
      </c>
      <c r="C785" s="12">
        <f>MOD(Settings!$B$17*C784,Settings!$B$18)</f>
        <v>1324817898</v>
      </c>
      <c r="D785" s="12">
        <f>MAX(C785,1)/Settings!$B$18</f>
        <v>0.6169164081182873</v>
      </c>
      <c r="E785" s="12">
        <f>-Settings!$B$11*LN(D785)</f>
        <v>28.981304725491874</v>
      </c>
      <c r="F785" s="12">
        <f t="shared" si="25"/>
        <v>3800.3284493875472</v>
      </c>
      <c r="G785" s="12">
        <f>MOD(Settings!$B$17*G784,Settings!$B$18)</f>
        <v>1857851552</v>
      </c>
      <c r="H785" s="12">
        <f>MAX(G785,1)/Settings!$B$18</f>
        <v>0.86512954573385858</v>
      </c>
      <c r="I785" s="12">
        <f>-Settings!$B$21*LN(H785)</f>
        <v>0.57950407763828959</v>
      </c>
      <c r="J785" s="12">
        <f>-Settings!$B$24*LN(H785)</f>
        <v>1.7385122329148688</v>
      </c>
      <c r="K785" s="12">
        <f>Settings!$B$12</f>
        <v>300</v>
      </c>
      <c r="L785" s="12">
        <f>Settings!$B$12*Settings!$B$25</f>
        <v>75</v>
      </c>
    </row>
    <row r="786" spans="1:12" x14ac:dyDescent="0.25">
      <c r="A786" s="7">
        <v>7</v>
      </c>
      <c r="B786" s="7">
        <v>61</v>
      </c>
      <c r="C786" s="12">
        <f>MOD(Settings!$B$17*C785,Settings!$B$18)</f>
        <v>1103959590</v>
      </c>
      <c r="D786" s="12">
        <f>MAX(C786,1)/Settings!$B$18</f>
        <v>0.5140712440545071</v>
      </c>
      <c r="E786" s="12">
        <f>-Settings!$B$11*LN(D786)</f>
        <v>39.923604961326831</v>
      </c>
      <c r="F786" s="12">
        <f t="shared" si="25"/>
        <v>3840.252054348874</v>
      </c>
      <c r="G786" s="12">
        <f>MOD(Settings!$B$17*G785,Settings!$B$18)</f>
        <v>498807084</v>
      </c>
      <c r="H786" s="12">
        <f>MAX(G786,1)/Settings!$B$18</f>
        <v>0.23227514896182117</v>
      </c>
      <c r="I786" s="12">
        <f>-Settings!$B$21*LN(H786)</f>
        <v>5.83933049255333</v>
      </c>
      <c r="J786" s="12">
        <f>-Settings!$B$24*LN(H786)</f>
        <v>17.51799147765999</v>
      </c>
      <c r="K786" s="12">
        <f>Settings!$B$12</f>
        <v>300</v>
      </c>
      <c r="L786" s="12">
        <f>Settings!$B$12*Settings!$B$25</f>
        <v>75</v>
      </c>
    </row>
    <row r="787" spans="1:12" x14ac:dyDescent="0.25">
      <c r="A787" s="7">
        <v>7</v>
      </c>
      <c r="B787" s="7">
        <v>62</v>
      </c>
      <c r="C787" s="12">
        <f>MOD(Settings!$B$17*C786,Settings!$B$18)</f>
        <v>2137602697</v>
      </c>
      <c r="D787" s="12">
        <f>MAX(C787,1)/Settings!$B$18</f>
        <v>0.99539882410103397</v>
      </c>
      <c r="E787" s="12">
        <f>-Settings!$B$11*LN(D787)</f>
        <v>0.27670763348875782</v>
      </c>
      <c r="F787" s="12">
        <f t="shared" si="25"/>
        <v>3840.528761982363</v>
      </c>
      <c r="G787" s="12">
        <f>MOD(Settings!$B$17*G786,Settings!$B$18)</f>
        <v>1821986547</v>
      </c>
      <c r="H787" s="12">
        <f>MAX(G787,1)/Settings!$B$18</f>
        <v>0.84842860132848308</v>
      </c>
      <c r="I787" s="12">
        <f>-Settings!$B$21*LN(H787)</f>
        <v>0.65747737912028692</v>
      </c>
      <c r="J787" s="12">
        <f>-Settings!$B$24*LN(H787)</f>
        <v>1.9724321373608609</v>
      </c>
      <c r="K787" s="12">
        <f>Settings!$B$12</f>
        <v>300</v>
      </c>
      <c r="L787" s="12">
        <f>Settings!$B$12*Settings!$B$25</f>
        <v>75</v>
      </c>
    </row>
    <row r="788" spans="1:12" x14ac:dyDescent="0.25">
      <c r="A788" s="7">
        <v>7</v>
      </c>
      <c r="B788" s="7">
        <v>63</v>
      </c>
      <c r="C788" s="12">
        <f>MOD(Settings!$B$17*C787,Settings!$B$18)</f>
        <v>1434597816</v>
      </c>
      <c r="D788" s="12">
        <f>MAX(C788,1)/Settings!$B$18</f>
        <v>0.66803666607851009</v>
      </c>
      <c r="E788" s="12">
        <f>-Settings!$B$11*LN(D788)</f>
        <v>24.204733056766141</v>
      </c>
      <c r="F788" s="12">
        <f t="shared" si="25"/>
        <v>3864.7334950391291</v>
      </c>
      <c r="G788" s="12">
        <f>MOD(Settings!$B$17*G787,Settings!$B$18)</f>
        <v>1158572856</v>
      </c>
      <c r="H788" s="12">
        <f>MAX(G788,1)/Settings!$B$18</f>
        <v>0.53950252781598951</v>
      </c>
      <c r="I788" s="12">
        <f>-Settings!$B$21*LN(H788)</f>
        <v>2.4684312352631865</v>
      </c>
      <c r="J788" s="12">
        <f>-Settings!$B$24*LN(H788)</f>
        <v>7.4052937057895596</v>
      </c>
      <c r="K788" s="12">
        <f>Settings!$B$12</f>
        <v>300</v>
      </c>
      <c r="L788" s="12">
        <f>Settings!$B$12*Settings!$B$25</f>
        <v>75</v>
      </c>
    </row>
    <row r="789" spans="1:12" x14ac:dyDescent="0.25">
      <c r="A789" s="7">
        <v>7</v>
      </c>
      <c r="B789" s="7">
        <v>64</v>
      </c>
      <c r="C789" s="12">
        <f>MOD(Settings!$B$17*C788,Settings!$B$18)</f>
        <v>1486588643</v>
      </c>
      <c r="D789" s="12">
        <f>MAX(C789,1)/Settings!$B$18</f>
        <v>0.6922467815187977</v>
      </c>
      <c r="E789" s="12">
        <f>-Settings!$B$11*LN(D789)</f>
        <v>22.068765974796488</v>
      </c>
      <c r="F789" s="12">
        <f t="shared" si="25"/>
        <v>3886.8022610139255</v>
      </c>
      <c r="G789" s="12">
        <f>MOD(Settings!$B$17*G788,Settings!$B$18)</f>
        <v>899763443</v>
      </c>
      <c r="H789" s="12">
        <f>MAX(G789,1)/Settings!$B$18</f>
        <v>0.41898500333492877</v>
      </c>
      <c r="I789" s="12">
        <f>-Settings!$B$21*LN(H789)</f>
        <v>3.4796806050557936</v>
      </c>
      <c r="J789" s="12">
        <f>-Settings!$B$24*LN(H789)</f>
        <v>10.43904181516738</v>
      </c>
      <c r="K789" s="12">
        <f>Settings!$B$12</f>
        <v>300</v>
      </c>
      <c r="L789" s="12">
        <f>Settings!$B$12*Settings!$B$25</f>
        <v>75</v>
      </c>
    </row>
    <row r="790" spans="1:12" x14ac:dyDescent="0.25">
      <c r="A790" s="7">
        <v>7</v>
      </c>
      <c r="B790" s="7">
        <v>65</v>
      </c>
      <c r="C790" s="12">
        <f>MOD(Settings!$B$17*C789,Settings!$B$18)</f>
        <v>1270573703</v>
      </c>
      <c r="D790" s="12">
        <f>MAX(C790,1)/Settings!$B$18</f>
        <v>0.59165698643385289</v>
      </c>
      <c r="E790" s="12">
        <f>-Settings!$B$11*LN(D790)</f>
        <v>31.489693609886448</v>
      </c>
      <c r="F790" s="12">
        <f t="shared" si="25"/>
        <v>3918.2919546238122</v>
      </c>
      <c r="G790" s="12">
        <f>MOD(Settings!$B$17*G789,Settings!$B$18)</f>
        <v>1891827974</v>
      </c>
      <c r="H790" s="12">
        <f>MAX(G790,1)/Settings!$B$18</f>
        <v>0.88095105014785713</v>
      </c>
      <c r="I790" s="12">
        <f>-Settings!$B$21*LN(H790)</f>
        <v>0.50701286513303145</v>
      </c>
      <c r="J790" s="12">
        <f>-Settings!$B$24*LN(H790)</f>
        <v>1.5210385953990944</v>
      </c>
      <c r="K790" s="12">
        <f>Settings!$B$12</f>
        <v>300</v>
      </c>
      <c r="L790" s="12">
        <f>Settings!$B$12*Settings!$B$25</f>
        <v>75</v>
      </c>
    </row>
    <row r="791" spans="1:12" x14ac:dyDescent="0.25">
      <c r="A791" s="7">
        <v>7</v>
      </c>
      <c r="B791" s="7">
        <v>66</v>
      </c>
      <c r="C791" s="12">
        <f>MOD(Settings!$B$17*C790,Settings!$B$18)</f>
        <v>2102324200</v>
      </c>
      <c r="D791" s="12">
        <f>MAX(C791,1)/Settings!$B$18</f>
        <v>0.97897099376608199</v>
      </c>
      <c r="E791" s="12">
        <f>-Settings!$B$11*LN(D791)</f>
        <v>1.275195919291539</v>
      </c>
      <c r="F791" s="12">
        <f t="shared" ref="F791:F822" si="26">F790+E791</f>
        <v>3919.5671505431037</v>
      </c>
      <c r="G791" s="12">
        <f>MOD(Settings!$B$17*G790,Settings!$B$18)</f>
        <v>309881536</v>
      </c>
      <c r="H791" s="12">
        <f>MAX(G791,1)/Settings!$B$18</f>
        <v>0.14429983503385441</v>
      </c>
      <c r="I791" s="12">
        <f>-Settings!$B$21*LN(H791)</f>
        <v>7.7434478256779897</v>
      </c>
      <c r="J791" s="12">
        <f>-Settings!$B$24*LN(H791)</f>
        <v>23.230343477033969</v>
      </c>
      <c r="K791" s="12">
        <f>Settings!$B$12</f>
        <v>300</v>
      </c>
      <c r="L791" s="12">
        <f>Settings!$B$12*Settings!$B$25</f>
        <v>75</v>
      </c>
    </row>
    <row r="792" spans="1:12" x14ac:dyDescent="0.25">
      <c r="A792" s="7">
        <v>7</v>
      </c>
      <c r="B792" s="7">
        <v>67</v>
      </c>
      <c r="C792" s="12">
        <f>MOD(Settings!$B$17*C791,Settings!$B$18)</f>
        <v>1214385309</v>
      </c>
      <c r="D792" s="12">
        <f>MAX(C792,1)/Settings!$B$18</f>
        <v>0.56549222653987452</v>
      </c>
      <c r="E792" s="12">
        <f>-Settings!$B$11*LN(D792)</f>
        <v>34.20352378153158</v>
      </c>
      <c r="F792" s="12">
        <f t="shared" si="26"/>
        <v>3953.7706743246354</v>
      </c>
      <c r="G792" s="12">
        <f>MOD(Settings!$B$17*G791,Settings!$B$18)</f>
        <v>531131577</v>
      </c>
      <c r="H792" s="12">
        <f>MAX(G792,1)/Settings!$B$18</f>
        <v>0.24732741399078043</v>
      </c>
      <c r="I792" s="12">
        <f>-Settings!$B$21*LN(H792)</f>
        <v>5.5881690296843516</v>
      </c>
      <c r="J792" s="12">
        <f>-Settings!$B$24*LN(H792)</f>
        <v>16.764507089053055</v>
      </c>
      <c r="K792" s="12">
        <f>Settings!$B$12</f>
        <v>300</v>
      </c>
      <c r="L792" s="12">
        <f>Settings!$B$12*Settings!$B$25</f>
        <v>75</v>
      </c>
    </row>
    <row r="793" spans="1:12" x14ac:dyDescent="0.25">
      <c r="A793" s="7">
        <v>7</v>
      </c>
      <c r="B793" s="7">
        <v>68</v>
      </c>
      <c r="C793" s="12">
        <f>MOD(Settings!$B$17*C792,Settings!$B$18)</f>
        <v>489307275</v>
      </c>
      <c r="D793" s="12">
        <f>MAX(C793,1)/Settings!$B$18</f>
        <v>0.22785145567164358</v>
      </c>
      <c r="E793" s="12">
        <f>-Settings!$B$11*LN(D793)</f>
        <v>88.743682353887422</v>
      </c>
      <c r="F793" s="12">
        <f t="shared" si="26"/>
        <v>4042.5143566785227</v>
      </c>
      <c r="G793" s="12">
        <f>MOD(Settings!$B$17*G792,Settings!$B$18)</f>
        <v>1786377707</v>
      </c>
      <c r="H793" s="12">
        <f>MAX(G793,1)/Settings!$B$18</f>
        <v>0.83184694304682638</v>
      </c>
      <c r="I793" s="12">
        <f>-Settings!$B$21*LN(H793)</f>
        <v>0.73642727107296579</v>
      </c>
      <c r="J793" s="12">
        <f>-Settings!$B$24*LN(H793)</f>
        <v>2.2092818132188974</v>
      </c>
      <c r="K793" s="12">
        <f>Settings!$B$12</f>
        <v>300</v>
      </c>
      <c r="L793" s="12">
        <f>Settings!$B$12*Settings!$B$25</f>
        <v>75</v>
      </c>
    </row>
    <row r="794" spans="1:12" x14ac:dyDescent="0.25">
      <c r="A794" s="7">
        <v>7</v>
      </c>
      <c r="B794" s="7">
        <v>69</v>
      </c>
      <c r="C794" s="12">
        <f>MOD(Settings!$B$17*C793,Settings!$B$18)</f>
        <v>1072486562</v>
      </c>
      <c r="D794" s="12">
        <f>MAX(C794,1)/Settings!$B$18</f>
        <v>0.49941547331372999</v>
      </c>
      <c r="E794" s="12">
        <f>-Settings!$B$11*LN(D794)</f>
        <v>41.659015068505369</v>
      </c>
      <c r="F794" s="12">
        <f t="shared" si="26"/>
        <v>4084.1733717470279</v>
      </c>
      <c r="G794" s="12">
        <f>MOD(Settings!$B$17*G793,Settings!$B$18)</f>
        <v>1828736489</v>
      </c>
      <c r="H794" s="12">
        <f>MAX(G794,1)/Settings!$B$18</f>
        <v>0.85157178801091937</v>
      </c>
      <c r="I794" s="12">
        <f>-Settings!$B$21*LN(H794)</f>
        <v>0.64268589891183014</v>
      </c>
      <c r="J794" s="12">
        <f>-Settings!$B$24*LN(H794)</f>
        <v>1.9280576967354905</v>
      </c>
      <c r="K794" s="12">
        <f>Settings!$B$12</f>
        <v>300</v>
      </c>
      <c r="L794" s="12">
        <f>Settings!$B$12*Settings!$B$25</f>
        <v>75</v>
      </c>
    </row>
    <row r="795" spans="1:12" x14ac:dyDescent="0.25">
      <c r="A795" s="7">
        <v>7</v>
      </c>
      <c r="B795" s="7">
        <v>70</v>
      </c>
      <c r="C795" s="12">
        <f>MOD(Settings!$B$17*C794,Settings!$B$18)</f>
        <v>1451398263</v>
      </c>
      <c r="D795" s="12">
        <f>MAX(C795,1)/Settings!$B$18</f>
        <v>0.67585998385951851</v>
      </c>
      <c r="E795" s="12">
        <f>-Settings!$B$11*LN(D795)</f>
        <v>23.506160931634554</v>
      </c>
      <c r="F795" s="12">
        <f t="shared" si="26"/>
        <v>4107.6795326786623</v>
      </c>
      <c r="G795" s="12">
        <f>MOD(Settings!$B$17*G794,Settings!$B$18)</f>
        <v>788214759</v>
      </c>
      <c r="H795" s="12">
        <f>MAX(G795,1)/Settings!$B$18</f>
        <v>0.36704109952181629</v>
      </c>
      <c r="I795" s="12">
        <f>-Settings!$B$21*LN(H795)</f>
        <v>4.0091257975994701</v>
      </c>
      <c r="J795" s="12">
        <f>-Settings!$B$24*LN(H795)</f>
        <v>12.02737739279841</v>
      </c>
      <c r="K795" s="12">
        <f>Settings!$B$12</f>
        <v>300</v>
      </c>
      <c r="L795" s="12">
        <f>Settings!$B$12*Settings!$B$25</f>
        <v>75</v>
      </c>
    </row>
    <row r="796" spans="1:12" x14ac:dyDescent="0.25">
      <c r="A796" s="7">
        <v>7</v>
      </c>
      <c r="B796" s="7">
        <v>71</v>
      </c>
      <c r="C796" s="12">
        <f>MOD(Settings!$B$17*C795,Settings!$B$18)</f>
        <v>383859968</v>
      </c>
      <c r="D796" s="12">
        <f>MAX(C796,1)/Settings!$B$18</f>
        <v>0.17874872692802396</v>
      </c>
      <c r="E796" s="12">
        <f>-Settings!$B$11*LN(D796)</f>
        <v>103.30645317086203</v>
      </c>
      <c r="F796" s="12">
        <f t="shared" si="26"/>
        <v>4210.9859858495247</v>
      </c>
      <c r="G796" s="12">
        <f>MOD(Settings!$B$17*G795,Settings!$B$18)</f>
        <v>1846319817</v>
      </c>
      <c r="H796" s="12">
        <f>MAX(G796,1)/Settings!$B$18</f>
        <v>0.85975966316636632</v>
      </c>
      <c r="I796" s="12">
        <f>-Settings!$B$21*LN(H796)</f>
        <v>0.60440956090265918</v>
      </c>
      <c r="J796" s="12">
        <f>-Settings!$B$24*LN(H796)</f>
        <v>1.8132286827079775</v>
      </c>
      <c r="K796" s="12">
        <f>Settings!$B$12</f>
        <v>300</v>
      </c>
      <c r="L796" s="12">
        <f>Settings!$B$12*Settings!$B$25</f>
        <v>75</v>
      </c>
    </row>
    <row r="797" spans="1:12" x14ac:dyDescent="0.25">
      <c r="A797" s="7">
        <v>7</v>
      </c>
      <c r="B797" s="7">
        <v>72</v>
      </c>
      <c r="C797" s="12">
        <f>MOD(Settings!$B$17*C796,Settings!$B$18)</f>
        <v>493606588</v>
      </c>
      <c r="D797" s="12">
        <f>MAX(C797,1)/Settings!$B$18</f>
        <v>0.22985347929869474</v>
      </c>
      <c r="E797" s="12">
        <f>-Settings!$B$11*LN(D797)</f>
        <v>88.218793175202791</v>
      </c>
      <c r="F797" s="12">
        <f t="shared" si="26"/>
        <v>4299.204779024727</v>
      </c>
      <c r="G797" s="12">
        <f>MOD(Settings!$B$17*G796,Settings!$B$18)</f>
        <v>2105948816</v>
      </c>
      <c r="H797" s="12">
        <f>MAX(G797,1)/Settings!$B$18</f>
        <v>0.98065883711942414</v>
      </c>
      <c r="I797" s="12">
        <f>-Settings!$B$21*LN(H797)</f>
        <v>7.812260169372022E-2</v>
      </c>
      <c r="J797" s="12">
        <f>-Settings!$B$24*LN(H797)</f>
        <v>0.23436780508116067</v>
      </c>
      <c r="K797" s="12">
        <f>Settings!$B$12</f>
        <v>300</v>
      </c>
      <c r="L797" s="12">
        <f>Settings!$B$12*Settings!$B$25</f>
        <v>75</v>
      </c>
    </row>
    <row r="798" spans="1:12" x14ac:dyDescent="0.25">
      <c r="A798" s="7">
        <v>7</v>
      </c>
      <c r="B798" s="7">
        <v>73</v>
      </c>
      <c r="C798" s="12">
        <f>MOD(Settings!$B$17*C797,Settings!$B$18)</f>
        <v>316596155</v>
      </c>
      <c r="D798" s="12">
        <f>MAX(C798,1)/Settings!$B$18</f>
        <v>0.14742657316263139</v>
      </c>
      <c r="E798" s="12">
        <f>-Settings!$B$11*LN(D798)</f>
        <v>114.86550217303432</v>
      </c>
      <c r="F798" s="12">
        <f t="shared" si="26"/>
        <v>4414.0702811977617</v>
      </c>
      <c r="G798" s="12">
        <f>MOD(Settings!$B$17*G797,Settings!$B$18)</f>
        <v>2003764305</v>
      </c>
      <c r="H798" s="12">
        <f>MAX(G798,1)/Settings!$B$18</f>
        <v>0.93307546616209458</v>
      </c>
      <c r="I798" s="12">
        <f>-Settings!$B$21*LN(H798)</f>
        <v>0.27707678366371569</v>
      </c>
      <c r="J798" s="12">
        <f>-Settings!$B$24*LN(H798)</f>
        <v>0.83123035099114706</v>
      </c>
      <c r="K798" s="12">
        <f>Settings!$B$12</f>
        <v>300</v>
      </c>
      <c r="L798" s="12">
        <f>Settings!$B$12*Settings!$B$25</f>
        <v>75</v>
      </c>
    </row>
    <row r="799" spans="1:12" x14ac:dyDescent="0.25">
      <c r="A799" s="7">
        <v>7</v>
      </c>
      <c r="B799" s="7">
        <v>74</v>
      </c>
      <c r="C799" s="12">
        <f>MOD(Settings!$B$17*C798,Settings!$B$18)</f>
        <v>1714583466</v>
      </c>
      <c r="D799" s="12">
        <f>MAX(C799,1)/Settings!$B$18</f>
        <v>0.79841514434591643</v>
      </c>
      <c r="E799" s="12">
        <f>-Settings!$B$11*LN(D799)</f>
        <v>13.507595147738776</v>
      </c>
      <c r="F799" s="12">
        <f t="shared" si="26"/>
        <v>4427.5778763455</v>
      </c>
      <c r="G799" s="12">
        <f>MOD(Settings!$B$17*G798,Settings!$B$18)</f>
        <v>428121881</v>
      </c>
      <c r="H799" s="12">
        <f>MAX(G799,1)/Settings!$B$18</f>
        <v>0.19935978632390489</v>
      </c>
      <c r="I799" s="12">
        <f>-Settings!$B$21*LN(H799)</f>
        <v>6.450576460775566</v>
      </c>
      <c r="J799" s="12">
        <f>-Settings!$B$24*LN(H799)</f>
        <v>19.351729382326699</v>
      </c>
      <c r="K799" s="12">
        <f>Settings!$B$12</f>
        <v>300</v>
      </c>
      <c r="L799" s="12">
        <f>Settings!$B$12*Settings!$B$25</f>
        <v>75</v>
      </c>
    </row>
    <row r="800" spans="1:12" x14ac:dyDescent="0.25">
      <c r="A800" s="7">
        <v>7</v>
      </c>
      <c r="B800" s="7">
        <v>75</v>
      </c>
      <c r="C800" s="12">
        <f>MOD(Settings!$B$17*C799,Settings!$B$18)</f>
        <v>2068737616</v>
      </c>
      <c r="D800" s="12">
        <f>MAX(C800,1)/Settings!$B$18</f>
        <v>0.96333102181708952</v>
      </c>
      <c r="E800" s="12">
        <f>-Settings!$B$11*LN(D800)</f>
        <v>2.2414911626687193</v>
      </c>
      <c r="F800" s="12">
        <f t="shared" si="26"/>
        <v>4429.8193675081684</v>
      </c>
      <c r="G800" s="12">
        <f>MOD(Settings!$B$17*G799,Settings!$B$18)</f>
        <v>1374236517</v>
      </c>
      <c r="H800" s="12">
        <f>MAX(G800,1)/Settings!$B$18</f>
        <v>0.63992874586951398</v>
      </c>
      <c r="I800" s="12">
        <f>-Settings!$B$21*LN(H800)</f>
        <v>1.7855937736218328</v>
      </c>
      <c r="J800" s="12">
        <f>-Settings!$B$24*LN(H800)</f>
        <v>5.3567813208654984</v>
      </c>
      <c r="K800" s="12">
        <f>Settings!$B$12</f>
        <v>300</v>
      </c>
      <c r="L800" s="12">
        <f>Settings!$B$12*Settings!$B$25</f>
        <v>75</v>
      </c>
    </row>
    <row r="801" spans="1:12" x14ac:dyDescent="0.25">
      <c r="A801" s="7">
        <v>7</v>
      </c>
      <c r="B801" s="7">
        <v>76</v>
      </c>
      <c r="C801" s="12">
        <f>MOD(Settings!$B$17*C800,Settings!$B$18)</f>
        <v>1512867182</v>
      </c>
      <c r="D801" s="12">
        <f>MAX(C801,1)/Settings!$B$18</f>
        <v>0.70448367982380267</v>
      </c>
      <c r="E801" s="12">
        <f>-Settings!$B$11*LN(D801)</f>
        <v>21.017406811640356</v>
      </c>
      <c r="F801" s="12">
        <f t="shared" si="26"/>
        <v>4450.8367743198087</v>
      </c>
      <c r="G801" s="12">
        <f>MOD(Settings!$B$17*G800,Settings!$B$18)</f>
        <v>606517734</v>
      </c>
      <c r="H801" s="12">
        <f>MAX(G801,1)/Settings!$B$18</f>
        <v>0.28243182892093055</v>
      </c>
      <c r="I801" s="12">
        <f>-Settings!$B$21*LN(H801)</f>
        <v>5.0572722842826812</v>
      </c>
      <c r="J801" s="12">
        <f>-Settings!$B$24*LN(H801)</f>
        <v>15.171816852848043</v>
      </c>
      <c r="K801" s="12">
        <f>Settings!$B$12</f>
        <v>300</v>
      </c>
      <c r="L801" s="12">
        <f>Settings!$B$12*Settings!$B$25</f>
        <v>75</v>
      </c>
    </row>
    <row r="802" spans="1:12" x14ac:dyDescent="0.25">
      <c r="A802" s="7">
        <v>7</v>
      </c>
      <c r="B802" s="7">
        <v>77</v>
      </c>
      <c r="C802" s="12">
        <f>MOD(Settings!$B$17*C801,Settings!$B$18)</f>
        <v>552347394</v>
      </c>
      <c r="D802" s="12">
        <f>MAX(C802,1)/Settings!$B$18</f>
        <v>0.2572067986508863</v>
      </c>
      <c r="E802" s="12">
        <f>-Settings!$B$11*LN(D802)</f>
        <v>81.472491218652451</v>
      </c>
      <c r="F802" s="12">
        <f t="shared" si="26"/>
        <v>4532.3092655384607</v>
      </c>
      <c r="G802" s="12">
        <f>MOD(Settings!$B$17*G801,Settings!$B$18)</f>
        <v>1786166676</v>
      </c>
      <c r="H802" s="12">
        <f>MAX(G802,1)/Settings!$B$18</f>
        <v>0.8317486740796588</v>
      </c>
      <c r="I802" s="12">
        <f>-Settings!$B$21*LN(H802)</f>
        <v>0.73689983287233685</v>
      </c>
      <c r="J802" s="12">
        <f>-Settings!$B$24*LN(H802)</f>
        <v>2.2106994986170108</v>
      </c>
      <c r="K802" s="12">
        <f>Settings!$B$12</f>
        <v>300</v>
      </c>
      <c r="L802" s="12">
        <f>Settings!$B$12*Settings!$B$25</f>
        <v>75</v>
      </c>
    </row>
    <row r="803" spans="1:12" x14ac:dyDescent="0.25">
      <c r="A803" s="7">
        <v>7</v>
      </c>
      <c r="B803" s="7">
        <v>78</v>
      </c>
      <c r="C803" s="12">
        <f>MOD(Settings!$B$17*C802,Settings!$B$18)</f>
        <v>1878328624</v>
      </c>
      <c r="D803" s="12">
        <f>MAX(C803,1)/Settings!$B$18</f>
        <v>0.87466492544611218</v>
      </c>
      <c r="E803" s="12">
        <f>-Settings!$B$11*LN(D803)</f>
        <v>8.0348644987780737</v>
      </c>
      <c r="F803" s="12">
        <f t="shared" si="26"/>
        <v>4540.3441300372388</v>
      </c>
      <c r="G803" s="12">
        <f>MOD(Settings!$B$17*G802,Settings!$B$18)</f>
        <v>429422119</v>
      </c>
      <c r="H803" s="12">
        <f>MAX(G803,1)/Settings!$B$18</f>
        <v>0.19996525682507327</v>
      </c>
      <c r="I803" s="12">
        <f>-Settings!$B$21*LN(H803)</f>
        <v>6.4384465735963365</v>
      </c>
      <c r="J803" s="12">
        <f>-Settings!$B$24*LN(H803)</f>
        <v>19.315339720789009</v>
      </c>
      <c r="K803" s="12">
        <f>Settings!$B$12</f>
        <v>300</v>
      </c>
      <c r="L803" s="12">
        <f>Settings!$B$12*Settings!$B$25</f>
        <v>75</v>
      </c>
    </row>
    <row r="804" spans="1:12" x14ac:dyDescent="0.25">
      <c r="A804" s="7">
        <v>7</v>
      </c>
      <c r="B804" s="7">
        <v>79</v>
      </c>
      <c r="C804" s="12">
        <f>MOD(Settings!$B$17*C803,Settings!$B$18)</f>
        <v>1059572668</v>
      </c>
      <c r="D804" s="12">
        <f>MAX(C804,1)/Settings!$B$18</f>
        <v>0.49340197280673403</v>
      </c>
      <c r="E804" s="12">
        <f>-Settings!$B$11*LN(D804)</f>
        <v>42.385864590157716</v>
      </c>
      <c r="F804" s="12">
        <f t="shared" si="26"/>
        <v>4582.7299946273961</v>
      </c>
      <c r="G804" s="12">
        <f>MOD(Settings!$B$17*G803,Settings!$B$18)</f>
        <v>1752500113</v>
      </c>
      <c r="H804" s="12">
        <f>MAX(G804,1)/Settings!$B$18</f>
        <v>0.81607145900655143</v>
      </c>
      <c r="I804" s="12">
        <f>-Settings!$B$21*LN(H804)</f>
        <v>0.81301342216124328</v>
      </c>
      <c r="J804" s="12">
        <f>-Settings!$B$24*LN(H804)</f>
        <v>2.4390402664837296</v>
      </c>
      <c r="K804" s="12">
        <f>Settings!$B$12</f>
        <v>300</v>
      </c>
      <c r="L804" s="12">
        <f>Settings!$B$12*Settings!$B$25</f>
        <v>75</v>
      </c>
    </row>
    <row r="805" spans="1:12" x14ac:dyDescent="0.25">
      <c r="A805" s="7">
        <v>7</v>
      </c>
      <c r="B805" s="7">
        <v>80</v>
      </c>
      <c r="C805" s="12">
        <f>MOD(Settings!$B$17*C804,Settings!$B$18)</f>
        <v>1303430152</v>
      </c>
      <c r="D805" s="12">
        <f>MAX(C805,1)/Settings!$B$18</f>
        <v>0.60695696277867861</v>
      </c>
      <c r="E805" s="12">
        <f>-Settings!$B$11*LN(D805)</f>
        <v>29.957843517245873</v>
      </c>
      <c r="F805" s="12">
        <f t="shared" si="26"/>
        <v>4612.6878381446422</v>
      </c>
      <c r="G805" s="12">
        <f>MOD(Settings!$B$17*G804,Settings!$B$18)</f>
        <v>1531180586</v>
      </c>
      <c r="H805" s="12">
        <f>MAX(G805,1)/Settings!$B$18</f>
        <v>0.71301152310940041</v>
      </c>
      <c r="I805" s="12">
        <f>-Settings!$B$21*LN(H805)</f>
        <v>1.3530307890187059</v>
      </c>
      <c r="J805" s="12">
        <f>-Settings!$B$24*LN(H805)</f>
        <v>4.0590923670561176</v>
      </c>
      <c r="K805" s="12">
        <f>Settings!$B$12</f>
        <v>300</v>
      </c>
      <c r="L805" s="12">
        <f>Settings!$B$12*Settings!$B$25</f>
        <v>75</v>
      </c>
    </row>
    <row r="806" spans="1:12" x14ac:dyDescent="0.25">
      <c r="A806" s="7">
        <v>7</v>
      </c>
      <c r="B806" s="7">
        <v>81</v>
      </c>
      <c r="C806" s="12">
        <f>MOD(Settings!$B$17*C805,Settings!$B$18)</f>
        <v>269881617</v>
      </c>
      <c r="D806" s="12">
        <f>MAX(C806,1)/Settings!$B$18</f>
        <v>0.12567342125143549</v>
      </c>
      <c r="E806" s="12">
        <f>-Settings!$B$11*LN(D806)</f>
        <v>124.44411789811758</v>
      </c>
      <c r="F806" s="12">
        <f t="shared" si="26"/>
        <v>4737.1319560427601</v>
      </c>
      <c r="G806" s="12">
        <f>MOD(Settings!$B$17*G805,Settings!$B$18)</f>
        <v>1255566901</v>
      </c>
      <c r="H806" s="12">
        <f>MAX(G806,1)/Settings!$B$18</f>
        <v>0.58466889969290647</v>
      </c>
      <c r="I806" s="12">
        <f>-Settings!$B$21*LN(H806)</f>
        <v>2.1468383016411701</v>
      </c>
      <c r="J806" s="12">
        <f>-Settings!$B$24*LN(H806)</f>
        <v>6.4405149049235106</v>
      </c>
      <c r="K806" s="12">
        <f>Settings!$B$12</f>
        <v>300</v>
      </c>
      <c r="L806" s="12">
        <f>Settings!$B$12*Settings!$B$25</f>
        <v>75</v>
      </c>
    </row>
    <row r="807" spans="1:12" x14ac:dyDescent="0.25">
      <c r="A807" s="7">
        <v>7</v>
      </c>
      <c r="B807" s="7">
        <v>82</v>
      </c>
      <c r="C807" s="12">
        <f>MOD(Settings!$B$17*C806,Settings!$B$18)</f>
        <v>414874455</v>
      </c>
      <c r="D807" s="12">
        <f>MAX(C807,1)/Settings!$B$18</f>
        <v>0.19319097287635831</v>
      </c>
      <c r="E807" s="12">
        <f>-Settings!$B$11*LN(D807)</f>
        <v>98.644564952266961</v>
      </c>
      <c r="F807" s="12">
        <f t="shared" si="26"/>
        <v>4835.7765209950267</v>
      </c>
      <c r="G807" s="12">
        <f>MOD(Settings!$B$17*G806,Settings!$B$18)</f>
        <v>1138589685</v>
      </c>
      <c r="H807" s="12">
        <f>MAX(G807,1)/Settings!$B$18</f>
        <v>0.53019713867930562</v>
      </c>
      <c r="I807" s="12">
        <f>-Settings!$B$21*LN(H807)</f>
        <v>2.5380255272943266</v>
      </c>
      <c r="J807" s="12">
        <f>-Settings!$B$24*LN(H807)</f>
        <v>7.6140765818829799</v>
      </c>
      <c r="K807" s="12">
        <f>Settings!$B$12</f>
        <v>300</v>
      </c>
      <c r="L807" s="12">
        <f>Settings!$B$12*Settings!$B$25</f>
        <v>75</v>
      </c>
    </row>
    <row r="808" spans="1:12" x14ac:dyDescent="0.25">
      <c r="A808" s="7">
        <v>7</v>
      </c>
      <c r="B808" s="7">
        <v>83</v>
      </c>
      <c r="C808" s="12">
        <f>MOD(Settings!$B$17*C807,Settings!$B$18)</f>
        <v>2063047023</v>
      </c>
      <c r="D808" s="12">
        <f>MAX(C808,1)/Settings!$B$18</f>
        <v>0.9606811329539312</v>
      </c>
      <c r="E808" s="12">
        <f>-Settings!$B$11*LN(D808)</f>
        <v>2.4067639567368229</v>
      </c>
      <c r="F808" s="12">
        <f t="shared" si="26"/>
        <v>4838.1832849517632</v>
      </c>
      <c r="G808" s="12">
        <f>MOD(Settings!$B$17*G807,Settings!$B$18)</f>
        <v>50057378</v>
      </c>
      <c r="H808" s="12">
        <f>MAX(G808,1)/Settings!$B$18</f>
        <v>2.330978308958457E-2</v>
      </c>
      <c r="I808" s="12">
        <f>-Settings!$B$21*LN(H808)</f>
        <v>15.035528525775579</v>
      </c>
      <c r="J808" s="12">
        <f>-Settings!$B$24*LN(H808)</f>
        <v>45.10658557732674</v>
      </c>
      <c r="K808" s="12">
        <f>Settings!$B$12</f>
        <v>300</v>
      </c>
      <c r="L808" s="12">
        <f>Settings!$B$12*Settings!$B$25</f>
        <v>75</v>
      </c>
    </row>
    <row r="809" spans="1:12" x14ac:dyDescent="0.25">
      <c r="A809" s="7">
        <v>7</v>
      </c>
      <c r="B809" s="7">
        <v>84</v>
      </c>
      <c r="C809" s="12">
        <f>MOD(Settings!$B$17*C808,Settings!$B$18)</f>
        <v>360351099</v>
      </c>
      <c r="D809" s="12">
        <f>MAX(C809,1)/Settings!$B$18</f>
        <v>0.16780155672123728</v>
      </c>
      <c r="E809" s="12">
        <f>-Settings!$B$11*LN(D809)</f>
        <v>107.09839246499325</v>
      </c>
      <c r="F809" s="12">
        <f t="shared" si="26"/>
        <v>4945.2816774167568</v>
      </c>
      <c r="G809" s="12">
        <f>MOD(Settings!$B$17*G808,Settings!$B$18)</f>
        <v>1648246069</v>
      </c>
      <c r="H809" s="12">
        <f>MAX(G809,1)/Settings!$B$18</f>
        <v>0.76752438664786726</v>
      </c>
      <c r="I809" s="12">
        <f>-Settings!$B$21*LN(H809)</f>
        <v>1.0583401035661717</v>
      </c>
      <c r="J809" s="12">
        <f>-Settings!$B$24*LN(H809)</f>
        <v>3.1750203106985149</v>
      </c>
      <c r="K809" s="12">
        <f>Settings!$B$12</f>
        <v>300</v>
      </c>
      <c r="L809" s="12">
        <f>Settings!$B$12*Settings!$B$25</f>
        <v>75</v>
      </c>
    </row>
    <row r="810" spans="1:12" x14ac:dyDescent="0.25">
      <c r="A810" s="7">
        <v>7</v>
      </c>
      <c r="B810" s="7">
        <v>85</v>
      </c>
      <c r="C810" s="12">
        <f>MOD(Settings!$B$17*C809,Settings!$B$18)</f>
        <v>517036353</v>
      </c>
      <c r="D810" s="12">
        <f>MAX(C810,1)/Settings!$B$18</f>
        <v>0.2407638138349931</v>
      </c>
      <c r="E810" s="12">
        <f>-Settings!$B$11*LN(D810)</f>
        <v>85.436331096688761</v>
      </c>
      <c r="F810" s="12">
        <f t="shared" si="26"/>
        <v>5030.718008513446</v>
      </c>
      <c r="G810" s="12">
        <f>MOD(Settings!$B$17*G809,Settings!$B$18)</f>
        <v>1680119030</v>
      </c>
      <c r="H810" s="12">
        <f>MAX(G810,1)/Settings!$B$18</f>
        <v>0.78236639070434788</v>
      </c>
      <c r="I810" s="12">
        <f>-Settings!$B$21*LN(H810)</f>
        <v>0.98172847140166208</v>
      </c>
      <c r="J810" s="12">
        <f>-Settings!$B$24*LN(H810)</f>
        <v>2.9451854142049863</v>
      </c>
      <c r="K810" s="12">
        <f>Settings!$B$12</f>
        <v>300</v>
      </c>
      <c r="L810" s="12">
        <f>Settings!$B$12*Settings!$B$25</f>
        <v>75</v>
      </c>
    </row>
    <row r="811" spans="1:12" x14ac:dyDescent="0.25">
      <c r="A811" s="7">
        <v>7</v>
      </c>
      <c r="B811" s="7">
        <v>86</v>
      </c>
      <c r="C811" s="12">
        <f>MOD(Settings!$B$17*C810,Settings!$B$18)</f>
        <v>1111149109</v>
      </c>
      <c r="D811" s="12">
        <f>MAX(C811,1)/Settings!$B$18</f>
        <v>0.51741912472872953</v>
      </c>
      <c r="E811" s="12">
        <f>-Settings!$B$11*LN(D811)</f>
        <v>39.534122806388851</v>
      </c>
      <c r="F811" s="12">
        <f t="shared" si="26"/>
        <v>5070.2521313198349</v>
      </c>
      <c r="G811" s="12">
        <f>MOD(Settings!$B$17*G810,Settings!$B$18)</f>
        <v>498062807</v>
      </c>
      <c r="H811" s="12">
        <f>MAX(G811,1)/Settings!$B$18</f>
        <v>0.23192856797572625</v>
      </c>
      <c r="I811" s="12">
        <f>-Settings!$B$21*LN(H811)</f>
        <v>5.8453034055283473</v>
      </c>
      <c r="J811" s="12">
        <f>-Settings!$B$24*LN(H811)</f>
        <v>17.535910216585041</v>
      </c>
      <c r="K811" s="12">
        <f>Settings!$B$12</f>
        <v>300</v>
      </c>
      <c r="L811" s="12">
        <f>Settings!$B$12*Settings!$B$25</f>
        <v>75</v>
      </c>
    </row>
    <row r="812" spans="1:12" x14ac:dyDescent="0.25">
      <c r="A812" s="7">
        <v>7</v>
      </c>
      <c r="B812" s="7">
        <v>87</v>
      </c>
      <c r="C812" s="12">
        <f>MOD(Settings!$B$17*C811,Settings!$B$18)</f>
        <v>565280651</v>
      </c>
      <c r="D812" s="12">
        <f>MAX(C812,1)/Settings!$B$18</f>
        <v>0.26322931575739261</v>
      </c>
      <c r="E812" s="12">
        <f>-Settings!$B$11*LN(D812)</f>
        <v>80.083782220591971</v>
      </c>
      <c r="F812" s="12">
        <f t="shared" si="26"/>
        <v>5150.3359135404271</v>
      </c>
      <c r="G812" s="12">
        <f>MOD(Settings!$B$17*G811,Settings!$B$18)</f>
        <v>50341243</v>
      </c>
      <c r="H812" s="12">
        <f>MAX(G812,1)/Settings!$B$18</f>
        <v>2.3441968030967736E-2</v>
      </c>
      <c r="I812" s="12">
        <f>-Settings!$B$21*LN(H812)</f>
        <v>15.012909429729127</v>
      </c>
      <c r="J812" s="12">
        <f>-Settings!$B$24*LN(H812)</f>
        <v>45.038728289187382</v>
      </c>
      <c r="K812" s="12">
        <f>Settings!$B$12</f>
        <v>300</v>
      </c>
      <c r="L812" s="12">
        <f>Settings!$B$12*Settings!$B$25</f>
        <v>75</v>
      </c>
    </row>
    <row r="813" spans="1:12" x14ac:dyDescent="0.25">
      <c r="A813" s="7">
        <v>7</v>
      </c>
      <c r="B813" s="7">
        <v>88</v>
      </c>
      <c r="C813" s="12">
        <f>MOD(Settings!$B$17*C812,Settings!$B$18)</f>
        <v>204247029</v>
      </c>
      <c r="D813" s="12">
        <f>MAX(C813,1)/Settings!$B$18</f>
        <v>9.5109934497210169E-2</v>
      </c>
      <c r="E813" s="12">
        <f>-Settings!$B$11*LN(D813)</f>
        <v>141.16331107162094</v>
      </c>
      <c r="F813" s="12">
        <f t="shared" si="26"/>
        <v>5291.4992246120482</v>
      </c>
      <c r="G813" s="12">
        <f>MOD(Settings!$B$17*G812,Settings!$B$18)</f>
        <v>2124197830</v>
      </c>
      <c r="H813" s="12">
        <f>MAX(G813,1)/Settings!$B$18</f>
        <v>0.98915669647471827</v>
      </c>
      <c r="I813" s="12">
        <f>-Settings!$B$21*LN(H813)</f>
        <v>4.3610082410040073E-2</v>
      </c>
      <c r="J813" s="12">
        <f>-Settings!$B$24*LN(H813)</f>
        <v>0.13083024723012021</v>
      </c>
      <c r="K813" s="12">
        <f>Settings!$B$12</f>
        <v>300</v>
      </c>
      <c r="L813" s="12">
        <f>Settings!$B$12*Settings!$B$25</f>
        <v>75</v>
      </c>
    </row>
    <row r="814" spans="1:12" x14ac:dyDescent="0.25">
      <c r="A814" s="7">
        <v>7</v>
      </c>
      <c r="B814" s="7">
        <v>89</v>
      </c>
      <c r="C814" s="12">
        <f>MOD(Settings!$B$17*C813,Settings!$B$18)</f>
        <v>1100948497</v>
      </c>
      <c r="D814" s="12">
        <f>MAX(C814,1)/Settings!$B$18</f>
        <v>0.51266909461127086</v>
      </c>
      <c r="E814" s="12">
        <f>-Settings!$B$11*LN(D814)</f>
        <v>40.087480900987195</v>
      </c>
      <c r="F814" s="12">
        <f t="shared" si="26"/>
        <v>5331.5867055130357</v>
      </c>
      <c r="G814" s="12">
        <f>MOD(Settings!$B$17*G813,Settings!$B$18)</f>
        <v>1624781082</v>
      </c>
      <c r="H814" s="12">
        <f>MAX(G814,1)/Settings!$B$18</f>
        <v>0.75659765058969974</v>
      </c>
      <c r="I814" s="12">
        <f>-Settings!$B$21*LN(H814)</f>
        <v>1.1156946880366021</v>
      </c>
      <c r="J814" s="12">
        <f>-Settings!$B$24*LN(H814)</f>
        <v>3.3470840641098061</v>
      </c>
      <c r="K814" s="12">
        <f>Settings!$B$12</f>
        <v>300</v>
      </c>
      <c r="L814" s="12">
        <f>Settings!$B$12*Settings!$B$25</f>
        <v>75</v>
      </c>
    </row>
    <row r="815" spans="1:12" x14ac:dyDescent="0.25">
      <c r="A815" s="7">
        <v>7</v>
      </c>
      <c r="B815" s="7">
        <v>90</v>
      </c>
      <c r="C815" s="12">
        <f>MOD(Settings!$B$17*C814,Settings!$B$18)</f>
        <v>922286527</v>
      </c>
      <c r="D815" s="12">
        <f>MAX(C815,1)/Settings!$B$18</f>
        <v>0.42947313162939305</v>
      </c>
      <c r="E815" s="12">
        <f>-Settings!$B$11*LN(D815)</f>
        <v>50.711765810309949</v>
      </c>
      <c r="F815" s="12">
        <f t="shared" si="26"/>
        <v>5382.2984713233454</v>
      </c>
      <c r="G815" s="12">
        <f>MOD(Settings!$B$17*G814,Settings!$B$18)</f>
        <v>293589922</v>
      </c>
      <c r="H815" s="12">
        <f>MAX(G815,1)/Settings!$B$18</f>
        <v>0.13671346108276092</v>
      </c>
      <c r="I815" s="12">
        <f>-Settings!$B$21*LN(H815)</f>
        <v>7.9594722735609</v>
      </c>
      <c r="J815" s="12">
        <f>-Settings!$B$24*LN(H815)</f>
        <v>23.878416820682702</v>
      </c>
      <c r="K815" s="12">
        <f>Settings!$B$12</f>
        <v>300</v>
      </c>
      <c r="L815" s="12">
        <f>Settings!$B$12*Settings!$B$25</f>
        <v>75</v>
      </c>
    </row>
    <row r="816" spans="1:12" x14ac:dyDescent="0.25">
      <c r="A816" s="7">
        <v>7</v>
      </c>
      <c r="B816" s="7">
        <v>91</v>
      </c>
      <c r="C816" s="12">
        <f>MOD(Settings!$B$17*C815,Settings!$B$18)</f>
        <v>332695243</v>
      </c>
      <c r="D816" s="12">
        <f>MAX(C816,1)/Settings!$B$18</f>
        <v>0.15492329520868292</v>
      </c>
      <c r="E816" s="12">
        <f>-Settings!$B$11*LN(D816)</f>
        <v>111.88950925036045</v>
      </c>
      <c r="F816" s="12">
        <f t="shared" si="26"/>
        <v>5494.1879805737062</v>
      </c>
      <c r="G816" s="12">
        <f>MOD(Settings!$B$17*G815,Settings!$B$18)</f>
        <v>1595881895</v>
      </c>
      <c r="H816" s="12">
        <f>MAX(G816,1)/Settings!$B$18</f>
        <v>0.74314041796286612</v>
      </c>
      <c r="I816" s="12">
        <f>-Settings!$B$21*LN(H816)</f>
        <v>1.187481057133452</v>
      </c>
      <c r="J816" s="12">
        <f>-Settings!$B$24*LN(H816)</f>
        <v>3.5624431714003562</v>
      </c>
      <c r="K816" s="12">
        <f>Settings!$B$12</f>
        <v>300</v>
      </c>
      <c r="L816" s="12">
        <f>Settings!$B$12*Settings!$B$25</f>
        <v>75</v>
      </c>
    </row>
    <row r="817" spans="1:12" x14ac:dyDescent="0.25">
      <c r="A817" s="7">
        <v>7</v>
      </c>
      <c r="B817" s="7">
        <v>92</v>
      </c>
      <c r="C817" s="12">
        <f>MOD(Settings!$B$17*C816,Settings!$B$18)</f>
        <v>1709015960</v>
      </c>
      <c r="D817" s="12">
        <f>MAX(C817,1)/Settings!$B$18</f>
        <v>0.79582257233365561</v>
      </c>
      <c r="E817" s="12">
        <f>-Settings!$B$11*LN(D817)</f>
        <v>13.70274102370607</v>
      </c>
      <c r="F817" s="12">
        <f t="shared" si="26"/>
        <v>5507.8907215974123</v>
      </c>
      <c r="G817" s="12">
        <f>MOD(Settings!$B$17*G816,Settings!$B$18)</f>
        <v>2063741882</v>
      </c>
      <c r="H817" s="12">
        <f>MAX(G817,1)/Settings!$B$18</f>
        <v>0.96100470189051923</v>
      </c>
      <c r="I817" s="12">
        <f>-Settings!$B$21*LN(H817)</f>
        <v>0.15910390927103366</v>
      </c>
      <c r="J817" s="12">
        <f>-Settings!$B$24*LN(H817)</f>
        <v>0.47731172781310094</v>
      </c>
      <c r="K817" s="12">
        <f>Settings!$B$12</f>
        <v>300</v>
      </c>
      <c r="L817" s="12">
        <f>Settings!$B$12*Settings!$B$25</f>
        <v>75</v>
      </c>
    </row>
    <row r="818" spans="1:12" x14ac:dyDescent="0.25">
      <c r="A818" s="7">
        <v>7</v>
      </c>
      <c r="B818" s="7">
        <v>93</v>
      </c>
      <c r="C818" s="12">
        <f>MOD(Settings!$B$17*C817,Settings!$B$18)</f>
        <v>837461095</v>
      </c>
      <c r="D818" s="12">
        <f>MAX(C818,1)/Settings!$B$18</f>
        <v>0.38997321174944433</v>
      </c>
      <c r="E818" s="12">
        <f>-Settings!$B$11*LN(D818)</f>
        <v>56.50063380236994</v>
      </c>
      <c r="F818" s="12">
        <f t="shared" si="26"/>
        <v>5564.3913553997818</v>
      </c>
      <c r="G818" s="12">
        <f>MOD(Settings!$B$17*G817,Settings!$B$18)</f>
        <v>1301428077</v>
      </c>
      <c r="H818" s="12">
        <f>MAX(G818,1)/Settings!$B$18</f>
        <v>0.60602467395645787</v>
      </c>
      <c r="I818" s="12">
        <f>-Settings!$B$21*LN(H818)</f>
        <v>2.0033383105677403</v>
      </c>
      <c r="J818" s="12">
        <f>-Settings!$B$24*LN(H818)</f>
        <v>6.0100149317032212</v>
      </c>
      <c r="K818" s="12">
        <f>Settings!$B$12</f>
        <v>300</v>
      </c>
      <c r="L818" s="12">
        <f>Settings!$B$12*Settings!$B$25</f>
        <v>75</v>
      </c>
    </row>
    <row r="819" spans="1:12" x14ac:dyDescent="0.25">
      <c r="A819" s="7">
        <v>7</v>
      </c>
      <c r="B819" s="7">
        <v>94</v>
      </c>
      <c r="C819" s="12">
        <f>MOD(Settings!$B$17*C818,Settings!$B$18)</f>
        <v>600801227</v>
      </c>
      <c r="D819" s="12">
        <f>MAX(C819,1)/Settings!$B$18</f>
        <v>0.27976987291116728</v>
      </c>
      <c r="E819" s="12">
        <f>-Settings!$B$11*LN(D819)</f>
        <v>76.427273772213937</v>
      </c>
      <c r="F819" s="12">
        <f t="shared" si="26"/>
        <v>5640.8186291719958</v>
      </c>
      <c r="G819" s="12">
        <f>MOD(Settings!$B$17*G818,Settings!$B$18)</f>
        <v>980745444</v>
      </c>
      <c r="H819" s="12">
        <f>MAX(G819,1)/Settings!$B$18</f>
        <v>0.45669518618690558</v>
      </c>
      <c r="I819" s="12">
        <f>-Settings!$B$21*LN(H819)</f>
        <v>3.1349563970956695</v>
      </c>
      <c r="J819" s="12">
        <f>-Settings!$B$24*LN(H819)</f>
        <v>9.404869191287009</v>
      </c>
      <c r="K819" s="12">
        <f>Settings!$B$12</f>
        <v>300</v>
      </c>
      <c r="L819" s="12">
        <f>Settings!$B$12*Settings!$B$25</f>
        <v>75</v>
      </c>
    </row>
    <row r="820" spans="1:12" x14ac:dyDescent="0.25">
      <c r="A820" s="7">
        <v>7</v>
      </c>
      <c r="B820" s="7">
        <v>95</v>
      </c>
      <c r="C820" s="12">
        <f>MOD(Settings!$B$17*C819,Settings!$B$18)</f>
        <v>198113995</v>
      </c>
      <c r="D820" s="12">
        <f>MAX(C820,1)/Settings!$B$18</f>
        <v>9.2254017988338141E-2</v>
      </c>
      <c r="E820" s="12">
        <f>-Settings!$B$11*LN(D820)</f>
        <v>142.99256649485224</v>
      </c>
      <c r="F820" s="12">
        <f t="shared" si="26"/>
        <v>5783.8111956668481</v>
      </c>
      <c r="G820" s="12">
        <f>MOD(Settings!$B$17*G819,Settings!$B$18)</f>
        <v>1451686583</v>
      </c>
      <c r="H820" s="12">
        <f>MAX(G820,1)/Settings!$B$18</f>
        <v>0.67599424332193758</v>
      </c>
      <c r="I820" s="12">
        <f>-Settings!$B$21*LN(H820)</f>
        <v>1.5662828750855315</v>
      </c>
      <c r="J820" s="12">
        <f>-Settings!$B$24*LN(H820)</f>
        <v>4.6988486252565949</v>
      </c>
      <c r="K820" s="12">
        <f>Settings!$B$12</f>
        <v>300</v>
      </c>
      <c r="L820" s="12">
        <f>Settings!$B$12*Settings!$B$25</f>
        <v>75</v>
      </c>
    </row>
    <row r="821" spans="1:12" x14ac:dyDescent="0.25">
      <c r="A821" s="7">
        <v>7</v>
      </c>
      <c r="B821" s="7">
        <v>96</v>
      </c>
      <c r="C821" s="12">
        <f>MOD(Settings!$B$17*C820,Settings!$B$18)</f>
        <v>1102261115</v>
      </c>
      <c r="D821" s="12">
        <f>MAX(C821,1)/Settings!$B$18</f>
        <v>0.51328032999917883</v>
      </c>
      <c r="E821" s="12">
        <f>-Settings!$B$11*LN(D821)</f>
        <v>40.015987849314506</v>
      </c>
      <c r="F821" s="12">
        <f t="shared" si="26"/>
        <v>5823.8271835161622</v>
      </c>
      <c r="G821" s="12">
        <f>MOD(Settings!$B$17*G820,Settings!$B$18)</f>
        <v>934686914</v>
      </c>
      <c r="H821" s="12">
        <f>MAX(G821,1)/Settings!$B$18</f>
        <v>0.43524751180561611</v>
      </c>
      <c r="I821" s="12">
        <f>-Settings!$B$21*LN(H821)</f>
        <v>3.3273616682072311</v>
      </c>
      <c r="J821" s="12">
        <f>-Settings!$B$24*LN(H821)</f>
        <v>9.9820850046216929</v>
      </c>
      <c r="K821" s="12">
        <f>Settings!$B$12</f>
        <v>300</v>
      </c>
      <c r="L821" s="12">
        <f>Settings!$B$12*Settings!$B$25</f>
        <v>75</v>
      </c>
    </row>
    <row r="822" spans="1:12" x14ac:dyDescent="0.25">
      <c r="A822" s="7">
        <v>7</v>
      </c>
      <c r="B822" s="7">
        <v>97</v>
      </c>
      <c r="C822" s="12">
        <f>MOD(Settings!$B$17*C821,Settings!$B$18)</f>
        <v>1508620783</v>
      </c>
      <c r="D822" s="12">
        <f>MAX(C822,1)/Settings!$B$18</f>
        <v>0.70250629619811955</v>
      </c>
      <c r="E822" s="12">
        <f>-Settings!$B$11*LN(D822)</f>
        <v>21.186054915287936</v>
      </c>
      <c r="F822" s="12">
        <f t="shared" si="26"/>
        <v>5845.0132384314502</v>
      </c>
      <c r="G822" s="12">
        <f>MOD(Settings!$B$17*G821,Settings!$B$18)</f>
        <v>440085793</v>
      </c>
      <c r="H822" s="12">
        <f>MAX(G822,1)/Settings!$B$18</f>
        <v>0.20493091698965565</v>
      </c>
      <c r="I822" s="12">
        <f>-Settings!$B$21*LN(H822)</f>
        <v>6.340329387728322</v>
      </c>
      <c r="J822" s="12">
        <f>-Settings!$B$24*LN(H822)</f>
        <v>19.020988163184967</v>
      </c>
      <c r="K822" s="12">
        <f>Settings!$B$12</f>
        <v>300</v>
      </c>
      <c r="L822" s="12">
        <f>Settings!$B$12*Settings!$B$25</f>
        <v>75</v>
      </c>
    </row>
    <row r="823" spans="1:12" x14ac:dyDescent="0.25">
      <c r="A823" s="7">
        <v>7</v>
      </c>
      <c r="B823" s="7">
        <v>98</v>
      </c>
      <c r="C823" s="12">
        <f>MOD(Settings!$B$17*C822,Settings!$B$18)</f>
        <v>50079752</v>
      </c>
      <c r="D823" s="12">
        <f>MAX(C823,1)/Settings!$B$18</f>
        <v>2.3320201795231647E-2</v>
      </c>
      <c r="E823" s="12">
        <f>-Settings!$B$11*LN(D823)</f>
        <v>225.50611585352789</v>
      </c>
      <c r="F823" s="12">
        <f t="shared" ref="F823:F845" si="27">F822+E823</f>
        <v>6070.5193542849784</v>
      </c>
      <c r="G823" s="12">
        <f>MOD(Settings!$B$17*G822,Settings!$B$18)</f>
        <v>588242683</v>
      </c>
      <c r="H823" s="12">
        <f>MAX(G823,1)/Settings!$B$18</f>
        <v>0.27392184514269319</v>
      </c>
      <c r="I823" s="12">
        <f>-Settings!$B$21*LN(H823)</f>
        <v>5.1796497999491704</v>
      </c>
      <c r="J823" s="12">
        <f>-Settings!$B$24*LN(H823)</f>
        <v>15.53894939984751</v>
      </c>
      <c r="K823" s="12">
        <f>Settings!$B$12</f>
        <v>300</v>
      </c>
      <c r="L823" s="12">
        <f>Settings!$B$12*Settings!$B$25</f>
        <v>75</v>
      </c>
    </row>
    <row r="824" spans="1:12" x14ac:dyDescent="0.25">
      <c r="A824" s="7">
        <v>7</v>
      </c>
      <c r="B824" s="7">
        <v>99</v>
      </c>
      <c r="C824" s="12">
        <f>MOD(Settings!$B$17*C823,Settings!$B$18)</f>
        <v>2024285887</v>
      </c>
      <c r="D824" s="12">
        <f>MAX(C824,1)/Settings!$B$18</f>
        <v>0.9426315724582558</v>
      </c>
      <c r="E824" s="12">
        <f>-Settings!$B$11*LN(D824)</f>
        <v>3.5447861986715492</v>
      </c>
      <c r="F824" s="12">
        <f t="shared" si="27"/>
        <v>6074.0641404836497</v>
      </c>
      <c r="G824" s="12">
        <f>MOD(Settings!$B$17*G823,Settings!$B$18)</f>
        <v>1727546040</v>
      </c>
      <c r="H824" s="12">
        <f>MAX(G824,1)/Settings!$B$18</f>
        <v>0.80445131324438901</v>
      </c>
      <c r="I824" s="12">
        <f>-Settings!$B$21*LN(H824)</f>
        <v>0.87037932964632281</v>
      </c>
      <c r="J824" s="12">
        <f>-Settings!$B$24*LN(H824)</f>
        <v>2.6111379889389683</v>
      </c>
      <c r="K824" s="12">
        <f>Settings!$B$12</f>
        <v>300</v>
      </c>
      <c r="L824" s="12">
        <f>Settings!$B$12*Settings!$B$25</f>
        <v>75</v>
      </c>
    </row>
    <row r="825" spans="1:12" x14ac:dyDescent="0.25">
      <c r="A825" s="7">
        <v>7</v>
      </c>
      <c r="B825" s="7">
        <v>100</v>
      </c>
      <c r="C825" s="12">
        <f>MOD(Settings!$B$17*C824,Settings!$B$18)</f>
        <v>1736967035</v>
      </c>
      <c r="D825" s="12">
        <f>MAX(C825,1)/Settings!$B$18</f>
        <v>0.80883830590585171</v>
      </c>
      <c r="E825" s="12">
        <f>-Settings!$B$11*LN(D825)</f>
        <v>12.729375059433121</v>
      </c>
      <c r="F825" s="12">
        <f t="shared" si="27"/>
        <v>6086.7935155430832</v>
      </c>
      <c r="G825" s="12">
        <f>MOD(Settings!$B$17*G824,Settings!$B$18)</f>
        <v>887386840</v>
      </c>
      <c r="H825" s="12">
        <f>MAX(G825,1)/Settings!$B$18</f>
        <v>0.4132216984467682</v>
      </c>
      <c r="I825" s="12">
        <f>-Settings!$B$21*LN(H825)</f>
        <v>3.5350841197340208</v>
      </c>
      <c r="J825" s="12">
        <f>-Settings!$B$24*LN(H825)</f>
        <v>10.605252359202062</v>
      </c>
      <c r="K825" s="12">
        <f>Settings!$B$12</f>
        <v>300</v>
      </c>
      <c r="L825" s="12">
        <f>Settings!$B$12*Settings!$B$25</f>
        <v>75</v>
      </c>
    </row>
    <row r="826" spans="1:12" x14ac:dyDescent="0.25">
      <c r="A826" s="7">
        <v>7</v>
      </c>
      <c r="B826" s="7">
        <v>101</v>
      </c>
      <c r="C826" s="12">
        <f>MOD(Settings!$B$17*C825,Settings!$B$18)</f>
        <v>312259927</v>
      </c>
      <c r="D826" s="12">
        <f>MAX(C826,1)/Settings!$B$18</f>
        <v>0.14540735964915127</v>
      </c>
      <c r="E826" s="12">
        <f>-Settings!$B$11*LN(D826)</f>
        <v>115.69296591567389</v>
      </c>
      <c r="F826" s="12">
        <f t="shared" si="27"/>
        <v>6202.4864814587572</v>
      </c>
      <c r="G826" s="12">
        <f>MOD(Settings!$B$17*G825,Settings!$B$18)</f>
        <v>36691465</v>
      </c>
      <c r="H826" s="12">
        <f>MAX(G826,1)/Settings!$B$18</f>
        <v>1.7085794833063054E-2</v>
      </c>
      <c r="I826" s="12">
        <f>-Settings!$B$21*LN(H826)</f>
        <v>16.278031488889283</v>
      </c>
      <c r="J826" s="12">
        <f>-Settings!$B$24*LN(H826)</f>
        <v>48.83409446666785</v>
      </c>
      <c r="K826" s="12">
        <f>Settings!$B$12</f>
        <v>300</v>
      </c>
      <c r="L826" s="12">
        <f>Settings!$B$12*Settings!$B$25</f>
        <v>75</v>
      </c>
    </row>
    <row r="827" spans="1:12" x14ac:dyDescent="0.25">
      <c r="A827" s="7">
        <v>7</v>
      </c>
      <c r="B827" s="7">
        <v>102</v>
      </c>
      <c r="C827" s="12">
        <f>MOD(Settings!$B$17*C826,Settings!$B$18)</f>
        <v>1850043468</v>
      </c>
      <c r="D827" s="12">
        <f>MAX(C827,1)/Settings!$B$18</f>
        <v>0.86149362328531853</v>
      </c>
      <c r="E827" s="12">
        <f>-Settings!$B$11*LN(D827)</f>
        <v>8.945257494948855</v>
      </c>
      <c r="F827" s="12">
        <f t="shared" si="27"/>
        <v>6211.4317389537064</v>
      </c>
      <c r="G827" s="12">
        <f>MOD(Settings!$B$17*G826,Settings!$B$18)</f>
        <v>345645566</v>
      </c>
      <c r="H827" s="12">
        <f>MAX(G827,1)/Settings!$B$18</f>
        <v>0.16095375929072209</v>
      </c>
      <c r="I827" s="12">
        <f>-Settings!$B$21*LN(H827)</f>
        <v>7.3065526584983296</v>
      </c>
      <c r="J827" s="12">
        <f>-Settings!$B$24*LN(H827)</f>
        <v>21.919657975494989</v>
      </c>
      <c r="K827" s="12">
        <f>Settings!$B$12</f>
        <v>300</v>
      </c>
      <c r="L827" s="12">
        <f>Settings!$B$12*Settings!$B$25</f>
        <v>75</v>
      </c>
    </row>
    <row r="828" spans="1:12" x14ac:dyDescent="0.25">
      <c r="A828" s="7">
        <v>7</v>
      </c>
      <c r="B828" s="7">
        <v>103</v>
      </c>
      <c r="C828" s="12">
        <f>MOD(Settings!$B$17*C827,Settings!$B$18)</f>
        <v>264841763</v>
      </c>
      <c r="D828" s="12">
        <f>MAX(C828,1)/Settings!$B$18</f>
        <v>0.1233265563488596</v>
      </c>
      <c r="E828" s="12">
        <f>-Settings!$B$11*LN(D828)</f>
        <v>125.57517072266774</v>
      </c>
      <c r="F828" s="12">
        <f t="shared" si="27"/>
        <v>6337.0069096763746</v>
      </c>
      <c r="G828" s="12">
        <f>MOD(Settings!$B$17*G827,Settings!$B$18)</f>
        <v>321762627</v>
      </c>
      <c r="H828" s="12">
        <f>MAX(G828,1)/Settings!$B$18</f>
        <v>0.1498323991661111</v>
      </c>
      <c r="I828" s="12">
        <f>-Settings!$B$21*LN(H828)</f>
        <v>7.5929517938677744</v>
      </c>
      <c r="J828" s="12">
        <f>-Settings!$B$24*LN(H828)</f>
        <v>22.778855381603321</v>
      </c>
      <c r="K828" s="12">
        <f>Settings!$B$12</f>
        <v>300</v>
      </c>
      <c r="L828" s="12">
        <f>Settings!$B$12*Settings!$B$25</f>
        <v>75</v>
      </c>
    </row>
    <row r="829" spans="1:12" x14ac:dyDescent="0.25">
      <c r="A829" s="7">
        <v>7</v>
      </c>
      <c r="B829" s="7">
        <v>104</v>
      </c>
      <c r="C829" s="12">
        <f>MOD(Settings!$B$17*C828,Settings!$B$18)</f>
        <v>1609394157</v>
      </c>
      <c r="D829" s="12">
        <f>MAX(C829,1)/Settings!$B$18</f>
        <v>0.74943255528315555</v>
      </c>
      <c r="E829" s="12">
        <f>-Settings!$B$11*LN(D829)</f>
        <v>17.306337106108327</v>
      </c>
      <c r="F829" s="12">
        <f t="shared" si="27"/>
        <v>6354.3132467824826</v>
      </c>
      <c r="G829" s="12">
        <f>MOD(Settings!$B$17*G828,Settings!$B$18)</f>
        <v>500648843</v>
      </c>
      <c r="H829" s="12">
        <f>MAX(G829,1)/Settings!$B$18</f>
        <v>0.23313278482907115</v>
      </c>
      <c r="I829" s="12">
        <f>-Settings!$B$21*LN(H829)</f>
        <v>5.8245883830917338</v>
      </c>
      <c r="J829" s="12">
        <f>-Settings!$B$24*LN(H829)</f>
        <v>17.473765149275202</v>
      </c>
      <c r="K829" s="12">
        <f>Settings!$B$12</f>
        <v>300</v>
      </c>
      <c r="L829" s="12">
        <f>Settings!$B$12*Settings!$B$25</f>
        <v>75</v>
      </c>
    </row>
    <row r="830" spans="1:12" x14ac:dyDescent="0.25">
      <c r="A830" s="7">
        <v>7</v>
      </c>
      <c r="B830" s="7">
        <v>105</v>
      </c>
      <c r="C830" s="12">
        <f>MOD(Settings!$B$17*C829,Settings!$B$18)</f>
        <v>1531062734</v>
      </c>
      <c r="D830" s="12">
        <f>MAX(C830,1)/Settings!$B$18</f>
        <v>0.71295664399534309</v>
      </c>
      <c r="E830" s="12">
        <f>-Settings!$B$11*LN(D830)</f>
        <v>20.300080096642972</v>
      </c>
      <c r="F830" s="12">
        <f t="shared" si="27"/>
        <v>6374.6133268791255</v>
      </c>
      <c r="G830" s="12">
        <f>MOD(Settings!$B$17*G829,Settings!$B$18)</f>
        <v>564175355</v>
      </c>
      <c r="H830" s="12">
        <f>MAX(G830,1)/Settings!$B$18</f>
        <v>0.26271462219893682</v>
      </c>
      <c r="I830" s="12">
        <f>-Settings!$B$21*LN(H830)</f>
        <v>5.3467476905328448</v>
      </c>
      <c r="J830" s="12">
        <f>-Settings!$B$24*LN(H830)</f>
        <v>16.040243071598535</v>
      </c>
      <c r="K830" s="12">
        <f>Settings!$B$12</f>
        <v>300</v>
      </c>
      <c r="L830" s="12">
        <f>Settings!$B$12*Settings!$B$25</f>
        <v>75</v>
      </c>
    </row>
    <row r="831" spans="1:12" x14ac:dyDescent="0.25">
      <c r="A831" s="7">
        <v>7</v>
      </c>
      <c r="B831" s="7">
        <v>106</v>
      </c>
      <c r="C831" s="12">
        <f>MOD(Settings!$B$17*C830,Settings!$B$18)</f>
        <v>1422311984</v>
      </c>
      <c r="D831" s="12">
        <f>MAX(C831,1)/Settings!$B$18</f>
        <v>0.66231562973107938</v>
      </c>
      <c r="E831" s="12">
        <f>-Settings!$B$11*LN(D831)</f>
        <v>24.72078327590814</v>
      </c>
      <c r="F831" s="12">
        <f t="shared" si="27"/>
        <v>6399.3341101550332</v>
      </c>
      <c r="G831" s="12">
        <f>MOD(Settings!$B$17*G830,Settings!$B$18)</f>
        <v>954889980</v>
      </c>
      <c r="H831" s="12">
        <f>MAX(G831,1)/Settings!$B$18</f>
        <v>0.44465529753112015</v>
      </c>
      <c r="I831" s="12">
        <f>-Settings!$B$21*LN(H831)</f>
        <v>3.2418236370905316</v>
      </c>
      <c r="J831" s="12">
        <f>-Settings!$B$24*LN(H831)</f>
        <v>9.7254709112715947</v>
      </c>
      <c r="K831" s="12">
        <f>Settings!$B$12</f>
        <v>300</v>
      </c>
      <c r="L831" s="12">
        <f>Settings!$B$12*Settings!$B$25</f>
        <v>75</v>
      </c>
    </row>
    <row r="832" spans="1:12" x14ac:dyDescent="0.25">
      <c r="A832" s="7">
        <v>7</v>
      </c>
      <c r="B832" s="7">
        <v>107</v>
      </c>
      <c r="C832" s="12">
        <f>MOD(Settings!$B$17*C831,Settings!$B$18)</f>
        <v>1157040331</v>
      </c>
      <c r="D832" s="12">
        <f>MAX(C832,1)/Settings!$B$18</f>
        <v>0.53878889025132581</v>
      </c>
      <c r="E832" s="12">
        <f>-Settings!$B$11*LN(D832)</f>
        <v>37.10588724528732</v>
      </c>
      <c r="F832" s="12">
        <f t="shared" si="27"/>
        <v>6436.4399974003209</v>
      </c>
      <c r="G832" s="12">
        <f>MOD(Settings!$B$17*G831,Settings!$B$18)</f>
        <v>690599829</v>
      </c>
      <c r="H832" s="12">
        <f>MAX(G832,1)/Settings!$B$18</f>
        <v>0.32158560553639459</v>
      </c>
      <c r="I832" s="12">
        <f>-Settings!$B$21*LN(H832)</f>
        <v>4.5379660063331242</v>
      </c>
      <c r="J832" s="12">
        <f>-Settings!$B$24*LN(H832)</f>
        <v>13.613898018999372</v>
      </c>
      <c r="K832" s="12">
        <f>Settings!$B$12</f>
        <v>300</v>
      </c>
      <c r="L832" s="12">
        <f>Settings!$B$12*Settings!$B$25</f>
        <v>75</v>
      </c>
    </row>
    <row r="833" spans="1:12" x14ac:dyDescent="0.25">
      <c r="A833" s="7">
        <v>7</v>
      </c>
      <c r="B833" s="7">
        <v>108</v>
      </c>
      <c r="C833" s="12">
        <f>MOD(Settings!$B$17*C832,Settings!$B$18)</f>
        <v>912419532</v>
      </c>
      <c r="D833" s="12">
        <f>MAX(C833,1)/Settings!$B$18</f>
        <v>0.42487845403369445</v>
      </c>
      <c r="E833" s="12">
        <f>-Settings!$B$11*LN(D833)</f>
        <v>51.357128488185531</v>
      </c>
      <c r="F833" s="12">
        <f t="shared" si="27"/>
        <v>6487.7971258885063</v>
      </c>
      <c r="G833" s="12">
        <f>MOD(Settings!$B$17*G832,Settings!$B$18)</f>
        <v>1909697615</v>
      </c>
      <c r="H833" s="12">
        <f>MAX(G833,1)/Settings!$B$18</f>
        <v>0.88927225018351908</v>
      </c>
      <c r="I833" s="12">
        <f>-Settings!$B$21*LN(H833)</f>
        <v>0.46940738870016202</v>
      </c>
      <c r="J833" s="12">
        <f>-Settings!$B$24*LN(H833)</f>
        <v>1.4082221661004861</v>
      </c>
      <c r="K833" s="12">
        <f>Settings!$B$12</f>
        <v>300</v>
      </c>
      <c r="L833" s="12">
        <f>Settings!$B$12*Settings!$B$25</f>
        <v>75</v>
      </c>
    </row>
    <row r="834" spans="1:12" x14ac:dyDescent="0.25">
      <c r="A834" s="7">
        <v>7</v>
      </c>
      <c r="B834" s="7">
        <v>109</v>
      </c>
      <c r="C834" s="12">
        <f>MOD(Settings!$B$17*C833,Settings!$B$18)</f>
        <v>2001834744</v>
      </c>
      <c r="D834" s="12">
        <f>MAX(C834,1)/Settings!$B$18</f>
        <v>0.93217694430247733</v>
      </c>
      <c r="E834" s="12">
        <f>-Settings!$B$11*LN(D834)</f>
        <v>4.2139576748887402</v>
      </c>
      <c r="F834" s="12">
        <f t="shared" si="27"/>
        <v>6492.011083563395</v>
      </c>
      <c r="G834" s="12">
        <f>MOD(Settings!$B$17*G833,Settings!$B$18)</f>
        <v>2144710890</v>
      </c>
      <c r="H834" s="12">
        <f>MAX(G834,1)/Settings!$B$18</f>
        <v>0.99870883440538716</v>
      </c>
      <c r="I834" s="12">
        <f>-Settings!$B$21*LN(H834)</f>
        <v>5.1679994684365928E-3</v>
      </c>
      <c r="J834" s="12">
        <f>-Settings!$B$24*LN(H834)</f>
        <v>1.5503998405309779E-2</v>
      </c>
      <c r="K834" s="12">
        <f>Settings!$B$12</f>
        <v>300</v>
      </c>
      <c r="L834" s="12">
        <f>Settings!$B$12*Settings!$B$25</f>
        <v>75</v>
      </c>
    </row>
    <row r="835" spans="1:12" x14ac:dyDescent="0.25">
      <c r="A835" s="7">
        <v>7</v>
      </c>
      <c r="B835" s="7">
        <v>110</v>
      </c>
      <c r="C835" s="12">
        <f>MOD(Settings!$B$17*C834,Settings!$B$18)</f>
        <v>210244859</v>
      </c>
      <c r="D835" s="12">
        <f>MAX(C835,1)/Settings!$B$18</f>
        <v>9.7902891737363718E-2</v>
      </c>
      <c r="E835" s="12">
        <f>-Settings!$B$11*LN(D835)</f>
        <v>139.42675153303841</v>
      </c>
      <c r="F835" s="12">
        <f t="shared" si="27"/>
        <v>6631.4378350964334</v>
      </c>
      <c r="G835" s="12">
        <f>MOD(Settings!$B$17*G834,Settings!$B$18)</f>
        <v>642913335</v>
      </c>
      <c r="H835" s="12">
        <f>MAX(G835,1)/Settings!$B$18</f>
        <v>0.29937985134282141</v>
      </c>
      <c r="I835" s="12">
        <f>-Settings!$B$21*LN(H835)</f>
        <v>4.8241684241812113</v>
      </c>
      <c r="J835" s="12">
        <f>-Settings!$B$24*LN(H835)</f>
        <v>14.472505272543634</v>
      </c>
      <c r="K835" s="12">
        <f>Settings!$B$12</f>
        <v>300</v>
      </c>
      <c r="L835" s="12">
        <f>Settings!$B$12*Settings!$B$25</f>
        <v>75</v>
      </c>
    </row>
    <row r="836" spans="1:12" x14ac:dyDescent="0.25">
      <c r="A836" s="7">
        <v>7</v>
      </c>
      <c r="B836" s="7">
        <v>111</v>
      </c>
      <c r="C836" s="12">
        <f>MOD(Settings!$B$17*C835,Settings!$B$18)</f>
        <v>974745898</v>
      </c>
      <c r="D836" s="12">
        <f>MAX(C836,1)/Settings!$B$18</f>
        <v>0.45390142987198262</v>
      </c>
      <c r="E836" s="12">
        <f>-Settings!$B$11*LN(D836)</f>
        <v>47.392513159982705</v>
      </c>
      <c r="F836" s="12">
        <f t="shared" si="27"/>
        <v>6678.8303482564161</v>
      </c>
      <c r="G836" s="12">
        <f>MOD(Settings!$B$17*G835,Settings!$B$18)</f>
        <v>1454193288</v>
      </c>
      <c r="H836" s="12">
        <f>MAX(G836,1)/Settings!$B$18</f>
        <v>0.67716151879968189</v>
      </c>
      <c r="I836" s="12">
        <f>-Settings!$B$21*LN(H836)</f>
        <v>1.559381817277075</v>
      </c>
      <c r="J836" s="12">
        <f>-Settings!$B$24*LN(H836)</f>
        <v>4.6781454518312255</v>
      </c>
      <c r="K836" s="12">
        <f>Settings!$B$12</f>
        <v>300</v>
      </c>
      <c r="L836" s="12">
        <f>Settings!$B$12*Settings!$B$25</f>
        <v>75</v>
      </c>
    </row>
    <row r="837" spans="1:12" x14ac:dyDescent="0.25">
      <c r="A837" s="7">
        <v>7</v>
      </c>
      <c r="B837" s="7">
        <v>112</v>
      </c>
      <c r="C837" s="12">
        <f>MOD(Settings!$B$17*C836,Settings!$B$18)</f>
        <v>1549048370</v>
      </c>
      <c r="D837" s="12">
        <f>MAX(C837,1)/Settings!$B$18</f>
        <v>0.7213318584120515</v>
      </c>
      <c r="E837" s="12">
        <f>-Settings!$B$11*LN(D837)</f>
        <v>19.599358344074137</v>
      </c>
      <c r="F837" s="12">
        <f t="shared" si="27"/>
        <v>6698.4297066004901</v>
      </c>
      <c r="G837" s="12">
        <f>MOD(Settings!$B$17*G836,Settings!$B$18)</f>
        <v>115204909</v>
      </c>
      <c r="H837" s="12">
        <f>MAX(G837,1)/Settings!$B$18</f>
        <v>5.3646466254092036E-2</v>
      </c>
      <c r="I837" s="12">
        <f>-Settings!$B$21*LN(H837)</f>
        <v>11.701358714909031</v>
      </c>
      <c r="J837" s="12">
        <f>-Settings!$B$24*LN(H837)</f>
        <v>35.104076144727088</v>
      </c>
      <c r="K837" s="12">
        <f>Settings!$B$12</f>
        <v>300</v>
      </c>
      <c r="L837" s="12">
        <f>Settings!$B$12*Settings!$B$25</f>
        <v>75</v>
      </c>
    </row>
    <row r="838" spans="1:12" x14ac:dyDescent="0.25">
      <c r="A838" s="7">
        <v>7</v>
      </c>
      <c r="B838" s="7">
        <v>113</v>
      </c>
      <c r="C838" s="12">
        <f>MOD(Settings!$B$17*C837,Settings!$B$18)</f>
        <v>911702009</v>
      </c>
      <c r="D838" s="12">
        <f>MAX(C838,1)/Settings!$B$18</f>
        <v>0.42454433134968594</v>
      </c>
      <c r="E838" s="12">
        <f>-Settings!$B$11*LN(D838)</f>
        <v>51.40433080585214</v>
      </c>
      <c r="F838" s="12">
        <f t="shared" si="27"/>
        <v>6749.8340374063418</v>
      </c>
      <c r="G838" s="12">
        <f>MOD(Settings!$B$17*G837,Settings!$B$18)</f>
        <v>1366139616</v>
      </c>
      <c r="H838" s="12">
        <f>MAX(G838,1)/Settings!$B$18</f>
        <v>0.63615833252489484</v>
      </c>
      <c r="I838" s="12">
        <f>-Settings!$B$21*LN(H838)</f>
        <v>1.8092311844568414</v>
      </c>
      <c r="J838" s="12">
        <f>-Settings!$B$24*LN(H838)</f>
        <v>5.4276935533705242</v>
      </c>
      <c r="K838" s="12">
        <f>Settings!$B$12</f>
        <v>300</v>
      </c>
      <c r="L838" s="12">
        <f>Settings!$B$12*Settings!$B$25</f>
        <v>75</v>
      </c>
    </row>
    <row r="839" spans="1:12" x14ac:dyDescent="0.25">
      <c r="A839" s="7">
        <v>7</v>
      </c>
      <c r="B839" s="7">
        <v>114</v>
      </c>
      <c r="C839" s="12">
        <f>MOD(Settings!$B$17*C838,Settings!$B$18)</f>
        <v>679843918</v>
      </c>
      <c r="D839" s="12">
        <f>MAX(C839,1)/Settings!$B$18</f>
        <v>0.31657699417163476</v>
      </c>
      <c r="E839" s="12">
        <f>-Settings!$B$11*LN(D839)</f>
        <v>69.01132796746441</v>
      </c>
      <c r="F839" s="12">
        <f t="shared" si="27"/>
        <v>6818.8453653738061</v>
      </c>
      <c r="G839" s="12">
        <f>MOD(Settings!$B$17*G838,Settings!$B$18)</f>
        <v>1960856035</v>
      </c>
      <c r="H839" s="12">
        <f>MAX(G839,1)/Settings!$B$18</f>
        <v>0.91309474590844231</v>
      </c>
      <c r="I839" s="12">
        <f>-Settings!$B$21*LN(H839)</f>
        <v>0.36366251800567917</v>
      </c>
      <c r="J839" s="12">
        <f>-Settings!$B$24*LN(H839)</f>
        <v>1.0909875540170375</v>
      </c>
      <c r="K839" s="12">
        <f>Settings!$B$12</f>
        <v>300</v>
      </c>
      <c r="L839" s="12">
        <f>Settings!$B$12*Settings!$B$25</f>
        <v>75</v>
      </c>
    </row>
    <row r="840" spans="1:12" x14ac:dyDescent="0.25">
      <c r="A840" s="7">
        <v>7</v>
      </c>
      <c r="B840" s="7">
        <v>115</v>
      </c>
      <c r="C840" s="12">
        <f>MOD(Settings!$B$17*C839,Settings!$B$18)</f>
        <v>1523727786</v>
      </c>
      <c r="D840" s="12">
        <f>MAX(C840,1)/Settings!$B$18</f>
        <v>0.70954104266573725</v>
      </c>
      <c r="E840" s="12">
        <f>-Settings!$B$11*LN(D840)</f>
        <v>20.588216204767697</v>
      </c>
      <c r="F840" s="12">
        <f t="shared" si="27"/>
        <v>6839.4335815785735</v>
      </c>
      <c r="G840" s="12">
        <f>MOD(Settings!$B$17*G839,Settings!$B$18)</f>
        <v>823333383</v>
      </c>
      <c r="H840" s="12">
        <f>MAX(G840,1)/Settings!$B$18</f>
        <v>0.38339448318974789</v>
      </c>
      <c r="I840" s="12">
        <f>-Settings!$B$21*LN(H840)</f>
        <v>3.8347633506022847</v>
      </c>
      <c r="J840" s="12">
        <f>-Settings!$B$24*LN(H840)</f>
        <v>11.504290051806855</v>
      </c>
      <c r="K840" s="12">
        <f>Settings!$B$12</f>
        <v>300</v>
      </c>
      <c r="L840" s="12">
        <f>Settings!$B$12*Settings!$B$25</f>
        <v>75</v>
      </c>
    </row>
    <row r="841" spans="1:12" x14ac:dyDescent="0.25">
      <c r="A841" s="7">
        <v>7</v>
      </c>
      <c r="B841" s="7">
        <v>116</v>
      </c>
      <c r="C841" s="12">
        <f>MOD(Settings!$B$17*C840,Settings!$B$18)</f>
        <v>550408827</v>
      </c>
      <c r="D841" s="12">
        <f>MAX(C841,1)/Settings!$B$18</f>
        <v>0.25630408304571362</v>
      </c>
      <c r="E841" s="12">
        <f>-Settings!$B$11*LN(D841)</f>
        <v>81.683442900630482</v>
      </c>
      <c r="F841" s="12">
        <f t="shared" si="27"/>
        <v>6921.1170244792038</v>
      </c>
      <c r="G841" s="12">
        <f>MOD(Settings!$B$17*G840,Settings!$B$18)</f>
        <v>1527030460</v>
      </c>
      <c r="H841" s="12">
        <f>MAX(G841,1)/Settings!$B$18</f>
        <v>0.71107897009285115</v>
      </c>
      <c r="I841" s="12">
        <f>-Settings!$B$21*LN(H841)</f>
        <v>1.3638871451959822</v>
      </c>
      <c r="J841" s="12">
        <f>-Settings!$B$24*LN(H841)</f>
        <v>4.0916614355879464</v>
      </c>
      <c r="K841" s="12">
        <f>Settings!$B$12</f>
        <v>300</v>
      </c>
      <c r="L841" s="12">
        <f>Settings!$B$12*Settings!$B$25</f>
        <v>75</v>
      </c>
    </row>
    <row r="842" spans="1:12" x14ac:dyDescent="0.25">
      <c r="A842" s="7">
        <v>7</v>
      </c>
      <c r="B842" s="7">
        <v>117</v>
      </c>
      <c r="C842" s="12">
        <f>MOD(Settings!$B$17*C841,Settings!$B$18)</f>
        <v>1509087760</v>
      </c>
      <c r="D842" s="12">
        <f>MAX(C842,1)/Settings!$B$18</f>
        <v>0.70272374930918391</v>
      </c>
      <c r="E842" s="12">
        <f>-Settings!$B$11*LN(D842)</f>
        <v>21.167485447876221</v>
      </c>
      <c r="F842" s="12">
        <f t="shared" si="27"/>
        <v>6942.2845099270799</v>
      </c>
      <c r="G842" s="12">
        <f>MOD(Settings!$B$17*G841,Settings!$B$18)</f>
        <v>223875923</v>
      </c>
      <c r="H842" s="12">
        <f>MAX(G842,1)/Settings!$B$18</f>
        <v>0.10425035054993366</v>
      </c>
      <c r="I842" s="12">
        <f>-Settings!$B$21*LN(H842)</f>
        <v>9.0438402228783517</v>
      </c>
      <c r="J842" s="12">
        <f>-Settings!$B$24*LN(H842)</f>
        <v>27.131520668635055</v>
      </c>
      <c r="K842" s="12">
        <f>Settings!$B$12</f>
        <v>300</v>
      </c>
      <c r="L842" s="12">
        <f>Settings!$B$12*Settings!$B$25</f>
        <v>75</v>
      </c>
    </row>
    <row r="843" spans="1:12" x14ac:dyDescent="0.25">
      <c r="A843" s="7">
        <v>7</v>
      </c>
      <c r="B843" s="7">
        <v>118</v>
      </c>
      <c r="C843" s="12">
        <f>MOD(Settings!$B$17*C842,Settings!$B$18)</f>
        <v>1456111250</v>
      </c>
      <c r="D843" s="12">
        <f>MAX(C843,1)/Settings!$B$18</f>
        <v>0.67805463945402511</v>
      </c>
      <c r="E843" s="12">
        <f>-Settings!$B$11*LN(D843)</f>
        <v>23.311644307418703</v>
      </c>
      <c r="F843" s="12">
        <f t="shared" si="27"/>
        <v>6965.5961542344985</v>
      </c>
      <c r="G843" s="12">
        <f>MOD(Settings!$B$17*G842,Settings!$B$18)</f>
        <v>291288317</v>
      </c>
      <c r="H843" s="12">
        <f>MAX(G843,1)/Settings!$B$18</f>
        <v>0.13564169273508792</v>
      </c>
      <c r="I843" s="12">
        <f>-Settings!$B$21*LN(H843)</f>
        <v>7.9909539287470519</v>
      </c>
      <c r="J843" s="12">
        <f>-Settings!$B$24*LN(H843)</f>
        <v>23.972861786241154</v>
      </c>
      <c r="K843" s="12">
        <f>Settings!$B$12</f>
        <v>300</v>
      </c>
      <c r="L843" s="12">
        <f>Settings!$B$12*Settings!$B$25</f>
        <v>75</v>
      </c>
    </row>
    <row r="844" spans="1:12" x14ac:dyDescent="0.25">
      <c r="A844" s="7">
        <v>7</v>
      </c>
      <c r="B844" s="7">
        <v>119</v>
      </c>
      <c r="C844" s="12">
        <f>MOD(Settings!$B$17*C843,Settings!$B$18)</f>
        <v>138137538</v>
      </c>
      <c r="D844" s="12">
        <f>MAX(C844,1)/Settings!$B$18</f>
        <v>6.4325303800555553E-2</v>
      </c>
      <c r="E844" s="12">
        <f>-Settings!$B$11*LN(D844)</f>
        <v>164.62813187551674</v>
      </c>
      <c r="F844" s="12">
        <f t="shared" si="27"/>
        <v>7130.2242861100149</v>
      </c>
      <c r="G844" s="12">
        <f>MOD(Settings!$B$17*G843,Settings!$B$18)</f>
        <v>1567512306</v>
      </c>
      <c r="H844" s="12">
        <f>MAX(G844,1)/Settings!$B$18</f>
        <v>0.72992979862258289</v>
      </c>
      <c r="I844" s="12">
        <f>-Settings!$B$21*LN(H844)</f>
        <v>1.2592276629376276</v>
      </c>
      <c r="J844" s="12">
        <f>-Settings!$B$24*LN(H844)</f>
        <v>3.7776829888128827</v>
      </c>
      <c r="K844" s="12">
        <f>Settings!$B$12</f>
        <v>300</v>
      </c>
      <c r="L844" s="12">
        <f>Settings!$B$12*Settings!$B$25</f>
        <v>75</v>
      </c>
    </row>
    <row r="845" spans="1:12" x14ac:dyDescent="0.25">
      <c r="A845" s="7">
        <v>7</v>
      </c>
      <c r="B845" s="7">
        <v>120</v>
      </c>
      <c r="C845" s="12">
        <f>MOD(Settings!$B$17*C844,Settings!$B$18)</f>
        <v>247778759</v>
      </c>
      <c r="D845" s="12">
        <f>MAX(C845,1)/Settings!$B$18</f>
        <v>0.11538097593718254</v>
      </c>
      <c r="E845" s="12">
        <f>-Settings!$B$11*LN(D845)</f>
        <v>129.57094750371473</v>
      </c>
      <c r="F845" s="12">
        <f t="shared" si="27"/>
        <v>7259.7952336137296</v>
      </c>
      <c r="G845" s="12">
        <f>MOD(Settings!$B$17*G844,Settings!$B$18)</f>
        <v>1997429193</v>
      </c>
      <c r="H845" s="12">
        <f>MAX(G845,1)/Settings!$B$18</f>
        <v>0.93012544975156219</v>
      </c>
      <c r="I845" s="12">
        <f>-Settings!$B$21*LN(H845)</f>
        <v>0.28974323890396048</v>
      </c>
      <c r="J845" s="12">
        <f>-Settings!$B$24*LN(H845)</f>
        <v>0.86922971671188143</v>
      </c>
      <c r="K845" s="12">
        <f>Settings!$B$12</f>
        <v>300</v>
      </c>
      <c r="L845" s="12">
        <f>Settings!$B$12*Settings!$B$25</f>
        <v>75</v>
      </c>
    </row>
    <row r="846" spans="1:12" x14ac:dyDescent="0.25">
      <c r="A846" s="7">
        <v>8</v>
      </c>
      <c r="B846" s="7">
        <v>1</v>
      </c>
      <c r="C846" s="12">
        <f>MOD(Settings!$B$17*(Settings!$B$15+1000*A846),Settings!$B$18)</f>
        <v>341938415</v>
      </c>
      <c r="D846" s="12">
        <f>MAX(C846,1)/Settings!$B$18</f>
        <v>0.15922748258301406</v>
      </c>
      <c r="E846" s="12">
        <f>-Settings!$B$11*LN(D846)</f>
        <v>110.24528347081718</v>
      </c>
      <c r="F846" s="12">
        <f>E846</f>
        <v>110.24528347081718</v>
      </c>
      <c r="G846" s="12">
        <f>MOD(Settings!$B$17*(Settings!$B$16+1000*A846),Settings!$B$18)</f>
        <v>1047429047</v>
      </c>
      <c r="H846" s="12">
        <f>MAX(G846,1)/Settings!$B$18</f>
        <v>0.48774715861666351</v>
      </c>
      <c r="I846" s="12">
        <f>-Settings!$B$21*LN(H846)</f>
        <v>2.8718324999483689</v>
      </c>
      <c r="J846" s="12">
        <f>-Settings!$B$24*LN(H846)</f>
        <v>8.615497499845107</v>
      </c>
      <c r="K846" s="12">
        <f>Settings!$B$12</f>
        <v>300</v>
      </c>
      <c r="L846" s="12">
        <f>Settings!$B$12*Settings!$B$25</f>
        <v>75</v>
      </c>
    </row>
    <row r="847" spans="1:12" x14ac:dyDescent="0.25">
      <c r="A847" s="7">
        <v>8</v>
      </c>
      <c r="B847" s="7">
        <v>2</v>
      </c>
      <c r="C847" s="12">
        <f>MOD(Settings!$B$17*C846,Settings!$B$18)</f>
        <v>292701533</v>
      </c>
      <c r="D847" s="12">
        <f>MAX(C847,1)/Settings!$B$18</f>
        <v>0.13629977271719826</v>
      </c>
      <c r="E847" s="12">
        <f>-Settings!$B$11*LN(D847)</f>
        <v>119.57391646798571</v>
      </c>
      <c r="F847" s="12">
        <f t="shared" ref="F847:F878" si="28">F846+E847</f>
        <v>229.81919993880291</v>
      </c>
      <c r="G847" s="12">
        <f>MOD(Settings!$B$17*G846,Settings!$B$18)</f>
        <v>1216538470</v>
      </c>
      <c r="H847" s="12">
        <f>MAX(G847,1)/Settings!$B$18</f>
        <v>0.5664948702633823</v>
      </c>
      <c r="I847" s="12">
        <f>-Settings!$B$21*LN(H847)</f>
        <v>2.2731490147789386</v>
      </c>
      <c r="J847" s="12">
        <f>-Settings!$B$24*LN(H847)</f>
        <v>6.8194470443368154</v>
      </c>
      <c r="K847" s="12">
        <f>Settings!$B$12</f>
        <v>300</v>
      </c>
      <c r="L847" s="12">
        <f>Settings!$B$12*Settings!$B$25</f>
        <v>75</v>
      </c>
    </row>
    <row r="848" spans="1:12" x14ac:dyDescent="0.25">
      <c r="A848" s="7">
        <v>8</v>
      </c>
      <c r="B848" s="7">
        <v>3</v>
      </c>
      <c r="C848" s="12">
        <f>MOD(Settings!$B$17*C847,Settings!$B$18)</f>
        <v>1697113501</v>
      </c>
      <c r="D848" s="12">
        <f>MAX(C848,1)/Settings!$B$18</f>
        <v>0.79028005795100709</v>
      </c>
      <c r="E848" s="12">
        <f>-Settings!$B$11*LN(D848)</f>
        <v>14.122073556433232</v>
      </c>
      <c r="F848" s="12">
        <f t="shared" si="28"/>
        <v>243.94127349523615</v>
      </c>
      <c r="G848" s="12">
        <f>MOD(Settings!$B$17*G847,Settings!$B$18)</f>
        <v>170262203</v>
      </c>
      <c r="H848" s="12">
        <f>MAX(G848,1)/Settings!$B$18</f>
        <v>7.9284516665751356E-2</v>
      </c>
      <c r="I848" s="12">
        <f>-Settings!$B$21*LN(H848)</f>
        <v>10.138849678086995</v>
      </c>
      <c r="J848" s="12">
        <f>-Settings!$B$24*LN(H848)</f>
        <v>30.416549034260985</v>
      </c>
      <c r="K848" s="12">
        <f>Settings!$B$12</f>
        <v>300</v>
      </c>
      <c r="L848" s="12">
        <f>Settings!$B$12*Settings!$B$25</f>
        <v>75</v>
      </c>
    </row>
    <row r="849" spans="1:12" x14ac:dyDescent="0.25">
      <c r="A849" s="7">
        <v>8</v>
      </c>
      <c r="B849" s="7">
        <v>4</v>
      </c>
      <c r="C849" s="12">
        <f>MOD(Settings!$B$17*C848,Settings!$B$18)</f>
        <v>508811853</v>
      </c>
      <c r="D849" s="12">
        <f>MAX(C849,1)/Settings!$B$18</f>
        <v>0.23693398257574719</v>
      </c>
      <c r="E849" s="12">
        <f>-Settings!$B$11*LN(D849)</f>
        <v>86.398423870994293</v>
      </c>
      <c r="F849" s="12">
        <f t="shared" si="28"/>
        <v>330.33969736623044</v>
      </c>
      <c r="G849" s="12">
        <f>MOD(Settings!$B$17*G848,Settings!$B$18)</f>
        <v>1148628017</v>
      </c>
      <c r="H849" s="12">
        <f>MAX(G849,1)/Settings!$B$18</f>
        <v>0.5348716012830248</v>
      </c>
      <c r="I849" s="12">
        <f>-Settings!$B$21*LN(H849)</f>
        <v>2.5029142339679455</v>
      </c>
      <c r="J849" s="12">
        <f>-Settings!$B$24*LN(H849)</f>
        <v>7.5087427019038362</v>
      </c>
      <c r="K849" s="12">
        <f>Settings!$B$12</f>
        <v>300</v>
      </c>
      <c r="L849" s="12">
        <f>Settings!$B$12*Settings!$B$25</f>
        <v>75</v>
      </c>
    </row>
    <row r="850" spans="1:12" x14ac:dyDescent="0.25">
      <c r="A850" s="7">
        <v>8</v>
      </c>
      <c r="B850" s="7">
        <v>5</v>
      </c>
      <c r="C850" s="12">
        <f>MOD(Settings!$B$17*C849,Settings!$B$18)</f>
        <v>320931017</v>
      </c>
      <c r="D850" s="12">
        <f>MAX(C850,1)/Settings!$B$18</f>
        <v>0.14944515058279279</v>
      </c>
      <c r="E850" s="12">
        <f>-Settings!$B$11*LN(D850)</f>
        <v>114.04955035225562</v>
      </c>
      <c r="F850" s="12">
        <f t="shared" si="28"/>
        <v>444.38924771848605</v>
      </c>
      <c r="G850" s="12">
        <f>MOD(Settings!$B$17*G849,Settings!$B$18)</f>
        <v>1260578836</v>
      </c>
      <c r="H850" s="12">
        <f>MAX(G850,1)/Settings!$B$18</f>
        <v>0.58700276379799599</v>
      </c>
      <c r="I850" s="12">
        <f>-Settings!$B$21*LN(H850)</f>
        <v>2.1309030032840361</v>
      </c>
      <c r="J850" s="12">
        <f>-Settings!$B$24*LN(H850)</f>
        <v>6.3927090098521084</v>
      </c>
      <c r="K850" s="12">
        <f>Settings!$B$12</f>
        <v>300</v>
      </c>
      <c r="L850" s="12">
        <f>Settings!$B$12*Settings!$B$25</f>
        <v>75</v>
      </c>
    </row>
    <row r="851" spans="1:12" x14ac:dyDescent="0.25">
      <c r="A851" s="7">
        <v>8</v>
      </c>
      <c r="B851" s="7">
        <v>6</v>
      </c>
      <c r="C851" s="12">
        <f>MOD(Settings!$B$17*C850,Settings!$B$18)</f>
        <v>1556165102</v>
      </c>
      <c r="D851" s="12">
        <f>MAX(C851,1)/Settings!$B$18</f>
        <v>0.72464584499813889</v>
      </c>
      <c r="E851" s="12">
        <f>-Settings!$B$11*LN(D851)</f>
        <v>19.32433398810862</v>
      </c>
      <c r="F851" s="12">
        <f t="shared" si="28"/>
        <v>463.71358170659465</v>
      </c>
      <c r="G851" s="12">
        <f>MOD(Settings!$B$17*G850,Settings!$B$18)</f>
        <v>1622318997</v>
      </c>
      <c r="H851" s="12">
        <f>MAX(G851,1)/Settings!$B$18</f>
        <v>0.75545115291860476</v>
      </c>
      <c r="I851" s="12">
        <f>-Settings!$B$21*LN(H851)</f>
        <v>1.1217606186502354</v>
      </c>
      <c r="J851" s="12">
        <f>-Settings!$B$24*LN(H851)</f>
        <v>3.3652818559507063</v>
      </c>
      <c r="K851" s="12">
        <f>Settings!$B$12</f>
        <v>300</v>
      </c>
      <c r="L851" s="12">
        <f>Settings!$B$12*Settings!$B$25</f>
        <v>75</v>
      </c>
    </row>
    <row r="852" spans="1:12" x14ac:dyDescent="0.25">
      <c r="A852" s="7">
        <v>8</v>
      </c>
      <c r="B852" s="7">
        <v>7</v>
      </c>
      <c r="C852" s="12">
        <f>MOD(Settings!$B$17*C851,Settings!$B$18)</f>
        <v>263532501</v>
      </c>
      <c r="D852" s="12">
        <f>MAX(C852,1)/Settings!$B$18</f>
        <v>0.12271688372023258</v>
      </c>
      <c r="E852" s="12">
        <f>-Settings!$B$11*LN(D852)</f>
        <v>125.87252010597722</v>
      </c>
      <c r="F852" s="12">
        <f t="shared" si="28"/>
        <v>589.58610181257188</v>
      </c>
      <c r="G852" s="12">
        <f>MOD(Settings!$B$17*G851,Settings!$B$18)</f>
        <v>1863000267</v>
      </c>
      <c r="H852" s="12">
        <f>MAX(G852,1)/Settings!$B$18</f>
        <v>0.86752710298985569</v>
      </c>
      <c r="I852" s="12">
        <f>-Settings!$B$21*LN(H852)</f>
        <v>0.56843410003824313</v>
      </c>
      <c r="J852" s="12">
        <f>-Settings!$B$24*LN(H852)</f>
        <v>1.7053023001147294</v>
      </c>
      <c r="K852" s="12">
        <f>Settings!$B$12</f>
        <v>300</v>
      </c>
      <c r="L852" s="12">
        <f>Settings!$B$12*Settings!$B$25</f>
        <v>75</v>
      </c>
    </row>
    <row r="853" spans="1:12" x14ac:dyDescent="0.25">
      <c r="A853" s="7">
        <v>8</v>
      </c>
      <c r="B853" s="7">
        <v>8</v>
      </c>
      <c r="C853" s="12">
        <f>MOD(Settings!$B$17*C852,Settings!$B$18)</f>
        <v>1079464193</v>
      </c>
      <c r="D853" s="12">
        <f>MAX(C853,1)/Settings!$B$18</f>
        <v>0.50266468594906144</v>
      </c>
      <c r="E853" s="12">
        <f>-Settings!$B$11*LN(D853)</f>
        <v>41.269917570584873</v>
      </c>
      <c r="F853" s="12">
        <f t="shared" si="28"/>
        <v>630.85601938315676</v>
      </c>
      <c r="G853" s="12">
        <f>MOD(Settings!$B$17*G852,Settings!$B$18)</f>
        <v>1133914209</v>
      </c>
      <c r="H853" s="12">
        <f>MAX(G853,1)/Settings!$B$18</f>
        <v>0.52801995050535533</v>
      </c>
      <c r="I853" s="12">
        <f>-Settings!$B$21*LN(H853)</f>
        <v>2.5544848437667644</v>
      </c>
      <c r="J853" s="12">
        <f>-Settings!$B$24*LN(H853)</f>
        <v>7.6634545313002933</v>
      </c>
      <c r="K853" s="12">
        <f>Settings!$B$12</f>
        <v>300</v>
      </c>
      <c r="L853" s="12">
        <f>Settings!$B$12*Settings!$B$25</f>
        <v>75</v>
      </c>
    </row>
    <row r="854" spans="1:12" x14ac:dyDescent="0.25">
      <c r="A854" s="7">
        <v>8</v>
      </c>
      <c r="B854" s="7">
        <v>9</v>
      </c>
      <c r="C854" s="12">
        <f>MOD(Settings!$B$17*C853,Settings!$B$18)</f>
        <v>612841895</v>
      </c>
      <c r="D854" s="12">
        <f>MAX(C854,1)/Settings!$B$18</f>
        <v>0.2853767458747033</v>
      </c>
      <c r="E854" s="12">
        <f>-Settings!$B$11*LN(D854)</f>
        <v>75.236703379470654</v>
      </c>
      <c r="F854" s="12">
        <f t="shared" si="28"/>
        <v>706.09272276262743</v>
      </c>
      <c r="G854" s="12">
        <f>MOD(Settings!$B$17*G853,Settings!$B$18)</f>
        <v>926227185</v>
      </c>
      <c r="H854" s="12">
        <f>MAX(G854,1)/Settings!$B$18</f>
        <v>0.43130814350736707</v>
      </c>
      <c r="I854" s="12">
        <f>-Settings!$B$21*LN(H854)</f>
        <v>3.3637299768015287</v>
      </c>
      <c r="J854" s="12">
        <f>-Settings!$B$24*LN(H854)</f>
        <v>10.091189930404585</v>
      </c>
      <c r="K854" s="12">
        <f>Settings!$B$12</f>
        <v>300</v>
      </c>
      <c r="L854" s="12">
        <f>Settings!$B$12*Settings!$B$25</f>
        <v>75</v>
      </c>
    </row>
    <row r="855" spans="1:12" x14ac:dyDescent="0.25">
      <c r="A855" s="7">
        <v>8</v>
      </c>
      <c r="B855" s="7">
        <v>10</v>
      </c>
      <c r="C855" s="12">
        <f>MOD(Settings!$B$17*C854,Settings!$B$18)</f>
        <v>702158253</v>
      </c>
      <c r="D855" s="12">
        <f>MAX(C855,1)/Settings!$B$18</f>
        <v>0.32696791613798959</v>
      </c>
      <c r="E855" s="12">
        <f>-Settings!$B$11*LN(D855)</f>
        <v>67.07359372107102</v>
      </c>
      <c r="F855" s="12">
        <f t="shared" si="28"/>
        <v>773.16631648369844</v>
      </c>
      <c r="G855" s="12">
        <f>MOD(Settings!$B$17*G854,Settings!$B$18)</f>
        <v>2138824839</v>
      </c>
      <c r="H855" s="12">
        <f>MAX(G855,1)/Settings!$B$18</f>
        <v>0.99596792831829184</v>
      </c>
      <c r="I855" s="12">
        <f>-Settings!$B$21*LN(H855)</f>
        <v>1.6160889598513011E-2</v>
      </c>
      <c r="J855" s="12">
        <f>-Settings!$B$24*LN(H855)</f>
        <v>4.848266879553903E-2</v>
      </c>
      <c r="K855" s="12">
        <f>Settings!$B$12</f>
        <v>300</v>
      </c>
      <c r="L855" s="12">
        <f>Settings!$B$12*Settings!$B$25</f>
        <v>75</v>
      </c>
    </row>
    <row r="856" spans="1:12" x14ac:dyDescent="0.25">
      <c r="A856" s="7">
        <v>8</v>
      </c>
      <c r="B856" s="7">
        <v>11</v>
      </c>
      <c r="C856" s="12">
        <f>MOD(Settings!$B$17*C855,Settings!$B$18)</f>
        <v>751117906</v>
      </c>
      <c r="D856" s="12">
        <f>MAX(C856,1)/Settings!$B$18</f>
        <v>0.3497665311907262</v>
      </c>
      <c r="E856" s="12">
        <f>-Settings!$B$11*LN(D856)</f>
        <v>63.029364049127608</v>
      </c>
      <c r="F856" s="12">
        <f t="shared" si="28"/>
        <v>836.19568053282603</v>
      </c>
      <c r="G856" s="12">
        <f>MOD(Settings!$B$17*G855,Settings!$B$18)</f>
        <v>500301940</v>
      </c>
      <c r="H856" s="12">
        <f>MAX(G856,1)/Settings!$B$18</f>
        <v>0.23297124553144502</v>
      </c>
      <c r="I856" s="12">
        <f>-Settings!$B$21*LN(H856)</f>
        <v>5.8273609710733281</v>
      </c>
      <c r="J856" s="12">
        <f>-Settings!$B$24*LN(H856)</f>
        <v>17.482082913219983</v>
      </c>
      <c r="K856" s="12">
        <f>Settings!$B$12</f>
        <v>300</v>
      </c>
      <c r="L856" s="12">
        <f>Settings!$B$12*Settings!$B$25</f>
        <v>75</v>
      </c>
    </row>
    <row r="857" spans="1:12" x14ac:dyDescent="0.25">
      <c r="A857" s="7">
        <v>8</v>
      </c>
      <c r="B857" s="7">
        <v>12</v>
      </c>
      <c r="C857" s="12">
        <f>MOD(Settings!$B$17*C856,Settings!$B$18)</f>
        <v>1129769076</v>
      </c>
      <c r="D857" s="12">
        <f>MAX(C857,1)/Settings!$B$18</f>
        <v>0.5260897225356147</v>
      </c>
      <c r="E857" s="12">
        <f>-Settings!$B$11*LN(D857)</f>
        <v>38.537010337677032</v>
      </c>
      <c r="F857" s="12">
        <f t="shared" si="28"/>
        <v>874.73269087050312</v>
      </c>
      <c r="G857" s="12">
        <f>MOD(Settings!$B$17*G856,Settings!$B$18)</f>
        <v>1176227575</v>
      </c>
      <c r="H857" s="12">
        <f>MAX(G857,1)/Settings!$B$18</f>
        <v>0.54772364699641407</v>
      </c>
      <c r="I857" s="12">
        <f>-Settings!$B$21*LN(H857)</f>
        <v>2.4079376521406823</v>
      </c>
      <c r="J857" s="12">
        <f>-Settings!$B$24*LN(H857)</f>
        <v>7.223812956422047</v>
      </c>
      <c r="K857" s="12">
        <f>Settings!$B$12</f>
        <v>300</v>
      </c>
      <c r="L857" s="12">
        <f>Settings!$B$12*Settings!$B$25</f>
        <v>75</v>
      </c>
    </row>
    <row r="858" spans="1:12" x14ac:dyDescent="0.25">
      <c r="A858" s="7">
        <v>8</v>
      </c>
      <c r="B858" s="7">
        <v>13</v>
      </c>
      <c r="C858" s="12">
        <f>MOD(Settings!$B$17*C857,Settings!$B$18)</f>
        <v>2125937205</v>
      </c>
      <c r="D858" s="12">
        <f>MAX(C858,1)/Settings!$B$18</f>
        <v>0.98996665607670631</v>
      </c>
      <c r="E858" s="12">
        <f>-Settings!$B$11*LN(D858)</f>
        <v>0.60504102907858037</v>
      </c>
      <c r="F858" s="12">
        <f t="shared" si="28"/>
        <v>875.33773189958174</v>
      </c>
      <c r="G858" s="12">
        <f>MOD(Settings!$B$17*G857,Settings!$B$18)</f>
        <v>1269882390</v>
      </c>
      <c r="H858" s="12">
        <f>MAX(G858,1)/Settings!$B$18</f>
        <v>0.59133506873219044</v>
      </c>
      <c r="I858" s="12">
        <f>-Settings!$B$21*LN(H858)</f>
        <v>2.1014898802526916</v>
      </c>
      <c r="J858" s="12">
        <f>-Settings!$B$24*LN(H858)</f>
        <v>6.3044696407580751</v>
      </c>
      <c r="K858" s="12">
        <f>Settings!$B$12</f>
        <v>300</v>
      </c>
      <c r="L858" s="12">
        <f>Settings!$B$12*Settings!$B$25</f>
        <v>75</v>
      </c>
    </row>
    <row r="859" spans="1:12" x14ac:dyDescent="0.25">
      <c r="A859" s="7">
        <v>8</v>
      </c>
      <c r="B859" s="7">
        <v>14</v>
      </c>
      <c r="C859" s="12">
        <f>MOD(Settings!$B$17*C858,Settings!$B$18)</f>
        <v>793685649</v>
      </c>
      <c r="D859" s="12">
        <f>MAX(C859,1)/Settings!$B$18</f>
        <v>0.36958868120312166</v>
      </c>
      <c r="E859" s="12">
        <f>-Settings!$B$11*LN(D859)</f>
        <v>59.72187384803847</v>
      </c>
      <c r="F859" s="12">
        <f t="shared" si="28"/>
        <v>935.05960574762025</v>
      </c>
      <c r="G859" s="12">
        <f>MOD(Settings!$B$17*G858,Settings!$B$18)</f>
        <v>1220844844</v>
      </c>
      <c r="H859" s="12">
        <f>MAX(G859,1)/Settings!$B$18</f>
        <v>0.56850018192478469</v>
      </c>
      <c r="I859" s="12">
        <f>-Settings!$B$21*LN(H859)</f>
        <v>2.2590145831327249</v>
      </c>
      <c r="J859" s="12">
        <f>-Settings!$B$24*LN(H859)</f>
        <v>6.7770437493981746</v>
      </c>
      <c r="K859" s="12">
        <f>Settings!$B$12</f>
        <v>300</v>
      </c>
      <c r="L859" s="12">
        <f>Settings!$B$12*Settings!$B$25</f>
        <v>75</v>
      </c>
    </row>
    <row r="860" spans="1:12" x14ac:dyDescent="0.25">
      <c r="A860" s="7">
        <v>8</v>
      </c>
      <c r="B860" s="7">
        <v>15</v>
      </c>
      <c r="C860" s="12">
        <f>MOD(Settings!$B$17*C859,Settings!$B$18)</f>
        <v>1453771226</v>
      </c>
      <c r="D860" s="12">
        <f>MAX(C860,1)/Settings!$B$18</f>
        <v>0.67696498086534673</v>
      </c>
      <c r="E860" s="12">
        <f>-Settings!$B$11*LN(D860)</f>
        <v>23.408144060534479</v>
      </c>
      <c r="F860" s="12">
        <f t="shared" si="28"/>
        <v>958.46774980815474</v>
      </c>
      <c r="G860" s="12">
        <f>MOD(Settings!$B$17*G859,Settings!$B$18)</f>
        <v>1680529670</v>
      </c>
      <c r="H860" s="12">
        <f>MAX(G860,1)/Settings!$B$18</f>
        <v>0.78255760985545708</v>
      </c>
      <c r="I860" s="12">
        <f>-Settings!$B$21*LN(H860)</f>
        <v>0.98075094583751987</v>
      </c>
      <c r="J860" s="12">
        <f>-Settings!$B$24*LN(H860)</f>
        <v>2.9422528375125596</v>
      </c>
      <c r="K860" s="12">
        <f>Settings!$B$12</f>
        <v>300</v>
      </c>
      <c r="L860" s="12">
        <f>Settings!$B$12*Settings!$B$25</f>
        <v>75</v>
      </c>
    </row>
    <row r="861" spans="1:12" x14ac:dyDescent="0.25">
      <c r="A861" s="7">
        <v>8</v>
      </c>
      <c r="B861" s="7">
        <v>16</v>
      </c>
      <c r="C861" s="12">
        <f>MOD(Settings!$B$17*C860,Settings!$B$18)</f>
        <v>1611543463</v>
      </c>
      <c r="D861" s="12">
        <f>MAX(C861,1)/Settings!$B$18</f>
        <v>0.75043340388239987</v>
      </c>
      <c r="E861" s="12">
        <f>-Settings!$B$11*LN(D861)</f>
        <v>17.226262050733112</v>
      </c>
      <c r="F861" s="12">
        <f t="shared" si="28"/>
        <v>975.69401185888785</v>
      </c>
      <c r="G861" s="12">
        <f>MOD(Settings!$B$17*G860,Settings!$B$18)</f>
        <v>957238346</v>
      </c>
      <c r="H861" s="12">
        <f>MAX(G861,1)/Settings!$B$18</f>
        <v>0.44574884066625908</v>
      </c>
      <c r="I861" s="12">
        <f>-Settings!$B$21*LN(H861)</f>
        <v>3.231998492412631</v>
      </c>
      <c r="J861" s="12">
        <f>-Settings!$B$24*LN(H861)</f>
        <v>9.6959954772378936</v>
      </c>
      <c r="K861" s="12">
        <f>Settings!$B$12</f>
        <v>300</v>
      </c>
      <c r="L861" s="12">
        <f>Settings!$B$12*Settings!$B$25</f>
        <v>75</v>
      </c>
    </row>
    <row r="862" spans="1:12" x14ac:dyDescent="0.25">
      <c r="A862" s="7">
        <v>8</v>
      </c>
      <c r="B862" s="7">
        <v>17</v>
      </c>
      <c r="C862" s="12">
        <f>MOD(Settings!$B$17*C861,Settings!$B$18)</f>
        <v>1147226677</v>
      </c>
      <c r="D862" s="12">
        <f>MAX(C862,1)/Settings!$B$18</f>
        <v>0.5342190514943651</v>
      </c>
      <c r="E862" s="12">
        <f>-Settings!$B$11*LN(D862)</f>
        <v>37.616958920617243</v>
      </c>
      <c r="F862" s="12">
        <f t="shared" si="28"/>
        <v>1013.3109707795051</v>
      </c>
      <c r="G862" s="12">
        <f>MOD(Settings!$B$17*G861,Settings!$B$18)</f>
        <v>1504881545</v>
      </c>
      <c r="H862" s="12">
        <f>MAX(G862,1)/Settings!$B$18</f>
        <v>0.70076507781667874</v>
      </c>
      <c r="I862" s="12">
        <f>-Settings!$B$21*LN(H862)</f>
        <v>1.422330289936792</v>
      </c>
      <c r="J862" s="12">
        <f>-Settings!$B$24*LN(H862)</f>
        <v>4.2669908698103765</v>
      </c>
      <c r="K862" s="12">
        <f>Settings!$B$12</f>
        <v>300</v>
      </c>
      <c r="L862" s="12">
        <f>Settings!$B$12*Settings!$B$25</f>
        <v>75</v>
      </c>
    </row>
    <row r="863" spans="1:12" x14ac:dyDescent="0.25">
      <c r="A863" s="7">
        <v>8</v>
      </c>
      <c r="B863" s="7">
        <v>18</v>
      </c>
      <c r="C863" s="12">
        <f>MOD(Settings!$B$17*C862,Settings!$B$18)</f>
        <v>1330577573</v>
      </c>
      <c r="D863" s="12">
        <f>MAX(C863,1)/Settings!$B$18</f>
        <v>0.61959846579451039</v>
      </c>
      <c r="E863" s="12">
        <f>-Settings!$B$11*LN(D863)</f>
        <v>28.721018793898242</v>
      </c>
      <c r="F863" s="12">
        <f t="shared" si="28"/>
        <v>1042.0319895734033</v>
      </c>
      <c r="G863" s="12">
        <f>MOD(Settings!$B$17*G862,Settings!$B$18)</f>
        <v>1629216096</v>
      </c>
      <c r="H863" s="12">
        <f>MAX(G863,1)/Settings!$B$18</f>
        <v>0.75866286491912927</v>
      </c>
      <c r="I863" s="12">
        <f>-Settings!$B$21*LN(H863)</f>
        <v>1.1047911340294376</v>
      </c>
      <c r="J863" s="12">
        <f>-Settings!$B$24*LN(H863)</f>
        <v>3.3143734020883127</v>
      </c>
      <c r="K863" s="12">
        <f>Settings!$B$12</f>
        <v>300</v>
      </c>
      <c r="L863" s="12">
        <f>Settings!$B$12*Settings!$B$25</f>
        <v>75</v>
      </c>
    </row>
    <row r="864" spans="1:12" x14ac:dyDescent="0.25">
      <c r="A864" s="7">
        <v>8</v>
      </c>
      <c r="B864" s="7">
        <v>19</v>
      </c>
      <c r="C864" s="12">
        <f>MOD(Settings!$B$17*C863,Settings!$B$18)</f>
        <v>1270053200</v>
      </c>
      <c r="D864" s="12">
        <f>MAX(C864,1)/Settings!$B$18</f>
        <v>0.59141460833671256</v>
      </c>
      <c r="E864" s="12">
        <f>-Settings!$B$11*LN(D864)</f>
        <v>31.514278235358258</v>
      </c>
      <c r="F864" s="12">
        <f t="shared" si="28"/>
        <v>1073.5462678087615</v>
      </c>
      <c r="G864" s="12">
        <f>MOD(Settings!$B$17*G863,Settings!$B$18)</f>
        <v>1818426222</v>
      </c>
      <c r="H864" s="12">
        <f>MAX(G864,1)/Settings!$B$18</f>
        <v>0.84677069580497721</v>
      </c>
      <c r="I864" s="12">
        <f>-Settings!$B$21*LN(H864)</f>
        <v>0.6653013844978104</v>
      </c>
      <c r="J864" s="12">
        <f>-Settings!$B$24*LN(H864)</f>
        <v>1.9959041534934312</v>
      </c>
      <c r="K864" s="12">
        <f>Settings!$B$12</f>
        <v>300</v>
      </c>
      <c r="L864" s="12">
        <f>Settings!$B$12*Settings!$B$25</f>
        <v>75</v>
      </c>
    </row>
    <row r="865" spans="1:12" x14ac:dyDescent="0.25">
      <c r="A865" s="7">
        <v>8</v>
      </c>
      <c r="B865" s="7">
        <v>20</v>
      </c>
      <c r="C865" s="12">
        <f>MOD(Settings!$B$17*C864,Settings!$B$18)</f>
        <v>1944164867</v>
      </c>
      <c r="D865" s="12">
        <f>MAX(C865,1)/Settings!$B$18</f>
        <v>0.90532231512727324</v>
      </c>
      <c r="E865" s="12">
        <f>-Settings!$B$11*LN(D865)</f>
        <v>5.9678549625851236</v>
      </c>
      <c r="F865" s="12">
        <f t="shared" si="28"/>
        <v>1079.5141227713466</v>
      </c>
      <c r="G865" s="12">
        <f>MOD(Settings!$B$17*G864,Settings!$B$18)</f>
        <v>1449732697</v>
      </c>
      <c r="H865" s="12">
        <f>MAX(G865,1)/Settings!$B$18</f>
        <v>0.67508439425150135</v>
      </c>
      <c r="I865" s="12">
        <f>-Settings!$B$21*LN(H865)</f>
        <v>1.5716702696171143</v>
      </c>
      <c r="J865" s="12">
        <f>-Settings!$B$24*LN(H865)</f>
        <v>4.7150108088513427</v>
      </c>
      <c r="K865" s="12">
        <f>Settings!$B$12</f>
        <v>300</v>
      </c>
      <c r="L865" s="12">
        <f>Settings!$B$12*Settings!$B$25</f>
        <v>75</v>
      </c>
    </row>
    <row r="866" spans="1:12" x14ac:dyDescent="0.25">
      <c r="A866" s="7">
        <v>8</v>
      </c>
      <c r="B866" s="7">
        <v>21</v>
      </c>
      <c r="C866" s="12">
        <f>MOD(Settings!$B$17*C865,Settings!$B$18)</f>
        <v>1615230564</v>
      </c>
      <c r="D866" s="12">
        <f>MAX(C866,1)/Settings!$B$18</f>
        <v>0.752150344081293</v>
      </c>
      <c r="E866" s="12">
        <f>-Settings!$B$11*LN(D866)</f>
        <v>17.089142962484843</v>
      </c>
      <c r="F866" s="12">
        <f t="shared" si="28"/>
        <v>1096.6032657338314</v>
      </c>
      <c r="G866" s="12">
        <f>MOD(Settings!$B$17*G865,Settings!$B$18)</f>
        <v>307979617</v>
      </c>
      <c r="H866" s="12">
        <f>MAX(G866,1)/Settings!$B$18</f>
        <v>0.14341418498354694</v>
      </c>
      <c r="I866" s="12">
        <f>-Settings!$B$21*LN(H866)</f>
        <v>7.768073746864486</v>
      </c>
      <c r="J866" s="12">
        <f>-Settings!$B$24*LN(H866)</f>
        <v>23.304221240593456</v>
      </c>
      <c r="K866" s="12">
        <f>Settings!$B$12</f>
        <v>300</v>
      </c>
      <c r="L866" s="12">
        <f>Settings!$B$12*Settings!$B$25</f>
        <v>75</v>
      </c>
    </row>
    <row r="867" spans="1:12" x14ac:dyDescent="0.25">
      <c r="A867" s="7">
        <v>8</v>
      </c>
      <c r="B867" s="7">
        <v>22</v>
      </c>
      <c r="C867" s="12">
        <f>MOD(Settings!$B$17*C866,Settings!$B$18)</f>
        <v>839307421</v>
      </c>
      <c r="D867" s="12">
        <f>MAX(C867,1)/Settings!$B$18</f>
        <v>0.39083297429179448</v>
      </c>
      <c r="E867" s="12">
        <f>-Settings!$B$11*LN(D867)</f>
        <v>56.36849915919742</v>
      </c>
      <c r="F867" s="12">
        <f t="shared" si="28"/>
        <v>1152.9717648930289</v>
      </c>
      <c r="G867" s="12">
        <f>MOD(Settings!$B$17*G866,Settings!$B$18)</f>
        <v>777833649</v>
      </c>
      <c r="H867" s="12">
        <f>MAX(G867,1)/Settings!$B$18</f>
        <v>0.36220701847328202</v>
      </c>
      <c r="I867" s="12">
        <f>-Settings!$B$21*LN(H867)</f>
        <v>4.062157425514143</v>
      </c>
      <c r="J867" s="12">
        <f>-Settings!$B$24*LN(H867)</f>
        <v>12.186472276542428</v>
      </c>
      <c r="K867" s="12">
        <f>Settings!$B$12</f>
        <v>300</v>
      </c>
      <c r="L867" s="12">
        <f>Settings!$B$12*Settings!$B$25</f>
        <v>75</v>
      </c>
    </row>
    <row r="868" spans="1:12" x14ac:dyDescent="0.25">
      <c r="A868" s="7">
        <v>8</v>
      </c>
      <c r="B868" s="7">
        <v>23</v>
      </c>
      <c r="C868" s="12">
        <f>MOD(Settings!$B$17*C867,Settings!$B$18)</f>
        <v>1567231251</v>
      </c>
      <c r="D868" s="12">
        <f>MAX(C868,1)/Settings!$B$18</f>
        <v>0.72979892218941778</v>
      </c>
      <c r="E868" s="12">
        <f>-Settings!$B$11*LN(D868)</f>
        <v>18.899173910301069</v>
      </c>
      <c r="F868" s="12">
        <f t="shared" si="28"/>
        <v>1171.8709388033299</v>
      </c>
      <c r="G868" s="12">
        <f>MOD(Settings!$B$17*G867,Settings!$B$18)</f>
        <v>1317179454</v>
      </c>
      <c r="H868" s="12">
        <f>MAX(G868,1)/Settings!$B$18</f>
        <v>0.61335948045056288</v>
      </c>
      <c r="I868" s="12">
        <f>-Settings!$B$21*LN(H868)</f>
        <v>1.9552163471460078</v>
      </c>
      <c r="J868" s="12">
        <f>-Settings!$B$24*LN(H868)</f>
        <v>5.8656490414380231</v>
      </c>
      <c r="K868" s="12">
        <f>Settings!$B$12</f>
        <v>300</v>
      </c>
      <c r="L868" s="12">
        <f>Settings!$B$12*Settings!$B$25</f>
        <v>75</v>
      </c>
    </row>
    <row r="869" spans="1:12" x14ac:dyDescent="0.25">
      <c r="A869" s="7">
        <v>8</v>
      </c>
      <c r="B869" s="7">
        <v>24</v>
      </c>
      <c r="C869" s="12">
        <f>MOD(Settings!$B$17*C868,Settings!$B$18)</f>
        <v>1568705102</v>
      </c>
      <c r="D869" s="12">
        <f>MAX(C869,1)/Settings!$B$18</f>
        <v>0.7304852375436971</v>
      </c>
      <c r="E869" s="12">
        <f>-Settings!$B$11*LN(D869)</f>
        <v>18.842775401813153</v>
      </c>
      <c r="F869" s="12">
        <f t="shared" si="28"/>
        <v>1190.7137142051431</v>
      </c>
      <c r="G869" s="12">
        <f>MOD(Settings!$B$17*G868,Settings!$B$18)</f>
        <v>1573650102</v>
      </c>
      <c r="H869" s="12">
        <f>MAX(G869,1)/Settings!$B$18</f>
        <v>0.73278793261050612</v>
      </c>
      <c r="I869" s="12">
        <f>-Settings!$B$21*LN(H869)</f>
        <v>1.2435957330612182</v>
      </c>
      <c r="J869" s="12">
        <f>-Settings!$B$24*LN(H869)</f>
        <v>3.7307871991836548</v>
      </c>
      <c r="K869" s="12">
        <f>Settings!$B$12</f>
        <v>300</v>
      </c>
      <c r="L869" s="12">
        <f>Settings!$B$12*Settings!$B$25</f>
        <v>75</v>
      </c>
    </row>
    <row r="870" spans="1:12" x14ac:dyDescent="0.25">
      <c r="A870" s="7">
        <v>8</v>
      </c>
      <c r="B870" s="7">
        <v>25</v>
      </c>
      <c r="C870" s="12">
        <f>MOD(Settings!$B$17*C869,Settings!$B$18)</f>
        <v>569915095</v>
      </c>
      <c r="D870" s="12">
        <f>MAX(C870,1)/Settings!$B$18</f>
        <v>0.26538739691739316</v>
      </c>
      <c r="E870" s="12">
        <f>-Settings!$B$11*LN(D870)</f>
        <v>79.593878720111505</v>
      </c>
      <c r="F870" s="12">
        <f t="shared" si="28"/>
        <v>1270.3075929252545</v>
      </c>
      <c r="G870" s="12">
        <f>MOD(Settings!$B$17*G869,Settings!$B$18)</f>
        <v>2076151509</v>
      </c>
      <c r="H870" s="12">
        <f>MAX(G870,1)/Settings!$B$18</f>
        <v>0.96678338477703896</v>
      </c>
      <c r="I870" s="12">
        <f>-Settings!$B$21*LN(H870)</f>
        <v>0.13512326436686553</v>
      </c>
      <c r="J870" s="12">
        <f>-Settings!$B$24*LN(H870)</f>
        <v>0.40536979310059662</v>
      </c>
      <c r="K870" s="12">
        <f>Settings!$B$12</f>
        <v>300</v>
      </c>
      <c r="L870" s="12">
        <f>Settings!$B$12*Settings!$B$25</f>
        <v>75</v>
      </c>
    </row>
    <row r="871" spans="1:12" x14ac:dyDescent="0.25">
      <c r="A871" s="7">
        <v>8</v>
      </c>
      <c r="B871" s="7">
        <v>26</v>
      </c>
      <c r="C871" s="12">
        <f>MOD(Settings!$B$17*C870,Settings!$B$18)</f>
        <v>785936045</v>
      </c>
      <c r="D871" s="12">
        <f>MAX(C871,1)/Settings!$B$18</f>
        <v>0.36597999062667602</v>
      </c>
      <c r="E871" s="12">
        <f>-Settings!$B$11*LN(D871)</f>
        <v>60.310597049650234</v>
      </c>
      <c r="F871" s="12">
        <f t="shared" si="28"/>
        <v>1330.6181899749047</v>
      </c>
      <c r="G871" s="12">
        <f>MOD(Settings!$B$17*G870,Settings!$B$18)</f>
        <v>1564115307</v>
      </c>
      <c r="H871" s="12">
        <f>MAX(G871,1)/Settings!$B$18</f>
        <v>0.72834794769452327</v>
      </c>
      <c r="I871" s="12">
        <f>-Settings!$B$21*LN(H871)</f>
        <v>1.2679055793495762</v>
      </c>
      <c r="J871" s="12">
        <f>-Settings!$B$24*LN(H871)</f>
        <v>3.8037167380487285</v>
      </c>
      <c r="K871" s="12">
        <f>Settings!$B$12</f>
        <v>300</v>
      </c>
      <c r="L871" s="12">
        <f>Settings!$B$12*Settings!$B$25</f>
        <v>75</v>
      </c>
    </row>
    <row r="872" spans="1:12" x14ac:dyDescent="0.25">
      <c r="A872" s="7">
        <v>8</v>
      </c>
      <c r="B872" s="7">
        <v>27</v>
      </c>
      <c r="C872" s="12">
        <f>MOD(Settings!$B$17*C871,Settings!$B$18)</f>
        <v>55195618</v>
      </c>
      <c r="D872" s="12">
        <f>MAX(C872,1)/Settings!$B$18</f>
        <v>2.5702462543594866E-2</v>
      </c>
      <c r="E872" s="12">
        <f>-Settings!$B$11*LN(D872)</f>
        <v>219.6701083712623</v>
      </c>
      <c r="F872" s="12">
        <f t="shared" si="28"/>
        <v>1550.288298346167</v>
      </c>
      <c r="G872" s="12">
        <f>MOD(Settings!$B$17*G871,Settings!$B$18)</f>
        <v>738641822</v>
      </c>
      <c r="H872" s="12">
        <f>MAX(G872,1)/Settings!$B$18</f>
        <v>0.34395690185202143</v>
      </c>
      <c r="I872" s="12">
        <f>-Settings!$B$21*LN(H872)</f>
        <v>4.2689556590859619</v>
      </c>
      <c r="J872" s="12">
        <f>-Settings!$B$24*LN(H872)</f>
        <v>12.806866977257886</v>
      </c>
      <c r="K872" s="12">
        <f>Settings!$B$12</f>
        <v>300</v>
      </c>
      <c r="L872" s="12">
        <f>Settings!$B$12*Settings!$B$25</f>
        <v>75</v>
      </c>
    </row>
    <row r="873" spans="1:12" x14ac:dyDescent="0.25">
      <c r="A873" s="7">
        <v>8</v>
      </c>
      <c r="B873" s="7">
        <v>28</v>
      </c>
      <c r="C873" s="12">
        <f>MOD(Settings!$B$17*C872,Settings!$B$18)</f>
        <v>2107299869</v>
      </c>
      <c r="D873" s="12">
        <f>MAX(C873,1)/Settings!$B$18</f>
        <v>0.98128797019891811</v>
      </c>
      <c r="E873" s="12">
        <f>-Settings!$B$11*LN(D873)</f>
        <v>1.1333588934035692</v>
      </c>
      <c r="F873" s="12">
        <f t="shared" si="28"/>
        <v>1551.4216572395705</v>
      </c>
      <c r="G873" s="12">
        <f>MOD(Settings!$B$17*G872,Settings!$B$18)</f>
        <v>1897622694</v>
      </c>
      <c r="H873" s="12">
        <f>MAX(G873,1)/Settings!$B$18</f>
        <v>0.88364942692390147</v>
      </c>
      <c r="I873" s="12">
        <f>-Settings!$B$21*LN(H873)</f>
        <v>0.49477948351777179</v>
      </c>
      <c r="J873" s="12">
        <f>-Settings!$B$24*LN(H873)</f>
        <v>1.4843384505533153</v>
      </c>
      <c r="K873" s="12">
        <f>Settings!$B$12</f>
        <v>300</v>
      </c>
      <c r="L873" s="12">
        <f>Settings!$B$12*Settings!$B$25</f>
        <v>75</v>
      </c>
    </row>
    <row r="874" spans="1:12" x14ac:dyDescent="0.25">
      <c r="A874" s="7">
        <v>8</v>
      </c>
      <c r="B874" s="7">
        <v>29</v>
      </c>
      <c r="C874" s="12">
        <f>MOD(Settings!$B$17*C873,Settings!$B$18)</f>
        <v>1088591959</v>
      </c>
      <c r="D874" s="12">
        <f>MAX(C874,1)/Settings!$B$18</f>
        <v>0.50691513321684445</v>
      </c>
      <c r="E874" s="12">
        <f>-Settings!$B$11*LN(D874)</f>
        <v>40.764700770425065</v>
      </c>
      <c r="F874" s="12">
        <f t="shared" si="28"/>
        <v>1592.1863580099957</v>
      </c>
      <c r="G874" s="12">
        <f>MOD(Settings!$B$17*G873,Settings!$B$18)</f>
        <v>1064976461</v>
      </c>
      <c r="H874" s="12">
        <f>MAX(G874,1)/Settings!$B$18</f>
        <v>0.49591831001263031</v>
      </c>
      <c r="I874" s="12">
        <f>-Settings!$B$21*LN(H874)</f>
        <v>2.8053762535060884</v>
      </c>
      <c r="J874" s="12">
        <f>-Settings!$B$24*LN(H874)</f>
        <v>8.4161287605182658</v>
      </c>
      <c r="K874" s="12">
        <f>Settings!$B$12</f>
        <v>300</v>
      </c>
      <c r="L874" s="12">
        <f>Settings!$B$12*Settings!$B$25</f>
        <v>75</v>
      </c>
    </row>
    <row r="875" spans="1:12" x14ac:dyDescent="0.25">
      <c r="A875" s="7">
        <v>8</v>
      </c>
      <c r="B875" s="7">
        <v>30</v>
      </c>
      <c r="C875" s="12">
        <f>MOD(Settings!$B$17*C874,Settings!$B$18)</f>
        <v>1551866120</v>
      </c>
      <c r="D875" s="12">
        <f>MAX(C875,1)/Settings!$B$18</f>
        <v>0.72264397550497395</v>
      </c>
      <c r="E875" s="12">
        <f>-Settings!$B$11*LN(D875)</f>
        <v>19.490316287559587</v>
      </c>
      <c r="F875" s="12">
        <f t="shared" si="28"/>
        <v>1611.6766742975553</v>
      </c>
      <c r="G875" s="12">
        <f>MOD(Settings!$B$17*G874,Settings!$B$18)</f>
        <v>1930665929</v>
      </c>
      <c r="H875" s="12">
        <f>MAX(G875,1)/Settings!$B$18</f>
        <v>0.89903638227797877</v>
      </c>
      <c r="I875" s="12">
        <f>-Settings!$B$21*LN(H875)</f>
        <v>0.42572710243891543</v>
      </c>
      <c r="J875" s="12">
        <f>-Settings!$B$24*LN(H875)</f>
        <v>1.2771813073167464</v>
      </c>
      <c r="K875" s="12">
        <f>Settings!$B$12</f>
        <v>300</v>
      </c>
      <c r="L875" s="12">
        <f>Settings!$B$12*Settings!$B$25</f>
        <v>75</v>
      </c>
    </row>
    <row r="876" spans="1:12" x14ac:dyDescent="0.25">
      <c r="A876" s="7">
        <v>8</v>
      </c>
      <c r="B876" s="7">
        <v>31</v>
      </c>
      <c r="C876" s="12">
        <f>MOD(Settings!$B$17*C875,Settings!$B$18)</f>
        <v>1024986025</v>
      </c>
      <c r="D876" s="12">
        <f>MAX(C876,1)/Settings!$B$18</f>
        <v>0.47729631209620105</v>
      </c>
      <c r="E876" s="12">
        <f>-Settings!$B$11*LN(D876)</f>
        <v>44.377066895708872</v>
      </c>
      <c r="F876" s="12">
        <f t="shared" si="28"/>
        <v>1656.0537411932642</v>
      </c>
      <c r="G876" s="12">
        <f>MOD(Settings!$B$17*G875,Settings!$B$18)</f>
        <v>224362533</v>
      </c>
      <c r="H876" s="12">
        <f>MAX(G876,1)/Settings!$B$18</f>
        <v>0.10447694598905601</v>
      </c>
      <c r="I876" s="12">
        <f>-Settings!$B$21*LN(H876)</f>
        <v>9.0351553778428677</v>
      </c>
      <c r="J876" s="12">
        <f>-Settings!$B$24*LN(H876)</f>
        <v>27.105466133528601</v>
      </c>
      <c r="K876" s="12">
        <f>Settings!$B$12</f>
        <v>300</v>
      </c>
      <c r="L876" s="12">
        <f>Settings!$B$12*Settings!$B$25</f>
        <v>75</v>
      </c>
    </row>
    <row r="877" spans="1:12" x14ac:dyDescent="0.25">
      <c r="A877" s="7">
        <v>8</v>
      </c>
      <c r="B877" s="7">
        <v>32</v>
      </c>
      <c r="C877" s="12">
        <f>MOD(Settings!$B$17*C876,Settings!$B$18)</f>
        <v>1973789588</v>
      </c>
      <c r="D877" s="12">
        <f>MAX(C877,1)/Settings!$B$18</f>
        <v>0.91911740085068971</v>
      </c>
      <c r="E877" s="12">
        <f>-Settings!$B$11*LN(D877)</f>
        <v>5.0604849784941814</v>
      </c>
      <c r="F877" s="12">
        <f t="shared" si="28"/>
        <v>1661.1142261717584</v>
      </c>
      <c r="G877" s="12">
        <f>MOD(Settings!$B$17*G876,Settings!$B$18)</f>
        <v>2027291646</v>
      </c>
      <c r="H877" s="12">
        <f>MAX(G877,1)/Settings!$B$18</f>
        <v>0.94403123806418443</v>
      </c>
      <c r="I877" s="12">
        <f>-Settings!$B$21*LN(H877)</f>
        <v>0.23038408885780057</v>
      </c>
      <c r="J877" s="12">
        <f>-Settings!$B$24*LN(H877)</f>
        <v>0.69115226657340167</v>
      </c>
      <c r="K877" s="12">
        <f>Settings!$B$12</f>
        <v>300</v>
      </c>
      <c r="L877" s="12">
        <f>Settings!$B$12*Settings!$B$25</f>
        <v>75</v>
      </c>
    </row>
    <row r="878" spans="1:12" x14ac:dyDescent="0.25">
      <c r="A878" s="7">
        <v>8</v>
      </c>
      <c r="B878" s="7">
        <v>33</v>
      </c>
      <c r="C878" s="12">
        <f>MOD(Settings!$B$17*C877,Settings!$B$18)</f>
        <v>1301710307</v>
      </c>
      <c r="D878" s="12">
        <f>MAX(C878,1)/Settings!$B$18</f>
        <v>0.60615609754163591</v>
      </c>
      <c r="E878" s="12">
        <f>-Settings!$B$11*LN(D878)</f>
        <v>30.037064362812707</v>
      </c>
      <c r="F878" s="12">
        <f t="shared" si="28"/>
        <v>1691.1512905345712</v>
      </c>
      <c r="G878" s="12">
        <f>MOD(Settings!$B$17*G877,Settings!$B$18)</f>
        <v>715151020</v>
      </c>
      <c r="H878" s="12">
        <f>MAX(G878,1)/Settings!$B$18</f>
        <v>0.33301814474771646</v>
      </c>
      <c r="I878" s="12">
        <f>-Settings!$B$21*LN(H878)</f>
        <v>4.3982332070170758</v>
      </c>
      <c r="J878" s="12">
        <f>-Settings!$B$24*LN(H878)</f>
        <v>13.194699621051228</v>
      </c>
      <c r="K878" s="12">
        <f>Settings!$B$12</f>
        <v>300</v>
      </c>
      <c r="L878" s="12">
        <f>Settings!$B$12*Settings!$B$25</f>
        <v>75</v>
      </c>
    </row>
    <row r="879" spans="1:12" x14ac:dyDescent="0.25">
      <c r="A879" s="7">
        <v>8</v>
      </c>
      <c r="B879" s="7">
        <v>34</v>
      </c>
      <c r="C879" s="12">
        <f>MOD(Settings!$B$17*C878,Settings!$B$18)</f>
        <v>1429217760</v>
      </c>
      <c r="D879" s="12">
        <f>MAX(C879,1)/Settings!$B$18</f>
        <v>0.66553138227459574</v>
      </c>
      <c r="E879" s="12">
        <f>-Settings!$B$11*LN(D879)</f>
        <v>24.430169179439844</v>
      </c>
      <c r="F879" s="12">
        <f t="shared" ref="F879:F910" si="29">F878+E879</f>
        <v>1715.5814597140111</v>
      </c>
      <c r="G879" s="12">
        <f>MOD(Settings!$B$17*G878,Settings!$B$18)</f>
        <v>77220881</v>
      </c>
      <c r="H879" s="12">
        <f>MAX(G879,1)/Settings!$B$18</f>
        <v>3.5958774870242356E-2</v>
      </c>
      <c r="I879" s="12">
        <f>-Settings!$B$21*LN(H879)</f>
        <v>13.301528556783806</v>
      </c>
      <c r="J879" s="12">
        <f>-Settings!$B$24*LN(H879)</f>
        <v>39.904585670351416</v>
      </c>
      <c r="K879" s="12">
        <f>Settings!$B$12</f>
        <v>300</v>
      </c>
      <c r="L879" s="12">
        <f>Settings!$B$12*Settings!$B$25</f>
        <v>75</v>
      </c>
    </row>
    <row r="880" spans="1:12" x14ac:dyDescent="0.25">
      <c r="A880" s="7">
        <v>8</v>
      </c>
      <c r="B880" s="7">
        <v>35</v>
      </c>
      <c r="C880" s="12">
        <f>MOD(Settings!$B$17*C879,Settings!$B$18)</f>
        <v>1258300625</v>
      </c>
      <c r="D880" s="12">
        <f>MAX(C880,1)/Settings!$B$18</f>
        <v>0.58594188913048328</v>
      </c>
      <c r="E880" s="12">
        <f>-Settings!$B$11*LN(D880)</f>
        <v>32.07207957772026</v>
      </c>
      <c r="F880" s="12">
        <f t="shared" si="29"/>
        <v>1747.6535392917312</v>
      </c>
      <c r="G880" s="12">
        <f>MOD(Settings!$B$17*G879,Settings!$B$18)</f>
        <v>771224179</v>
      </c>
      <c r="H880" s="12">
        <f>MAX(G880,1)/Settings!$B$18</f>
        <v>0.35912924416322689</v>
      </c>
      <c r="I880" s="12">
        <f>-Settings!$B$21*LN(H880)</f>
        <v>4.0962917747430057</v>
      </c>
      <c r="J880" s="12">
        <f>-Settings!$B$24*LN(H880)</f>
        <v>12.288875324229018</v>
      </c>
      <c r="K880" s="12">
        <f>Settings!$B$12</f>
        <v>300</v>
      </c>
      <c r="L880" s="12">
        <f>Settings!$B$12*Settings!$B$25</f>
        <v>75</v>
      </c>
    </row>
    <row r="881" spans="1:12" x14ac:dyDescent="0.25">
      <c r="A881" s="7">
        <v>8</v>
      </c>
      <c r="B881" s="7">
        <v>36</v>
      </c>
      <c r="C881" s="12">
        <f>MOD(Settings!$B$17*C880,Settings!$B$18)</f>
        <v>1987132366</v>
      </c>
      <c r="D881" s="12">
        <f>MAX(C881,1)/Settings!$B$18</f>
        <v>0.92533061603332434</v>
      </c>
      <c r="E881" s="12">
        <f>-Settings!$B$11*LN(D881)</f>
        <v>4.656250955476418</v>
      </c>
      <c r="F881" s="12">
        <f t="shared" si="29"/>
        <v>1752.3097902472077</v>
      </c>
      <c r="G881" s="12">
        <f>MOD(Settings!$B$17*G880,Settings!$B$18)</f>
        <v>1900966808</v>
      </c>
      <c r="H881" s="12">
        <f>MAX(G881,1)/Settings!$B$18</f>
        <v>0.8852066513547705</v>
      </c>
      <c r="I881" s="12">
        <f>-Settings!$B$21*LN(H881)</f>
        <v>0.48773662750573427</v>
      </c>
      <c r="J881" s="12">
        <f>-Settings!$B$24*LN(H881)</f>
        <v>1.4632098825172029</v>
      </c>
      <c r="K881" s="12">
        <f>Settings!$B$12</f>
        <v>300</v>
      </c>
      <c r="L881" s="12">
        <f>Settings!$B$12*Settings!$B$25</f>
        <v>75</v>
      </c>
    </row>
    <row r="882" spans="1:12" x14ac:dyDescent="0.25">
      <c r="A882" s="7">
        <v>8</v>
      </c>
      <c r="B882" s="7">
        <v>37</v>
      </c>
      <c r="C882" s="12">
        <f>MOD(Settings!$B$17*C881,Settings!$B$18)</f>
        <v>67997218</v>
      </c>
      <c r="D882" s="12">
        <f>MAX(C882,1)/Settings!$B$18</f>
        <v>3.1663672081969525E-2</v>
      </c>
      <c r="E882" s="12">
        <f>-Settings!$B$11*LN(D882)</f>
        <v>207.15511478123264</v>
      </c>
      <c r="F882" s="12">
        <f t="shared" si="29"/>
        <v>1959.4649050284404</v>
      </c>
      <c r="G882" s="12">
        <f>MOD(Settings!$B$17*G881,Settings!$B$18)</f>
        <v>1434925637</v>
      </c>
      <c r="H882" s="12">
        <f>MAX(G882,1)/Settings!$B$18</f>
        <v>0.66818931962744765</v>
      </c>
      <c r="I882" s="12">
        <f>-Settings!$B$21*LN(H882)</f>
        <v>1.6127349319332824</v>
      </c>
      <c r="J882" s="12">
        <f>-Settings!$B$24*LN(H882)</f>
        <v>4.8382047957998475</v>
      </c>
      <c r="K882" s="12">
        <f>Settings!$B$12</f>
        <v>300</v>
      </c>
      <c r="L882" s="12">
        <f>Settings!$B$12*Settings!$B$25</f>
        <v>75</v>
      </c>
    </row>
    <row r="883" spans="1:12" x14ac:dyDescent="0.25">
      <c r="A883" s="7">
        <v>8</v>
      </c>
      <c r="B883" s="7">
        <v>38</v>
      </c>
      <c r="C883" s="12">
        <f>MOD(Settings!$B$17*C882,Settings!$B$18)</f>
        <v>367942722</v>
      </c>
      <c r="D883" s="12">
        <f>MAX(C883,1)/Settings!$B$18</f>
        <v>0.17133668166181851</v>
      </c>
      <c r="E883" s="12">
        <f>-Settings!$B$11*LN(D883)</f>
        <v>105.84748557676676</v>
      </c>
      <c r="F883" s="12">
        <f t="shared" si="29"/>
        <v>2065.3123906052069</v>
      </c>
      <c r="G883" s="12">
        <f>MOD(Settings!$B$17*G882,Settings!$B$18)</f>
        <v>553825249</v>
      </c>
      <c r="H883" s="12">
        <f>MAX(G883,1)/Settings!$B$18</f>
        <v>0.25789497851296095</v>
      </c>
      <c r="I883" s="12">
        <f>-Settings!$B$21*LN(H883)</f>
        <v>5.420811347836902</v>
      </c>
      <c r="J883" s="12">
        <f>-Settings!$B$24*LN(H883)</f>
        <v>16.262434043510705</v>
      </c>
      <c r="K883" s="12">
        <f>Settings!$B$12</f>
        <v>300</v>
      </c>
      <c r="L883" s="12">
        <f>Settings!$B$12*Settings!$B$25</f>
        <v>75</v>
      </c>
    </row>
    <row r="884" spans="1:12" x14ac:dyDescent="0.25">
      <c r="A884" s="7">
        <v>8</v>
      </c>
      <c r="B884" s="7">
        <v>39</v>
      </c>
      <c r="C884" s="12">
        <f>MOD(Settings!$B$17*C883,Settings!$B$18)</f>
        <v>1407908941</v>
      </c>
      <c r="D884" s="12">
        <f>MAX(C884,1)/Settings!$B$18</f>
        <v>0.65560869018342749</v>
      </c>
      <c r="E884" s="12">
        <f>-Settings!$B$11*LN(D884)</f>
        <v>25.331470613218237</v>
      </c>
      <c r="F884" s="12">
        <f t="shared" si="29"/>
        <v>2090.6438612184252</v>
      </c>
      <c r="G884" s="12">
        <f>MOD(Settings!$B$17*G883,Settings!$B$18)</f>
        <v>946833845</v>
      </c>
      <c r="H884" s="12">
        <f>MAX(G884,1)/Settings!$B$18</f>
        <v>0.44090386733454834</v>
      </c>
      <c r="I884" s="12">
        <f>-Settings!$B$21*LN(H884)</f>
        <v>3.2757136608065038</v>
      </c>
      <c r="J884" s="12">
        <f>-Settings!$B$24*LN(H884)</f>
        <v>9.8271409824195111</v>
      </c>
      <c r="K884" s="12">
        <f>Settings!$B$12</f>
        <v>300</v>
      </c>
      <c r="L884" s="12">
        <f>Settings!$B$12*Settings!$B$25</f>
        <v>75</v>
      </c>
    </row>
    <row r="885" spans="1:12" x14ac:dyDescent="0.25">
      <c r="A885" s="7">
        <v>8</v>
      </c>
      <c r="B885" s="7">
        <v>40</v>
      </c>
      <c r="C885" s="12">
        <f>MOD(Settings!$B$17*C884,Settings!$B$18)</f>
        <v>1750748741</v>
      </c>
      <c r="D885" s="12">
        <f>MAX(C885,1)/Settings!$B$18</f>
        <v>0.81525591286609689</v>
      </c>
      <c r="E885" s="12">
        <f>-Settings!$B$11*LN(D885)</f>
        <v>12.25519269080266</v>
      </c>
      <c r="F885" s="12">
        <f t="shared" si="29"/>
        <v>2102.8990539092279</v>
      </c>
      <c r="G885" s="12">
        <f>MOD(Settings!$B$17*G884,Settings!$B$18)</f>
        <v>582608645</v>
      </c>
      <c r="H885" s="12">
        <f>MAX(G885,1)/Settings!$B$18</f>
        <v>0.27129829175365078</v>
      </c>
      <c r="I885" s="12">
        <f>-Settings!$B$21*LN(H885)</f>
        <v>5.2181454234352742</v>
      </c>
      <c r="J885" s="12">
        <f>-Settings!$B$24*LN(H885)</f>
        <v>15.654436270305823</v>
      </c>
      <c r="K885" s="12">
        <f>Settings!$B$12</f>
        <v>300</v>
      </c>
      <c r="L885" s="12">
        <f>Settings!$B$12*Settings!$B$25</f>
        <v>75</v>
      </c>
    </row>
    <row r="886" spans="1:12" x14ac:dyDescent="0.25">
      <c r="A886" s="7">
        <v>8</v>
      </c>
      <c r="B886" s="7">
        <v>41</v>
      </c>
      <c r="C886" s="12">
        <f>MOD(Settings!$B$17*C885,Settings!$B$18)</f>
        <v>13158793</v>
      </c>
      <c r="D886" s="12">
        <f>MAX(C886,1)/Settings!$B$18</f>
        <v>6.1275404906494264E-3</v>
      </c>
      <c r="E886" s="12">
        <f>-Settings!$B$11*LN(D886)</f>
        <v>305.69771007376301</v>
      </c>
      <c r="F886" s="12">
        <f t="shared" si="29"/>
        <v>2408.596763982991</v>
      </c>
      <c r="G886" s="12">
        <f>MOD(Settings!$B$17*G885,Settings!$B$18)</f>
        <v>1525549842</v>
      </c>
      <c r="H886" s="12">
        <f>MAX(G886,1)/Settings!$B$18</f>
        <v>0.71038950360863917</v>
      </c>
      <c r="I886" s="12">
        <f>-Settings!$B$21*LN(H886)</f>
        <v>1.3677674509560391</v>
      </c>
      <c r="J886" s="12">
        <f>-Settings!$B$24*LN(H886)</f>
        <v>4.1033023528681172</v>
      </c>
      <c r="K886" s="12">
        <f>Settings!$B$12</f>
        <v>300</v>
      </c>
      <c r="L886" s="12">
        <f>Settings!$B$12*Settings!$B$25</f>
        <v>75</v>
      </c>
    </row>
    <row r="887" spans="1:12" x14ac:dyDescent="0.25">
      <c r="A887" s="7">
        <v>8</v>
      </c>
      <c r="B887" s="7">
        <v>42</v>
      </c>
      <c r="C887" s="12">
        <f>MOD(Settings!$B$17*C886,Settings!$B$18)</f>
        <v>2116501957</v>
      </c>
      <c r="D887" s="12">
        <f>MAX(C887,1)/Settings!$B$18</f>
        <v>0.98557302634491262</v>
      </c>
      <c r="E887" s="12">
        <f>-Settings!$B$11*LN(D887)</f>
        <v>0.8719232596849722</v>
      </c>
      <c r="F887" s="12">
        <f t="shared" si="29"/>
        <v>2409.468687242676</v>
      </c>
      <c r="G887" s="12">
        <f>MOD(Settings!$B$17*G886,Settings!$B$18)</f>
        <v>1108932961</v>
      </c>
      <c r="H887" s="12">
        <f>MAX(G887,1)/Settings!$B$18</f>
        <v>0.51638715039770455</v>
      </c>
      <c r="I887" s="12">
        <f>-Settings!$B$21*LN(H887)</f>
        <v>2.6435940134403544</v>
      </c>
      <c r="J887" s="12">
        <f>-Settings!$B$24*LN(H887)</f>
        <v>7.9307820403210627</v>
      </c>
      <c r="K887" s="12">
        <f>Settings!$B$12</f>
        <v>300</v>
      </c>
      <c r="L887" s="12">
        <f>Settings!$B$12*Settings!$B$25</f>
        <v>75</v>
      </c>
    </row>
    <row r="888" spans="1:12" x14ac:dyDescent="0.25">
      <c r="A888" s="7">
        <v>8</v>
      </c>
      <c r="B888" s="7">
        <v>43</v>
      </c>
      <c r="C888" s="12">
        <f>MOD(Settings!$B$17*C887,Settings!$B$18)</f>
        <v>1129262391</v>
      </c>
      <c r="D888" s="12">
        <f>MAX(C888,1)/Settings!$B$18</f>
        <v>0.52585377894614538</v>
      </c>
      <c r="E888" s="12">
        <f>-Settings!$B$11*LN(D888)</f>
        <v>38.563925501059117</v>
      </c>
      <c r="F888" s="12">
        <f t="shared" si="29"/>
        <v>2448.0326127437352</v>
      </c>
      <c r="G888" s="12">
        <f>MOD(Settings!$B$17*G887,Settings!$B$18)</f>
        <v>1973186861</v>
      </c>
      <c r="H888" s="12">
        <f>MAX(G888,1)/Settings!$B$18</f>
        <v>0.91883673421984391</v>
      </c>
      <c r="I888" s="12">
        <f>-Settings!$B$21*LN(H888)</f>
        <v>0.33858731327158559</v>
      </c>
      <c r="J888" s="12">
        <f>-Settings!$B$24*LN(H888)</f>
        <v>1.0157619398147568</v>
      </c>
      <c r="K888" s="12">
        <f>Settings!$B$12</f>
        <v>300</v>
      </c>
      <c r="L888" s="12">
        <f>Settings!$B$12*Settings!$B$25</f>
        <v>75</v>
      </c>
    </row>
    <row r="889" spans="1:12" x14ac:dyDescent="0.25">
      <c r="A889" s="7">
        <v>8</v>
      </c>
      <c r="B889" s="7">
        <v>44</v>
      </c>
      <c r="C889" s="12">
        <f>MOD(Settings!$B$17*C888,Settings!$B$18)</f>
        <v>52533351</v>
      </c>
      <c r="D889" s="12">
        <f>MAX(C889,1)/Settings!$B$18</f>
        <v>2.4462747864640665E-2</v>
      </c>
      <c r="E889" s="12">
        <f>-Settings!$B$11*LN(D889)</f>
        <v>222.63622883270043</v>
      </c>
      <c r="F889" s="12">
        <f t="shared" si="29"/>
        <v>2670.6688415764356</v>
      </c>
      <c r="G889" s="12">
        <f>MOD(Settings!$B$17*G888,Settings!$B$18)</f>
        <v>1909095853</v>
      </c>
      <c r="H889" s="12">
        <f>MAX(G889,1)/Settings!$B$18</f>
        <v>0.88899203291581574</v>
      </c>
      <c r="I889" s="12">
        <f>-Settings!$B$21*LN(H889)</f>
        <v>0.47066802143146474</v>
      </c>
      <c r="J889" s="12">
        <f>-Settings!$B$24*LN(H889)</f>
        <v>1.4120040642943943</v>
      </c>
      <c r="K889" s="12">
        <f>Settings!$B$12</f>
        <v>300</v>
      </c>
      <c r="L889" s="12">
        <f>Settings!$B$12*Settings!$B$25</f>
        <v>75</v>
      </c>
    </row>
    <row r="890" spans="1:12" x14ac:dyDescent="0.25">
      <c r="A890" s="7">
        <v>8</v>
      </c>
      <c r="B890" s="7">
        <v>45</v>
      </c>
      <c r="C890" s="12">
        <f>MOD(Settings!$B$17*C889,Settings!$B$18)</f>
        <v>312251340</v>
      </c>
      <c r="D890" s="12">
        <f>MAX(C890,1)/Settings!$B$18</f>
        <v>0.1454033610156753</v>
      </c>
      <c r="E890" s="12">
        <f>-Settings!$B$11*LN(D890)</f>
        <v>115.69461590992464</v>
      </c>
      <c r="F890" s="12">
        <f t="shared" si="29"/>
        <v>2786.3634574863604</v>
      </c>
      <c r="G890" s="12">
        <f>MOD(Settings!$B$17*G889,Settings!$B$18)</f>
        <v>620831544</v>
      </c>
      <c r="H890" s="12">
        <f>MAX(G890,1)/Settings!$B$18</f>
        <v>0.28909721611491274</v>
      </c>
      <c r="I890" s="12">
        <f>-Settings!$B$21*LN(H890)</f>
        <v>4.9639690379782753</v>
      </c>
      <c r="J890" s="12">
        <f>-Settings!$B$24*LN(H890)</f>
        <v>14.891907113934826</v>
      </c>
      <c r="K890" s="12">
        <f>Settings!$B$12</f>
        <v>300</v>
      </c>
      <c r="L890" s="12">
        <f>Settings!$B$12*Settings!$B$25</f>
        <v>75</v>
      </c>
    </row>
    <row r="891" spans="1:12" x14ac:dyDescent="0.25">
      <c r="A891" s="7">
        <v>8</v>
      </c>
      <c r="B891" s="7">
        <v>46</v>
      </c>
      <c r="C891" s="12">
        <f>MOD(Settings!$B$17*C890,Settings!$B$18)</f>
        <v>1705721759</v>
      </c>
      <c r="D891" s="12">
        <f>MAX(C891,1)/Settings!$B$18</f>
        <v>0.79428859045463085</v>
      </c>
      <c r="E891" s="12">
        <f>-Settings!$B$11*LN(D891)</f>
        <v>13.818505183404257</v>
      </c>
      <c r="F891" s="12">
        <f t="shared" si="29"/>
        <v>2800.1819626697647</v>
      </c>
      <c r="G891" s="12">
        <f>MOD(Settings!$B$17*G890,Settings!$B$18)</f>
        <v>1840202882</v>
      </c>
      <c r="H891" s="12">
        <f>MAX(G891,1)/Settings!$B$18</f>
        <v>0.85691124333856217</v>
      </c>
      <c r="I891" s="12">
        <f>-Settings!$B$21*LN(H891)</f>
        <v>0.61768372978887565</v>
      </c>
      <c r="J891" s="12">
        <f>-Settings!$B$24*LN(H891)</f>
        <v>1.853051189366627</v>
      </c>
      <c r="K891" s="12">
        <f>Settings!$B$12</f>
        <v>300</v>
      </c>
      <c r="L891" s="12">
        <f>Settings!$B$12*Settings!$B$25</f>
        <v>75</v>
      </c>
    </row>
    <row r="892" spans="1:12" x14ac:dyDescent="0.25">
      <c r="A892" s="7">
        <v>8</v>
      </c>
      <c r="B892" s="7">
        <v>47</v>
      </c>
      <c r="C892" s="12">
        <f>MOD(Settings!$B$17*C891,Settings!$B$18)</f>
        <v>1306399710</v>
      </c>
      <c r="D892" s="12">
        <f>MAX(C892,1)/Settings!$B$18</f>
        <v>0.60833977098033754</v>
      </c>
      <c r="E892" s="12">
        <f>-Settings!$B$11*LN(D892)</f>
        <v>29.821303155373013</v>
      </c>
      <c r="F892" s="12">
        <f t="shared" si="29"/>
        <v>2830.0032658251375</v>
      </c>
      <c r="G892" s="12">
        <f>MOD(Settings!$B$17*G891,Settings!$B$18)</f>
        <v>230353680</v>
      </c>
      <c r="H892" s="12">
        <f>MAX(G892,1)/Settings!$B$18</f>
        <v>0.10726679121482502</v>
      </c>
      <c r="I892" s="12">
        <f>-Settings!$B$21*LN(H892)</f>
        <v>8.9297446879395377</v>
      </c>
      <c r="J892" s="12">
        <f>-Settings!$B$24*LN(H892)</f>
        <v>26.789234063818611</v>
      </c>
      <c r="K892" s="12">
        <f>Settings!$B$12</f>
        <v>300</v>
      </c>
      <c r="L892" s="12">
        <f>Settings!$B$12*Settings!$B$25</f>
        <v>75</v>
      </c>
    </row>
    <row r="893" spans="1:12" x14ac:dyDescent="0.25">
      <c r="A893" s="7">
        <v>8</v>
      </c>
      <c r="B893" s="7">
        <v>48</v>
      </c>
      <c r="C893" s="12">
        <f>MOD(Settings!$B$17*C892,Settings!$B$18)</f>
        <v>787119042</v>
      </c>
      <c r="D893" s="12">
        <f>MAX(C893,1)/Settings!$B$18</f>
        <v>0.36653086653283373</v>
      </c>
      <c r="E893" s="12">
        <f>-Settings!$B$11*LN(D893)</f>
        <v>60.220352488009979</v>
      </c>
      <c r="F893" s="12">
        <f t="shared" si="29"/>
        <v>2890.2236183131477</v>
      </c>
      <c r="G893" s="12">
        <f>MOD(Settings!$B$17*G892,Settings!$B$18)</f>
        <v>1788767866</v>
      </c>
      <c r="H893" s="12">
        <f>MAX(G893,1)/Settings!$B$18</f>
        <v>0.83295994756415481</v>
      </c>
      <c r="I893" s="12">
        <f>-Settings!$B$21*LN(H893)</f>
        <v>0.73107888050861936</v>
      </c>
      <c r="J893" s="12">
        <f>-Settings!$B$24*LN(H893)</f>
        <v>2.193236641525858</v>
      </c>
      <c r="K893" s="12">
        <f>Settings!$B$12</f>
        <v>300</v>
      </c>
      <c r="L893" s="12">
        <f>Settings!$B$12*Settings!$B$25</f>
        <v>75</v>
      </c>
    </row>
    <row r="894" spans="1:12" x14ac:dyDescent="0.25">
      <c r="A894" s="7">
        <v>8</v>
      </c>
      <c r="B894" s="7">
        <v>49</v>
      </c>
      <c r="C894" s="12">
        <f>MOD(Settings!$B$17*C893,Settings!$B$18)</f>
        <v>610473374</v>
      </c>
      <c r="D894" s="12">
        <f>MAX(C894,1)/Settings!$B$18</f>
        <v>0.28427381733631429</v>
      </c>
      <c r="E894" s="12">
        <f>-Settings!$B$11*LN(D894)</f>
        <v>75.469041585618996</v>
      </c>
      <c r="F894" s="12">
        <f t="shared" si="29"/>
        <v>2965.6926598987666</v>
      </c>
      <c r="G894" s="12">
        <f>MOD(Settings!$B$17*G893,Settings!$B$18)</f>
        <v>1197949509</v>
      </c>
      <c r="H894" s="12">
        <f>MAX(G894,1)/Settings!$B$18</f>
        <v>0.55783871075037805</v>
      </c>
      <c r="I894" s="12">
        <f>-Settings!$B$21*LN(H894)</f>
        <v>2.3347416288717602</v>
      </c>
      <c r="J894" s="12">
        <f>-Settings!$B$24*LN(H894)</f>
        <v>7.0042248866152805</v>
      </c>
      <c r="K894" s="12">
        <f>Settings!$B$12</f>
        <v>300</v>
      </c>
      <c r="L894" s="12">
        <f>Settings!$B$12*Settings!$B$25</f>
        <v>75</v>
      </c>
    </row>
    <row r="895" spans="1:12" x14ac:dyDescent="0.25">
      <c r="A895" s="7">
        <v>8</v>
      </c>
      <c r="B895" s="7">
        <v>50</v>
      </c>
      <c r="C895" s="12">
        <f>MOD(Settings!$B$17*C894,Settings!$B$18)</f>
        <v>1696615099</v>
      </c>
      <c r="D895" s="12">
        <f>MAX(C895,1)/Settings!$B$18</f>
        <v>0.7900479714339822</v>
      </c>
      <c r="E895" s="12">
        <f>-Settings!$B$11*LN(D895)</f>
        <v>14.139696721830132</v>
      </c>
      <c r="F895" s="12">
        <f t="shared" si="29"/>
        <v>2979.8323566205968</v>
      </c>
      <c r="G895" s="12">
        <f>MOD(Settings!$B$17*G894,Settings!$B$18)</f>
        <v>1278207138</v>
      </c>
      <c r="H895" s="12">
        <f>MAX(G895,1)/Settings!$B$18</f>
        <v>0.59521158160418808</v>
      </c>
      <c r="I895" s="12">
        <f>-Settings!$B$21*LN(H895)</f>
        <v>2.0753533492487848</v>
      </c>
      <c r="J895" s="12">
        <f>-Settings!$B$24*LN(H895)</f>
        <v>6.2260600477463548</v>
      </c>
      <c r="K895" s="12">
        <f>Settings!$B$12</f>
        <v>300</v>
      </c>
      <c r="L895" s="12">
        <f>Settings!$B$12*Settings!$B$25</f>
        <v>75</v>
      </c>
    </row>
    <row r="896" spans="1:12" x14ac:dyDescent="0.25">
      <c r="A896" s="7">
        <v>8</v>
      </c>
      <c r="B896" s="7">
        <v>51</v>
      </c>
      <c r="C896" s="12">
        <f>MOD(Settings!$B$17*C895,Settings!$B$18)</f>
        <v>722104027</v>
      </c>
      <c r="D896" s="12">
        <f>MAX(C896,1)/Settings!$B$18</f>
        <v>0.33625589093950387</v>
      </c>
      <c r="E896" s="12">
        <f>-Settings!$B$11*LN(D896)</f>
        <v>65.392969721811909</v>
      </c>
      <c r="F896" s="12">
        <f t="shared" si="29"/>
        <v>3045.2253263424086</v>
      </c>
      <c r="G896" s="12">
        <f>MOD(Settings!$B$17*G895,Settings!$B$18)</f>
        <v>1548447425</v>
      </c>
      <c r="H896" s="12">
        <f>MAX(G896,1)/Settings!$B$18</f>
        <v>0.72105202158962001</v>
      </c>
      <c r="I896" s="12">
        <f>-Settings!$B$21*LN(H896)</f>
        <v>1.3081759692132762</v>
      </c>
      <c r="J896" s="12">
        <f>-Settings!$B$24*LN(H896)</f>
        <v>3.9245279076398285</v>
      </c>
      <c r="K896" s="12">
        <f>Settings!$B$12</f>
        <v>300</v>
      </c>
      <c r="L896" s="12">
        <f>Settings!$B$12*Settings!$B$25</f>
        <v>75</v>
      </c>
    </row>
    <row r="897" spans="1:12" x14ac:dyDescent="0.25">
      <c r="A897" s="7">
        <v>8</v>
      </c>
      <c r="B897" s="7">
        <v>52</v>
      </c>
      <c r="C897" s="12">
        <f>MOD(Settings!$B$17*C896,Settings!$B$18)</f>
        <v>972292592</v>
      </c>
      <c r="D897" s="12">
        <f>MAX(C897,1)/Settings!$B$18</f>
        <v>0.45275902024133086</v>
      </c>
      <c r="E897" s="12">
        <f>-Settings!$B$11*LN(D897)</f>
        <v>47.543715551364116</v>
      </c>
      <c r="F897" s="12">
        <f t="shared" si="29"/>
        <v>3092.7690418937727</v>
      </c>
      <c r="G897" s="12">
        <f>MOD(Settings!$B$17*G896,Settings!$B$18)</f>
        <v>1549037629</v>
      </c>
      <c r="H897" s="12">
        <f>MAX(G897,1)/Settings!$B$18</f>
        <v>0.72132685674416219</v>
      </c>
      <c r="I897" s="12">
        <f>-Settings!$B$21*LN(H897)</f>
        <v>1.3066516254392699</v>
      </c>
      <c r="J897" s="12">
        <f>-Settings!$B$24*LN(H897)</f>
        <v>3.91995487631781</v>
      </c>
      <c r="K897" s="12">
        <f>Settings!$B$12</f>
        <v>300</v>
      </c>
      <c r="L897" s="12">
        <f>Settings!$B$12*Settings!$B$25</f>
        <v>75</v>
      </c>
    </row>
    <row r="898" spans="1:12" x14ac:dyDescent="0.25">
      <c r="A898" s="7">
        <v>8</v>
      </c>
      <c r="B898" s="7">
        <v>53</v>
      </c>
      <c r="C898" s="12">
        <f>MOD(Settings!$B$17*C897,Settings!$B$18)</f>
        <v>1118523721</v>
      </c>
      <c r="D898" s="12">
        <f>MAX(C898,1)/Settings!$B$18</f>
        <v>0.5208531960476438</v>
      </c>
      <c r="E898" s="12">
        <f>-Settings!$B$11*LN(D898)</f>
        <v>39.137223021323315</v>
      </c>
      <c r="F898" s="12">
        <f t="shared" si="29"/>
        <v>3131.906264915096</v>
      </c>
      <c r="G898" s="12">
        <f>MOD(Settings!$B$17*G897,Settings!$B$18)</f>
        <v>731178022</v>
      </c>
      <c r="H898" s="12">
        <f>MAX(G898,1)/Settings!$B$18</f>
        <v>0.34048129913419545</v>
      </c>
      <c r="I898" s="12">
        <f>-Settings!$B$21*LN(H898)</f>
        <v>4.3095803067199512</v>
      </c>
      <c r="J898" s="12">
        <f>-Settings!$B$24*LN(H898)</f>
        <v>12.928740920159854</v>
      </c>
      <c r="K898" s="12">
        <f>Settings!$B$12</f>
        <v>300</v>
      </c>
      <c r="L898" s="12">
        <f>Settings!$B$12*Settings!$B$25</f>
        <v>75</v>
      </c>
    </row>
    <row r="899" spans="1:12" x14ac:dyDescent="0.25">
      <c r="A899" s="7">
        <v>8</v>
      </c>
      <c r="B899" s="7">
        <v>54</v>
      </c>
      <c r="C899" s="12">
        <f>MOD(Settings!$B$17*C898,Settings!$B$18)</f>
        <v>2103816656</v>
      </c>
      <c r="D899" s="12">
        <f>MAX(C899,1)/Settings!$B$18</f>
        <v>0.97966597274861578</v>
      </c>
      <c r="E899" s="12">
        <f>-Settings!$B$11*LN(D899)</f>
        <v>1.2326165731289627</v>
      </c>
      <c r="F899" s="12">
        <f t="shared" si="29"/>
        <v>3133.1388814882248</v>
      </c>
      <c r="G899" s="12">
        <f>MOD(Settings!$B$17*G898,Settings!$B$18)</f>
        <v>1007587620</v>
      </c>
      <c r="H899" s="12">
        <f>MAX(G899,1)/Settings!$B$18</f>
        <v>0.46919454842302694</v>
      </c>
      <c r="I899" s="12">
        <f>-Settings!$B$21*LN(H899)</f>
        <v>3.0269511245882819</v>
      </c>
      <c r="J899" s="12">
        <f>-Settings!$B$24*LN(H899)</f>
        <v>9.080853373764846</v>
      </c>
      <c r="K899" s="12">
        <f>Settings!$B$12</f>
        <v>300</v>
      </c>
      <c r="L899" s="12">
        <f>Settings!$B$12*Settings!$B$25</f>
        <v>75</v>
      </c>
    </row>
    <row r="900" spans="1:12" x14ac:dyDescent="0.25">
      <c r="A900" s="7">
        <v>8</v>
      </c>
      <c r="B900" s="7">
        <v>55</v>
      </c>
      <c r="C900" s="12">
        <f>MOD(Settings!$B$17*C899,Settings!$B$18)</f>
        <v>528289537</v>
      </c>
      <c r="D900" s="12">
        <f>MAX(C900,1)/Settings!$B$18</f>
        <v>0.24600398598518408</v>
      </c>
      <c r="E900" s="12">
        <f>-Settings!$B$11*LN(D900)</f>
        <v>84.14445239935435</v>
      </c>
      <c r="F900" s="12">
        <f t="shared" si="29"/>
        <v>3217.2833338875789</v>
      </c>
      <c r="G900" s="12">
        <f>MOD(Settings!$B$17*G899,Settings!$B$18)</f>
        <v>1616572745</v>
      </c>
      <c r="H900" s="12">
        <f>MAX(G900,1)/Settings!$B$18</f>
        <v>0.75277534581384409</v>
      </c>
      <c r="I900" s="12">
        <f>-Settings!$B$21*LN(H900)</f>
        <v>1.1359537649154776</v>
      </c>
      <c r="J900" s="12">
        <f>-Settings!$B$24*LN(H900)</f>
        <v>3.4078612947464331</v>
      </c>
      <c r="K900" s="12">
        <f>Settings!$B$12</f>
        <v>300</v>
      </c>
      <c r="L900" s="12">
        <f>Settings!$B$12*Settings!$B$25</f>
        <v>75</v>
      </c>
    </row>
    <row r="901" spans="1:12" x14ac:dyDescent="0.25">
      <c r="A901" s="7">
        <v>8</v>
      </c>
      <c r="B901" s="7">
        <v>56</v>
      </c>
      <c r="C901" s="12">
        <f>MOD(Settings!$B$17*C900,Settings!$B$18)</f>
        <v>1264851661</v>
      </c>
      <c r="D901" s="12">
        <f>MAX(C901,1)/Settings!$B$18</f>
        <v>0.58899245298886316</v>
      </c>
      <c r="E901" s="12">
        <f>-Settings!$B$11*LN(D901)</f>
        <v>31.760514520459996</v>
      </c>
      <c r="F901" s="12">
        <f t="shared" si="29"/>
        <v>3249.0438484080391</v>
      </c>
      <c r="G901" s="12">
        <f>MOD(Settings!$B$17*G900,Settings!$B$18)</f>
        <v>1922507018</v>
      </c>
      <c r="H901" s="12">
        <f>MAX(G901,1)/Settings!$B$18</f>
        <v>0.89523709327692036</v>
      </c>
      <c r="I901" s="12">
        <f>-Settings!$B$21*LN(H901)</f>
        <v>0.44266674840038583</v>
      </c>
      <c r="J901" s="12">
        <f>-Settings!$B$24*LN(H901)</f>
        <v>1.3280002452011574</v>
      </c>
      <c r="K901" s="12">
        <f>Settings!$B$12</f>
        <v>300</v>
      </c>
      <c r="L901" s="12">
        <f>Settings!$B$12*Settings!$B$25</f>
        <v>75</v>
      </c>
    </row>
    <row r="902" spans="1:12" x14ac:dyDescent="0.25">
      <c r="A902" s="7">
        <v>8</v>
      </c>
      <c r="B902" s="7">
        <v>57</v>
      </c>
      <c r="C902" s="12">
        <f>MOD(Settings!$B$17*C901,Settings!$B$18)</f>
        <v>421244774</v>
      </c>
      <c r="D902" s="12">
        <f>MAX(C902,1)/Settings!$B$18</f>
        <v>0.1961573838238406</v>
      </c>
      <c r="E902" s="12">
        <f>-Settings!$B$11*LN(D902)</f>
        <v>97.730277796408203</v>
      </c>
      <c r="F902" s="12">
        <f t="shared" si="29"/>
        <v>3346.7741262044474</v>
      </c>
      <c r="G902" s="12">
        <f>MOD(Settings!$B$17*G901,Settings!$B$18)</f>
        <v>536498764</v>
      </c>
      <c r="H902" s="12">
        <f>MAX(G902,1)/Settings!$B$18</f>
        <v>0.24982670519958564</v>
      </c>
      <c r="I902" s="12">
        <f>-Settings!$B$21*LN(H902)</f>
        <v>5.5479511227253289</v>
      </c>
      <c r="J902" s="12">
        <f>-Settings!$B$24*LN(H902)</f>
        <v>16.643853368175986</v>
      </c>
      <c r="K902" s="12">
        <f>Settings!$B$12</f>
        <v>300</v>
      </c>
      <c r="L902" s="12">
        <f>Settings!$B$12*Settings!$B$25</f>
        <v>75</v>
      </c>
    </row>
    <row r="903" spans="1:12" x14ac:dyDescent="0.25">
      <c r="A903" s="7">
        <v>8</v>
      </c>
      <c r="B903" s="7">
        <v>58</v>
      </c>
      <c r="C903" s="12">
        <f>MOD(Settings!$B$17*C902,Settings!$B$18)</f>
        <v>1754816106</v>
      </c>
      <c r="D903" s="12">
        <f>MAX(C903,1)/Settings!$B$18</f>
        <v>0.81714992728882929</v>
      </c>
      <c r="E903" s="12">
        <f>-Settings!$B$11*LN(D903)</f>
        <v>12.115961485469889</v>
      </c>
      <c r="F903" s="12">
        <f t="shared" si="29"/>
        <v>3358.8900876899174</v>
      </c>
      <c r="G903" s="12">
        <f>MOD(Settings!$B$17*G902,Settings!$B$18)</f>
        <v>1798376442</v>
      </c>
      <c r="H903" s="12">
        <f>MAX(G903,1)/Settings!$B$18</f>
        <v>0.83743428943559262</v>
      </c>
      <c r="I903" s="12">
        <f>-Settings!$B$21*LN(H903)</f>
        <v>0.70964991494601448</v>
      </c>
      <c r="J903" s="12">
        <f>-Settings!$B$24*LN(H903)</f>
        <v>2.1289497448380432</v>
      </c>
      <c r="K903" s="12">
        <f>Settings!$B$12</f>
        <v>300</v>
      </c>
      <c r="L903" s="12">
        <f>Settings!$B$12*Settings!$B$25</f>
        <v>75</v>
      </c>
    </row>
    <row r="904" spans="1:12" x14ac:dyDescent="0.25">
      <c r="A904" s="7">
        <v>8</v>
      </c>
      <c r="B904" s="7">
        <v>59</v>
      </c>
      <c r="C904" s="12">
        <f>MOD(Settings!$B$17*C903,Settings!$B$18)</f>
        <v>1801369291</v>
      </c>
      <c r="D904" s="12">
        <f>MAX(C904,1)/Settings!$B$18</f>
        <v>0.83882794335429922</v>
      </c>
      <c r="E904" s="12">
        <f>-Settings!$B$11*LN(D904)</f>
        <v>10.544980021234844</v>
      </c>
      <c r="F904" s="12">
        <f t="shared" si="29"/>
        <v>3369.4350677111524</v>
      </c>
      <c r="G904" s="12">
        <f>MOD(Settings!$B$17*G903,Settings!$B$18)</f>
        <v>1628012816</v>
      </c>
      <c r="H904" s="12">
        <f>MAX(G904,1)/Settings!$B$18</f>
        <v>0.75810254400507671</v>
      </c>
      <c r="I904" s="12">
        <f>-Settings!$B$21*LN(H904)</f>
        <v>1.1077464806439887</v>
      </c>
      <c r="J904" s="12">
        <f>-Settings!$B$24*LN(H904)</f>
        <v>3.3232394419319662</v>
      </c>
      <c r="K904" s="12">
        <f>Settings!$B$12</f>
        <v>300</v>
      </c>
      <c r="L904" s="12">
        <f>Settings!$B$12*Settings!$B$25</f>
        <v>75</v>
      </c>
    </row>
    <row r="905" spans="1:12" x14ac:dyDescent="0.25">
      <c r="A905" s="7">
        <v>8</v>
      </c>
      <c r="B905" s="7">
        <v>60</v>
      </c>
      <c r="C905" s="12">
        <f>MOD(Settings!$B$17*C904,Settings!$B$18)</f>
        <v>389218431</v>
      </c>
      <c r="D905" s="12">
        <f>MAX(C905,1)/Settings!$B$18</f>
        <v>0.18124395570775678</v>
      </c>
      <c r="E905" s="12">
        <f>-Settings!$B$11*LN(D905)</f>
        <v>102.47468001736061</v>
      </c>
      <c r="F905" s="12">
        <f t="shared" si="29"/>
        <v>3471.9097477285131</v>
      </c>
      <c r="G905" s="12">
        <f>MOD(Settings!$B$17*G904,Settings!$B$18)</f>
        <v>922252085</v>
      </c>
      <c r="H905" s="12">
        <f>MAX(G905,1)/Settings!$B$18</f>
        <v>0.4294570933233281</v>
      </c>
      <c r="I905" s="12">
        <f>-Settings!$B$21*LN(H905)</f>
        <v>3.3809337667154478</v>
      </c>
      <c r="J905" s="12">
        <f>-Settings!$B$24*LN(H905)</f>
        <v>10.142801300146344</v>
      </c>
      <c r="K905" s="12">
        <f>Settings!$B$12</f>
        <v>300</v>
      </c>
      <c r="L905" s="12">
        <f>Settings!$B$12*Settings!$B$25</f>
        <v>75</v>
      </c>
    </row>
    <row r="906" spans="1:12" x14ac:dyDescent="0.25">
      <c r="A906" s="7">
        <v>8</v>
      </c>
      <c r="B906" s="7">
        <v>61</v>
      </c>
      <c r="C906" s="12">
        <f>MOD(Settings!$B$17*C905,Settings!$B$18)</f>
        <v>358981055</v>
      </c>
      <c r="D906" s="12">
        <f>MAX(C906,1)/Settings!$B$18</f>
        <v>0.16716358026823194</v>
      </c>
      <c r="E906" s="12">
        <f>-Settings!$B$11*LN(D906)</f>
        <v>107.3269454052182</v>
      </c>
      <c r="F906" s="12">
        <f t="shared" si="29"/>
        <v>3579.2366931337315</v>
      </c>
      <c r="G906" s="12">
        <f>MOD(Settings!$B$17*G905,Settings!$B$18)</f>
        <v>1901312196</v>
      </c>
      <c r="H906" s="12">
        <f>MAX(G906,1)/Settings!$B$18</f>
        <v>0.88536748517554598</v>
      </c>
      <c r="I906" s="12">
        <f>-Settings!$B$21*LN(H906)</f>
        <v>0.48700993069976817</v>
      </c>
      <c r="J906" s="12">
        <f>-Settings!$B$24*LN(H906)</f>
        <v>1.4610297920993045</v>
      </c>
      <c r="K906" s="12">
        <f>Settings!$B$12</f>
        <v>300</v>
      </c>
      <c r="L906" s="12">
        <f>Settings!$B$12*Settings!$B$25</f>
        <v>75</v>
      </c>
    </row>
    <row r="907" spans="1:12" x14ac:dyDescent="0.25">
      <c r="A907" s="7">
        <v>8</v>
      </c>
      <c r="B907" s="7">
        <v>62</v>
      </c>
      <c r="C907" s="12">
        <f>MOD(Settings!$B$17*C906,Settings!$B$18)</f>
        <v>1113026962</v>
      </c>
      <c r="D907" s="12">
        <f>MAX(C907,1)/Settings!$B$18</f>
        <v>0.51829356817449146</v>
      </c>
      <c r="E907" s="12">
        <f>-Settings!$B$11*LN(D907)</f>
        <v>39.432807799685193</v>
      </c>
      <c r="F907" s="12">
        <f t="shared" si="29"/>
        <v>3618.6695009334167</v>
      </c>
      <c r="G907" s="12">
        <f>MOD(Settings!$B$17*G906,Settings!$B$18)</f>
        <v>797410812</v>
      </c>
      <c r="H907" s="12">
        <f>MAX(G907,1)/Settings!$B$18</f>
        <v>0.37132334540194056</v>
      </c>
      <c r="I907" s="12">
        <f>-Settings!$B$21*LN(H907)</f>
        <v>3.9627281800242811</v>
      </c>
      <c r="J907" s="12">
        <f>-Settings!$B$24*LN(H907)</f>
        <v>11.888184540072842</v>
      </c>
      <c r="K907" s="12">
        <f>Settings!$B$12</f>
        <v>300</v>
      </c>
      <c r="L907" s="12">
        <f>Settings!$B$12*Settings!$B$25</f>
        <v>75</v>
      </c>
    </row>
    <row r="908" spans="1:12" x14ac:dyDescent="0.25">
      <c r="A908" s="7">
        <v>8</v>
      </c>
      <c r="B908" s="7">
        <v>63</v>
      </c>
      <c r="C908" s="12">
        <f>MOD(Settings!$B$17*C907,Settings!$B$18)</f>
        <v>2061584964</v>
      </c>
      <c r="D908" s="12">
        <f>MAX(C908,1)/Settings!$B$18</f>
        <v>0.96000030867755426</v>
      </c>
      <c r="E908" s="12">
        <f>-Settings!$B$11*LN(D908)</f>
        <v>2.4493003788712682</v>
      </c>
      <c r="F908" s="12">
        <f t="shared" si="29"/>
        <v>3621.1188013122878</v>
      </c>
      <c r="G908" s="12">
        <f>MOD(Settings!$B$17*G907,Settings!$B$18)</f>
        <v>1785560004</v>
      </c>
      <c r="H908" s="12">
        <f>MAX(G908,1)/Settings!$B$18</f>
        <v>0.83146617041503368</v>
      </c>
      <c r="I908" s="12">
        <f>-Settings!$B$21*LN(H908)</f>
        <v>0.73825866474316582</v>
      </c>
      <c r="J908" s="12">
        <f>-Settings!$B$24*LN(H908)</f>
        <v>2.2147759942294973</v>
      </c>
      <c r="K908" s="12">
        <f>Settings!$B$12</f>
        <v>300</v>
      </c>
      <c r="L908" s="12">
        <f>Settings!$B$12*Settings!$B$25</f>
        <v>75</v>
      </c>
    </row>
    <row r="909" spans="1:12" x14ac:dyDescent="0.25">
      <c r="A909" s="7">
        <v>8</v>
      </c>
      <c r="B909" s="7">
        <v>64</v>
      </c>
      <c r="C909" s="12">
        <f>MOD(Settings!$B$17*C908,Settings!$B$18)</f>
        <v>1557329250</v>
      </c>
      <c r="D909" s="12">
        <f>MAX(C909,1)/Settings!$B$18</f>
        <v>0.72518794365468808</v>
      </c>
      <c r="E909" s="12">
        <f>-Settings!$B$11*LN(D909)</f>
        <v>19.279465505716679</v>
      </c>
      <c r="F909" s="12">
        <f t="shared" si="29"/>
        <v>3640.3982668180047</v>
      </c>
      <c r="G909" s="12">
        <f>MOD(Settings!$B$17*G908,Settings!$B$18)</f>
        <v>970504050</v>
      </c>
      <c r="H909" s="12">
        <f>MAX(G909,1)/Settings!$B$18</f>
        <v>0.45192616547081904</v>
      </c>
      <c r="I909" s="12">
        <f>-Settings!$B$21*LN(H909)</f>
        <v>3.1769458528854626</v>
      </c>
      <c r="J909" s="12">
        <f>-Settings!$B$24*LN(H909)</f>
        <v>9.5308375586563869</v>
      </c>
      <c r="K909" s="12">
        <f>Settings!$B$12</f>
        <v>300</v>
      </c>
      <c r="L909" s="12">
        <f>Settings!$B$12*Settings!$B$25</f>
        <v>75</v>
      </c>
    </row>
    <row r="910" spans="1:12" x14ac:dyDescent="0.25">
      <c r="A910" s="7">
        <v>8</v>
      </c>
      <c r="B910" s="7">
        <v>65</v>
      </c>
      <c r="C910" s="12">
        <f>MOD(Settings!$B$17*C909,Settings!$B$18)</f>
        <v>502015114</v>
      </c>
      <c r="D910" s="12">
        <f>MAX(C910,1)/Settings!$B$18</f>
        <v>0.23376900434203865</v>
      </c>
      <c r="E910" s="12">
        <f>-Settings!$B$11*LN(D910)</f>
        <v>87.205308727208561</v>
      </c>
      <c r="F910" s="12">
        <f t="shared" si="29"/>
        <v>3727.6035755452131</v>
      </c>
      <c r="G910" s="12">
        <f>MOD(Settings!$B$17*G909,Settings!$B$18)</f>
        <v>1123269385</v>
      </c>
      <c r="H910" s="12">
        <f>MAX(G910,1)/Settings!$B$18</f>
        <v>0.52306306805604286</v>
      </c>
      <c r="I910" s="12">
        <f>-Settings!$B$21*LN(H910)</f>
        <v>2.5922129326807797</v>
      </c>
      <c r="J910" s="12">
        <f>-Settings!$B$24*LN(H910)</f>
        <v>7.776638798042339</v>
      </c>
      <c r="K910" s="12">
        <f>Settings!$B$12</f>
        <v>300</v>
      </c>
      <c r="L910" s="12">
        <f>Settings!$B$12*Settings!$B$25</f>
        <v>75</v>
      </c>
    </row>
    <row r="911" spans="1:12" x14ac:dyDescent="0.25">
      <c r="A911" s="7">
        <v>8</v>
      </c>
      <c r="B911" s="7">
        <v>66</v>
      </c>
      <c r="C911" s="12">
        <f>MOD(Settings!$B$17*C910,Settings!$B$18)</f>
        <v>2052255582</v>
      </c>
      <c r="D911" s="12">
        <f>MAX(C911,1)/Settings!$B$18</f>
        <v>0.95565597664362567</v>
      </c>
      <c r="E911" s="12">
        <f>-Settings!$B$11*LN(D911)</f>
        <v>2.7214372657299037</v>
      </c>
      <c r="F911" s="12">
        <f t="shared" ref="F911:F942" si="30">F910+E911</f>
        <v>3730.325012810943</v>
      </c>
      <c r="G911" s="12">
        <f>MOD(Settings!$B$17*G910,Settings!$B$18)</f>
        <v>259812918</v>
      </c>
      <c r="H911" s="12">
        <f>MAX(G911,1)/Settings!$B$18</f>
        <v>0.12098481791139805</v>
      </c>
      <c r="I911" s="12">
        <f>-Settings!$B$21*LN(H911)</f>
        <v>8.4483608522570766</v>
      </c>
      <c r="J911" s="12">
        <f>-Settings!$B$24*LN(H911)</f>
        <v>25.345082556771231</v>
      </c>
      <c r="K911" s="12">
        <f>Settings!$B$12</f>
        <v>300</v>
      </c>
      <c r="L911" s="12">
        <f>Settings!$B$12*Settings!$B$25</f>
        <v>75</v>
      </c>
    </row>
    <row r="912" spans="1:12" x14ac:dyDescent="0.25">
      <c r="A912" s="7">
        <v>8</v>
      </c>
      <c r="B912" s="7">
        <v>67</v>
      </c>
      <c r="C912" s="12">
        <f>MOD(Settings!$B$17*C911,Settings!$B$18)</f>
        <v>1524712207</v>
      </c>
      <c r="D912" s="12">
        <f>MAX(C912,1)/Settings!$B$18</f>
        <v>0.70999944941606352</v>
      </c>
      <c r="E912" s="12">
        <f>-Settings!$B$11*LN(D912)</f>
        <v>20.549465065044583</v>
      </c>
      <c r="F912" s="12">
        <f t="shared" si="30"/>
        <v>3750.8744778759874</v>
      </c>
      <c r="G912" s="12">
        <f>MOD(Settings!$B$17*G911,Settings!$B$18)</f>
        <v>841458475</v>
      </c>
      <c r="H912" s="12">
        <f>MAX(G912,1)/Settings!$B$18</f>
        <v>0.39183463686696934</v>
      </c>
      <c r="I912" s="12">
        <f>-Settings!$B$21*LN(H912)</f>
        <v>3.747661491681245</v>
      </c>
      <c r="J912" s="12">
        <f>-Settings!$B$24*LN(H912)</f>
        <v>11.242984475043734</v>
      </c>
      <c r="K912" s="12">
        <f>Settings!$B$12</f>
        <v>300</v>
      </c>
      <c r="L912" s="12">
        <f>Settings!$B$12*Settings!$B$25</f>
        <v>75</v>
      </c>
    </row>
    <row r="913" spans="1:12" x14ac:dyDescent="0.25">
      <c r="A913" s="7">
        <v>8</v>
      </c>
      <c r="B913" s="7">
        <v>68</v>
      </c>
      <c r="C913" s="12">
        <f>MOD(Settings!$B$17*C912,Settings!$B$18)</f>
        <v>2063187045</v>
      </c>
      <c r="D913" s="12">
        <f>MAX(C913,1)/Settings!$B$18</f>
        <v>0.96074633577873292</v>
      </c>
      <c r="E913" s="12">
        <f>-Settings!$B$11*LN(D913)</f>
        <v>2.4026918077192128</v>
      </c>
      <c r="F913" s="12">
        <f t="shared" si="30"/>
        <v>3753.2771696837067</v>
      </c>
      <c r="G913" s="12">
        <f>MOD(Settings!$B$17*G912,Settings!$B$18)</f>
        <v>1212773830</v>
      </c>
      <c r="H913" s="12">
        <f>MAX(G913,1)/Settings!$B$18</f>
        <v>0.56474182315391575</v>
      </c>
      <c r="I913" s="12">
        <f>-Settings!$B$21*LN(H913)</f>
        <v>2.2855464097572034</v>
      </c>
      <c r="J913" s="12">
        <f>-Settings!$B$24*LN(H913)</f>
        <v>6.8566392292716101</v>
      </c>
      <c r="K913" s="12">
        <f>Settings!$B$12</f>
        <v>300</v>
      </c>
      <c r="L913" s="12">
        <f>Settings!$B$12*Settings!$B$25</f>
        <v>75</v>
      </c>
    </row>
    <row r="914" spans="1:12" x14ac:dyDescent="0.25">
      <c r="A914" s="7">
        <v>8</v>
      </c>
      <c r="B914" s="7">
        <v>69</v>
      </c>
      <c r="C914" s="12">
        <f>MOD(Settings!$B$17*C913,Settings!$B$18)</f>
        <v>566217206</v>
      </c>
      <c r="D914" s="12">
        <f>MAX(C914,1)/Settings!$B$18</f>
        <v>0.26366543316453017</v>
      </c>
      <c r="E914" s="12">
        <f>-Settings!$B$11*LN(D914)</f>
        <v>79.984456689420711</v>
      </c>
      <c r="F914" s="12">
        <f t="shared" si="30"/>
        <v>3833.2616263731275</v>
      </c>
      <c r="G914" s="12">
        <f>MOD(Settings!$B$17*G913,Settings!$B$18)</f>
        <v>1322467133</v>
      </c>
      <c r="H914" s="12">
        <f>MAX(G914,1)/Settings!$B$18</f>
        <v>0.61582174786171962</v>
      </c>
      <c r="I914" s="12">
        <f>-Settings!$B$21*LN(H914)</f>
        <v>1.9391909107145924</v>
      </c>
      <c r="J914" s="12">
        <f>-Settings!$B$24*LN(H914)</f>
        <v>5.8175727321437769</v>
      </c>
      <c r="K914" s="12">
        <f>Settings!$B$12</f>
        <v>300</v>
      </c>
      <c r="L914" s="12">
        <f>Settings!$B$12*Settings!$B$25</f>
        <v>75</v>
      </c>
    </row>
    <row r="915" spans="1:12" x14ac:dyDescent="0.25">
      <c r="A915" s="7">
        <v>8</v>
      </c>
      <c r="B915" s="7">
        <v>70</v>
      </c>
      <c r="C915" s="12">
        <f>MOD(Settings!$B$17*C914,Settings!$B$18)</f>
        <v>912541385</v>
      </c>
      <c r="D915" s="12">
        <f>MAX(C915,1)/Settings!$B$18</f>
        <v>0.42493519625856319</v>
      </c>
      <c r="E915" s="12">
        <f>-Settings!$B$11*LN(D915)</f>
        <v>51.349116064530037</v>
      </c>
      <c r="F915" s="12">
        <f t="shared" si="30"/>
        <v>3884.6107424376573</v>
      </c>
      <c r="G915" s="12">
        <f>MOD(Settings!$B$17*G914,Settings!$B$18)</f>
        <v>249357881</v>
      </c>
      <c r="H915" s="12">
        <f>MAX(G915,1)/Settings!$B$18</f>
        <v>0.11611631192086093</v>
      </c>
      <c r="I915" s="12">
        <f>-Settings!$B$21*LN(H915)</f>
        <v>8.6126516050385789</v>
      </c>
      <c r="J915" s="12">
        <f>-Settings!$B$24*LN(H915)</f>
        <v>25.837954815115737</v>
      </c>
      <c r="K915" s="12">
        <f>Settings!$B$12</f>
        <v>300</v>
      </c>
      <c r="L915" s="12">
        <f>Settings!$B$12*Settings!$B$25</f>
        <v>75</v>
      </c>
    </row>
    <row r="916" spans="1:12" x14ac:dyDescent="0.25">
      <c r="A916" s="7">
        <v>8</v>
      </c>
      <c r="B916" s="7">
        <v>71</v>
      </c>
      <c r="C916" s="12">
        <f>MOD(Settings!$B$17*C915,Settings!$B$18)</f>
        <v>1902334468</v>
      </c>
      <c r="D916" s="12">
        <f>MAX(C916,1)/Settings!$B$18</f>
        <v>0.88584351767126635</v>
      </c>
      <c r="E916" s="12">
        <f>-Settings!$B$11*LN(D916)</f>
        <v>7.2728976359676949</v>
      </c>
      <c r="F916" s="12">
        <f t="shared" si="30"/>
        <v>3891.883640073625</v>
      </c>
      <c r="G916" s="12">
        <f>MOD(Settings!$B$17*G915,Settings!$B$18)</f>
        <v>1217310670</v>
      </c>
      <c r="H916" s="12">
        <f>MAX(G916,1)/Settings!$B$18</f>
        <v>0.56685445390960876</v>
      </c>
      <c r="I916" s="12">
        <f>-Settings!$B$21*LN(H916)</f>
        <v>2.2706108130039158</v>
      </c>
      <c r="J916" s="12">
        <f>-Settings!$B$24*LN(H916)</f>
        <v>6.8118324390117468</v>
      </c>
      <c r="K916" s="12">
        <f>Settings!$B$12</f>
        <v>300</v>
      </c>
      <c r="L916" s="12">
        <f>Settings!$B$12*Settings!$B$25</f>
        <v>75</v>
      </c>
    </row>
    <row r="917" spans="1:12" x14ac:dyDescent="0.25">
      <c r="A917" s="7">
        <v>8</v>
      </c>
      <c r="B917" s="7">
        <v>72</v>
      </c>
      <c r="C917" s="12">
        <f>MOD(Settings!$B$17*C916,Settings!$B$18)</f>
        <v>798867140</v>
      </c>
      <c r="D917" s="12">
        <f>MAX(C917,1)/Settings!$B$18</f>
        <v>0.37200150097347867</v>
      </c>
      <c r="E917" s="12">
        <f>-Settings!$B$11*LN(D917)</f>
        <v>59.331443390531277</v>
      </c>
      <c r="F917" s="12">
        <f t="shared" si="30"/>
        <v>3951.2150834641561</v>
      </c>
      <c r="G917" s="12">
        <f>MOD(Settings!$B$17*G916,Settings!$B$18)</f>
        <v>263725721</v>
      </c>
      <c r="H917" s="12">
        <f>MAX(G917,1)/Settings!$B$18</f>
        <v>0.12280685879420808</v>
      </c>
      <c r="I917" s="12">
        <f>-Settings!$B$21*LN(H917)</f>
        <v>8.3885696458232264</v>
      </c>
      <c r="J917" s="12">
        <f>-Settings!$B$24*LN(H917)</f>
        <v>25.165708937469681</v>
      </c>
      <c r="K917" s="12">
        <f>Settings!$B$12</f>
        <v>300</v>
      </c>
      <c r="L917" s="12">
        <f>Settings!$B$12*Settings!$B$25</f>
        <v>75</v>
      </c>
    </row>
    <row r="918" spans="1:12" x14ac:dyDescent="0.25">
      <c r="A918" s="7">
        <v>8</v>
      </c>
      <c r="B918" s="7">
        <v>73</v>
      </c>
      <c r="C918" s="12">
        <f>MOD(Settings!$B$17*C917,Settings!$B$18)</f>
        <v>492260936</v>
      </c>
      <c r="D918" s="12">
        <f>MAX(C918,1)/Settings!$B$18</f>
        <v>0.22922686125581473</v>
      </c>
      <c r="E918" s="12">
        <f>-Settings!$B$11*LN(D918)</f>
        <v>88.382586318146096</v>
      </c>
      <c r="F918" s="12">
        <f t="shared" si="30"/>
        <v>4039.5976697823021</v>
      </c>
      <c r="G918" s="12">
        <f>MOD(Settings!$B$17*G917,Settings!$B$18)</f>
        <v>31945439</v>
      </c>
      <c r="H918" s="12">
        <f>MAX(G918,1)/Settings!$B$18</f>
        <v>1.4875754255277922E-2</v>
      </c>
      <c r="I918" s="12">
        <f>-Settings!$B$21*LN(H918)</f>
        <v>16.83209049039516</v>
      </c>
      <c r="J918" s="12">
        <f>-Settings!$B$24*LN(H918)</f>
        <v>50.49627147118548</v>
      </c>
      <c r="K918" s="12">
        <f>Settings!$B$12</f>
        <v>300</v>
      </c>
      <c r="L918" s="12">
        <f>Settings!$B$12*Settings!$B$25</f>
        <v>75</v>
      </c>
    </row>
    <row r="919" spans="1:12" x14ac:dyDescent="0.25">
      <c r="A919" s="7">
        <v>8</v>
      </c>
      <c r="B919" s="7">
        <v>74</v>
      </c>
      <c r="C919" s="12">
        <f>MOD(Settings!$B$17*C918,Settings!$B$18)</f>
        <v>1322543108</v>
      </c>
      <c r="D919" s="12">
        <f>MAX(C919,1)/Settings!$B$18</f>
        <v>0.61585712647803925</v>
      </c>
      <c r="E919" s="12">
        <f>-Settings!$B$11*LN(D919)</f>
        <v>29.084416793156269</v>
      </c>
      <c r="F919" s="12">
        <f t="shared" si="30"/>
        <v>4068.6820865754585</v>
      </c>
      <c r="G919" s="12">
        <f>MOD(Settings!$B$17*G918,Settings!$B$18)</f>
        <v>36081523</v>
      </c>
      <c r="H919" s="12">
        <f>MAX(G919,1)/Settings!$B$18</f>
        <v>1.6801768456027735E-2</v>
      </c>
      <c r="I919" s="12">
        <f>-Settings!$B$21*LN(H919)</f>
        <v>16.345084531492699</v>
      </c>
      <c r="J919" s="12">
        <f>-Settings!$B$24*LN(H919)</f>
        <v>49.035253594478093</v>
      </c>
      <c r="K919" s="12">
        <f>Settings!$B$12</f>
        <v>300</v>
      </c>
      <c r="L919" s="12">
        <f>Settings!$B$12*Settings!$B$25</f>
        <v>75</v>
      </c>
    </row>
    <row r="920" spans="1:12" x14ac:dyDescent="0.25">
      <c r="A920" s="7">
        <v>8</v>
      </c>
      <c r="B920" s="7">
        <v>75</v>
      </c>
      <c r="C920" s="12">
        <f>MOD(Settings!$B$17*C919,Settings!$B$18)</f>
        <v>1526269706</v>
      </c>
      <c r="D920" s="12">
        <f>MAX(C920,1)/Settings!$B$18</f>
        <v>0.71072471640572177</v>
      </c>
      <c r="E920" s="12">
        <f>-Settings!$B$11*LN(D920)</f>
        <v>20.488206132161672</v>
      </c>
      <c r="F920" s="12">
        <f t="shared" si="30"/>
        <v>4089.1702927076203</v>
      </c>
      <c r="G920" s="12">
        <f>MOD(Settings!$B$17*G919,Settings!$B$18)</f>
        <v>831768607</v>
      </c>
      <c r="H920" s="12">
        <f>MAX(G920,1)/Settings!$B$18</f>
        <v>0.38732244045814612</v>
      </c>
      <c r="I920" s="12">
        <f>-Settings!$B$21*LN(H920)</f>
        <v>3.7939910135011563</v>
      </c>
      <c r="J920" s="12">
        <f>-Settings!$B$24*LN(H920)</f>
        <v>11.381973040503469</v>
      </c>
      <c r="K920" s="12">
        <f>Settings!$B$12</f>
        <v>300</v>
      </c>
      <c r="L920" s="12">
        <f>Settings!$B$12*Settings!$B$25</f>
        <v>75</v>
      </c>
    </row>
    <row r="921" spans="1:12" x14ac:dyDescent="0.25">
      <c r="A921" s="7">
        <v>8</v>
      </c>
      <c r="B921" s="7">
        <v>76</v>
      </c>
      <c r="C921" s="12">
        <f>MOD(Settings!$B$17*C920,Settings!$B$18)</f>
        <v>322785327</v>
      </c>
      <c r="D921" s="12">
        <f>MAX(C921,1)/Settings!$B$18</f>
        <v>0.15030863096486247</v>
      </c>
      <c r="E921" s="12">
        <f>-Settings!$B$11*LN(D921)</f>
        <v>113.70387353736227</v>
      </c>
      <c r="F921" s="12">
        <f t="shared" si="30"/>
        <v>4202.8741662449829</v>
      </c>
      <c r="G921" s="12">
        <f>MOD(Settings!$B$17*G920,Settings!$B$18)</f>
        <v>1563919526</v>
      </c>
      <c r="H921" s="12">
        <f>MAX(G921,1)/Settings!$B$18</f>
        <v>0.72825678006199035</v>
      </c>
      <c r="I921" s="12">
        <f>-Settings!$B$21*LN(H921)</f>
        <v>1.2684062924444315</v>
      </c>
      <c r="J921" s="12">
        <f>-Settings!$B$24*LN(H921)</f>
        <v>3.8052188773332944</v>
      </c>
      <c r="K921" s="12">
        <f>Settings!$B$12</f>
        <v>300</v>
      </c>
      <c r="L921" s="12">
        <f>Settings!$B$12*Settings!$B$25</f>
        <v>75</v>
      </c>
    </row>
    <row r="922" spans="1:12" x14ac:dyDescent="0.25">
      <c r="A922" s="7">
        <v>8</v>
      </c>
      <c r="B922" s="7">
        <v>77</v>
      </c>
      <c r="C922" s="12">
        <f>MOD(Settings!$B$17*C921,Settings!$B$18)</f>
        <v>509298567</v>
      </c>
      <c r="D922" s="12">
        <f>MAX(C922,1)/Settings!$B$18</f>
        <v>0.23716062644364341</v>
      </c>
      <c r="E922" s="12">
        <f>-Settings!$B$11*LN(D922)</f>
        <v>86.341057122455069</v>
      </c>
      <c r="F922" s="12">
        <f t="shared" si="30"/>
        <v>4289.2152233674378</v>
      </c>
      <c r="G922" s="12">
        <f>MOD(Settings!$B$17*G921,Settings!$B$18)</f>
        <v>1743117849</v>
      </c>
      <c r="H922" s="12">
        <f>MAX(G922,1)/Settings!$B$18</f>
        <v>0.81170250187241588</v>
      </c>
      <c r="I922" s="12">
        <f>-Settings!$B$21*LN(H922)</f>
        <v>0.83448553182930163</v>
      </c>
      <c r="J922" s="12">
        <f>-Settings!$B$24*LN(H922)</f>
        <v>2.5034565954879051</v>
      </c>
      <c r="K922" s="12">
        <f>Settings!$B$12</f>
        <v>300</v>
      </c>
      <c r="L922" s="12">
        <f>Settings!$B$12*Settings!$B$25</f>
        <v>75</v>
      </c>
    </row>
    <row r="923" spans="1:12" x14ac:dyDescent="0.25">
      <c r="A923" s="7">
        <v>8</v>
      </c>
      <c r="B923" s="7">
        <v>78</v>
      </c>
      <c r="C923" s="12">
        <f>MOD(Settings!$B$17*C922,Settings!$B$18)</f>
        <v>2058682274</v>
      </c>
      <c r="D923" s="12">
        <f>MAX(C923,1)/Settings!$B$18</f>
        <v>0.95864863831486957</v>
      </c>
      <c r="E923" s="12">
        <f>-Settings!$B$11*LN(D923)</f>
        <v>2.5338392782932675</v>
      </c>
      <c r="F923" s="12">
        <f t="shared" si="30"/>
        <v>4291.7490626457311</v>
      </c>
      <c r="G923" s="12">
        <f>MOD(Settings!$B$17*G922,Settings!$B$18)</f>
        <v>609775769</v>
      </c>
      <c r="H923" s="12">
        <f>MAX(G923,1)/Settings!$B$18</f>
        <v>0.28394896969383071</v>
      </c>
      <c r="I923" s="12">
        <f>-Settings!$B$21*LN(H923)</f>
        <v>5.0358429645708762</v>
      </c>
      <c r="J923" s="12">
        <f>-Settings!$B$24*LN(H923)</f>
        <v>15.10752889371263</v>
      </c>
      <c r="K923" s="12">
        <f>Settings!$B$12</f>
        <v>300</v>
      </c>
      <c r="L923" s="12">
        <f>Settings!$B$12*Settings!$B$25</f>
        <v>75</v>
      </c>
    </row>
    <row r="924" spans="1:12" x14ac:dyDescent="0.25">
      <c r="A924" s="7">
        <v>8</v>
      </c>
      <c r="B924" s="7">
        <v>79</v>
      </c>
      <c r="C924" s="12">
        <f>MOD(Settings!$B$17*C923,Settings!$B$18)</f>
        <v>16458654</v>
      </c>
      <c r="D924" s="12">
        <f>MAX(C924,1)/Settings!$B$18</f>
        <v>7.6641580125615741E-3</v>
      </c>
      <c r="E924" s="12">
        <f>-Settings!$B$11*LN(D924)</f>
        <v>292.27203726124145</v>
      </c>
      <c r="F924" s="12">
        <f t="shared" si="30"/>
        <v>4584.0210999069723</v>
      </c>
      <c r="G924" s="12">
        <f>MOD(Settings!$B$17*G923,Settings!$B$18)</f>
        <v>709386099</v>
      </c>
      <c r="H924" s="12">
        <f>MAX(G924,1)/Settings!$B$18</f>
        <v>0.33033364421237893</v>
      </c>
      <c r="I924" s="12">
        <f>-Settings!$B$21*LN(H924)</f>
        <v>4.4306083688544033</v>
      </c>
      <c r="J924" s="12">
        <f>-Settings!$B$24*LN(H924)</f>
        <v>13.291825106563209</v>
      </c>
      <c r="K924" s="12">
        <f>Settings!$B$12</f>
        <v>300</v>
      </c>
      <c r="L924" s="12">
        <f>Settings!$B$12*Settings!$B$25</f>
        <v>75</v>
      </c>
    </row>
    <row r="925" spans="1:12" x14ac:dyDescent="0.25">
      <c r="A925" s="7">
        <v>8</v>
      </c>
      <c r="B925" s="7">
        <v>80</v>
      </c>
      <c r="C925" s="12">
        <f>MOD(Settings!$B$17*C924,Settings!$B$18)</f>
        <v>1742690962</v>
      </c>
      <c r="D925" s="12">
        <f>MAX(C925,1)/Settings!$B$18</f>
        <v>0.81150371712236835</v>
      </c>
      <c r="E925" s="12">
        <f>-Settings!$B$11*LN(D925)</f>
        <v>12.531978688832083</v>
      </c>
      <c r="F925" s="12">
        <f t="shared" si="30"/>
        <v>4596.5530785958044</v>
      </c>
      <c r="G925" s="12">
        <f>MOD(Settings!$B$17*G924,Settings!$B$18)</f>
        <v>1970441396</v>
      </c>
      <c r="H925" s="12">
        <f>MAX(G925,1)/Settings!$B$18</f>
        <v>0.91755827745309015</v>
      </c>
      <c r="I925" s="12">
        <f>-Settings!$B$21*LN(H925)</f>
        <v>0.34415673364211641</v>
      </c>
      <c r="J925" s="12">
        <f>-Settings!$B$24*LN(H925)</f>
        <v>1.0324702009263493</v>
      </c>
      <c r="K925" s="12">
        <f>Settings!$B$12</f>
        <v>300</v>
      </c>
      <c r="L925" s="12">
        <f>Settings!$B$12*Settings!$B$25</f>
        <v>75</v>
      </c>
    </row>
    <row r="926" spans="1:12" x14ac:dyDescent="0.25">
      <c r="A926" s="7">
        <v>8</v>
      </c>
      <c r="B926" s="7">
        <v>81</v>
      </c>
      <c r="C926" s="12">
        <f>MOD(Settings!$B$17*C925,Settings!$B$18)</f>
        <v>2025020548</v>
      </c>
      <c r="D926" s="12">
        <f>MAX(C926,1)/Settings!$B$18</f>
        <v>0.9429736756454099</v>
      </c>
      <c r="E926" s="12">
        <f>-Settings!$B$11*LN(D926)</f>
        <v>3.5230147367230784</v>
      </c>
      <c r="F926" s="12">
        <f t="shared" si="30"/>
        <v>4600.0760933325273</v>
      </c>
      <c r="G926" s="12">
        <f>MOD(Settings!$B$17*G925,Settings!$B$18)</f>
        <v>863222185</v>
      </c>
      <c r="H926" s="12">
        <f>MAX(G926,1)/Settings!$B$18</f>
        <v>0.40196915408688094</v>
      </c>
      <c r="I926" s="12">
        <f>-Settings!$B$21*LN(H926)</f>
        <v>3.6455196977370457</v>
      </c>
      <c r="J926" s="12">
        <f>-Settings!$B$24*LN(H926)</f>
        <v>10.936559093211137</v>
      </c>
      <c r="K926" s="12">
        <f>Settings!$B$12</f>
        <v>300</v>
      </c>
      <c r="L926" s="12">
        <f>Settings!$B$12*Settings!$B$25</f>
        <v>75</v>
      </c>
    </row>
    <row r="927" spans="1:12" x14ac:dyDescent="0.25">
      <c r="A927" s="7">
        <v>8</v>
      </c>
      <c r="B927" s="7">
        <v>82</v>
      </c>
      <c r="C927" s="12">
        <f>MOD(Settings!$B$17*C926,Settings!$B$18)</f>
        <v>1199512580</v>
      </c>
      <c r="D927" s="12">
        <f>MAX(C927,1)/Settings!$B$18</f>
        <v>0.5585665724047304</v>
      </c>
      <c r="E927" s="12">
        <f>-Settings!$B$11*LN(D927)</f>
        <v>34.942888140024351</v>
      </c>
      <c r="F927" s="12">
        <f t="shared" si="30"/>
        <v>4635.0189814725518</v>
      </c>
      <c r="G927" s="12">
        <f>MOD(Settings!$B$17*G926,Settings!$B$18)</f>
        <v>1923227810</v>
      </c>
      <c r="H927" s="12">
        <f>MAX(G927,1)/Settings!$B$18</f>
        <v>0.89557273820767769</v>
      </c>
      <c r="I927" s="12">
        <f>-Settings!$B$21*LN(H927)</f>
        <v>0.44116733766994853</v>
      </c>
      <c r="J927" s="12">
        <f>-Settings!$B$24*LN(H927)</f>
        <v>1.3235020130098456</v>
      </c>
      <c r="K927" s="12">
        <f>Settings!$B$12</f>
        <v>300</v>
      </c>
      <c r="L927" s="12">
        <f>Settings!$B$12*Settings!$B$25</f>
        <v>75</v>
      </c>
    </row>
    <row r="928" spans="1:12" x14ac:dyDescent="0.25">
      <c r="A928" s="7">
        <v>8</v>
      </c>
      <c r="B928" s="7">
        <v>83</v>
      </c>
      <c r="C928" s="12">
        <f>MOD(Settings!$B$17*C927,Settings!$B$18)</f>
        <v>1778937671</v>
      </c>
      <c r="D928" s="12">
        <f>MAX(C928,1)/Settings!$B$18</f>
        <v>0.82838240630383719</v>
      </c>
      <c r="E928" s="12">
        <f>-Settings!$B$11*LN(D928)</f>
        <v>11.296823271094508</v>
      </c>
      <c r="F928" s="12">
        <f t="shared" si="30"/>
        <v>4646.3158047436464</v>
      </c>
      <c r="G928" s="12">
        <f>MOD(Settings!$B$17*G927,Settings!$B$18)</f>
        <v>1913431673</v>
      </c>
      <c r="H928" s="12">
        <f>MAX(G928,1)/Settings!$B$18</f>
        <v>0.89101105643949052</v>
      </c>
      <c r="I928" s="12">
        <f>-Settings!$B$21*LN(H928)</f>
        <v>0.46159377026128723</v>
      </c>
      <c r="J928" s="12">
        <f>-Settings!$B$24*LN(H928)</f>
        <v>1.3847813107838616</v>
      </c>
      <c r="K928" s="12">
        <f>Settings!$B$12</f>
        <v>300</v>
      </c>
      <c r="L928" s="12">
        <f>Settings!$B$12*Settings!$B$25</f>
        <v>75</v>
      </c>
    </row>
    <row r="929" spans="1:12" x14ac:dyDescent="0.25">
      <c r="A929" s="7">
        <v>8</v>
      </c>
      <c r="B929" s="7">
        <v>84</v>
      </c>
      <c r="C929" s="12">
        <f>MOD(Settings!$B$17*C928,Settings!$B$18)</f>
        <v>1338102963</v>
      </c>
      <c r="D929" s="12">
        <f>MAX(C929,1)/Settings!$B$18</f>
        <v>0.62310274859103498</v>
      </c>
      <c r="E929" s="12">
        <f>-Settings!$B$11*LN(D929)</f>
        <v>28.382630897167257</v>
      </c>
      <c r="F929" s="12">
        <f t="shared" si="30"/>
        <v>4674.6984356408138</v>
      </c>
      <c r="G929" s="12">
        <f>MOD(Settings!$B$17*G928,Settings!$B$18)</f>
        <v>478514286</v>
      </c>
      <c r="H929" s="12">
        <f>MAX(G929,1)/Settings!$B$18</f>
        <v>0.22282557851766496</v>
      </c>
      <c r="I929" s="12">
        <f>-Settings!$B$21*LN(H929)</f>
        <v>6.0054638907266504</v>
      </c>
      <c r="J929" s="12">
        <f>-Settings!$B$24*LN(H929)</f>
        <v>18.01639167217995</v>
      </c>
      <c r="K929" s="12">
        <f>Settings!$B$12</f>
        <v>300</v>
      </c>
      <c r="L929" s="12">
        <f>Settings!$B$12*Settings!$B$25</f>
        <v>75</v>
      </c>
    </row>
    <row r="930" spans="1:12" x14ac:dyDescent="0.25">
      <c r="A930" s="7">
        <v>8</v>
      </c>
      <c r="B930" s="7">
        <v>85</v>
      </c>
      <c r="C930" s="12">
        <f>MOD(Settings!$B$17*C929,Settings!$B$18)</f>
        <v>1047747757</v>
      </c>
      <c r="D930" s="12">
        <f>MAX(C930,1)/Settings!$B$18</f>
        <v>0.48789556952561047</v>
      </c>
      <c r="E930" s="12">
        <f>-Settings!$B$11*LN(D930)</f>
        <v>43.059233574200221</v>
      </c>
      <c r="F930" s="12">
        <f t="shared" si="30"/>
        <v>4717.7576692150142</v>
      </c>
      <c r="G930" s="12">
        <f>MOD(Settings!$B$17*G929,Settings!$B$18)</f>
        <v>63346787</v>
      </c>
      <c r="H930" s="12">
        <f>MAX(G930,1)/Settings!$B$18</f>
        <v>2.9498146394965306E-2</v>
      </c>
      <c r="I930" s="12">
        <f>-Settings!$B$21*LN(H930)</f>
        <v>14.093711406717913</v>
      </c>
      <c r="J930" s="12">
        <f>-Settings!$B$24*LN(H930)</f>
        <v>42.281134220153739</v>
      </c>
      <c r="K930" s="12">
        <f>Settings!$B$12</f>
        <v>300</v>
      </c>
      <c r="L930" s="12">
        <f>Settings!$B$12*Settings!$B$25</f>
        <v>75</v>
      </c>
    </row>
    <row r="931" spans="1:12" x14ac:dyDescent="0.25">
      <c r="A931" s="7">
        <v>8</v>
      </c>
      <c r="B931" s="7">
        <v>86</v>
      </c>
      <c r="C931" s="12">
        <f>MOD(Settings!$B$17*C930,Settings!$B$18)</f>
        <v>130646499</v>
      </c>
      <c r="D931" s="12">
        <f>MAX(C931,1)/Settings!$B$18</f>
        <v>6.0837016934918713E-2</v>
      </c>
      <c r="E931" s="12">
        <f>-Settings!$B$11*LN(D931)</f>
        <v>167.97341064636552</v>
      </c>
      <c r="F931" s="12">
        <f t="shared" si="30"/>
        <v>4885.7310798613798</v>
      </c>
      <c r="G931" s="12">
        <f>MOD(Settings!$B$17*G930,Settings!$B$18)</f>
        <v>1665043844</v>
      </c>
      <c r="H931" s="12">
        <f>MAX(G931,1)/Settings!$B$18</f>
        <v>0.77534646018191544</v>
      </c>
      <c r="I931" s="12">
        <f>-Settings!$B$21*LN(H931)</f>
        <v>1.0177812165111702</v>
      </c>
      <c r="J931" s="12">
        <f>-Settings!$B$24*LN(H931)</f>
        <v>3.0533436495335105</v>
      </c>
      <c r="K931" s="12">
        <f>Settings!$B$12</f>
        <v>300</v>
      </c>
      <c r="L931" s="12">
        <f>Settings!$B$12*Settings!$B$25</f>
        <v>75</v>
      </c>
    </row>
    <row r="932" spans="1:12" x14ac:dyDescent="0.25">
      <c r="A932" s="7">
        <v>8</v>
      </c>
      <c r="B932" s="7">
        <v>87</v>
      </c>
      <c r="C932" s="12">
        <f>MOD(Settings!$B$17*C931,Settings!$B$18)</f>
        <v>1047421459</v>
      </c>
      <c r="D932" s="12">
        <f>MAX(C932,1)/Settings!$B$18</f>
        <v>0.48774362517881376</v>
      </c>
      <c r="E932" s="12">
        <f>-Settings!$B$11*LN(D932)</f>
        <v>43.077922165087081</v>
      </c>
      <c r="F932" s="12">
        <f t="shared" si="30"/>
        <v>4928.8090020264672</v>
      </c>
      <c r="G932" s="12">
        <f>MOD(Settings!$B$17*G931,Settings!$B$18)</f>
        <v>532482051</v>
      </c>
      <c r="H932" s="12">
        <f>MAX(G932,1)/Settings!$B$18</f>
        <v>0.24795627745238891</v>
      </c>
      <c r="I932" s="12">
        <f>-Settings!$B$21*LN(H932)</f>
        <v>5.5780113958205506</v>
      </c>
      <c r="J932" s="12">
        <f>-Settings!$B$24*LN(H932)</f>
        <v>16.734034187461653</v>
      </c>
      <c r="K932" s="12">
        <f>Settings!$B$12</f>
        <v>300</v>
      </c>
      <c r="L932" s="12">
        <f>Settings!$B$12*Settings!$B$25</f>
        <v>75</v>
      </c>
    </row>
    <row r="933" spans="1:12" x14ac:dyDescent="0.25">
      <c r="A933" s="7">
        <v>8</v>
      </c>
      <c r="B933" s="7">
        <v>88</v>
      </c>
      <c r="C933" s="12">
        <f>MOD(Settings!$B$17*C932,Settings!$B$18)</f>
        <v>1089006954</v>
      </c>
      <c r="D933" s="12">
        <f>MAX(C933,1)/Settings!$B$18</f>
        <v>0.50710838032286076</v>
      </c>
      <c r="E933" s="12">
        <f>-Settings!$B$11*LN(D933)</f>
        <v>40.741831820451957</v>
      </c>
      <c r="F933" s="12">
        <f t="shared" si="30"/>
        <v>4969.550833846919</v>
      </c>
      <c r="G933" s="12">
        <f>MOD(Settings!$B$17*G932,Settings!$B$18)</f>
        <v>861474108</v>
      </c>
      <c r="H933" s="12">
        <f>MAX(G933,1)/Settings!$B$18</f>
        <v>0.40115514230036881</v>
      </c>
      <c r="I933" s="12">
        <f>-Settings!$B$21*LN(H933)</f>
        <v>3.6536281518721565</v>
      </c>
      <c r="J933" s="12">
        <f>-Settings!$B$24*LN(H933)</f>
        <v>10.960884455616469</v>
      </c>
      <c r="K933" s="12">
        <f>Settings!$B$12</f>
        <v>300</v>
      </c>
      <c r="L933" s="12">
        <f>Settings!$B$12*Settings!$B$25</f>
        <v>75</v>
      </c>
    </row>
    <row r="934" spans="1:12" x14ac:dyDescent="0.25">
      <c r="A934" s="7">
        <v>8</v>
      </c>
      <c r="B934" s="7">
        <v>89</v>
      </c>
      <c r="C934" s="12">
        <f>MOD(Settings!$B$17*C933,Settings!$B$18)</f>
        <v>2084236144</v>
      </c>
      <c r="D934" s="12">
        <f>MAX(C934,1)/Settings!$B$18</f>
        <v>0.97054808632030531</v>
      </c>
      <c r="E934" s="12">
        <f>-Settings!$B$11*LN(D934)</f>
        <v>1.7936597768786382</v>
      </c>
      <c r="F934" s="12">
        <f t="shared" si="30"/>
        <v>4971.3444936237975</v>
      </c>
      <c r="G934" s="12">
        <f>MOD(Settings!$B$17*G933,Settings!$B$18)</f>
        <v>460585082</v>
      </c>
      <c r="H934" s="12">
        <f>MAX(G934,1)/Settings!$B$18</f>
        <v>0.21447664229873412</v>
      </c>
      <c r="I934" s="12">
        <f>-Settings!$B$21*LN(H934)</f>
        <v>6.1582177610224456</v>
      </c>
      <c r="J934" s="12">
        <f>-Settings!$B$24*LN(H934)</f>
        <v>18.474653283067337</v>
      </c>
      <c r="K934" s="12">
        <f>Settings!$B$12</f>
        <v>300</v>
      </c>
      <c r="L934" s="12">
        <f>Settings!$B$12*Settings!$B$25</f>
        <v>75</v>
      </c>
    </row>
    <row r="935" spans="1:12" x14ac:dyDescent="0.25">
      <c r="A935" s="7">
        <v>8</v>
      </c>
      <c r="B935" s="7">
        <v>90</v>
      </c>
      <c r="C935" s="12">
        <f>MOD(Settings!$B$17*C934,Settings!$B$18)</f>
        <v>3622344</v>
      </c>
      <c r="D935" s="12">
        <f>MAX(C935,1)/Settings!$B$18</f>
        <v>1.6867853708969361E-3</v>
      </c>
      <c r="E935" s="12">
        <f>-Settings!$B$11*LN(D935)</f>
        <v>383.09584252950913</v>
      </c>
      <c r="F935" s="12">
        <f t="shared" si="30"/>
        <v>5354.4403361533068</v>
      </c>
      <c r="G935" s="12">
        <f>MOD(Settings!$B$17*G934,Settings!$B$18)</f>
        <v>1522409386</v>
      </c>
      <c r="H935" s="12">
        <f>MAX(G935,1)/Settings!$B$18</f>
        <v>0.70892711482426485</v>
      </c>
      <c r="I935" s="12">
        <f>-Settings!$B$21*LN(H935)</f>
        <v>1.3760102308002566</v>
      </c>
      <c r="J935" s="12">
        <f>-Settings!$B$24*LN(H935)</f>
        <v>4.1280306924007704</v>
      </c>
      <c r="K935" s="12">
        <f>Settings!$B$12</f>
        <v>300</v>
      </c>
      <c r="L935" s="12">
        <f>Settings!$B$12*Settings!$B$25</f>
        <v>75</v>
      </c>
    </row>
    <row r="936" spans="1:12" x14ac:dyDescent="0.25">
      <c r="A936" s="7">
        <v>8</v>
      </c>
      <c r="B936" s="7">
        <v>91</v>
      </c>
      <c r="C936" s="12">
        <f>MOD(Settings!$B$17*C935,Settings!$B$18)</f>
        <v>751193492</v>
      </c>
      <c r="D936" s="12">
        <f>MAX(C936,1)/Settings!$B$18</f>
        <v>0.34980172866480508</v>
      </c>
      <c r="E936" s="12">
        <f>-Settings!$B$11*LN(D936)</f>
        <v>63.023326472617349</v>
      </c>
      <c r="F936" s="12">
        <f t="shared" si="30"/>
        <v>5417.4636626259244</v>
      </c>
      <c r="G936" s="12">
        <f>MOD(Settings!$B$17*G935,Settings!$B$18)</f>
        <v>2014380144</v>
      </c>
      <c r="H936" s="12">
        <f>MAX(G936,1)/Settings!$B$18</f>
        <v>0.93801885141898822</v>
      </c>
      <c r="I936" s="12">
        <f>-Settings!$B$21*LN(H936)</f>
        <v>0.25594093086502295</v>
      </c>
      <c r="J936" s="12">
        <f>-Settings!$B$24*LN(H936)</f>
        <v>0.76782279259506891</v>
      </c>
      <c r="K936" s="12">
        <f>Settings!$B$12</f>
        <v>300</v>
      </c>
      <c r="L936" s="12">
        <f>Settings!$B$12*Settings!$B$25</f>
        <v>75</v>
      </c>
    </row>
    <row r="937" spans="1:12" x14ac:dyDescent="0.25">
      <c r="A937" s="7">
        <v>8</v>
      </c>
      <c r="B937" s="7">
        <v>92</v>
      </c>
      <c r="C937" s="12">
        <f>MOD(Settings!$B$17*C936,Settings!$B$18)</f>
        <v>252659331</v>
      </c>
      <c r="D937" s="12">
        <f>MAX(C937,1)/Settings!$B$18</f>
        <v>0.11765366937855895</v>
      </c>
      <c r="E937" s="12">
        <f>-Settings!$B$11*LN(D937)</f>
        <v>128.40059852142616</v>
      </c>
      <c r="F937" s="12">
        <f t="shared" si="30"/>
        <v>5545.8642611473506</v>
      </c>
      <c r="G937" s="12">
        <f>MOD(Settings!$B$17*G936,Settings!$B$18)</f>
        <v>607385253</v>
      </c>
      <c r="H937" s="12">
        <f>MAX(G937,1)/Settings!$B$18</f>
        <v>0.2828357989354226</v>
      </c>
      <c r="I937" s="12">
        <f>-Settings!$B$21*LN(H937)</f>
        <v>5.0515550620204115</v>
      </c>
      <c r="J937" s="12">
        <f>-Settings!$B$24*LN(H937)</f>
        <v>15.154665186061234</v>
      </c>
      <c r="K937" s="12">
        <f>Settings!$B$12</f>
        <v>300</v>
      </c>
      <c r="L937" s="12">
        <f>Settings!$B$12*Settings!$B$25</f>
        <v>75</v>
      </c>
    </row>
    <row r="938" spans="1:12" x14ac:dyDescent="0.25">
      <c r="A938" s="7">
        <v>8</v>
      </c>
      <c r="B938" s="7">
        <v>93</v>
      </c>
      <c r="C938" s="12">
        <f>MOD(Settings!$B$17*C937,Settings!$B$18)</f>
        <v>870205998</v>
      </c>
      <c r="D938" s="12">
        <f>MAX(C938,1)/Settings!$B$18</f>
        <v>0.40522124544029181</v>
      </c>
      <c r="E938" s="12">
        <f>-Settings!$B$11*LN(D938)</f>
        <v>54.199324559831503</v>
      </c>
      <c r="F938" s="12">
        <f t="shared" si="30"/>
        <v>5600.063585707182</v>
      </c>
      <c r="G938" s="12">
        <f>MOD(Settings!$B$17*G937,Settings!$B$18)</f>
        <v>1334172980</v>
      </c>
      <c r="H938" s="12">
        <f>MAX(G938,1)/Settings!$B$18</f>
        <v>0.62127270764730536</v>
      </c>
      <c r="I938" s="12">
        <f>-Settings!$B$21*LN(H938)</f>
        <v>1.9039406027773267</v>
      </c>
      <c r="J938" s="12">
        <f>-Settings!$B$24*LN(H938)</f>
        <v>5.7118218083319796</v>
      </c>
      <c r="K938" s="12">
        <f>Settings!$B$12</f>
        <v>300</v>
      </c>
      <c r="L938" s="12">
        <f>Settings!$B$12*Settings!$B$25</f>
        <v>75</v>
      </c>
    </row>
    <row r="939" spans="1:12" x14ac:dyDescent="0.25">
      <c r="A939" s="7">
        <v>8</v>
      </c>
      <c r="B939" s="7">
        <v>94</v>
      </c>
      <c r="C939" s="12">
        <f>MOD(Settings!$B$17*C938,Settings!$B$18)</f>
        <v>1188572316</v>
      </c>
      <c r="D939" s="12">
        <f>MAX(C939,1)/Settings!$B$18</f>
        <v>0.55347211498463156</v>
      </c>
      <c r="E939" s="12">
        <f>-Settings!$B$11*LN(D939)</f>
        <v>35.492634452045493</v>
      </c>
      <c r="F939" s="12">
        <f t="shared" si="30"/>
        <v>5635.5562201592275</v>
      </c>
      <c r="G939" s="12">
        <f>MOD(Settings!$B$17*G938,Settings!$B$18)</f>
        <v>1568516533</v>
      </c>
      <c r="H939" s="12">
        <f>MAX(G939,1)/Settings!$B$18</f>
        <v>0.73039742826036991</v>
      </c>
      <c r="I939" s="12">
        <f>-Settings!$B$21*LN(H939)</f>
        <v>1.2566658828370449</v>
      </c>
      <c r="J939" s="12">
        <f>-Settings!$B$24*LN(H939)</f>
        <v>3.7699976485111346</v>
      </c>
      <c r="K939" s="12">
        <f>Settings!$B$12</f>
        <v>300</v>
      </c>
      <c r="L939" s="12">
        <f>Settings!$B$12*Settings!$B$25</f>
        <v>75</v>
      </c>
    </row>
    <row r="940" spans="1:12" x14ac:dyDescent="0.25">
      <c r="A940" s="7">
        <v>8</v>
      </c>
      <c r="B940" s="7">
        <v>95</v>
      </c>
      <c r="C940" s="12">
        <f>MOD(Settings!$B$17*C939,Settings!$B$18)</f>
        <v>442030618</v>
      </c>
      <c r="D940" s="12">
        <f>MAX(C940,1)/Settings!$B$18</f>
        <v>0.20583654670316565</v>
      </c>
      <c r="E940" s="12">
        <f>-Settings!$B$11*LN(D940)</f>
        <v>94.840373265397062</v>
      </c>
      <c r="F940" s="12">
        <f t="shared" si="30"/>
        <v>5730.3965934246244</v>
      </c>
      <c r="G940" s="12">
        <f>MOD(Settings!$B$17*G939,Settings!$B$18)</f>
        <v>1695603206</v>
      </c>
      <c r="H940" s="12">
        <f>MAX(G940,1)/Settings!$B$18</f>
        <v>0.78957677203676513</v>
      </c>
      <c r="I940" s="12">
        <f>-Settings!$B$21*LN(H940)</f>
        <v>0.94503283470219279</v>
      </c>
      <c r="J940" s="12">
        <f>-Settings!$B$24*LN(H940)</f>
        <v>2.8350985041065782</v>
      </c>
      <c r="K940" s="12">
        <f>Settings!$B$12</f>
        <v>300</v>
      </c>
      <c r="L940" s="12">
        <f>Settings!$B$12*Settings!$B$25</f>
        <v>75</v>
      </c>
    </row>
    <row r="941" spans="1:12" x14ac:dyDescent="0.25">
      <c r="A941" s="7">
        <v>8</v>
      </c>
      <c r="B941" s="7">
        <v>96</v>
      </c>
      <c r="C941" s="12">
        <f>MOD(Settings!$B$17*C940,Settings!$B$18)</f>
        <v>1062661753</v>
      </c>
      <c r="D941" s="12">
        <f>MAX(C941,1)/Settings!$B$18</f>
        <v>0.49484044010510686</v>
      </c>
      <c r="E941" s="12">
        <f>-Settings!$B$11*LN(D941)</f>
        <v>42.211194695951797</v>
      </c>
      <c r="F941" s="12">
        <f t="shared" si="30"/>
        <v>5772.6077881205765</v>
      </c>
      <c r="G941" s="12">
        <f>MOD(Settings!$B$17*G940,Settings!$B$18)</f>
        <v>895087552</v>
      </c>
      <c r="H941" s="12">
        <f>MAX(G941,1)/Settings!$B$18</f>
        <v>0.41680762191154419</v>
      </c>
      <c r="I941" s="12">
        <f>-Settings!$B$21*LN(H941)</f>
        <v>3.5005220078969188</v>
      </c>
      <c r="J941" s="12">
        <f>-Settings!$B$24*LN(H941)</f>
        <v>10.501566023690756</v>
      </c>
      <c r="K941" s="12">
        <f>Settings!$B$12</f>
        <v>300</v>
      </c>
      <c r="L941" s="12">
        <f>Settings!$B$12*Settings!$B$25</f>
        <v>75</v>
      </c>
    </row>
    <row r="942" spans="1:12" x14ac:dyDescent="0.25">
      <c r="A942" s="7">
        <v>8</v>
      </c>
      <c r="B942" s="7">
        <v>97</v>
      </c>
      <c r="C942" s="12">
        <f>MOD(Settings!$B$17*C941,Settings!$B$18)</f>
        <v>1682074219</v>
      </c>
      <c r="D942" s="12">
        <f>MAX(C942,1)/Settings!$B$18</f>
        <v>0.78327684653144181</v>
      </c>
      <c r="E942" s="12">
        <f>-Settings!$B$11*LN(D942)</f>
        <v>14.656144435384618</v>
      </c>
      <c r="F942" s="12">
        <f t="shared" si="30"/>
        <v>5787.2639325559612</v>
      </c>
      <c r="G942" s="12">
        <f>MOD(Settings!$B$17*G941,Settings!$B$18)</f>
        <v>613539229</v>
      </c>
      <c r="H942" s="12">
        <f>MAX(G942,1)/Settings!$B$18</f>
        <v>0.28570146732297796</v>
      </c>
      <c r="I942" s="12">
        <f>-Settings!$B$21*LN(H942)</f>
        <v>5.0112313354855242</v>
      </c>
      <c r="J942" s="12">
        <f>-Settings!$B$24*LN(H942)</f>
        <v>15.033694006456573</v>
      </c>
      <c r="K942" s="12">
        <f>Settings!$B$12</f>
        <v>300</v>
      </c>
      <c r="L942" s="12">
        <f>Settings!$B$12*Settings!$B$25</f>
        <v>75</v>
      </c>
    </row>
    <row r="943" spans="1:12" x14ac:dyDescent="0.25">
      <c r="A943" s="7">
        <v>8</v>
      </c>
      <c r="B943" s="7">
        <v>98</v>
      </c>
      <c r="C943" s="12">
        <f>MOD(Settings!$B$17*C942,Settings!$B$18)</f>
        <v>1146669625</v>
      </c>
      <c r="D943" s="12">
        <f>MAX(C943,1)/Settings!$B$18</f>
        <v>0.53395965394282696</v>
      </c>
      <c r="E943" s="12">
        <f>-Settings!$B$11*LN(D943)</f>
        <v>37.64609983743015</v>
      </c>
      <c r="F943" s="12">
        <f t="shared" ref="F943:F965" si="31">F942+E943</f>
        <v>5824.9100323933917</v>
      </c>
      <c r="G943" s="12">
        <f>MOD(Settings!$B$17*G942,Settings!$B$18)</f>
        <v>1684832556</v>
      </c>
      <c r="H943" s="12">
        <f>MAX(G943,1)/Settings!$B$18</f>
        <v>0.78456129729028856</v>
      </c>
      <c r="I943" s="12">
        <f>-Settings!$B$21*LN(H943)</f>
        <v>0.97052229749411389</v>
      </c>
      <c r="J943" s="12">
        <f>-Settings!$B$24*LN(H943)</f>
        <v>2.9115668924823419</v>
      </c>
      <c r="K943" s="12">
        <f>Settings!$B$12</f>
        <v>300</v>
      </c>
      <c r="L943" s="12">
        <f>Settings!$B$12*Settings!$B$25</f>
        <v>75</v>
      </c>
    </row>
    <row r="944" spans="1:12" x14ac:dyDescent="0.25">
      <c r="A944" s="7">
        <v>8</v>
      </c>
      <c r="B944" s="7">
        <v>99</v>
      </c>
      <c r="C944" s="12">
        <f>MOD(Settings!$B$17*C943,Settings!$B$18)</f>
        <v>558139197</v>
      </c>
      <c r="D944" s="12">
        <f>MAX(C944,1)/Settings!$B$18</f>
        <v>0.25990381709295501</v>
      </c>
      <c r="E944" s="12">
        <f>-Settings!$B$11*LN(D944)</f>
        <v>80.846619040021935</v>
      </c>
      <c r="F944" s="12">
        <f t="shared" si="31"/>
        <v>5905.7566514334139</v>
      </c>
      <c r="G944" s="12">
        <f>MOD(Settings!$B$17*G943,Settings!$B$18)</f>
        <v>261399350</v>
      </c>
      <c r="H944" s="12">
        <f>MAX(G944,1)/Settings!$B$18</f>
        <v>0.12172355787908824</v>
      </c>
      <c r="I944" s="12">
        <f>-Settings!$B$21*LN(H944)</f>
        <v>8.4240108974075909</v>
      </c>
      <c r="J944" s="12">
        <f>-Settings!$B$24*LN(H944)</f>
        <v>25.272032692222773</v>
      </c>
      <c r="K944" s="12">
        <f>Settings!$B$12</f>
        <v>300</v>
      </c>
      <c r="L944" s="12">
        <f>Settings!$B$12*Settings!$B$25</f>
        <v>75</v>
      </c>
    </row>
    <row r="945" spans="1:12" x14ac:dyDescent="0.25">
      <c r="A945" s="7">
        <v>8</v>
      </c>
      <c r="B945" s="7">
        <v>100</v>
      </c>
      <c r="C945" s="12">
        <f>MOD(Settings!$B$17*C944,Settings!$B$18)</f>
        <v>436913883</v>
      </c>
      <c r="D945" s="12">
        <f>MAX(C945,1)/Settings!$B$18</f>
        <v>0.20345388129514358</v>
      </c>
      <c r="E945" s="12">
        <f>-Settings!$B$11*LN(D945)</f>
        <v>95.538955639540873</v>
      </c>
      <c r="F945" s="12">
        <f t="shared" si="31"/>
        <v>6001.2956070729551</v>
      </c>
      <c r="G945" s="12">
        <f>MOD(Settings!$B$17*G944,Settings!$B$18)</f>
        <v>1734817335</v>
      </c>
      <c r="H945" s="12">
        <f>MAX(G945,1)/Settings!$B$18</f>
        <v>0.80783727383606008</v>
      </c>
      <c r="I945" s="12">
        <f>-Settings!$B$21*LN(H945)</f>
        <v>0.85357853804296802</v>
      </c>
      <c r="J945" s="12">
        <f>-Settings!$B$24*LN(H945)</f>
        <v>2.5607356141289039</v>
      </c>
      <c r="K945" s="12">
        <f>Settings!$B$12</f>
        <v>300</v>
      </c>
      <c r="L945" s="12">
        <f>Settings!$B$12*Settings!$B$25</f>
        <v>75</v>
      </c>
    </row>
    <row r="946" spans="1:12" x14ac:dyDescent="0.25">
      <c r="A946" s="7">
        <v>8</v>
      </c>
      <c r="B946" s="7">
        <v>101</v>
      </c>
      <c r="C946" s="12">
        <f>MOD(Settings!$B$17*C945,Settings!$B$18)</f>
        <v>965042488</v>
      </c>
      <c r="D946" s="12">
        <f>MAX(C946,1)/Settings!$B$18</f>
        <v>0.44938292747800374</v>
      </c>
      <c r="E946" s="12">
        <f>-Settings!$B$11*LN(D946)</f>
        <v>47.992794572585275</v>
      </c>
      <c r="F946" s="12">
        <f t="shared" si="31"/>
        <v>6049.28840164554</v>
      </c>
      <c r="G946" s="12">
        <f>MOD(Settings!$B$17*G945,Settings!$B$18)</f>
        <v>689474026</v>
      </c>
      <c r="H946" s="12">
        <f>MAX(G946,1)/Settings!$B$18</f>
        <v>0.32106136266191554</v>
      </c>
      <c r="I946" s="12">
        <f>-Settings!$B$21*LN(H946)</f>
        <v>4.5444920527219947</v>
      </c>
      <c r="J946" s="12">
        <f>-Settings!$B$24*LN(H946)</f>
        <v>13.633476158165983</v>
      </c>
      <c r="K946" s="12">
        <f>Settings!$B$12</f>
        <v>300</v>
      </c>
      <c r="L946" s="12">
        <f>Settings!$B$12*Settings!$B$25</f>
        <v>75</v>
      </c>
    </row>
    <row r="947" spans="1:12" x14ac:dyDescent="0.25">
      <c r="A947" s="7">
        <v>8</v>
      </c>
      <c r="B947" s="7">
        <v>102</v>
      </c>
      <c r="C947" s="12">
        <f>MOD(Settings!$B$17*C946,Settings!$B$18)</f>
        <v>1672593672</v>
      </c>
      <c r="D947" s="12">
        <f>MAX(C947,1)/Settings!$B$18</f>
        <v>0.77886212280898459</v>
      </c>
      <c r="E947" s="12">
        <f>-Settings!$B$11*LN(D947)</f>
        <v>14.99527447916646</v>
      </c>
      <c r="F947" s="12">
        <f t="shared" si="31"/>
        <v>6064.2836761247063</v>
      </c>
      <c r="G947" s="12">
        <f>MOD(Settings!$B$17*G946,Settings!$B$18)</f>
        <v>168195770</v>
      </c>
      <c r="H947" s="12">
        <f>MAX(G947,1)/Settings!$B$18</f>
        <v>7.8322258814388077E-2</v>
      </c>
      <c r="I947" s="12">
        <f>-Settings!$B$21*LN(H947)</f>
        <v>10.187693761353335</v>
      </c>
      <c r="J947" s="12">
        <f>-Settings!$B$24*LN(H947)</f>
        <v>30.563081284060004</v>
      </c>
      <c r="K947" s="12">
        <f>Settings!$B$12</f>
        <v>300</v>
      </c>
      <c r="L947" s="12">
        <f>Settings!$B$12*Settings!$B$25</f>
        <v>75</v>
      </c>
    </row>
    <row r="948" spans="1:12" x14ac:dyDescent="0.25">
      <c r="A948" s="7">
        <v>8</v>
      </c>
      <c r="B948" s="7">
        <v>103</v>
      </c>
      <c r="C948" s="12">
        <f>MOD(Settings!$B$17*C947,Settings!$B$18)</f>
        <v>720906074</v>
      </c>
      <c r="D948" s="12">
        <f>MAX(C948,1)/Settings!$B$18</f>
        <v>0.3356980506031299</v>
      </c>
      <c r="E948" s="12">
        <f>-Settings!$B$11*LN(D948)</f>
        <v>65.49259091845164</v>
      </c>
      <c r="F948" s="12">
        <f t="shared" si="31"/>
        <v>6129.7762670431575</v>
      </c>
      <c r="G948" s="12">
        <f>MOD(Settings!$B$17*G947,Settings!$B$18)</f>
        <v>777826938</v>
      </c>
      <c r="H948" s="12">
        <f>MAX(G948,1)/Settings!$B$18</f>
        <v>0.3622038934203814</v>
      </c>
      <c r="I948" s="12">
        <f>-Settings!$B$21*LN(H948)</f>
        <v>4.0621919368982136</v>
      </c>
      <c r="J948" s="12">
        <f>-Settings!$B$24*LN(H948)</f>
        <v>12.186575810694642</v>
      </c>
      <c r="K948" s="12">
        <f>Settings!$B$12</f>
        <v>300</v>
      </c>
      <c r="L948" s="12">
        <f>Settings!$B$12*Settings!$B$25</f>
        <v>75</v>
      </c>
    </row>
    <row r="949" spans="1:12" x14ac:dyDescent="0.25">
      <c r="A949" s="7">
        <v>8</v>
      </c>
      <c r="B949" s="7">
        <v>104</v>
      </c>
      <c r="C949" s="12">
        <f>MOD(Settings!$B$17*C948,Settings!$B$18)</f>
        <v>165649344</v>
      </c>
      <c r="D949" s="12">
        <f>MAX(C949,1)/Settings!$B$18</f>
        <v>7.713648680464201E-2</v>
      </c>
      <c r="E949" s="12">
        <f>-Settings!$B$11*LN(D949)</f>
        <v>153.73073222083579</v>
      </c>
      <c r="F949" s="12">
        <f t="shared" si="31"/>
        <v>6283.5069992639937</v>
      </c>
      <c r="G949" s="12">
        <f>MOD(Settings!$B$17*G948,Settings!$B$18)</f>
        <v>1204387677</v>
      </c>
      <c r="H949" s="12">
        <f>MAX(G949,1)/Settings!$B$18</f>
        <v>0.56083671635055765</v>
      </c>
      <c r="I949" s="12">
        <f>-Settings!$B$21*LN(H949)</f>
        <v>2.3133018960949938</v>
      </c>
      <c r="J949" s="12">
        <f>-Settings!$B$24*LN(H949)</f>
        <v>6.9399056882849814</v>
      </c>
      <c r="K949" s="12">
        <f>Settings!$B$12</f>
        <v>300</v>
      </c>
      <c r="L949" s="12">
        <f>Settings!$B$12*Settings!$B$25</f>
        <v>75</v>
      </c>
    </row>
    <row r="950" spans="1:12" x14ac:dyDescent="0.25">
      <c r="A950" s="7">
        <v>8</v>
      </c>
      <c r="B950" s="7">
        <v>105</v>
      </c>
      <c r="C950" s="12">
        <f>MOD(Settings!$B$17*C949,Settings!$B$18)</f>
        <v>929718096</v>
      </c>
      <c r="D950" s="12">
        <f>MAX(C950,1)/Settings!$B$18</f>
        <v>0.43293372561826077</v>
      </c>
      <c r="E950" s="12">
        <f>-Settings!$B$11*LN(D950)</f>
        <v>50.230237278758899</v>
      </c>
      <c r="F950" s="12">
        <f t="shared" si="31"/>
        <v>6333.7372365427527</v>
      </c>
      <c r="G950" s="12">
        <f>MOD(Settings!$B$17*G949,Settings!$B$18)</f>
        <v>2110314364</v>
      </c>
      <c r="H950" s="12">
        <f>MAX(G950,1)/Settings!$B$18</f>
        <v>0.98269170382185456</v>
      </c>
      <c r="I950" s="12">
        <f>-Settings!$B$21*LN(H950)</f>
        <v>6.983934351237471E-2</v>
      </c>
      <c r="J950" s="12">
        <f>-Settings!$B$24*LN(H950)</f>
        <v>0.20951803053712414</v>
      </c>
      <c r="K950" s="12">
        <f>Settings!$B$12</f>
        <v>300</v>
      </c>
      <c r="L950" s="12">
        <f>Settings!$B$12*Settings!$B$25</f>
        <v>75</v>
      </c>
    </row>
    <row r="951" spans="1:12" x14ac:dyDescent="0.25">
      <c r="A951" s="7">
        <v>8</v>
      </c>
      <c r="B951" s="7">
        <v>106</v>
      </c>
      <c r="C951" s="12">
        <f>MOD(Settings!$B$17*C950,Settings!$B$18)</f>
        <v>681023900</v>
      </c>
      <c r="D951" s="12">
        <f>MAX(C951,1)/Settings!$B$18</f>
        <v>0.31712646610901063</v>
      </c>
      <c r="E951" s="12">
        <f>-Settings!$B$11*LN(D951)</f>
        <v>68.907278276809009</v>
      </c>
      <c r="F951" s="12">
        <f t="shared" si="31"/>
        <v>6402.6445148195617</v>
      </c>
      <c r="G951" s="12">
        <f>MOD(Settings!$B$17*G950,Settings!$B$18)</f>
        <v>213601896</v>
      </c>
      <c r="H951" s="12">
        <f>MAX(G951,1)/Settings!$B$18</f>
        <v>9.9466133909051374E-2</v>
      </c>
      <c r="I951" s="12">
        <f>-Settings!$B$21*LN(H951)</f>
        <v>9.2317522219089199</v>
      </c>
      <c r="J951" s="12">
        <f>-Settings!$B$24*LN(H951)</f>
        <v>27.69525666572676</v>
      </c>
      <c r="K951" s="12">
        <f>Settings!$B$12</f>
        <v>300</v>
      </c>
      <c r="L951" s="12">
        <f>Settings!$B$12*Settings!$B$25</f>
        <v>75</v>
      </c>
    </row>
    <row r="952" spans="1:12" x14ac:dyDescent="0.25">
      <c r="A952" s="7">
        <v>8</v>
      </c>
      <c r="B952" s="7">
        <v>107</v>
      </c>
      <c r="C952" s="12">
        <f>MOD(Settings!$B$17*C951,Settings!$B$18)</f>
        <v>2028332437</v>
      </c>
      <c r="D952" s="12">
        <f>MAX(C952,1)/Settings!$B$18</f>
        <v>0.94451589414128845</v>
      </c>
      <c r="E952" s="12">
        <f>-Settings!$B$11*LN(D952)</f>
        <v>3.4249658448765596</v>
      </c>
      <c r="F952" s="12">
        <f t="shared" si="31"/>
        <v>6406.0694806644378</v>
      </c>
      <c r="G952" s="12">
        <f>MOD(Settings!$B$17*G951,Settings!$B$18)</f>
        <v>1561891935</v>
      </c>
      <c r="H952" s="12">
        <f>MAX(G952,1)/Settings!$B$18</f>
        <v>0.72731260942635712</v>
      </c>
      <c r="I952" s="12">
        <f>-Settings!$B$21*LN(H952)</f>
        <v>1.2735955786433584</v>
      </c>
      <c r="J952" s="12">
        <f>-Settings!$B$24*LN(H952)</f>
        <v>3.8207867359300751</v>
      </c>
      <c r="K952" s="12">
        <f>Settings!$B$12</f>
        <v>300</v>
      </c>
      <c r="L952" s="12">
        <f>Settings!$B$12*Settings!$B$25</f>
        <v>75</v>
      </c>
    </row>
    <row r="953" spans="1:12" x14ac:dyDescent="0.25">
      <c r="A953" s="7">
        <v>8</v>
      </c>
      <c r="B953" s="7">
        <v>108</v>
      </c>
      <c r="C953" s="12">
        <f>MOD(Settings!$B$17*C952,Settings!$B$18)</f>
        <v>1027856181</v>
      </c>
      <c r="D953" s="12">
        <f>MAX(C953,1)/Settings!$B$18</f>
        <v>0.47863283263455741</v>
      </c>
      <c r="E953" s="12">
        <f>-Settings!$B$11*LN(D953)</f>
        <v>44.209290267083659</v>
      </c>
      <c r="F953" s="12">
        <f t="shared" si="31"/>
        <v>6450.2787709315216</v>
      </c>
      <c r="G953" s="12">
        <f>MOD(Settings!$B$17*G952,Settings!$B$18)</f>
        <v>2025134264</v>
      </c>
      <c r="H953" s="12">
        <f>MAX(G953,1)/Settings!$B$18</f>
        <v>0.94302662878438204</v>
      </c>
      <c r="I953" s="12">
        <f>-Settings!$B$21*LN(H953)</f>
        <v>0.23464303350325541</v>
      </c>
      <c r="J953" s="12">
        <f>-Settings!$B$24*LN(H953)</f>
        <v>0.7039291005097662</v>
      </c>
      <c r="K953" s="12">
        <f>Settings!$B$12</f>
        <v>300</v>
      </c>
      <c r="L953" s="12">
        <f>Settings!$B$12*Settings!$B$25</f>
        <v>75</v>
      </c>
    </row>
    <row r="954" spans="1:12" x14ac:dyDescent="0.25">
      <c r="A954" s="7">
        <v>8</v>
      </c>
      <c r="B954" s="7">
        <v>109</v>
      </c>
      <c r="C954" s="12">
        <f>MOD(Settings!$B$17*C953,Settings!$B$18)</f>
        <v>820377599</v>
      </c>
      <c r="D954" s="12">
        <f>MAX(C954,1)/Settings!$B$18</f>
        <v>0.38201808900666334</v>
      </c>
      <c r="E954" s="12">
        <f>-Settings!$B$11*LN(D954)</f>
        <v>57.737239084566902</v>
      </c>
      <c r="F954" s="12">
        <f t="shared" si="31"/>
        <v>6508.0160100160883</v>
      </c>
      <c r="G954" s="12">
        <f>MOD(Settings!$B$17*G953,Settings!$B$18)</f>
        <v>963253745</v>
      </c>
      <c r="H954" s="12">
        <f>MAX(G954,1)/Settings!$B$18</f>
        <v>0.44854997910957317</v>
      </c>
      <c r="I954" s="12">
        <f>-Settings!$B$21*LN(H954)</f>
        <v>3.2069406702003427</v>
      </c>
      <c r="J954" s="12">
        <f>-Settings!$B$24*LN(H954)</f>
        <v>9.620822010601028</v>
      </c>
      <c r="K954" s="12">
        <f>Settings!$B$12</f>
        <v>300</v>
      </c>
      <c r="L954" s="12">
        <f>Settings!$B$12*Settings!$B$25</f>
        <v>75</v>
      </c>
    </row>
    <row r="955" spans="1:12" x14ac:dyDescent="0.25">
      <c r="A955" s="7">
        <v>8</v>
      </c>
      <c r="B955" s="7">
        <v>110</v>
      </c>
      <c r="C955" s="12">
        <f>MOD(Settings!$B$17*C954,Settings!$B$18)</f>
        <v>1241292653</v>
      </c>
      <c r="D955" s="12">
        <f>MAX(C955,1)/Settings!$B$18</f>
        <v>0.57802193499078136</v>
      </c>
      <c r="E955" s="12">
        <f>-Settings!$B$11*LN(D955)</f>
        <v>32.888607673127702</v>
      </c>
      <c r="F955" s="12">
        <f t="shared" si="31"/>
        <v>6540.9046176892161</v>
      </c>
      <c r="G955" s="12">
        <f>MOD(Settings!$B$17*G954,Settings!$B$18)</f>
        <v>1673961129</v>
      </c>
      <c r="H955" s="12">
        <f>MAX(G955,1)/Settings!$B$18</f>
        <v>0.779498894596239</v>
      </c>
      <c r="I955" s="12">
        <f>-Settings!$B$21*LN(H955)</f>
        <v>0.996416034314618</v>
      </c>
      <c r="J955" s="12">
        <f>-Settings!$B$24*LN(H955)</f>
        <v>2.9892481029438542</v>
      </c>
      <c r="K955" s="12">
        <f>Settings!$B$12</f>
        <v>300</v>
      </c>
      <c r="L955" s="12">
        <f>Settings!$B$12*Settings!$B$25</f>
        <v>75</v>
      </c>
    </row>
    <row r="956" spans="1:12" x14ac:dyDescent="0.25">
      <c r="A956" s="7">
        <v>8</v>
      </c>
      <c r="B956" s="7">
        <v>111</v>
      </c>
      <c r="C956" s="12">
        <f>MOD(Settings!$B$17*C955,Settings!$B$18)</f>
        <v>1749472013</v>
      </c>
      <c r="D956" s="12">
        <f>MAX(C956,1)/Settings!$B$18</f>
        <v>0.81466139006179827</v>
      </c>
      <c r="E956" s="12">
        <f>-Settings!$B$11*LN(D956)</f>
        <v>12.298963463437358</v>
      </c>
      <c r="F956" s="12">
        <f t="shared" si="31"/>
        <v>6553.2035811526539</v>
      </c>
      <c r="G956" s="12">
        <f>MOD(Settings!$B$17*G955,Settings!$B$18)</f>
        <v>81435756</v>
      </c>
      <c r="H956" s="12">
        <f>MAX(G956,1)/Settings!$B$18</f>
        <v>3.7921478989497513E-2</v>
      </c>
      <c r="I956" s="12">
        <f>-Settings!$B$21*LN(H956)</f>
        <v>13.088950397873266</v>
      </c>
      <c r="J956" s="12">
        <f>-Settings!$B$24*LN(H956)</f>
        <v>39.2668511936198</v>
      </c>
      <c r="K956" s="12">
        <f>Settings!$B$12</f>
        <v>300</v>
      </c>
      <c r="L956" s="12">
        <f>Settings!$B$12*Settings!$B$25</f>
        <v>75</v>
      </c>
    </row>
    <row r="957" spans="1:12" x14ac:dyDescent="0.25">
      <c r="A957" s="7">
        <v>8</v>
      </c>
      <c r="B957" s="7">
        <v>112</v>
      </c>
      <c r="C957" s="12">
        <f>MOD(Settings!$B$17*C956,Settings!$B$18)</f>
        <v>30027767</v>
      </c>
      <c r="D957" s="12">
        <f>MAX(C957,1)/Settings!$B$18</f>
        <v>1.3982768642708086E-2</v>
      </c>
      <c r="E957" s="12">
        <f>-Settings!$B$11*LN(D957)</f>
        <v>256.19577112033528</v>
      </c>
      <c r="F957" s="12">
        <f t="shared" si="31"/>
        <v>6809.3993522729888</v>
      </c>
      <c r="G957" s="12">
        <f>MOD(Settings!$B$17*G956,Settings!$B$18)</f>
        <v>743667953</v>
      </c>
      <c r="H957" s="12">
        <f>MAX(G957,1)/Settings!$B$18</f>
        <v>0.34629737648474862</v>
      </c>
      <c r="I957" s="12">
        <f>-Settings!$B$21*LN(H957)</f>
        <v>4.2418296137913076</v>
      </c>
      <c r="J957" s="12">
        <f>-Settings!$B$24*LN(H957)</f>
        <v>12.725488841373924</v>
      </c>
      <c r="K957" s="12">
        <f>Settings!$B$12</f>
        <v>300</v>
      </c>
      <c r="L957" s="12">
        <f>Settings!$B$12*Settings!$B$25</f>
        <v>75</v>
      </c>
    </row>
    <row r="958" spans="1:12" x14ac:dyDescent="0.25">
      <c r="A958" s="7">
        <v>8</v>
      </c>
      <c r="B958" s="7">
        <v>113</v>
      </c>
      <c r="C958" s="12">
        <f>MOD(Settings!$B$17*C957,Settings!$B$18)</f>
        <v>18022924</v>
      </c>
      <c r="D958" s="12">
        <f>MAX(C958,1)/Settings!$B$18</f>
        <v>8.3925779947976488E-3</v>
      </c>
      <c r="E958" s="12">
        <f>-Settings!$B$11*LN(D958)</f>
        <v>286.82445214563825</v>
      </c>
      <c r="F958" s="12">
        <f t="shared" si="31"/>
        <v>7096.223804418627</v>
      </c>
      <c r="G958" s="12">
        <f>MOD(Settings!$B$17*G957,Settings!$B$18)</f>
        <v>472460531</v>
      </c>
      <c r="H958" s="12">
        <f>MAX(G958,1)/Settings!$B$18</f>
        <v>0.2200065791700066</v>
      </c>
      <c r="I958" s="12">
        <f>-Settings!$B$21*LN(H958)</f>
        <v>6.0563913110348748</v>
      </c>
      <c r="J958" s="12">
        <f>-Settings!$B$24*LN(H958)</f>
        <v>18.169173933104624</v>
      </c>
      <c r="K958" s="12">
        <f>Settings!$B$12</f>
        <v>300</v>
      </c>
      <c r="L958" s="12">
        <f>Settings!$B$12*Settings!$B$25</f>
        <v>75</v>
      </c>
    </row>
    <row r="959" spans="1:12" x14ac:dyDescent="0.25">
      <c r="A959" s="7">
        <v>8</v>
      </c>
      <c r="B959" s="7">
        <v>114</v>
      </c>
      <c r="C959" s="12">
        <f>MOD(Settings!$B$17*C958,Settings!$B$18)</f>
        <v>116089441</v>
      </c>
      <c r="D959" s="12">
        <f>MAX(C959,1)/Settings!$B$18</f>
        <v>5.405835856406873E-2</v>
      </c>
      <c r="E959" s="12">
        <f>-Settings!$B$11*LN(D959)</f>
        <v>175.06146610917489</v>
      </c>
      <c r="F959" s="12">
        <f t="shared" si="31"/>
        <v>7271.2852705278019</v>
      </c>
      <c r="G959" s="12">
        <f>MOD(Settings!$B$17*G958,Settings!$B$18)</f>
        <v>1397101558</v>
      </c>
      <c r="H959" s="12">
        <f>MAX(G959,1)/Settings!$B$18</f>
        <v>0.65057611030087625</v>
      </c>
      <c r="I959" s="12">
        <f>-Settings!$B$21*LN(H959)</f>
        <v>1.7195879404216714</v>
      </c>
      <c r="J959" s="12">
        <f>-Settings!$B$24*LN(H959)</f>
        <v>5.1587638212650138</v>
      </c>
      <c r="K959" s="12">
        <f>Settings!$B$12</f>
        <v>300</v>
      </c>
      <c r="L959" s="12">
        <f>Settings!$B$12*Settings!$B$25</f>
        <v>75</v>
      </c>
    </row>
    <row r="960" spans="1:12" x14ac:dyDescent="0.25">
      <c r="A960" s="7">
        <v>8</v>
      </c>
      <c r="B960" s="7">
        <v>115</v>
      </c>
      <c r="C960" s="12">
        <f>MOD(Settings!$B$17*C959,Settings!$B$18)</f>
        <v>1200083411</v>
      </c>
      <c r="D960" s="12">
        <f>MAX(C960,1)/Settings!$B$18</f>
        <v>0.55883238630314935</v>
      </c>
      <c r="E960" s="12">
        <f>-Settings!$B$11*LN(D960)</f>
        <v>34.91434178407566</v>
      </c>
      <c r="F960" s="12">
        <f t="shared" si="31"/>
        <v>7306.1996123118779</v>
      </c>
      <c r="G960" s="12">
        <f>MOD(Settings!$B$17*G959,Settings!$B$18)</f>
        <v>499689008</v>
      </c>
      <c r="H960" s="12">
        <f>MAX(G960,1)/Settings!$B$18</f>
        <v>0.23268582682715999</v>
      </c>
      <c r="I960" s="12">
        <f>-Settings!$B$21*LN(H960)</f>
        <v>5.8322644720738834</v>
      </c>
      <c r="J960" s="12">
        <f>-Settings!$B$24*LN(H960)</f>
        <v>17.496793416221649</v>
      </c>
      <c r="K960" s="12">
        <f>Settings!$B$12</f>
        <v>300</v>
      </c>
      <c r="L960" s="12">
        <f>Settings!$B$12*Settings!$B$25</f>
        <v>75</v>
      </c>
    </row>
    <row r="961" spans="1:12" x14ac:dyDescent="0.25">
      <c r="A961" s="7">
        <v>8</v>
      </c>
      <c r="B961" s="7">
        <v>116</v>
      </c>
      <c r="C961" s="12">
        <f>MOD(Settings!$B$17*C960,Settings!$B$18)</f>
        <v>635476053</v>
      </c>
      <c r="D961" s="12">
        <f>MAX(C961,1)/Settings!$B$18</f>
        <v>0.29591659703101802</v>
      </c>
      <c r="E961" s="12">
        <f>-Settings!$B$11*LN(D961)</f>
        <v>73.060657868933845</v>
      </c>
      <c r="F961" s="12">
        <f t="shared" si="31"/>
        <v>7379.2602701808119</v>
      </c>
      <c r="G961" s="12">
        <f>MOD(Settings!$B$17*G960,Settings!$B$18)</f>
        <v>1612097686</v>
      </c>
      <c r="H961" s="12">
        <f>MAX(G961,1)/Settings!$B$18</f>
        <v>0.75069148407815556</v>
      </c>
      <c r="I961" s="12">
        <f>-Settings!$B$21*LN(H961)</f>
        <v>1.147042073769093</v>
      </c>
      <c r="J961" s="12">
        <f>-Settings!$B$24*LN(H961)</f>
        <v>3.4411262213072789</v>
      </c>
      <c r="K961" s="12">
        <f>Settings!$B$12</f>
        <v>300</v>
      </c>
      <c r="L961" s="12">
        <f>Settings!$B$12*Settings!$B$25</f>
        <v>75</v>
      </c>
    </row>
    <row r="962" spans="1:12" x14ac:dyDescent="0.25">
      <c r="A962" s="7">
        <v>8</v>
      </c>
      <c r="B962" s="7">
        <v>117</v>
      </c>
      <c r="C962" s="12">
        <f>MOD(Settings!$B$17*C961,Settings!$B$18)</f>
        <v>1009846240</v>
      </c>
      <c r="D962" s="12">
        <f>MAX(C962,1)/Settings!$B$18</f>
        <v>0.47024630032025572</v>
      </c>
      <c r="E962" s="12">
        <f>-Settings!$B$11*LN(D962)</f>
        <v>45.269920698368985</v>
      </c>
      <c r="F962" s="12">
        <f t="shared" si="31"/>
        <v>7424.5301908791807</v>
      </c>
      <c r="G962" s="12">
        <f>MOD(Settings!$B$17*G961,Settings!$B$18)</f>
        <v>1872118050</v>
      </c>
      <c r="H962" s="12">
        <f>MAX(G962,1)/Settings!$B$18</f>
        <v>0.87177290156100551</v>
      </c>
      <c r="I962" s="12">
        <f>-Settings!$B$21*LN(H962)</f>
        <v>0.54890529192660276</v>
      </c>
      <c r="J962" s="12">
        <f>-Settings!$B$24*LN(H962)</f>
        <v>1.6467158757798082</v>
      </c>
      <c r="K962" s="12">
        <f>Settings!$B$12</f>
        <v>300</v>
      </c>
      <c r="L962" s="12">
        <f>Settings!$B$12*Settings!$B$25</f>
        <v>75</v>
      </c>
    </row>
    <row r="963" spans="1:12" x14ac:dyDescent="0.25">
      <c r="A963" s="7">
        <v>8</v>
      </c>
      <c r="B963" s="7">
        <v>118</v>
      </c>
      <c r="C963" s="12">
        <f>MOD(Settings!$B$17*C962,Settings!$B$18)</f>
        <v>922493439</v>
      </c>
      <c r="D963" s="12">
        <f>MAX(C963,1)/Settings!$B$18</f>
        <v>0.42956948253771732</v>
      </c>
      <c r="E963" s="12">
        <f>-Settings!$B$11*LN(D963)</f>
        <v>50.698306514046045</v>
      </c>
      <c r="F963" s="12">
        <f t="shared" si="31"/>
        <v>7475.2284973932265</v>
      </c>
      <c r="G963" s="12">
        <f>MOD(Settings!$B$17*G962,Settings!$B$18)</f>
        <v>1905154153</v>
      </c>
      <c r="H963" s="12">
        <f>MAX(G963,1)/Settings!$B$18</f>
        <v>0.88715653581878007</v>
      </c>
      <c r="I963" s="12">
        <f>-Settings!$B$21*LN(H963)</f>
        <v>0.47893533772583086</v>
      </c>
      <c r="J963" s="12">
        <f>-Settings!$B$24*LN(H963)</f>
        <v>1.4368060131774927</v>
      </c>
      <c r="K963" s="12">
        <f>Settings!$B$12</f>
        <v>300</v>
      </c>
      <c r="L963" s="12">
        <f>Settings!$B$12*Settings!$B$25</f>
        <v>75</v>
      </c>
    </row>
    <row r="964" spans="1:12" x14ac:dyDescent="0.25">
      <c r="A964" s="7">
        <v>8</v>
      </c>
      <c r="B964" s="7">
        <v>119</v>
      </c>
      <c r="C964" s="12">
        <f>MOD(Settings!$B$17*C963,Settings!$B$18)</f>
        <v>1662781580</v>
      </c>
      <c r="D964" s="12">
        <f>MAX(C964,1)/Settings!$B$18</f>
        <v>0.77429301141495488</v>
      </c>
      <c r="E964" s="12">
        <f>-Settings!$B$11*LN(D964)</f>
        <v>15.348294558690581</v>
      </c>
      <c r="F964" s="12">
        <f t="shared" si="31"/>
        <v>7490.5767919519167</v>
      </c>
      <c r="G964" s="12">
        <f>MOD(Settings!$B$17*G963,Settings!$B$18)</f>
        <v>944672701</v>
      </c>
      <c r="H964" s="12">
        <f>MAX(G964,1)/Settings!$B$18</f>
        <v>0.43989750623698232</v>
      </c>
      <c r="I964" s="12">
        <f>-Settings!$B$21*LN(H964)</f>
        <v>3.284854078300588</v>
      </c>
      <c r="J964" s="12">
        <f>-Settings!$B$24*LN(H964)</f>
        <v>9.8545622349017634</v>
      </c>
      <c r="K964" s="12">
        <f>Settings!$B$12</f>
        <v>300</v>
      </c>
      <c r="L964" s="12">
        <f>Settings!$B$12*Settings!$B$25</f>
        <v>75</v>
      </c>
    </row>
    <row r="965" spans="1:12" x14ac:dyDescent="0.25">
      <c r="A965" s="7">
        <v>8</v>
      </c>
      <c r="B965" s="7">
        <v>120</v>
      </c>
      <c r="C965" s="12">
        <f>MOD(Settings!$B$17*C964,Settings!$B$18)</f>
        <v>1165316649</v>
      </c>
      <c r="D965" s="12">
        <f>MAX(C965,1)/Settings!$B$18</f>
        <v>0.5426428511471687</v>
      </c>
      <c r="E965" s="12">
        <f>-Settings!$B$11*LN(D965)</f>
        <v>36.678234488593496</v>
      </c>
      <c r="F965" s="12">
        <f t="shared" si="31"/>
        <v>7527.2550264405099</v>
      </c>
      <c r="G965" s="12">
        <f>MOD(Settings!$B$17*G964,Settings!$B$18)</f>
        <v>767483436</v>
      </c>
      <c r="H965" s="12">
        <f>MAX(G965,1)/Settings!$B$18</f>
        <v>0.35738732496154835</v>
      </c>
      <c r="I965" s="12">
        <f>-Settings!$B$21*LN(H965)</f>
        <v>4.1157405658354564</v>
      </c>
      <c r="J965" s="12">
        <f>-Settings!$B$24*LN(H965)</f>
        <v>12.34722169750637</v>
      </c>
      <c r="K965" s="12">
        <f>Settings!$B$12</f>
        <v>300</v>
      </c>
      <c r="L965" s="12">
        <f>Settings!$B$12*Settings!$B$25</f>
        <v>75</v>
      </c>
    </row>
    <row r="966" spans="1:12" x14ac:dyDescent="0.25">
      <c r="A966" s="7">
        <v>9</v>
      </c>
      <c r="B966" s="7">
        <v>1</v>
      </c>
      <c r="C966" s="12">
        <f>MOD(Settings!$B$17*(Settings!$B$15+1000*A966),Settings!$B$18)</f>
        <v>358745415</v>
      </c>
      <c r="D966" s="12">
        <f>MAX(C966,1)/Settings!$B$18</f>
        <v>0.16705385184243968</v>
      </c>
      <c r="E966" s="12">
        <f>-Settings!$B$11*LN(D966)</f>
        <v>107.36634314544085</v>
      </c>
      <c r="F966" s="12">
        <f>E966</f>
        <v>107.36634314544085</v>
      </c>
      <c r="G966" s="12">
        <f>MOD(Settings!$B$17*(Settings!$B$16+1000*A966),Settings!$B$18)</f>
        <v>1064236047</v>
      </c>
      <c r="H966" s="12">
        <f>MAX(G966,1)/Settings!$B$18</f>
        <v>0.4955735278760891</v>
      </c>
      <c r="I966" s="12">
        <f>-Settings!$B$21*LN(H966)</f>
        <v>2.8081581797893973</v>
      </c>
      <c r="J966" s="12">
        <f>-Settings!$B$24*LN(H966)</f>
        <v>8.424474539368191</v>
      </c>
      <c r="K966" s="12">
        <f>Settings!$B$12</f>
        <v>300</v>
      </c>
      <c r="L966" s="12">
        <f>Settings!$B$12*Settings!$B$25</f>
        <v>75</v>
      </c>
    </row>
    <row r="967" spans="1:12" x14ac:dyDescent="0.25">
      <c r="A967" s="7">
        <v>9</v>
      </c>
      <c r="B967" s="7">
        <v>2</v>
      </c>
      <c r="C967" s="12">
        <f>MOD(Settings!$B$17*C966,Settings!$B$18)</f>
        <v>1447592776</v>
      </c>
      <c r="D967" s="12">
        <f>MAX(C967,1)/Settings!$B$18</f>
        <v>0.67408791588344052</v>
      </c>
      <c r="E967" s="12">
        <f>-Settings!$B$11*LN(D967)</f>
        <v>23.663684254803215</v>
      </c>
      <c r="F967" s="12">
        <f t="shared" ref="F967:F998" si="32">F966+E967</f>
        <v>131.03002740024408</v>
      </c>
      <c r="G967" s="12">
        <f>MOD(Settings!$B$17*G966,Settings!$B$18)</f>
        <v>223946066</v>
      </c>
      <c r="H967" s="12">
        <f>MAX(G967,1)/Settings!$B$18</f>
        <v>0.1042830134296245</v>
      </c>
      <c r="I967" s="12">
        <f>-Settings!$B$21*LN(H967)</f>
        <v>9.0425871714017099</v>
      </c>
      <c r="J967" s="12">
        <f>-Settings!$B$24*LN(H967)</f>
        <v>27.12776151420513</v>
      </c>
      <c r="K967" s="12">
        <f>Settings!$B$12</f>
        <v>300</v>
      </c>
      <c r="L967" s="12">
        <f>Settings!$B$12*Settings!$B$25</f>
        <v>75</v>
      </c>
    </row>
    <row r="968" spans="1:12" x14ac:dyDescent="0.25">
      <c r="A968" s="7">
        <v>9</v>
      </c>
      <c r="B968" s="7">
        <v>3</v>
      </c>
      <c r="C968" s="12">
        <f>MOD(Settings!$B$17*C967,Settings!$B$18)</f>
        <v>849549369</v>
      </c>
      <c r="D968" s="12">
        <f>MAX(C968,1)/Settings!$B$18</f>
        <v>0.39560225298423424</v>
      </c>
      <c r="E968" s="12">
        <f>-Settings!$B$11*LN(D968)</f>
        <v>55.640759048582225</v>
      </c>
      <c r="F968" s="12">
        <f t="shared" si="32"/>
        <v>186.67078644882631</v>
      </c>
      <c r="G968" s="12">
        <f>MOD(Settings!$B$17*G967,Settings!$B$18)</f>
        <v>1470181718</v>
      </c>
      <c r="H968" s="12">
        <f>MAX(G968,1)/Settings!$B$18</f>
        <v>0.68460671169897858</v>
      </c>
      <c r="I968" s="12">
        <f>-Settings!$B$21*LN(H968)</f>
        <v>1.515642996434196</v>
      </c>
      <c r="J968" s="12">
        <f>-Settings!$B$24*LN(H968)</f>
        <v>4.5469289893025877</v>
      </c>
      <c r="K968" s="12">
        <f>Settings!$B$12</f>
        <v>300</v>
      </c>
      <c r="L968" s="12">
        <f>Settings!$B$12*Settings!$B$25</f>
        <v>75</v>
      </c>
    </row>
    <row r="969" spans="1:12" x14ac:dyDescent="0.25">
      <c r="A969" s="7">
        <v>9</v>
      </c>
      <c r="B969" s="7">
        <v>4</v>
      </c>
      <c r="C969" s="12">
        <f>MOD(Settings!$B$17*C968,Settings!$B$18)</f>
        <v>1904959527</v>
      </c>
      <c r="D969" s="12">
        <f>MAX(C969,1)/Settings!$B$18</f>
        <v>0.88706590602503432</v>
      </c>
      <c r="E969" s="12">
        <f>-Settings!$B$11*LN(D969)</f>
        <v>7.1901598357530982</v>
      </c>
      <c r="F969" s="12">
        <f t="shared" si="32"/>
        <v>193.8609462845794</v>
      </c>
      <c r="G969" s="12">
        <f>MOD(Settings!$B$17*G968,Settings!$B$18)</f>
        <v>397292044</v>
      </c>
      <c r="H969" s="12">
        <f>MAX(G969,1)/Settings!$B$18</f>
        <v>0.18500352473231196</v>
      </c>
      <c r="I969" s="12">
        <f>-Settings!$B$21*LN(H969)</f>
        <v>6.7495216059128769</v>
      </c>
      <c r="J969" s="12">
        <f>-Settings!$B$24*LN(H969)</f>
        <v>20.248564817738632</v>
      </c>
      <c r="K969" s="12">
        <f>Settings!$B$12</f>
        <v>300</v>
      </c>
      <c r="L969" s="12">
        <f>Settings!$B$12*Settings!$B$25</f>
        <v>75</v>
      </c>
    </row>
    <row r="970" spans="1:12" x14ac:dyDescent="0.25">
      <c r="A970" s="7">
        <v>9</v>
      </c>
      <c r="B970" s="7">
        <v>5</v>
      </c>
      <c r="C970" s="12">
        <f>MOD(Settings!$B$17*C969,Settings!$B$18)</f>
        <v>1968560813</v>
      </c>
      <c r="D970" s="12">
        <f>MAX(C970,1)/Settings!$B$18</f>
        <v>0.91668256275201332</v>
      </c>
      <c r="E970" s="12">
        <f>-Settings!$B$11*LN(D970)</f>
        <v>5.2196421573583098</v>
      </c>
      <c r="F970" s="12">
        <f t="shared" si="32"/>
        <v>199.08058844193772</v>
      </c>
      <c r="G970" s="12">
        <f>MOD(Settings!$B$17*G969,Settings!$B$18)</f>
        <v>760724985</v>
      </c>
      <c r="H970" s="12">
        <f>MAX(G970,1)/Settings!$B$18</f>
        <v>0.35424017596721658</v>
      </c>
      <c r="I970" s="12">
        <f>-Settings!$B$21*LN(H970)</f>
        <v>4.1511205308649295</v>
      </c>
      <c r="J970" s="12">
        <f>-Settings!$B$24*LN(H970)</f>
        <v>12.453361592594788</v>
      </c>
      <c r="K970" s="12">
        <f>Settings!$B$12</f>
        <v>300</v>
      </c>
      <c r="L970" s="12">
        <f>Settings!$B$12*Settings!$B$25</f>
        <v>75</v>
      </c>
    </row>
    <row r="971" spans="1:12" x14ac:dyDescent="0.25">
      <c r="A971" s="7">
        <v>9</v>
      </c>
      <c r="B971" s="7">
        <v>6</v>
      </c>
      <c r="C971" s="12">
        <f>MOD(Settings!$B$17*C970,Settings!$B$18)</f>
        <v>1468518409</v>
      </c>
      <c r="D971" s="12">
        <f>MAX(C971,1)/Settings!$B$18</f>
        <v>0.68383217308848732</v>
      </c>
      <c r="E971" s="12">
        <f>-Settings!$B$11*LN(D971)</f>
        <v>22.802565146835637</v>
      </c>
      <c r="F971" s="12">
        <f t="shared" si="32"/>
        <v>221.88315358877335</v>
      </c>
      <c r="G971" s="12">
        <f>MOD(Settings!$B$17*G970,Settings!$B$18)</f>
        <v>1534672304</v>
      </c>
      <c r="H971" s="12">
        <f>MAX(G971,1)/Settings!$B$18</f>
        <v>0.71463748100895319</v>
      </c>
      <c r="I971" s="12">
        <f>-Settings!$B$21*LN(H971)</f>
        <v>1.3439195377356439</v>
      </c>
      <c r="J971" s="12">
        <f>-Settings!$B$24*LN(H971)</f>
        <v>4.0317586132069314</v>
      </c>
      <c r="K971" s="12">
        <f>Settings!$B$12</f>
        <v>300</v>
      </c>
      <c r="L971" s="12">
        <f>Settings!$B$12*Settings!$B$25</f>
        <v>75</v>
      </c>
    </row>
    <row r="972" spans="1:12" x14ac:dyDescent="0.25">
      <c r="A972" s="7">
        <v>9</v>
      </c>
      <c r="B972" s="7">
        <v>7</v>
      </c>
      <c r="C972" s="12">
        <f>MOD(Settings!$B$17*C971,Settings!$B$18)</f>
        <v>359345092</v>
      </c>
      <c r="D972" s="12">
        <f>MAX(C972,1)/Settings!$B$18</f>
        <v>0.16733309820635855</v>
      </c>
      <c r="E972" s="12">
        <f>-Settings!$B$11*LN(D972)</f>
        <v>107.26613118604729</v>
      </c>
      <c r="F972" s="12">
        <f t="shared" si="32"/>
        <v>329.14928477482067</v>
      </c>
      <c r="G972" s="12">
        <f>MOD(Settings!$B$17*G971,Settings!$B$18)</f>
        <v>1958812858</v>
      </c>
      <c r="H972" s="12">
        <f>MAX(G972,1)/Settings!$B$18</f>
        <v>0.91214331747598165</v>
      </c>
      <c r="I972" s="12">
        <f>-Settings!$B$21*LN(H972)</f>
        <v>0.36783261959503072</v>
      </c>
      <c r="J972" s="12">
        <f>-Settings!$B$24*LN(H972)</f>
        <v>1.1034978587850921</v>
      </c>
      <c r="K972" s="12">
        <f>Settings!$B$12</f>
        <v>300</v>
      </c>
      <c r="L972" s="12">
        <f>Settings!$B$12*Settings!$B$25</f>
        <v>75</v>
      </c>
    </row>
    <row r="973" spans="1:12" x14ac:dyDescent="0.25">
      <c r="A973" s="7">
        <v>9</v>
      </c>
      <c r="B973" s="7">
        <v>8</v>
      </c>
      <c r="C973" s="12">
        <f>MOD(Settings!$B$17*C972,Settings!$B$18)</f>
        <v>788945880</v>
      </c>
      <c r="D973" s="12">
        <f>MAX(C973,1)/Settings!$B$18</f>
        <v>0.36738155426801256</v>
      </c>
      <c r="E973" s="12">
        <f>-Settings!$B$11*LN(D973)</f>
        <v>60.081258815460394</v>
      </c>
      <c r="F973" s="12">
        <f t="shared" si="32"/>
        <v>389.23054359028106</v>
      </c>
      <c r="G973" s="12">
        <f>MOD(Settings!$B$17*G972,Settings!$B$18)</f>
        <v>843395896</v>
      </c>
      <c r="H973" s="12">
        <f>MAX(G973,1)/Settings!$B$18</f>
        <v>0.3927368188243065</v>
      </c>
      <c r="I973" s="12">
        <f>-Settings!$B$21*LN(H973)</f>
        <v>3.7384622545849817</v>
      </c>
      <c r="J973" s="12">
        <f>-Settings!$B$24*LN(H973)</f>
        <v>11.215386763754946</v>
      </c>
      <c r="K973" s="12">
        <f>Settings!$B$12</f>
        <v>300</v>
      </c>
      <c r="L973" s="12">
        <f>Settings!$B$12*Settings!$B$25</f>
        <v>75</v>
      </c>
    </row>
    <row r="974" spans="1:12" x14ac:dyDescent="0.25">
      <c r="A974" s="7">
        <v>9</v>
      </c>
      <c r="B974" s="7">
        <v>9</v>
      </c>
      <c r="C974" s="12">
        <f>MOD(Settings!$B$17*C973,Settings!$B$18)</f>
        <v>1249368582</v>
      </c>
      <c r="D974" s="12">
        <f>MAX(C974,1)/Settings!$B$18</f>
        <v>0.58178258248687842</v>
      </c>
      <c r="E974" s="12">
        <f>-Settings!$B$11*LN(D974)</f>
        <v>32.499508239322992</v>
      </c>
      <c r="F974" s="12">
        <f t="shared" si="32"/>
        <v>421.73005182960407</v>
      </c>
      <c r="G974" s="12">
        <f>MOD(Settings!$B$17*G973,Settings!$B$18)</f>
        <v>1562753872</v>
      </c>
      <c r="H974" s="12">
        <f>MAX(G974,1)/Settings!$B$18</f>
        <v>0.72771398011954225</v>
      </c>
      <c r="I974" s="12">
        <f>-Settings!$B$21*LN(H974)</f>
        <v>1.2713887697437849</v>
      </c>
      <c r="J974" s="12">
        <f>-Settings!$B$24*LN(H974)</f>
        <v>3.8141663092313545</v>
      </c>
      <c r="K974" s="12">
        <f>Settings!$B$12</f>
        <v>300</v>
      </c>
      <c r="L974" s="12">
        <f>Settings!$B$12*Settings!$B$25</f>
        <v>75</v>
      </c>
    </row>
    <row r="975" spans="1:12" x14ac:dyDescent="0.25">
      <c r="A975" s="7">
        <v>9</v>
      </c>
      <c r="B975" s="7">
        <v>10</v>
      </c>
      <c r="C975" s="12">
        <f>MOD(Settings!$B$17*C974,Settings!$B$18)</f>
        <v>42657308</v>
      </c>
      <c r="D975" s="12">
        <f>MAX(C975,1)/Settings!$B$18</f>
        <v>1.9863856965612554E-2</v>
      </c>
      <c r="E975" s="12">
        <f>-Settings!$B$11*LN(D975)</f>
        <v>235.13120588917323</v>
      </c>
      <c r="F975" s="12">
        <f t="shared" si="32"/>
        <v>656.86125771877732</v>
      </c>
      <c r="G975" s="12">
        <f>MOD(Settings!$B$17*G974,Settings!$B$18)</f>
        <v>1479323894</v>
      </c>
      <c r="H975" s="12">
        <f>MAX(G975,1)/Settings!$B$18</f>
        <v>0.6888638691459148</v>
      </c>
      <c r="I975" s="12">
        <f>-Settings!$B$21*LN(H975)</f>
        <v>1.4908464197058411</v>
      </c>
      <c r="J975" s="12">
        <f>-Settings!$B$24*LN(H975)</f>
        <v>4.4725392591175233</v>
      </c>
      <c r="K975" s="12">
        <f>Settings!$B$12</f>
        <v>300</v>
      </c>
      <c r="L975" s="12">
        <f>Settings!$B$12*Settings!$B$25</f>
        <v>75</v>
      </c>
    </row>
    <row r="976" spans="1:12" x14ac:dyDescent="0.25">
      <c r="A976" s="7">
        <v>9</v>
      </c>
      <c r="B976" s="7">
        <v>11</v>
      </c>
      <c r="C976" s="12">
        <f>MOD(Settings!$B$17*C975,Settings!$B$18)</f>
        <v>1829321105</v>
      </c>
      <c r="D976" s="12">
        <f>MAX(C976,1)/Settings!$B$18</f>
        <v>0.85184402105018686</v>
      </c>
      <c r="E976" s="12">
        <f>-Settings!$B$11*LN(D976)</f>
        <v>9.6211105678588655</v>
      </c>
      <c r="F976" s="12">
        <f t="shared" si="32"/>
        <v>666.48236828663619</v>
      </c>
      <c r="G976" s="12">
        <f>MOD(Settings!$B$17*G975,Settings!$B$18)</f>
        <v>1578505139</v>
      </c>
      <c r="H976" s="12">
        <f>MAX(G976,1)/Settings!$B$18</f>
        <v>0.73504873539090565</v>
      </c>
      <c r="I976" s="12">
        <f>-Settings!$B$21*LN(H976)</f>
        <v>1.231273901252784</v>
      </c>
      <c r="J976" s="12">
        <f>-Settings!$B$24*LN(H976)</f>
        <v>3.6938217037583518</v>
      </c>
      <c r="K976" s="12">
        <f>Settings!$B$12</f>
        <v>300</v>
      </c>
      <c r="L976" s="12">
        <f>Settings!$B$12*Settings!$B$25</f>
        <v>75</v>
      </c>
    </row>
    <row r="977" spans="1:12" x14ac:dyDescent="0.25">
      <c r="A977" s="7">
        <v>9</v>
      </c>
      <c r="B977" s="7">
        <v>12</v>
      </c>
      <c r="C977" s="12">
        <f>MOD(Settings!$B$17*C976,Settings!$B$18)</f>
        <v>2023921283</v>
      </c>
      <c r="D977" s="12">
        <f>MAX(C977,1)/Settings!$B$18</f>
        <v>0.9424617904901792</v>
      </c>
      <c r="E977" s="12">
        <f>-Settings!$B$11*LN(D977)</f>
        <v>3.5555940645442585</v>
      </c>
      <c r="F977" s="12">
        <f t="shared" si="32"/>
        <v>670.03796235118045</v>
      </c>
      <c r="G977" s="12">
        <f>MOD(Settings!$B$17*G976,Settings!$B$18)</f>
        <v>2070379782</v>
      </c>
      <c r="H977" s="12">
        <f>MAX(G977,1)/Settings!$B$18</f>
        <v>0.96409571495097868</v>
      </c>
      <c r="I977" s="12">
        <f>-Settings!$B$21*LN(H977)</f>
        <v>0.14625879972887745</v>
      </c>
      <c r="J977" s="12">
        <f>-Settings!$B$24*LN(H977)</f>
        <v>0.43877639918663236</v>
      </c>
      <c r="K977" s="12">
        <f>Settings!$B$12</f>
        <v>300</v>
      </c>
      <c r="L977" s="12">
        <f>Settings!$B$12*Settings!$B$25</f>
        <v>75</v>
      </c>
    </row>
    <row r="978" spans="1:12" x14ac:dyDescent="0.25">
      <c r="A978" s="7">
        <v>9</v>
      </c>
      <c r="B978" s="7">
        <v>13</v>
      </c>
      <c r="C978" s="12">
        <f>MOD(Settings!$B$17*C977,Settings!$B$18)</f>
        <v>2051518548</v>
      </c>
      <c r="D978" s="12">
        <f>MAX(C978,1)/Settings!$B$18</f>
        <v>0.95531276844223623</v>
      </c>
      <c r="E978" s="12">
        <f>-Settings!$B$11*LN(D978)</f>
        <v>2.7429891538575673</v>
      </c>
      <c r="F978" s="12">
        <f t="shared" si="32"/>
        <v>672.78095150503805</v>
      </c>
      <c r="G978" s="12">
        <f>MOD(Settings!$B$17*G977,Settings!$B$18)</f>
        <v>1195463733</v>
      </c>
      <c r="H978" s="12">
        <f>MAX(G978,1)/Settings!$B$18</f>
        <v>0.55668118109772036</v>
      </c>
      <c r="I978" s="12">
        <f>-Settings!$B$21*LN(H978)</f>
        <v>2.3430503550044888</v>
      </c>
      <c r="J978" s="12">
        <f>-Settings!$B$24*LN(H978)</f>
        <v>7.0291510650134663</v>
      </c>
      <c r="K978" s="12">
        <f>Settings!$B$12</f>
        <v>300</v>
      </c>
      <c r="L978" s="12">
        <f>Settings!$B$12*Settings!$B$25</f>
        <v>75</v>
      </c>
    </row>
    <row r="979" spans="1:12" x14ac:dyDescent="0.25">
      <c r="A979" s="7">
        <v>9</v>
      </c>
      <c r="B979" s="7">
        <v>14</v>
      </c>
      <c r="C979" s="12">
        <f>MOD(Settings!$B$17*C978,Settings!$B$18)</f>
        <v>2022283651</v>
      </c>
      <c r="D979" s="12">
        <f>MAX(C979,1)/Settings!$B$18</f>
        <v>0.9416992086645678</v>
      </c>
      <c r="E979" s="12">
        <f>-Settings!$B$11*LN(D979)</f>
        <v>3.604162007576261</v>
      </c>
      <c r="F979" s="12">
        <f t="shared" si="32"/>
        <v>676.38511351261434</v>
      </c>
      <c r="G979" s="12">
        <f>MOD(Settings!$B$17*G978,Settings!$B$18)</f>
        <v>301959199</v>
      </c>
      <c r="H979" s="12">
        <f>MAX(G979,1)/Settings!$B$18</f>
        <v>0.14061070938623077</v>
      </c>
      <c r="I979" s="12">
        <f>-Settings!$B$21*LN(H979)</f>
        <v>7.8470405333187649</v>
      </c>
      <c r="J979" s="12">
        <f>-Settings!$B$24*LN(H979)</f>
        <v>23.541121599956295</v>
      </c>
      <c r="K979" s="12">
        <f>Settings!$B$12</f>
        <v>300</v>
      </c>
      <c r="L979" s="12">
        <f>Settings!$B$12*Settings!$B$25</f>
        <v>75</v>
      </c>
    </row>
    <row r="980" spans="1:12" x14ac:dyDescent="0.25">
      <c r="A980" s="7">
        <v>9</v>
      </c>
      <c r="B980" s="7">
        <v>15</v>
      </c>
      <c r="C980" s="12">
        <f>MOD(Settings!$B$17*C979,Settings!$B$18)</f>
        <v>297641288</v>
      </c>
      <c r="D980" s="12">
        <f>MAX(C980,1)/Settings!$B$18</f>
        <v>0.13860002539055424</v>
      </c>
      <c r="E980" s="12">
        <f>-Settings!$B$11*LN(D980)</f>
        <v>118.56978054199914</v>
      </c>
      <c r="F980" s="12">
        <f t="shared" si="32"/>
        <v>794.95489405461353</v>
      </c>
      <c r="G980" s="12">
        <f>MOD(Settings!$B$17*G979,Settings!$B$18)</f>
        <v>524399732</v>
      </c>
      <c r="H980" s="12">
        <f>MAX(G980,1)/Settings!$B$18</f>
        <v>0.24419265438066454</v>
      </c>
      <c r="I980" s="12">
        <f>-Settings!$B$21*LN(H980)</f>
        <v>5.639191192396857</v>
      </c>
      <c r="J980" s="12">
        <f>-Settings!$B$24*LN(H980)</f>
        <v>16.91757357719057</v>
      </c>
      <c r="K980" s="12">
        <f>Settings!$B$12</f>
        <v>300</v>
      </c>
      <c r="L980" s="12">
        <f>Settings!$B$12*Settings!$B$25</f>
        <v>75</v>
      </c>
    </row>
    <row r="981" spans="1:12" x14ac:dyDescent="0.25">
      <c r="A981" s="7">
        <v>9</v>
      </c>
      <c r="B981" s="7">
        <v>16</v>
      </c>
      <c r="C981" s="12">
        <f>MOD(Settings!$B$17*C980,Settings!$B$18)</f>
        <v>967713553</v>
      </c>
      <c r="D981" s="12">
        <f>MAX(C981,1)/Settings!$B$18</f>
        <v>0.45062673904496559</v>
      </c>
      <c r="E981" s="12">
        <f>-Settings!$B$11*LN(D981)</f>
        <v>47.826954705958833</v>
      </c>
      <c r="F981" s="12">
        <f t="shared" si="32"/>
        <v>842.78184876057242</v>
      </c>
      <c r="G981" s="12">
        <f>MOD(Settings!$B$17*G980,Settings!$B$18)</f>
        <v>313408436</v>
      </c>
      <c r="H981" s="12">
        <f>MAX(G981,1)/Settings!$B$18</f>
        <v>0.14594217582882482</v>
      </c>
      <c r="I981" s="12">
        <f>-Settings!$B$21*LN(H981)</f>
        <v>7.6981791667665318</v>
      </c>
      <c r="J981" s="12">
        <f>-Settings!$B$24*LN(H981)</f>
        <v>23.094537500299595</v>
      </c>
      <c r="K981" s="12">
        <f>Settings!$B$12</f>
        <v>300</v>
      </c>
      <c r="L981" s="12">
        <f>Settings!$B$12*Settings!$B$25</f>
        <v>75</v>
      </c>
    </row>
    <row r="982" spans="1:12" x14ac:dyDescent="0.25">
      <c r="A982" s="7">
        <v>9</v>
      </c>
      <c r="B982" s="7">
        <v>17</v>
      </c>
      <c r="C982" s="12">
        <f>MOD(Settings!$B$17*C981,Settings!$B$18)</f>
        <v>1468026540</v>
      </c>
      <c r="D982" s="12">
        <f>MAX(C982,1)/Settings!$B$18</f>
        <v>0.68360312873665385</v>
      </c>
      <c r="E982" s="12">
        <f>-Settings!$B$11*LN(D982)</f>
        <v>22.822665053895498</v>
      </c>
      <c r="F982" s="12">
        <f t="shared" si="32"/>
        <v>865.60451381446796</v>
      </c>
      <c r="G982" s="12">
        <f>MOD(Settings!$B$17*G981,Settings!$B$18)</f>
        <v>1825681408</v>
      </c>
      <c r="H982" s="12">
        <f>MAX(G982,1)/Settings!$B$18</f>
        <v>0.85014915505896749</v>
      </c>
      <c r="I982" s="12">
        <f>-Settings!$B$21*LN(H982)</f>
        <v>0.64937387340808139</v>
      </c>
      <c r="J982" s="12">
        <f>-Settings!$B$24*LN(H982)</f>
        <v>1.9481216202242442</v>
      </c>
      <c r="K982" s="12">
        <f>Settings!$B$12</f>
        <v>300</v>
      </c>
      <c r="L982" s="12">
        <f>Settings!$B$12*Settings!$B$25</f>
        <v>75</v>
      </c>
    </row>
    <row r="983" spans="1:12" x14ac:dyDescent="0.25">
      <c r="A983" s="7">
        <v>9</v>
      </c>
      <c r="B983" s="7">
        <v>18</v>
      </c>
      <c r="C983" s="12">
        <f>MOD(Settings!$B$17*C982,Settings!$B$18)</f>
        <v>682437397</v>
      </c>
      <c r="D983" s="12">
        <f>MAX(C983,1)/Settings!$B$18</f>
        <v>0.31778467694194273</v>
      </c>
      <c r="E983" s="12">
        <f>-Settings!$B$11*LN(D983)</f>
        <v>68.782874525020077</v>
      </c>
      <c r="F983" s="12">
        <f t="shared" si="32"/>
        <v>934.3873883394881</v>
      </c>
      <c r="G983" s="12">
        <f>MOD(Settings!$B$17*G982,Settings!$B$18)</f>
        <v>981075920</v>
      </c>
      <c r="H983" s="12">
        <f>MAX(G983,1)/Settings!$B$18</f>
        <v>0.45684907606656155</v>
      </c>
      <c r="I983" s="12">
        <f>-Settings!$B$21*LN(H983)</f>
        <v>3.1336087677581963</v>
      </c>
      <c r="J983" s="12">
        <f>-Settings!$B$24*LN(H983)</f>
        <v>9.400826303274588</v>
      </c>
      <c r="K983" s="12">
        <f>Settings!$B$12</f>
        <v>300</v>
      </c>
      <c r="L983" s="12">
        <f>Settings!$B$12*Settings!$B$25</f>
        <v>75</v>
      </c>
    </row>
    <row r="984" spans="1:12" x14ac:dyDescent="0.25">
      <c r="A984" s="7">
        <v>9</v>
      </c>
      <c r="B984" s="7">
        <v>19</v>
      </c>
      <c r="C984" s="12">
        <f>MOD(Settings!$B$17*C983,Settings!$B$18)</f>
        <v>15172752</v>
      </c>
      <c r="D984" s="12">
        <f>MAX(C984,1)/Settings!$B$18</f>
        <v>7.0653632316111416E-3</v>
      </c>
      <c r="E984" s="12">
        <f>-Settings!$B$11*LN(D984)</f>
        <v>297.15305108051302</v>
      </c>
      <c r="F984" s="12">
        <f t="shared" si="32"/>
        <v>1231.5404394200011</v>
      </c>
      <c r="G984" s="12">
        <f>MOD(Settings!$B$17*G983,Settings!$B$18)</f>
        <v>563545774</v>
      </c>
      <c r="H984" s="12">
        <f>MAX(G984,1)/Settings!$B$18</f>
        <v>0.26242145069987582</v>
      </c>
      <c r="I984" s="12">
        <f>-Settings!$B$21*LN(H984)</f>
        <v>5.3512139086374297</v>
      </c>
      <c r="J984" s="12">
        <f>-Settings!$B$24*LN(H984)</f>
        <v>16.053641725912289</v>
      </c>
      <c r="K984" s="12">
        <f>Settings!$B$12</f>
        <v>300</v>
      </c>
      <c r="L984" s="12">
        <f>Settings!$B$12*Settings!$B$25</f>
        <v>75</v>
      </c>
    </row>
    <row r="985" spans="1:12" x14ac:dyDescent="0.25">
      <c r="A985" s="7">
        <v>9</v>
      </c>
      <c r="B985" s="7">
        <v>20</v>
      </c>
      <c r="C985" s="12">
        <f>MOD(Settings!$B$17*C984,Settings!$B$18)</f>
        <v>1605372518</v>
      </c>
      <c r="D985" s="12">
        <f>MAX(C985,1)/Settings!$B$18</f>
        <v>0.74755983368845647</v>
      </c>
      <c r="E985" s="12">
        <f>-Settings!$B$11*LN(D985)</f>
        <v>17.456455911153714</v>
      </c>
      <c r="F985" s="12">
        <f t="shared" si="32"/>
        <v>1248.9968953311547</v>
      </c>
      <c r="G985" s="12">
        <f>MOD(Settings!$B$17*G984,Settings!$B$18)</f>
        <v>1110940348</v>
      </c>
      <c r="H985" s="12">
        <f>MAX(G985,1)/Settings!$B$18</f>
        <v>0.51732191281268458</v>
      </c>
      <c r="I985" s="12">
        <f>-Settings!$B$21*LN(H985)</f>
        <v>2.6363597715977294</v>
      </c>
      <c r="J985" s="12">
        <f>-Settings!$B$24*LN(H985)</f>
        <v>7.9090793147931882</v>
      </c>
      <c r="K985" s="12">
        <f>Settings!$B$12</f>
        <v>300</v>
      </c>
      <c r="L985" s="12">
        <f>Settings!$B$12*Settings!$B$25</f>
        <v>75</v>
      </c>
    </row>
    <row r="986" spans="1:12" x14ac:dyDescent="0.25">
      <c r="A986" s="7">
        <v>9</v>
      </c>
      <c r="B986" s="7">
        <v>21</v>
      </c>
      <c r="C986" s="12">
        <f>MOD(Settings!$B$17*C985,Settings!$B$18)</f>
        <v>511369118</v>
      </c>
      <c r="D986" s="12">
        <f>MAX(C986,1)/Settings!$B$18</f>
        <v>0.23812480188818871</v>
      </c>
      <c r="E986" s="12">
        <f>-Settings!$B$11*LN(D986)</f>
        <v>86.097621904027761</v>
      </c>
      <c r="F986" s="12">
        <f t="shared" si="32"/>
        <v>1335.0945172351826</v>
      </c>
      <c r="G986" s="12">
        <f>MOD(Settings!$B$17*G985,Settings!$B$18)</f>
        <v>1351601818</v>
      </c>
      <c r="H986" s="12">
        <f>MAX(G986,1)/Settings!$B$18</f>
        <v>0.6293886427904426</v>
      </c>
      <c r="I986" s="12">
        <f>-Settings!$B$21*LN(H986)</f>
        <v>1.8520253560665292</v>
      </c>
      <c r="J986" s="12">
        <f>-Settings!$B$24*LN(H986)</f>
        <v>5.5560760681995873</v>
      </c>
      <c r="K986" s="12">
        <f>Settings!$B$12</f>
        <v>300</v>
      </c>
      <c r="L986" s="12">
        <f>Settings!$B$12*Settings!$B$25</f>
        <v>75</v>
      </c>
    </row>
    <row r="987" spans="1:12" x14ac:dyDescent="0.25">
      <c r="A987" s="7">
        <v>9</v>
      </c>
      <c r="B987" s="7">
        <v>22</v>
      </c>
      <c r="C987" s="12">
        <f>MOD(Settings!$B$17*C986,Settings!$B$18)</f>
        <v>351210932</v>
      </c>
      <c r="D987" s="12">
        <f>MAX(C987,1)/Settings!$B$18</f>
        <v>0.1635453347878276</v>
      </c>
      <c r="E987" s="12">
        <f>-Settings!$B$11*LN(D987)</f>
        <v>108.63990300535308</v>
      </c>
      <c r="F987" s="12">
        <f t="shared" si="32"/>
        <v>1443.7344202405357</v>
      </c>
      <c r="G987" s="12">
        <f>MOD(Settings!$B$17*G986,Settings!$B$18)</f>
        <v>289737160</v>
      </c>
      <c r="H987" s="12">
        <f>MAX(G987,1)/Settings!$B$18</f>
        <v>0.13491937896931516</v>
      </c>
      <c r="I987" s="12">
        <f>-Settings!$B$21*LN(H987)</f>
        <v>8.0123114870170138</v>
      </c>
      <c r="J987" s="12">
        <f>-Settings!$B$24*LN(H987)</f>
        <v>24.03693446105104</v>
      </c>
      <c r="K987" s="12">
        <f>Settings!$B$12</f>
        <v>300</v>
      </c>
      <c r="L987" s="12">
        <f>Settings!$B$12*Settings!$B$25</f>
        <v>75</v>
      </c>
    </row>
    <row r="988" spans="1:12" x14ac:dyDescent="0.25">
      <c r="A988" s="7">
        <v>9</v>
      </c>
      <c r="B988" s="7">
        <v>23</v>
      </c>
      <c r="C988" s="12">
        <f>MOD(Settings!$B$17*C987,Settings!$B$18)</f>
        <v>1517072168</v>
      </c>
      <c r="D988" s="12">
        <f>MAX(C988,1)/Settings!$B$18</f>
        <v>0.70644177901858551</v>
      </c>
      <c r="E988" s="12">
        <f>-Settings!$B$11*LN(D988)</f>
        <v>20.850869272215288</v>
      </c>
      <c r="F988" s="12">
        <f t="shared" si="32"/>
        <v>1464.5852895127509</v>
      </c>
      <c r="G988" s="12">
        <f>MOD(Settings!$B$17*G987,Settings!$B$18)</f>
        <v>1267020371</v>
      </c>
      <c r="H988" s="12">
        <f>MAX(G988,1)/Settings!$B$18</f>
        <v>0.59000233727973062</v>
      </c>
      <c r="I988" s="12">
        <f>-Settings!$B$21*LN(H988)</f>
        <v>2.110515122396599</v>
      </c>
      <c r="J988" s="12">
        <f>-Settings!$B$24*LN(H988)</f>
        <v>6.331545367189797</v>
      </c>
      <c r="K988" s="12">
        <f>Settings!$B$12</f>
        <v>300</v>
      </c>
      <c r="L988" s="12">
        <f>Settings!$B$12*Settings!$B$25</f>
        <v>75</v>
      </c>
    </row>
    <row r="989" spans="1:12" x14ac:dyDescent="0.25">
      <c r="A989" s="7">
        <v>9</v>
      </c>
      <c r="B989" s="7">
        <v>24</v>
      </c>
      <c r="C989" s="12">
        <f>MOD(Settings!$B$17*C988,Settings!$B$18)</f>
        <v>358586745</v>
      </c>
      <c r="D989" s="12">
        <f>MAX(C989,1)/Settings!$B$18</f>
        <v>0.16697996536594814</v>
      </c>
      <c r="E989" s="12">
        <f>-Settings!$B$11*LN(D989)</f>
        <v>107.39288649784058</v>
      </c>
      <c r="F989" s="12">
        <f t="shared" si="32"/>
        <v>1571.9781760105916</v>
      </c>
      <c r="G989" s="12">
        <f>MOD(Settings!$B$17*G988,Settings!$B$18)</f>
        <v>363531745</v>
      </c>
      <c r="H989" s="12">
        <f>MAX(G989,1)/Settings!$B$18</f>
        <v>0.16928266043275719</v>
      </c>
      <c r="I989" s="12">
        <f>-Settings!$B$21*LN(H989)</f>
        <v>7.1047416570746247</v>
      </c>
      <c r="J989" s="12">
        <f>-Settings!$B$24*LN(H989)</f>
        <v>21.314224971223872</v>
      </c>
      <c r="K989" s="12">
        <f>Settings!$B$12</f>
        <v>300</v>
      </c>
      <c r="L989" s="12">
        <f>Settings!$B$12*Settings!$B$25</f>
        <v>75</v>
      </c>
    </row>
    <row r="990" spans="1:12" x14ac:dyDescent="0.25">
      <c r="A990" s="7">
        <v>9</v>
      </c>
      <c r="B990" s="7">
        <v>25</v>
      </c>
      <c r="C990" s="12">
        <f>MOD(Settings!$B$17*C989,Settings!$B$18)</f>
        <v>928309733</v>
      </c>
      <c r="D990" s="12">
        <f>MAX(C990,1)/Settings!$B$18</f>
        <v>0.43227790549037881</v>
      </c>
      <c r="E990" s="12">
        <f>-Settings!$B$11*LN(D990)</f>
        <v>50.321195869221846</v>
      </c>
      <c r="F990" s="12">
        <f t="shared" si="32"/>
        <v>1622.2993718798134</v>
      </c>
      <c r="G990" s="12">
        <f>MOD(Settings!$B$17*G989,Settings!$B$18)</f>
        <v>287062500</v>
      </c>
      <c r="H990" s="12">
        <f>MAX(G990,1)/Settings!$B$18</f>
        <v>0.13367389335002466</v>
      </c>
      <c r="I990" s="12">
        <f>-Settings!$B$21*LN(H990)</f>
        <v>8.0494083073694274</v>
      </c>
      <c r="J990" s="12">
        <f>-Settings!$B$24*LN(H990)</f>
        <v>24.148224922108284</v>
      </c>
      <c r="K990" s="12">
        <f>Settings!$B$12</f>
        <v>300</v>
      </c>
      <c r="L990" s="12">
        <f>Settings!$B$12*Settings!$B$25</f>
        <v>75</v>
      </c>
    </row>
    <row r="991" spans="1:12" x14ac:dyDescent="0.25">
      <c r="A991" s="7">
        <v>9</v>
      </c>
      <c r="B991" s="7">
        <v>26</v>
      </c>
      <c r="C991" s="12">
        <f>MOD(Settings!$B$17*C990,Settings!$B$18)</f>
        <v>632987076</v>
      </c>
      <c r="D991" s="12">
        <f>MAX(C991,1)/Settings!$B$18</f>
        <v>0.29475757679657899</v>
      </c>
      <c r="E991" s="12">
        <f>-Settings!$B$11*LN(D991)</f>
        <v>73.296122043254115</v>
      </c>
      <c r="F991" s="12">
        <f t="shared" si="32"/>
        <v>1695.5954939230676</v>
      </c>
      <c r="G991" s="12">
        <f>MOD(Settings!$B$17*G990,Settings!$B$18)</f>
        <v>1411166338</v>
      </c>
      <c r="H991" s="12">
        <f>MAX(G991,1)/Settings!$B$18</f>
        <v>0.65712553386442618</v>
      </c>
      <c r="I991" s="12">
        <f>-Settings!$B$21*LN(H991)</f>
        <v>1.6795208296735622</v>
      </c>
      <c r="J991" s="12">
        <f>-Settings!$B$24*LN(H991)</f>
        <v>5.0385624890206868</v>
      </c>
      <c r="K991" s="12">
        <f>Settings!$B$12</f>
        <v>300</v>
      </c>
      <c r="L991" s="12">
        <f>Settings!$B$12*Settings!$B$25</f>
        <v>75</v>
      </c>
    </row>
    <row r="992" spans="1:12" x14ac:dyDescent="0.25">
      <c r="A992" s="7">
        <v>9</v>
      </c>
      <c r="B992" s="7">
        <v>27</v>
      </c>
      <c r="C992" s="12">
        <f>MOD(Settings!$B$17*C991,Settings!$B$18)</f>
        <v>2127282741</v>
      </c>
      <c r="D992" s="12">
        <f>MAX(C992,1)/Settings!$B$18</f>
        <v>0.99059322010287698</v>
      </c>
      <c r="E992" s="12">
        <f>-Settings!$B$11*LN(D992)</f>
        <v>0.56707818506003949</v>
      </c>
      <c r="F992" s="12">
        <f t="shared" si="32"/>
        <v>1696.1625721081275</v>
      </c>
      <c r="G992" s="12">
        <f>MOD(Settings!$B$17*G991,Settings!$B$18)</f>
        <v>663245298</v>
      </c>
      <c r="H992" s="12">
        <f>MAX(G992,1)/Settings!$B$18</f>
        <v>0.30884765941130354</v>
      </c>
      <c r="I992" s="12">
        <f>-Settings!$B$21*LN(H992)</f>
        <v>4.6996285410739214</v>
      </c>
      <c r="J992" s="12">
        <f>-Settings!$B$24*LN(H992)</f>
        <v>14.098885623221765</v>
      </c>
      <c r="K992" s="12">
        <f>Settings!$B$12</f>
        <v>300</v>
      </c>
      <c r="L992" s="12">
        <f>Settings!$B$12*Settings!$B$25</f>
        <v>75</v>
      </c>
    </row>
    <row r="993" spans="1:12" x14ac:dyDescent="0.25">
      <c r="A993" s="7">
        <v>9</v>
      </c>
      <c r="B993" s="7">
        <v>28</v>
      </c>
      <c r="C993" s="12">
        <f>MOD(Settings!$B$17*C992,Settings!$B$18)</f>
        <v>1933272731</v>
      </c>
      <c r="D993" s="12">
        <f>MAX(C993,1)/Settings!$B$18</f>
        <v>0.90025026905362038</v>
      </c>
      <c r="E993" s="12">
        <f>-Settings!$B$11*LN(D993)</f>
        <v>6.3049486552648917</v>
      </c>
      <c r="F993" s="12">
        <f t="shared" si="32"/>
        <v>1702.4675207633925</v>
      </c>
      <c r="G993" s="12">
        <f>MOD(Settings!$B$17*G992,Settings!$B$18)</f>
        <v>1723595556</v>
      </c>
      <c r="H993" s="12">
        <f>MAX(G993,1)/Settings!$B$18</f>
        <v>0.80261172577860385</v>
      </c>
      <c r="I993" s="12">
        <f>-Settings!$B$21*LN(H993)</f>
        <v>0.87953684605778926</v>
      </c>
      <c r="J993" s="12">
        <f>-Settings!$B$24*LN(H993)</f>
        <v>2.638610538173368</v>
      </c>
      <c r="K993" s="12">
        <f>Settings!$B$12</f>
        <v>300</v>
      </c>
      <c r="L993" s="12">
        <f>Settings!$B$12*Settings!$B$25</f>
        <v>75</v>
      </c>
    </row>
    <row r="994" spans="1:12" x14ac:dyDescent="0.25">
      <c r="A994" s="7">
        <v>9</v>
      </c>
      <c r="B994" s="7">
        <v>29</v>
      </c>
      <c r="C994" s="12">
        <f>MOD(Settings!$B$17*C993,Settings!$B$18)</f>
        <v>1087210807</v>
      </c>
      <c r="D994" s="12">
        <f>MAX(C994,1)/Settings!$B$18</f>
        <v>0.50627198419825736</v>
      </c>
      <c r="E994" s="12">
        <f>-Settings!$B$11*LN(D994)</f>
        <v>40.840874155646794</v>
      </c>
      <c r="F994" s="12">
        <f t="shared" si="32"/>
        <v>1743.3083949190393</v>
      </c>
      <c r="G994" s="12">
        <f>MOD(Settings!$B$17*G993,Settings!$B$18)</f>
        <v>1063595309</v>
      </c>
      <c r="H994" s="12">
        <f>MAX(G994,1)/Settings!$B$18</f>
        <v>0.49527516099404317</v>
      </c>
      <c r="I994" s="12">
        <f>-Settings!$B$21*LN(H994)</f>
        <v>2.8105671602475883</v>
      </c>
      <c r="J994" s="12">
        <f>-Settings!$B$24*LN(H994)</f>
        <v>8.431701480742765</v>
      </c>
      <c r="K994" s="12">
        <f>Settings!$B$12</f>
        <v>300</v>
      </c>
      <c r="L994" s="12">
        <f>Settings!$B$12*Settings!$B$25</f>
        <v>75</v>
      </c>
    </row>
    <row r="995" spans="1:12" x14ac:dyDescent="0.25">
      <c r="A995" s="7">
        <v>9</v>
      </c>
      <c r="B995" s="7">
        <v>30</v>
      </c>
      <c r="C995" s="12">
        <f>MOD(Settings!$B$17*C994,Settings!$B$18)</f>
        <v>1961164573</v>
      </c>
      <c r="D995" s="12">
        <f>MAX(C995,1)/Settings!$B$18</f>
        <v>0.91323842011077261</v>
      </c>
      <c r="E995" s="12">
        <f>-Settings!$B$11*LN(D995)</f>
        <v>5.4454975952934319</v>
      </c>
      <c r="F995" s="12">
        <f t="shared" si="32"/>
        <v>1748.7538925143326</v>
      </c>
      <c r="G995" s="12">
        <f>MOD(Settings!$B$17*G994,Settings!$B$18)</f>
        <v>192480735</v>
      </c>
      <c r="H995" s="12">
        <f>MAX(G995,1)/Settings!$B$18</f>
        <v>8.9630826883777423E-2</v>
      </c>
      <c r="I995" s="12">
        <f>-Settings!$B$21*LN(H995)</f>
        <v>9.6482238725229514</v>
      </c>
      <c r="J995" s="12">
        <f>-Settings!$B$24*LN(H995)</f>
        <v>28.944671617568854</v>
      </c>
      <c r="K995" s="12">
        <f>Settings!$B$12</f>
        <v>300</v>
      </c>
      <c r="L995" s="12">
        <f>Settings!$B$12*Settings!$B$25</f>
        <v>75</v>
      </c>
    </row>
    <row r="996" spans="1:12" x14ac:dyDescent="0.25">
      <c r="A996" s="7">
        <v>9</v>
      </c>
      <c r="B996" s="7">
        <v>31</v>
      </c>
      <c r="C996" s="12">
        <f>MOD(Settings!$B$17*C995,Settings!$B$18)</f>
        <v>1713964255</v>
      </c>
      <c r="D996" s="12">
        <f>MAX(C996,1)/Settings!$B$18</f>
        <v>0.79812680175440698</v>
      </c>
      <c r="E996" s="12">
        <f>-Settings!$B$11*LN(D996)</f>
        <v>13.529267682833677</v>
      </c>
      <c r="F996" s="12">
        <f t="shared" si="32"/>
        <v>1762.2831601971664</v>
      </c>
      <c r="G996" s="12">
        <f>MOD(Settings!$B$17*G995,Settings!$B$18)</f>
        <v>913340763</v>
      </c>
      <c r="H996" s="12">
        <f>MAX(G996,1)/Settings!$B$18</f>
        <v>0.42530743564726198</v>
      </c>
      <c r="I996" s="12">
        <f>-Settings!$B$21*LN(H996)</f>
        <v>3.4197719743036656</v>
      </c>
      <c r="J996" s="12">
        <f>-Settings!$B$24*LN(H996)</f>
        <v>10.259315922910996</v>
      </c>
      <c r="K996" s="12">
        <f>Settings!$B$12</f>
        <v>300</v>
      </c>
      <c r="L996" s="12">
        <f>Settings!$B$12*Settings!$B$25</f>
        <v>75</v>
      </c>
    </row>
    <row r="997" spans="1:12" x14ac:dyDescent="0.25">
      <c r="A997" s="7">
        <v>9</v>
      </c>
      <c r="B997" s="7">
        <v>32</v>
      </c>
      <c r="C997" s="12">
        <f>MOD(Settings!$B$17*C996,Settings!$B$18)</f>
        <v>251592927</v>
      </c>
      <c r="D997" s="12">
        <f>MAX(C997,1)/Settings!$B$18</f>
        <v>0.11715708631889758</v>
      </c>
      <c r="E997" s="12">
        <f>-Settings!$B$11*LN(D997)</f>
        <v>128.65437759479443</v>
      </c>
      <c r="F997" s="12">
        <f t="shared" si="32"/>
        <v>1890.9375377919607</v>
      </c>
      <c r="G997" s="12">
        <f>MOD(Settings!$B$17*G996,Settings!$B$18)</f>
        <v>305094985</v>
      </c>
      <c r="H997" s="12">
        <f>MAX(G997,1)/Settings!$B$18</f>
        <v>0.14207092353239234</v>
      </c>
      <c r="I997" s="12">
        <f>-Settings!$B$21*LN(H997)</f>
        <v>7.8057155382981271</v>
      </c>
      <c r="J997" s="12">
        <f>-Settings!$B$24*LN(H997)</f>
        <v>23.417146614894381</v>
      </c>
      <c r="K997" s="12">
        <f>Settings!$B$12</f>
        <v>300</v>
      </c>
      <c r="L997" s="12">
        <f>Settings!$B$12*Settings!$B$25</f>
        <v>75</v>
      </c>
    </row>
    <row r="998" spans="1:12" x14ac:dyDescent="0.25">
      <c r="A998" s="7">
        <v>9</v>
      </c>
      <c r="B998" s="7">
        <v>33</v>
      </c>
      <c r="C998" s="12">
        <f>MOD(Settings!$B$17*C997,Settings!$B$18)</f>
        <v>127023146</v>
      </c>
      <c r="D998" s="12">
        <f>MAX(C998,1)/Settings!$B$18</f>
        <v>5.9149761711782663E-2</v>
      </c>
      <c r="E998" s="12">
        <f>-Settings!$B$11*LN(D998)</f>
        <v>169.66096302642879</v>
      </c>
      <c r="F998" s="12">
        <f t="shared" si="32"/>
        <v>2060.5985008183893</v>
      </c>
      <c r="G998" s="12">
        <f>MOD(Settings!$B$17*G997,Settings!$B$18)</f>
        <v>1687947506</v>
      </c>
      <c r="H998" s="12">
        <f>MAX(G998,1)/Settings!$B$18</f>
        <v>0.78601180891786315</v>
      </c>
      <c r="I998" s="12">
        <f>-Settings!$B$21*LN(H998)</f>
        <v>0.96313385038905008</v>
      </c>
      <c r="J998" s="12">
        <f>-Settings!$B$24*LN(H998)</f>
        <v>2.8894015511671505</v>
      </c>
      <c r="K998" s="12">
        <f>Settings!$B$12</f>
        <v>300</v>
      </c>
      <c r="L998" s="12">
        <f>Settings!$B$12*Settings!$B$25</f>
        <v>75</v>
      </c>
    </row>
    <row r="999" spans="1:12" x14ac:dyDescent="0.25">
      <c r="A999" s="7">
        <v>9</v>
      </c>
      <c r="B999" s="7">
        <v>34</v>
      </c>
      <c r="C999" s="12">
        <f>MOD(Settings!$B$17*C998,Settings!$B$18)</f>
        <v>279269704</v>
      </c>
      <c r="D999" s="12">
        <f>MAX(C999,1)/Settings!$B$18</f>
        <v>0.13004508993124828</v>
      </c>
      <c r="E999" s="12">
        <f>-Settings!$B$11*LN(D999)</f>
        <v>122.39244258231639</v>
      </c>
      <c r="F999" s="12">
        <f t="shared" ref="F999:F1030" si="33">F998+E999</f>
        <v>2182.9909434007059</v>
      </c>
      <c r="G999" s="12">
        <f>MOD(Settings!$B$17*G998,Settings!$B$18)</f>
        <v>1074756472</v>
      </c>
      <c r="H999" s="12">
        <f>MAX(G999,1)/Settings!$B$18</f>
        <v>0.50047248252689491</v>
      </c>
      <c r="I999" s="12">
        <f>-Settings!$B$21*LN(H999)</f>
        <v>2.7688106468182379</v>
      </c>
      <c r="J999" s="12">
        <f>-Settings!$B$24*LN(H999)</f>
        <v>8.3064319404547131</v>
      </c>
      <c r="K999" s="12">
        <f>Settings!$B$12</f>
        <v>300</v>
      </c>
      <c r="L999" s="12">
        <f>Settings!$B$12*Settings!$B$25</f>
        <v>75</v>
      </c>
    </row>
    <row r="1000" spans="1:12" x14ac:dyDescent="0.25">
      <c r="A1000" s="7">
        <v>9</v>
      </c>
      <c r="B1000" s="7">
        <v>35</v>
      </c>
      <c r="C1000" s="12">
        <f>MOD(Settings!$B$17*C999,Settings!$B$18)</f>
        <v>1434146433</v>
      </c>
      <c r="D1000" s="12">
        <f>MAX(C1000,1)/Settings!$B$18</f>
        <v>0.66782647448956334</v>
      </c>
      <c r="E1000" s="12">
        <f>-Settings!$B$11*LN(D1000)</f>
        <v>24.22361447516581</v>
      </c>
      <c r="F1000" s="12">
        <f t="shared" si="33"/>
        <v>2207.2145578758718</v>
      </c>
      <c r="G1000" s="12">
        <f>MOD(Settings!$B$17*G999,Settings!$B$18)</f>
        <v>947069987</v>
      </c>
      <c r="H1000" s="12">
        <f>MAX(G1000,1)/Settings!$B$18</f>
        <v>0.44101382952230694</v>
      </c>
      <c r="I1000" s="12">
        <f>-Settings!$B$21*LN(H1000)</f>
        <v>3.2747161782639007</v>
      </c>
      <c r="J1000" s="12">
        <f>-Settings!$B$24*LN(H1000)</f>
        <v>9.8241485347917017</v>
      </c>
      <c r="K1000" s="12">
        <f>Settings!$B$12</f>
        <v>300</v>
      </c>
      <c r="L1000" s="12">
        <f>Settings!$B$12*Settings!$B$25</f>
        <v>75</v>
      </c>
    </row>
    <row r="1001" spans="1:12" x14ac:dyDescent="0.25">
      <c r="A1001" s="7">
        <v>9</v>
      </c>
      <c r="B1001" s="7">
        <v>36</v>
      </c>
      <c r="C1001" s="12">
        <f>MOD(Settings!$B$17*C1000,Settings!$B$18)</f>
        <v>342645503</v>
      </c>
      <c r="D1001" s="12">
        <f>MAX(C1001,1)/Settings!$B$18</f>
        <v>0.15955674609148723</v>
      </c>
      <c r="E1001" s="12">
        <f>-Settings!$B$11*LN(D1001)</f>
        <v>110.12133870971105</v>
      </c>
      <c r="F1001" s="12">
        <f t="shared" si="33"/>
        <v>2317.3358965855828</v>
      </c>
      <c r="G1001" s="12">
        <f>MOD(Settings!$B$17*G1000,Settings!$B$18)</f>
        <v>256479945</v>
      </c>
      <c r="H1001" s="12">
        <f>MAX(G1001,1)/Settings!$B$18</f>
        <v>0.11943278141293338</v>
      </c>
      <c r="I1001" s="12">
        <f>-Settings!$B$21*LN(H1001)</f>
        <v>8.5000062580352846</v>
      </c>
      <c r="J1001" s="12">
        <f>-Settings!$B$24*LN(H1001)</f>
        <v>25.500018774105854</v>
      </c>
      <c r="K1001" s="12">
        <f>Settings!$B$12</f>
        <v>300</v>
      </c>
      <c r="L1001" s="12">
        <f>Settings!$B$12*Settings!$B$25</f>
        <v>75</v>
      </c>
    </row>
    <row r="1002" spans="1:12" x14ac:dyDescent="0.25">
      <c r="A1002" s="7">
        <v>9</v>
      </c>
      <c r="B1002" s="7">
        <v>37</v>
      </c>
      <c r="C1002" s="12">
        <f>MOD(Settings!$B$17*C1001,Settings!$B$18)</f>
        <v>1439311314</v>
      </c>
      <c r="D1002" s="12">
        <f>MAX(C1002,1)/Settings!$B$18</f>
        <v>0.67023155962593461</v>
      </c>
      <c r="E1002" s="12">
        <f>-Settings!$B$11*LN(D1002)</f>
        <v>24.007920895499389</v>
      </c>
      <c r="F1002" s="12">
        <f t="shared" si="33"/>
        <v>2341.3438174810822</v>
      </c>
      <c r="G1002" s="12">
        <f>MOD(Settings!$B$17*G1001,Settings!$B$18)</f>
        <v>658756086</v>
      </c>
      <c r="H1002" s="12">
        <f>MAX(G1002,1)/Settings!$B$18</f>
        <v>0.30675720717141275</v>
      </c>
      <c r="I1002" s="12">
        <f>-Settings!$B$21*LN(H1002)</f>
        <v>4.7267948016231855</v>
      </c>
      <c r="J1002" s="12">
        <f>-Settings!$B$24*LN(H1002)</f>
        <v>14.180384404869557</v>
      </c>
      <c r="K1002" s="12">
        <f>Settings!$B$12</f>
        <v>300</v>
      </c>
      <c r="L1002" s="12">
        <f>Settings!$B$12*Settings!$B$25</f>
        <v>75</v>
      </c>
    </row>
    <row r="1003" spans="1:12" x14ac:dyDescent="0.25">
      <c r="A1003" s="7">
        <v>9</v>
      </c>
      <c r="B1003" s="7">
        <v>38</v>
      </c>
      <c r="C1003" s="12">
        <f>MOD(Settings!$B$17*C1002,Settings!$B$18)</f>
        <v>1249454590</v>
      </c>
      <c r="D1003" s="12">
        <f>MAX(C1003,1)/Settings!$B$18</f>
        <v>0.58182263308289583</v>
      </c>
      <c r="E1003" s="12">
        <f>-Settings!$B$11*LN(D1003)</f>
        <v>32.495377911046972</v>
      </c>
      <c r="F1003" s="12">
        <f t="shared" si="33"/>
        <v>2373.8391953921291</v>
      </c>
      <c r="G1003" s="12">
        <f>MOD(Settings!$B$17*G1002,Settings!$B$18)</f>
        <v>1435337117</v>
      </c>
      <c r="H1003" s="12">
        <f>MAX(G1003,1)/Settings!$B$18</f>
        <v>0.6683809299340383</v>
      </c>
      <c r="I1003" s="12">
        <f>-Settings!$B$21*LN(H1003)</f>
        <v>1.6115880543458685</v>
      </c>
      <c r="J1003" s="12">
        <f>-Settings!$B$24*LN(H1003)</f>
        <v>4.8347641630376055</v>
      </c>
      <c r="K1003" s="12">
        <f>Settings!$B$12</f>
        <v>300</v>
      </c>
      <c r="L1003" s="12">
        <f>Settings!$B$12*Settings!$B$25</f>
        <v>75</v>
      </c>
    </row>
    <row r="1004" spans="1:12" x14ac:dyDescent="0.25">
      <c r="A1004" s="7">
        <v>9</v>
      </c>
      <c r="B1004" s="7">
        <v>39</v>
      </c>
      <c r="C1004" s="12">
        <f>MOD(Settings!$B$17*C1003,Settings!$B$18)</f>
        <v>1488193764</v>
      </c>
      <c r="D1004" s="12">
        <f>MAX(C1004,1)/Settings!$B$18</f>
        <v>0.69299422423029045</v>
      </c>
      <c r="E1004" s="12">
        <f>-Settings!$B$11*LN(D1004)</f>
        <v>22.004016856259451</v>
      </c>
      <c r="F1004" s="12">
        <f t="shared" si="33"/>
        <v>2395.8432122483887</v>
      </c>
      <c r="G1004" s="12">
        <f>MOD(Settings!$B$17*G1003,Settings!$B$18)</f>
        <v>1027118668</v>
      </c>
      <c r="H1004" s="12">
        <f>MAX(G1004,1)/Settings!$B$18</f>
        <v>0.47828940138141129</v>
      </c>
      <c r="I1004" s="12">
        <f>-Settings!$B$21*LN(H1004)</f>
        <v>2.9501571499054124</v>
      </c>
      <c r="J1004" s="12">
        <f>-Settings!$B$24*LN(H1004)</f>
        <v>8.8504714497162382</v>
      </c>
      <c r="K1004" s="12">
        <f>Settings!$B$12</f>
        <v>300</v>
      </c>
      <c r="L1004" s="12">
        <f>Settings!$B$12*Settings!$B$25</f>
        <v>75</v>
      </c>
    </row>
    <row r="1005" spans="1:12" x14ac:dyDescent="0.25">
      <c r="A1005" s="7">
        <v>9</v>
      </c>
      <c r="B1005" s="7">
        <v>40</v>
      </c>
      <c r="C1005" s="12">
        <f>MOD(Settings!$B$17*C1004,Settings!$B$18)</f>
        <v>330554939</v>
      </c>
      <c r="D1005" s="12">
        <f>MAX(C1005,1)/Settings!$B$18</f>
        <v>0.15392663849234889</v>
      </c>
      <c r="E1005" s="12">
        <f>-Settings!$B$11*LN(D1005)</f>
        <v>112.27674980980093</v>
      </c>
      <c r="F1005" s="12">
        <f t="shared" si="33"/>
        <v>2508.1199620581897</v>
      </c>
      <c r="G1005" s="12">
        <f>MOD(Settings!$B$17*G1004,Settings!$B$18)</f>
        <v>1309898490</v>
      </c>
      <c r="H1005" s="12">
        <f>MAX(G1005,1)/Settings!$B$18</f>
        <v>0.60996901737990272</v>
      </c>
      <c r="I1005" s="12">
        <f>-Settings!$B$21*LN(H1005)</f>
        <v>1.9773884571407325</v>
      </c>
      <c r="J1005" s="12">
        <f>-Settings!$B$24*LN(H1005)</f>
        <v>5.9321653714221974</v>
      </c>
      <c r="K1005" s="12">
        <f>Settings!$B$12</f>
        <v>300</v>
      </c>
      <c r="L1005" s="12">
        <f>Settings!$B$12*Settings!$B$25</f>
        <v>75</v>
      </c>
    </row>
    <row r="1006" spans="1:12" x14ac:dyDescent="0.25">
      <c r="A1006" s="7">
        <v>9</v>
      </c>
      <c r="B1006" s="7">
        <v>41</v>
      </c>
      <c r="C1006" s="12">
        <f>MOD(Settings!$B$17*C1005,Settings!$B$18)</f>
        <v>96664984</v>
      </c>
      <c r="D1006" s="12">
        <f>MAX(C1006,1)/Settings!$B$18</f>
        <v>4.5013140907982897E-2</v>
      </c>
      <c r="E1006" s="12">
        <f>-Settings!$B$11*LN(D1006)</f>
        <v>186.04804869984073</v>
      </c>
      <c r="F1006" s="12">
        <f t="shared" si="33"/>
        <v>2694.1680107580305</v>
      </c>
      <c r="G1006" s="12">
        <f>MOD(Settings!$B$17*G1005,Settings!$B$18)</f>
        <v>1609056033</v>
      </c>
      <c r="H1006" s="12">
        <f>MAX(G1006,1)/Settings!$B$18</f>
        <v>0.74927510402597264</v>
      </c>
      <c r="I1006" s="12">
        <f>-Settings!$B$21*LN(H1006)</f>
        <v>1.1545962712259688</v>
      </c>
      <c r="J1006" s="12">
        <f>-Settings!$B$24*LN(H1006)</f>
        <v>3.4637888136779065</v>
      </c>
      <c r="K1006" s="12">
        <f>Settings!$B$12</f>
        <v>300</v>
      </c>
      <c r="L1006" s="12">
        <f>Settings!$B$12*Settings!$B$25</f>
        <v>75</v>
      </c>
    </row>
    <row r="1007" spans="1:12" x14ac:dyDescent="0.25">
      <c r="A1007" s="7">
        <v>9</v>
      </c>
      <c r="B1007" s="7">
        <v>42</v>
      </c>
      <c r="C1007" s="12">
        <f>MOD(Settings!$B$17*C1006,Settings!$B$18)</f>
        <v>1150748956</v>
      </c>
      <c r="D1007" s="12">
        <f>MAX(C1007,1)/Settings!$B$18</f>
        <v>0.53585924046852595</v>
      </c>
      <c r="E1007" s="12">
        <f>-Settings!$B$11*LN(D1007)</f>
        <v>37.433025807950528</v>
      </c>
      <c r="F1007" s="12">
        <f t="shared" si="33"/>
        <v>2731.6010365659808</v>
      </c>
      <c r="G1007" s="12">
        <f>MOD(Settings!$B$17*G1006,Settings!$B$18)</f>
        <v>143179960</v>
      </c>
      <c r="H1007" s="12">
        <f>MAX(G1007,1)/Settings!$B$18</f>
        <v>6.6673364521317821E-2</v>
      </c>
      <c r="I1007" s="12">
        <f>-Settings!$B$21*LN(H1007)</f>
        <v>10.831798953315985</v>
      </c>
      <c r="J1007" s="12">
        <f>-Settings!$B$24*LN(H1007)</f>
        <v>32.495396859947959</v>
      </c>
      <c r="K1007" s="12">
        <f>Settings!$B$12</f>
        <v>300</v>
      </c>
      <c r="L1007" s="12">
        <f>Settings!$B$12*Settings!$B$25</f>
        <v>75</v>
      </c>
    </row>
    <row r="1008" spans="1:12" x14ac:dyDescent="0.25">
      <c r="A1008" s="7">
        <v>9</v>
      </c>
      <c r="B1008" s="7">
        <v>43</v>
      </c>
      <c r="C1008" s="12">
        <f>MOD(Settings!$B$17*C1007,Settings!$B$18)</f>
        <v>399978610</v>
      </c>
      <c r="D1008" s="12">
        <f>MAX(C1008,1)/Settings!$B$18</f>
        <v>0.18625455451489173</v>
      </c>
      <c r="E1008" s="12">
        <f>-Settings!$B$11*LN(D1008)</f>
        <v>100.83845809501355</v>
      </c>
      <c r="F1008" s="12">
        <f t="shared" si="33"/>
        <v>2832.4394946609946</v>
      </c>
      <c r="G1008" s="12">
        <f>MOD(Settings!$B$17*G1007,Settings!$B$18)</f>
        <v>1243903080</v>
      </c>
      <c r="H1008" s="12">
        <f>MAX(G1008,1)/Settings!$B$18</f>
        <v>0.57923750978859023</v>
      </c>
      <c r="I1008" s="12">
        <f>-Settings!$B$21*LN(H1008)</f>
        <v>2.1841707145289173</v>
      </c>
      <c r="J1008" s="12">
        <f>-Settings!$B$24*LN(H1008)</f>
        <v>6.5525121435867515</v>
      </c>
      <c r="K1008" s="12">
        <f>Settings!$B$12</f>
        <v>300</v>
      </c>
      <c r="L1008" s="12">
        <f>Settings!$B$12*Settings!$B$25</f>
        <v>75</v>
      </c>
    </row>
    <row r="1009" spans="1:12" x14ac:dyDescent="0.25">
      <c r="A1009" s="7">
        <v>9</v>
      </c>
      <c r="B1009" s="7">
        <v>44</v>
      </c>
      <c r="C1009" s="12">
        <f>MOD(Settings!$B$17*C1008,Settings!$B$18)</f>
        <v>816683160</v>
      </c>
      <c r="D1009" s="12">
        <f>MAX(C1009,1)/Settings!$B$18</f>
        <v>0.38029773178524234</v>
      </c>
      <c r="E1009" s="12">
        <f>-Settings!$B$11*LN(D1009)</f>
        <v>58.008049700596416</v>
      </c>
      <c r="F1009" s="12">
        <f t="shared" si="33"/>
        <v>2890.4475443615911</v>
      </c>
      <c r="G1009" s="12">
        <f>MOD(Settings!$B$17*G1008,Settings!$B$18)</f>
        <v>525762015</v>
      </c>
      <c r="H1009" s="12">
        <f>MAX(G1009,1)/Settings!$B$18</f>
        <v>0.24482701683641739</v>
      </c>
      <c r="I1009" s="12">
        <f>-Settings!$B$21*LN(H1009)</f>
        <v>5.6288134861585615</v>
      </c>
      <c r="J1009" s="12">
        <f>-Settings!$B$24*LN(H1009)</f>
        <v>16.886440458475683</v>
      </c>
      <c r="K1009" s="12">
        <f>Settings!$B$12</f>
        <v>300</v>
      </c>
      <c r="L1009" s="12">
        <f>Settings!$B$12*Settings!$B$25</f>
        <v>75</v>
      </c>
    </row>
    <row r="1010" spans="1:12" x14ac:dyDescent="0.25">
      <c r="A1010" s="7">
        <v>9</v>
      </c>
      <c r="B1010" s="7">
        <v>45</v>
      </c>
      <c r="C1010" s="12">
        <f>MOD(Settings!$B$17*C1009,Settings!$B$18)</f>
        <v>1425882143</v>
      </c>
      <c r="D1010" s="12">
        <f>MAX(C1010,1)/Settings!$B$18</f>
        <v>0.66397811456768685</v>
      </c>
      <c r="E1010" s="12">
        <f>-Settings!$B$11*LN(D1010)</f>
        <v>24.570365402239137</v>
      </c>
      <c r="F1010" s="12">
        <f t="shared" si="33"/>
        <v>2915.0179097638302</v>
      </c>
      <c r="G1010" s="12">
        <f>MOD(Settings!$B$17*G1009,Settings!$B$18)</f>
        <v>1734462347</v>
      </c>
      <c r="H1010" s="12">
        <f>MAX(G1010,1)/Settings!$B$18</f>
        <v>0.80767196966692434</v>
      </c>
      <c r="I1010" s="12">
        <f>-Settings!$B$21*LN(H1010)</f>
        <v>0.85439712410988133</v>
      </c>
      <c r="J1010" s="12">
        <f>-Settings!$B$24*LN(H1010)</f>
        <v>2.5631913723296442</v>
      </c>
      <c r="K1010" s="12">
        <f>Settings!$B$12</f>
        <v>300</v>
      </c>
      <c r="L1010" s="12">
        <f>Settings!$B$12*Settings!$B$25</f>
        <v>75</v>
      </c>
    </row>
    <row r="1011" spans="1:12" x14ac:dyDescent="0.25">
      <c r="A1011" s="7">
        <v>9</v>
      </c>
      <c r="B1011" s="7">
        <v>46</v>
      </c>
      <c r="C1011" s="12">
        <f>MOD(Settings!$B$17*C1010,Settings!$B$18)</f>
        <v>1031160528</v>
      </c>
      <c r="D1011" s="12">
        <f>MAX(C1011,1)/Settings!$B$18</f>
        <v>0.48017153911300542</v>
      </c>
      <c r="E1011" s="12">
        <f>-Settings!$B$11*LN(D1011)</f>
        <v>44.016711946240846</v>
      </c>
      <c r="F1011" s="12">
        <f t="shared" si="33"/>
        <v>2959.034621710071</v>
      </c>
      <c r="G1011" s="12">
        <f>MOD(Settings!$B$17*G1010,Settings!$B$18)</f>
        <v>1165641651</v>
      </c>
      <c r="H1011" s="12">
        <f>MAX(G1011,1)/Settings!$B$18</f>
        <v>0.54279419199693679</v>
      </c>
      <c r="I1011" s="12">
        <f>-Settings!$B$21*LN(H1011)</f>
        <v>2.4441002046320182</v>
      </c>
      <c r="J1011" s="12">
        <f>-Settings!$B$24*LN(H1011)</f>
        <v>7.332300613896054</v>
      </c>
      <c r="K1011" s="12">
        <f>Settings!$B$12</f>
        <v>300</v>
      </c>
      <c r="L1011" s="12">
        <f>Settings!$B$12*Settings!$B$25</f>
        <v>75</v>
      </c>
    </row>
    <row r="1012" spans="1:12" x14ac:dyDescent="0.25">
      <c r="A1012" s="7">
        <v>9</v>
      </c>
      <c r="B1012" s="7">
        <v>47</v>
      </c>
      <c r="C1012" s="12">
        <f>MOD(Settings!$B$17*C1011,Settings!$B$18)</f>
        <v>521962806</v>
      </c>
      <c r="D1012" s="12">
        <f>MAX(C1012,1)/Settings!$B$18</f>
        <v>0.2430578722819024</v>
      </c>
      <c r="E1012" s="12">
        <f>-Settings!$B$11*LN(D1012)</f>
        <v>84.867342387474025</v>
      </c>
      <c r="F1012" s="12">
        <f t="shared" si="33"/>
        <v>3043.9019640975448</v>
      </c>
      <c r="G1012" s="12">
        <f>MOD(Settings!$B$17*G1011,Settings!$B$18)</f>
        <v>1593400423</v>
      </c>
      <c r="H1012" s="12">
        <f>MAX(G1012,1)/Settings!$B$18</f>
        <v>0.74198489251638988</v>
      </c>
      <c r="I1012" s="12">
        <f>-Settings!$B$21*LN(H1012)</f>
        <v>1.1937055860482992</v>
      </c>
      <c r="J1012" s="12">
        <f>-Settings!$B$24*LN(H1012)</f>
        <v>3.5811167581448977</v>
      </c>
      <c r="K1012" s="12">
        <f>Settings!$B$12</f>
        <v>300</v>
      </c>
      <c r="L1012" s="12">
        <f>Settings!$B$12*Settings!$B$25</f>
        <v>75</v>
      </c>
    </row>
    <row r="1013" spans="1:12" x14ac:dyDescent="0.25">
      <c r="A1013" s="7">
        <v>9</v>
      </c>
      <c r="B1013" s="7">
        <v>48</v>
      </c>
      <c r="C1013" s="12">
        <f>MOD(Settings!$B$17*C1012,Settings!$B$18)</f>
        <v>158182447</v>
      </c>
      <c r="D1013" s="12">
        <f>MAX(C1013,1)/Settings!$B$18</f>
        <v>7.3659441933808592E-2</v>
      </c>
      <c r="E1013" s="12">
        <f>-Settings!$B$11*LN(D1013)</f>
        <v>156.49817665432261</v>
      </c>
      <c r="F1013" s="12">
        <f t="shared" si="33"/>
        <v>3200.4001407518672</v>
      </c>
      <c r="G1013" s="12">
        <f>MOD(Settings!$B$17*G1012,Settings!$B$18)</f>
        <v>1159831271</v>
      </c>
      <c r="H1013" s="12">
        <f>MAX(G1013,1)/Settings!$B$18</f>
        <v>0.54008852296512966</v>
      </c>
      <c r="I1013" s="12">
        <f>-Settings!$B$21*LN(H1013)</f>
        <v>2.4640888857687866</v>
      </c>
      <c r="J1013" s="12">
        <f>-Settings!$B$24*LN(H1013)</f>
        <v>7.3922666573063598</v>
      </c>
      <c r="K1013" s="12">
        <f>Settings!$B$12</f>
        <v>300</v>
      </c>
      <c r="L1013" s="12">
        <f>Settings!$B$12*Settings!$B$25</f>
        <v>75</v>
      </c>
    </row>
    <row r="1014" spans="1:12" x14ac:dyDescent="0.25">
      <c r="A1014" s="7">
        <v>9</v>
      </c>
      <c r="B1014" s="7">
        <v>49</v>
      </c>
      <c r="C1014" s="12">
        <f>MOD(Settings!$B$17*C1013,Settings!$B$18)</f>
        <v>2135115390</v>
      </c>
      <c r="D1014" s="12">
        <f>MAX(C1014,1)/Settings!$B$18</f>
        <v>0.99424058152094508</v>
      </c>
      <c r="E1014" s="12">
        <f>-Settings!$B$11*LN(D1014)</f>
        <v>0.34656407326287325</v>
      </c>
      <c r="F1014" s="12">
        <f t="shared" si="33"/>
        <v>3200.7467048251301</v>
      </c>
      <c r="G1014" s="12">
        <f>MOD(Settings!$B$17*G1013,Settings!$B$18)</f>
        <v>575107878</v>
      </c>
      <c r="H1014" s="12">
        <f>MAX(G1014,1)/Settings!$B$18</f>
        <v>0.26780547493500889</v>
      </c>
      <c r="I1014" s="12">
        <f>-Settings!$B$21*LN(H1014)</f>
        <v>5.2699776072610582</v>
      </c>
      <c r="J1014" s="12">
        <f>-Settings!$B$24*LN(H1014)</f>
        <v>15.809932821783175</v>
      </c>
      <c r="K1014" s="12">
        <f>Settings!$B$12</f>
        <v>300</v>
      </c>
      <c r="L1014" s="12">
        <f>Settings!$B$12*Settings!$B$25</f>
        <v>75</v>
      </c>
    </row>
    <row r="1015" spans="1:12" x14ac:dyDescent="0.25">
      <c r="A1015" s="7">
        <v>9</v>
      </c>
      <c r="B1015" s="7">
        <v>50</v>
      </c>
      <c r="C1015" s="12">
        <f>MOD(Settings!$B$17*C1014,Settings!$B$18)</f>
        <v>432618360</v>
      </c>
      <c r="D1015" s="12">
        <f>MAX(C1015,1)/Settings!$B$18</f>
        <v>0.20145362252437213</v>
      </c>
      <c r="E1015" s="12">
        <f>-Settings!$B$11*LN(D1015)</f>
        <v>96.131765115354924</v>
      </c>
      <c r="F1015" s="12">
        <f t="shared" si="33"/>
        <v>3296.878469940485</v>
      </c>
      <c r="G1015" s="12">
        <f>MOD(Settings!$B$17*G1014,Settings!$B$18)</f>
        <v>14210399</v>
      </c>
      <c r="H1015" s="12">
        <f>MAX(G1015,1)/Settings!$B$18</f>
        <v>6.617232694578E-3</v>
      </c>
      <c r="I1015" s="12">
        <f>-Settings!$B$21*LN(H1015)</f>
        <v>20.072312073583316</v>
      </c>
      <c r="J1015" s="12">
        <f>-Settings!$B$24*LN(H1015)</f>
        <v>60.216936220749943</v>
      </c>
      <c r="K1015" s="12">
        <f>Settings!$B$12</f>
        <v>300</v>
      </c>
      <c r="L1015" s="12">
        <f>Settings!$B$12*Settings!$B$25</f>
        <v>75</v>
      </c>
    </row>
    <row r="1016" spans="1:12" x14ac:dyDescent="0.25">
      <c r="A1016" s="7">
        <v>9</v>
      </c>
      <c r="B1016" s="7">
        <v>51</v>
      </c>
      <c r="C1016" s="12">
        <f>MOD(Settings!$B$17*C1015,Settings!$B$18)</f>
        <v>1784631425</v>
      </c>
      <c r="D1016" s="12">
        <f>MAX(C1016,1)/Settings!$B$18</f>
        <v>0.83103376712232535</v>
      </c>
      <c r="E1016" s="12">
        <f>-Settings!$B$11*LN(D1016)</f>
        <v>11.105091037760765</v>
      </c>
      <c r="F1016" s="12">
        <f t="shared" si="33"/>
        <v>3307.9835609782458</v>
      </c>
      <c r="G1016" s="12">
        <f>MOD(Settings!$B$17*G1015,Settings!$B$18)</f>
        <v>463491176</v>
      </c>
      <c r="H1016" s="12">
        <f>MAX(G1016,1)/Settings!$B$18</f>
        <v>0.21582989777244158</v>
      </c>
      <c r="I1016" s="12">
        <f>-Settings!$B$21*LN(H1016)</f>
        <v>6.1330587674395298</v>
      </c>
      <c r="J1016" s="12">
        <f>-Settings!$B$24*LN(H1016)</f>
        <v>18.39917630231859</v>
      </c>
      <c r="K1016" s="12">
        <f>Settings!$B$12</f>
        <v>300</v>
      </c>
      <c r="L1016" s="12">
        <f>Settings!$B$12*Settings!$B$25</f>
        <v>75</v>
      </c>
    </row>
    <row r="1017" spans="1:12" x14ac:dyDescent="0.25">
      <c r="A1017" s="7">
        <v>9</v>
      </c>
      <c r="B1017" s="7">
        <v>52</v>
      </c>
      <c r="C1017" s="12">
        <f>MOD(Settings!$B$17*C1016,Settings!$B$18)</f>
        <v>396262326</v>
      </c>
      <c r="D1017" s="12">
        <f>MAX(C1017,1)/Settings!$B$18</f>
        <v>0.18452402492264472</v>
      </c>
      <c r="E1017" s="12">
        <f>-Settings!$B$11*LN(D1017)</f>
        <v>101.39853645576444</v>
      </c>
      <c r="F1017" s="12">
        <f t="shared" si="33"/>
        <v>3409.3820974340101</v>
      </c>
      <c r="G1017" s="12">
        <f>MOD(Settings!$B$17*G1016,Settings!$B$18)</f>
        <v>973007363</v>
      </c>
      <c r="H1017" s="12">
        <f>MAX(G1017,1)/Settings!$B$18</f>
        <v>0.45309186142547608</v>
      </c>
      <c r="I1017" s="12">
        <f>-Settings!$B$21*LN(H1017)</f>
        <v>3.1666415578136866</v>
      </c>
      <c r="J1017" s="12">
        <f>-Settings!$B$24*LN(H1017)</f>
        <v>9.4999246734410594</v>
      </c>
      <c r="K1017" s="12">
        <f>Settings!$B$12</f>
        <v>300</v>
      </c>
      <c r="L1017" s="12">
        <f>Settings!$B$12*Settings!$B$25</f>
        <v>75</v>
      </c>
    </row>
    <row r="1018" spans="1:12" x14ac:dyDescent="0.25">
      <c r="A1018" s="7">
        <v>9</v>
      </c>
      <c r="B1018" s="7">
        <v>53</v>
      </c>
      <c r="C1018" s="12">
        <f>MOD(Settings!$B$17*C1017,Settings!$B$18)</f>
        <v>634123735</v>
      </c>
      <c r="D1018" s="12">
        <f>MAX(C1018,1)/Settings!$B$18</f>
        <v>0.29528687488999539</v>
      </c>
      <c r="E1018" s="12">
        <f>-Settings!$B$11*LN(D1018)</f>
        <v>73.188476275099944</v>
      </c>
      <c r="F1018" s="12">
        <f t="shared" si="33"/>
        <v>3482.5705737091102</v>
      </c>
      <c r="G1018" s="12">
        <f>MOD(Settings!$B$17*G1017,Settings!$B$18)</f>
        <v>246778036</v>
      </c>
      <c r="H1018" s="12">
        <f>MAX(G1018,1)/Settings!$B$18</f>
        <v>0.11491497797654708</v>
      </c>
      <c r="I1018" s="12">
        <f>-Settings!$B$21*LN(H1018)</f>
        <v>8.6542509839808073</v>
      </c>
      <c r="J1018" s="12">
        <f>-Settings!$B$24*LN(H1018)</f>
        <v>25.96275295194242</v>
      </c>
      <c r="K1018" s="12">
        <f>Settings!$B$12</f>
        <v>300</v>
      </c>
      <c r="L1018" s="12">
        <f>Settings!$B$12*Settings!$B$25</f>
        <v>75</v>
      </c>
    </row>
    <row r="1019" spans="1:12" x14ac:dyDescent="0.25">
      <c r="A1019" s="7">
        <v>9</v>
      </c>
      <c r="B1019" s="7">
        <v>54</v>
      </c>
      <c r="C1019" s="12">
        <f>MOD(Settings!$B$17*C1018,Settings!$B$18)</f>
        <v>1903757731</v>
      </c>
      <c r="D1019" s="12">
        <f>MAX(C1019,1)/Settings!$B$18</f>
        <v>0.88650627615233246</v>
      </c>
      <c r="E1019" s="12">
        <f>-Settings!$B$11*LN(D1019)</f>
        <v>7.2280244276923717</v>
      </c>
      <c r="F1019" s="12">
        <f t="shared" si="33"/>
        <v>3489.7985981368024</v>
      </c>
      <c r="G1019" s="12">
        <f>MOD(Settings!$B$17*G1018,Settings!$B$18)</f>
        <v>807528695</v>
      </c>
      <c r="H1019" s="12">
        <f>MAX(G1019,1)/Settings!$B$18</f>
        <v>0.37603485182674362</v>
      </c>
      <c r="I1019" s="12">
        <f>-Settings!$B$21*LN(H1019)</f>
        <v>3.9122937954368679</v>
      </c>
      <c r="J1019" s="12">
        <f>-Settings!$B$24*LN(H1019)</f>
        <v>11.736881386310603</v>
      </c>
      <c r="K1019" s="12">
        <f>Settings!$B$12</f>
        <v>300</v>
      </c>
      <c r="L1019" s="12">
        <f>Settings!$B$12*Settings!$B$25</f>
        <v>75</v>
      </c>
    </row>
    <row r="1020" spans="1:12" x14ac:dyDescent="0.25">
      <c r="A1020" s="7">
        <v>9</v>
      </c>
      <c r="B1020" s="7">
        <v>55</v>
      </c>
      <c r="C1020" s="12">
        <f>MOD(Settings!$B$17*C1019,Settings!$B$18)</f>
        <v>1097328264</v>
      </c>
      <c r="D1020" s="12">
        <f>MAX(C1020,1)/Settings!$B$18</f>
        <v>0.51098329225135186</v>
      </c>
      <c r="E1020" s="12">
        <f>-Settings!$B$11*LN(D1020)</f>
        <v>40.285103129656314</v>
      </c>
      <c r="F1020" s="12">
        <f t="shared" si="33"/>
        <v>3530.0837012664588</v>
      </c>
      <c r="G1020" s="12">
        <f>MOD(Settings!$B$17*G1019,Settings!$B$18)</f>
        <v>38127825</v>
      </c>
      <c r="H1020" s="12">
        <f>MAX(G1020,1)/Settings!$B$18</f>
        <v>1.7754652080011857E-2</v>
      </c>
      <c r="I1020" s="12">
        <f>-Settings!$B$21*LN(H1020)</f>
        <v>16.124430833541144</v>
      </c>
      <c r="J1020" s="12">
        <f>-Settings!$B$24*LN(H1020)</f>
        <v>48.373292500623435</v>
      </c>
      <c r="K1020" s="12">
        <f>Settings!$B$12</f>
        <v>300</v>
      </c>
      <c r="L1020" s="12">
        <f>Settings!$B$12*Settings!$B$25</f>
        <v>75</v>
      </c>
    </row>
    <row r="1021" spans="1:12" x14ac:dyDescent="0.25">
      <c r="A1021" s="7">
        <v>9</v>
      </c>
      <c r="B1021" s="7">
        <v>56</v>
      </c>
      <c r="C1021" s="12">
        <f>MOD(Settings!$B$17*C1020,Settings!$B$18)</f>
        <v>206572612</v>
      </c>
      <c r="D1021" s="12">
        <f>MAX(C1021,1)/Settings!$B$18</f>
        <v>9.619286847123544E-2</v>
      </c>
      <c r="E1021" s="12">
        <f>-Settings!$B$11*LN(D1021)</f>
        <v>140.48400338244312</v>
      </c>
      <c r="F1021" s="12">
        <f t="shared" si="33"/>
        <v>3670.5677046489018</v>
      </c>
      <c r="G1021" s="12">
        <f>MOD(Settings!$B$17*G1020,Settings!$B$18)</f>
        <v>864227969</v>
      </c>
      <c r="H1021" s="12">
        <f>MAX(G1021,1)/Settings!$B$18</f>
        <v>0.40243750875929257</v>
      </c>
      <c r="I1021" s="12">
        <f>-Settings!$B$21*LN(H1021)</f>
        <v>3.6408618076725507</v>
      </c>
      <c r="J1021" s="12">
        <f>-Settings!$B$24*LN(H1021)</f>
        <v>10.922585423017653</v>
      </c>
      <c r="K1021" s="12">
        <f>Settings!$B$12</f>
        <v>300</v>
      </c>
      <c r="L1021" s="12">
        <f>Settings!$B$12*Settings!$B$25</f>
        <v>75</v>
      </c>
    </row>
    <row r="1022" spans="1:12" x14ac:dyDescent="0.25">
      <c r="A1022" s="7">
        <v>9</v>
      </c>
      <c r="B1022" s="7">
        <v>57</v>
      </c>
      <c r="C1022" s="12">
        <f>MOD(Settings!$B$17*C1021,Settings!$B$18)</f>
        <v>1532316332</v>
      </c>
      <c r="D1022" s="12">
        <f>MAX(C1022,1)/Settings!$B$18</f>
        <v>0.71354039605406128</v>
      </c>
      <c r="E1022" s="12">
        <f>-Settings!$B$11*LN(D1022)</f>
        <v>20.250973614827913</v>
      </c>
      <c r="F1022" s="12">
        <f t="shared" si="33"/>
        <v>3690.8186782637299</v>
      </c>
      <c r="G1022" s="12">
        <f>MOD(Settings!$B$17*G1021,Settings!$B$18)</f>
        <v>1647570322</v>
      </c>
      <c r="H1022" s="12">
        <f>MAX(G1022,1)/Settings!$B$18</f>
        <v>0.76720971742980637</v>
      </c>
      <c r="I1022" s="12">
        <f>-Settings!$B$21*LN(H1022)</f>
        <v>1.0599803575835116</v>
      </c>
      <c r="J1022" s="12">
        <f>-Settings!$B$24*LN(H1022)</f>
        <v>3.1799410727505348</v>
      </c>
      <c r="K1022" s="12">
        <f>Settings!$B$12</f>
        <v>300</v>
      </c>
      <c r="L1022" s="12">
        <f>Settings!$B$12*Settings!$B$25</f>
        <v>75</v>
      </c>
    </row>
    <row r="1023" spans="1:12" x14ac:dyDescent="0.25">
      <c r="A1023" s="7">
        <v>9</v>
      </c>
      <c r="B1023" s="7">
        <v>58</v>
      </c>
      <c r="C1023" s="12">
        <f>MOD(Settings!$B$17*C1022,Settings!$B$18)</f>
        <v>1016697100</v>
      </c>
      <c r="D1023" s="12">
        <f>MAX(C1023,1)/Settings!$B$18</f>
        <v>0.47343648060850635</v>
      </c>
      <c r="E1023" s="12">
        <f>-Settings!$B$11*LN(D1023)</f>
        <v>44.864251441009081</v>
      </c>
      <c r="F1023" s="12">
        <f t="shared" si="33"/>
        <v>3735.6829297047389</v>
      </c>
      <c r="G1023" s="12">
        <f>MOD(Settings!$B$17*G1022,Settings!$B$18)</f>
        <v>1060257436</v>
      </c>
      <c r="H1023" s="12">
        <f>MAX(G1023,1)/Settings!$B$18</f>
        <v>0.49372084275526967</v>
      </c>
      <c r="I1023" s="12">
        <f>-Settings!$B$21*LN(H1023)</f>
        <v>2.8231400686321471</v>
      </c>
      <c r="J1023" s="12">
        <f>-Settings!$B$24*LN(H1023)</f>
        <v>8.4694202058964407</v>
      </c>
      <c r="K1023" s="12">
        <f>Settings!$B$12</f>
        <v>300</v>
      </c>
      <c r="L1023" s="12">
        <f>Settings!$B$12*Settings!$B$25</f>
        <v>75</v>
      </c>
    </row>
    <row r="1024" spans="1:12" x14ac:dyDescent="0.25">
      <c r="A1024" s="7">
        <v>9</v>
      </c>
      <c r="B1024" s="7">
        <v>59</v>
      </c>
      <c r="C1024" s="12">
        <f>MOD(Settings!$B$17*C1023,Settings!$B$18)</f>
        <v>100780521</v>
      </c>
      <c r="D1024" s="12">
        <f>MAX(C1024,1)/Settings!$B$18</f>
        <v>4.692958716625794E-2</v>
      </c>
      <c r="E1024" s="12">
        <f>-Settings!$B$11*LN(D1024)</f>
        <v>183.54641676076542</v>
      </c>
      <c r="F1024" s="12">
        <f t="shared" si="33"/>
        <v>3919.2293464655045</v>
      </c>
      <c r="G1024" s="12">
        <f>MOD(Settings!$B$17*G1023,Settings!$B$18)</f>
        <v>2074907693</v>
      </c>
      <c r="H1024" s="12">
        <f>MAX(G1024,1)/Settings!$B$18</f>
        <v>0.96620418781703532</v>
      </c>
      <c r="I1024" s="12">
        <f>-Settings!$B$21*LN(H1024)</f>
        <v>0.13752037021710287</v>
      </c>
      <c r="J1024" s="12">
        <f>-Settings!$B$24*LN(H1024)</f>
        <v>0.41256111065130863</v>
      </c>
      <c r="K1024" s="12">
        <f>Settings!$B$12</f>
        <v>300</v>
      </c>
      <c r="L1024" s="12">
        <f>Settings!$B$12*Settings!$B$25</f>
        <v>75</v>
      </c>
    </row>
    <row r="1025" spans="1:12" x14ac:dyDescent="0.25">
      <c r="A1025" s="7">
        <v>9</v>
      </c>
      <c r="B1025" s="7">
        <v>60</v>
      </c>
      <c r="C1025" s="12">
        <f>MOD(Settings!$B$17*C1024,Settings!$B$18)</f>
        <v>1601102611</v>
      </c>
      <c r="D1025" s="12">
        <f>MAX(C1025,1)/Settings!$B$18</f>
        <v>0.74557150329722632</v>
      </c>
      <c r="E1025" s="12">
        <f>-Settings!$B$11*LN(D1025)</f>
        <v>17.616254170069997</v>
      </c>
      <c r="F1025" s="12">
        <f t="shared" si="33"/>
        <v>3936.8456006355746</v>
      </c>
      <c r="G1025" s="12">
        <f>MOD(Settings!$B$17*G1024,Settings!$B$18)</f>
        <v>2134136265</v>
      </c>
      <c r="H1025" s="12">
        <f>MAX(G1025,1)/Settings!$B$18</f>
        <v>0.99378464091279761</v>
      </c>
      <c r="I1025" s="12">
        <f>-Settings!$B$21*LN(H1025)</f>
        <v>2.4939019363899428E-2</v>
      </c>
      <c r="J1025" s="12">
        <f>-Settings!$B$24*LN(H1025)</f>
        <v>7.481705809169828E-2</v>
      </c>
      <c r="K1025" s="12">
        <f>Settings!$B$12</f>
        <v>300</v>
      </c>
      <c r="L1025" s="12">
        <f>Settings!$B$12*Settings!$B$25</f>
        <v>75</v>
      </c>
    </row>
    <row r="1026" spans="1:12" x14ac:dyDescent="0.25">
      <c r="A1026" s="7">
        <v>9</v>
      </c>
      <c r="B1026" s="7">
        <v>61</v>
      </c>
      <c r="C1026" s="12">
        <f>MOD(Settings!$B$17*C1025,Settings!$B$18)</f>
        <v>1761486167</v>
      </c>
      <c r="D1026" s="12">
        <f>MAX(C1026,1)/Settings!$B$18</f>
        <v>0.82025591648195684</v>
      </c>
      <c r="E1026" s="12">
        <f>-Settings!$B$11*LN(D1026)</f>
        <v>11.888333648648009</v>
      </c>
      <c r="F1026" s="12">
        <f t="shared" si="33"/>
        <v>3948.7339342842224</v>
      </c>
      <c r="G1026" s="12">
        <f>MOD(Settings!$B$17*G1025,Settings!$B$18)</f>
        <v>1156333661</v>
      </c>
      <c r="H1026" s="12">
        <f>MAX(G1026,1)/Settings!$B$18</f>
        <v>0.53845982138927084</v>
      </c>
      <c r="I1026" s="12">
        <f>-Settings!$B$21*LN(H1026)</f>
        <v>2.4761695890392192</v>
      </c>
      <c r="J1026" s="12">
        <f>-Settings!$B$24*LN(H1026)</f>
        <v>7.4285087671176573</v>
      </c>
      <c r="K1026" s="12">
        <f>Settings!$B$12</f>
        <v>300</v>
      </c>
      <c r="L1026" s="12">
        <f>Settings!$B$12*Settings!$B$25</f>
        <v>75</v>
      </c>
    </row>
    <row r="1027" spans="1:12" x14ac:dyDescent="0.25">
      <c r="A1027" s="7">
        <v>9</v>
      </c>
      <c r="B1027" s="7">
        <v>62</v>
      </c>
      <c r="C1027" s="12">
        <f>MOD(Settings!$B$17*C1026,Settings!$B$18)</f>
        <v>88451227</v>
      </c>
      <c r="D1027" s="12">
        <f>MAX(C1027,1)/Settings!$B$18</f>
        <v>4.1188312247948868E-2</v>
      </c>
      <c r="E1027" s="12">
        <f>-Settings!$B$11*LN(D1027)</f>
        <v>191.37604477047526</v>
      </c>
      <c r="F1027" s="12">
        <f t="shared" si="33"/>
        <v>4140.1099790546978</v>
      </c>
      <c r="G1027" s="12">
        <f>MOD(Settings!$B$17*G1026,Settings!$B$18)</f>
        <v>1920318724</v>
      </c>
      <c r="H1027" s="12">
        <f>MAX(G1027,1)/Settings!$B$18</f>
        <v>0.89421808947539805</v>
      </c>
      <c r="I1027" s="12">
        <f>-Settings!$B$21*LN(H1027)</f>
        <v>0.4472223424001191</v>
      </c>
      <c r="J1027" s="12">
        <f>-Settings!$B$24*LN(H1027)</f>
        <v>1.3416670272003572</v>
      </c>
      <c r="K1027" s="12">
        <f>Settings!$B$12</f>
        <v>300</v>
      </c>
      <c r="L1027" s="12">
        <f>Settings!$B$12*Settings!$B$25</f>
        <v>75</v>
      </c>
    </row>
    <row r="1028" spans="1:12" x14ac:dyDescent="0.25">
      <c r="A1028" s="7">
        <v>9</v>
      </c>
      <c r="B1028" s="7">
        <v>63</v>
      </c>
      <c r="C1028" s="12">
        <f>MOD(Settings!$B$17*C1027,Settings!$B$18)</f>
        <v>541088465</v>
      </c>
      <c r="D1028" s="12">
        <f>MAX(C1028,1)/Settings!$B$18</f>
        <v>0.25196395127659849</v>
      </c>
      <c r="E1028" s="12">
        <f>-Settings!$B$11*LN(D1028)</f>
        <v>82.708155131585968</v>
      </c>
      <c r="F1028" s="12">
        <f t="shared" si="33"/>
        <v>4222.8181341862837</v>
      </c>
      <c r="G1028" s="12">
        <f>MOD(Settings!$B$17*G1027,Settings!$B$18)</f>
        <v>265063505</v>
      </c>
      <c r="H1028" s="12">
        <f>MAX(G1028,1)/Settings!$B$18</f>
        <v>0.12342981301407786</v>
      </c>
      <c r="I1028" s="12">
        <f>-Settings!$B$21*LN(H1028)</f>
        <v>8.3683304005686114</v>
      </c>
      <c r="J1028" s="12">
        <f>-Settings!$B$24*LN(H1028)</f>
        <v>25.104991201705836</v>
      </c>
      <c r="K1028" s="12">
        <f>Settings!$B$12</f>
        <v>300</v>
      </c>
      <c r="L1028" s="12">
        <f>Settings!$B$12*Settings!$B$25</f>
        <v>75</v>
      </c>
    </row>
    <row r="1029" spans="1:12" x14ac:dyDescent="0.25">
      <c r="A1029" s="7">
        <v>9</v>
      </c>
      <c r="B1029" s="7">
        <v>64</v>
      </c>
      <c r="C1029" s="12">
        <f>MOD(Settings!$B$17*C1028,Settings!$B$18)</f>
        <v>1628069857</v>
      </c>
      <c r="D1029" s="12">
        <f>MAX(C1029,1)/Settings!$B$18</f>
        <v>0.75812910579057835</v>
      </c>
      <c r="E1029" s="12">
        <f>-Settings!$B$11*LN(D1029)</f>
        <v>16.614095014879137</v>
      </c>
      <c r="F1029" s="12">
        <f t="shared" si="33"/>
        <v>4239.432229201163</v>
      </c>
      <c r="G1029" s="12">
        <f>MOD(Settings!$B$17*G1028,Settings!$B$18)</f>
        <v>1041244657</v>
      </c>
      <c r="H1029" s="12">
        <f>MAX(G1029,1)/Settings!$B$18</f>
        <v>0.48486732760670936</v>
      </c>
      <c r="I1029" s="12">
        <f>-Settings!$B$21*LN(H1029)</f>
        <v>2.8955199071720603</v>
      </c>
      <c r="J1029" s="12">
        <f>-Settings!$B$24*LN(H1029)</f>
        <v>8.6865597215161809</v>
      </c>
      <c r="K1029" s="12">
        <f>Settings!$B$12</f>
        <v>300</v>
      </c>
      <c r="L1029" s="12">
        <f>Settings!$B$12*Settings!$B$25</f>
        <v>75</v>
      </c>
    </row>
    <row r="1030" spans="1:12" x14ac:dyDescent="0.25">
      <c r="A1030" s="7">
        <v>9</v>
      </c>
      <c r="B1030" s="7">
        <v>65</v>
      </c>
      <c r="C1030" s="12">
        <f>MOD(Settings!$B$17*C1029,Settings!$B$18)</f>
        <v>1880940172</v>
      </c>
      <c r="D1030" s="12">
        <f>MAX(C1030,1)/Settings!$B$18</f>
        <v>0.87588102225022435</v>
      </c>
      <c r="E1030" s="12">
        <f>-Settings!$B$11*LN(D1030)</f>
        <v>7.9515009971452564</v>
      </c>
      <c r="F1030" s="12">
        <f t="shared" si="33"/>
        <v>4247.3837301983085</v>
      </c>
      <c r="G1030" s="12">
        <f>MOD(Settings!$B$17*G1029,Settings!$B$18)</f>
        <v>354710796</v>
      </c>
      <c r="H1030" s="12">
        <f>MAX(G1030,1)/Settings!$B$18</f>
        <v>0.16517508596422853</v>
      </c>
      <c r="I1030" s="12">
        <f>-Settings!$B$21*LN(H1030)</f>
        <v>7.2029969624919366</v>
      </c>
      <c r="J1030" s="12">
        <f>-Settings!$B$24*LN(H1030)</f>
        <v>21.608990887475809</v>
      </c>
      <c r="K1030" s="12">
        <f>Settings!$B$12</f>
        <v>300</v>
      </c>
      <c r="L1030" s="12">
        <f>Settings!$B$12*Settings!$B$25</f>
        <v>75</v>
      </c>
    </row>
    <row r="1031" spans="1:12" x14ac:dyDescent="0.25">
      <c r="A1031" s="7">
        <v>9</v>
      </c>
      <c r="B1031" s="7">
        <v>66</v>
      </c>
      <c r="C1031" s="12">
        <f>MOD(Settings!$B$17*C1030,Settings!$B$18)</f>
        <v>2002186964</v>
      </c>
      <c r="D1031" s="12">
        <f>MAX(C1031,1)/Settings!$B$18</f>
        <v>0.93234095952116924</v>
      </c>
      <c r="E1031" s="12">
        <f>-Settings!$B$11*LN(D1031)</f>
        <v>4.2034016881355782</v>
      </c>
      <c r="F1031" s="12">
        <f t="shared" ref="F1031:F1062" si="34">F1030+E1031</f>
        <v>4251.5871318864438</v>
      </c>
      <c r="G1031" s="12">
        <f>MOD(Settings!$B$17*G1030,Settings!$B$18)</f>
        <v>209744300</v>
      </c>
      <c r="H1031" s="12">
        <f>MAX(G1031,1)/Settings!$B$18</f>
        <v>9.7669800788941705E-2</v>
      </c>
      <c r="I1031" s="12">
        <f>-Settings!$B$21*LN(H1031)</f>
        <v>9.3046514766355521</v>
      </c>
      <c r="J1031" s="12">
        <f>-Settings!$B$24*LN(H1031)</f>
        <v>27.913954429906656</v>
      </c>
      <c r="K1031" s="12">
        <f>Settings!$B$12</f>
        <v>300</v>
      </c>
      <c r="L1031" s="12">
        <f>Settings!$B$12*Settings!$B$25</f>
        <v>75</v>
      </c>
    </row>
    <row r="1032" spans="1:12" x14ac:dyDescent="0.25">
      <c r="A1032" s="7">
        <v>9</v>
      </c>
      <c r="B1032" s="7">
        <v>67</v>
      </c>
      <c r="C1032" s="12">
        <f>MOD(Settings!$B$17*C1031,Settings!$B$18)</f>
        <v>1835039105</v>
      </c>
      <c r="D1032" s="12">
        <f>MAX(C1032,1)/Settings!$B$18</f>
        <v>0.85450667229225241</v>
      </c>
      <c r="E1032" s="12">
        <f>-Settings!$B$11*LN(D1032)</f>
        <v>9.4338580824038214</v>
      </c>
      <c r="F1032" s="12">
        <f t="shared" si="34"/>
        <v>4261.020989968848</v>
      </c>
      <c r="G1032" s="12">
        <f>MOD(Settings!$B$17*G1031,Settings!$B$18)</f>
        <v>1151785373</v>
      </c>
      <c r="H1032" s="12">
        <f>MAX(G1032,1)/Settings!$B$18</f>
        <v>0.53634185974315829</v>
      </c>
      <c r="I1032" s="12">
        <f>-Settings!$B$21*LN(H1032)</f>
        <v>2.4919340927591036</v>
      </c>
      <c r="J1032" s="12">
        <f>-Settings!$B$24*LN(H1032)</f>
        <v>7.4758022782773104</v>
      </c>
      <c r="K1032" s="12">
        <f>Settings!$B$12</f>
        <v>300</v>
      </c>
      <c r="L1032" s="12">
        <f>Settings!$B$12*Settings!$B$25</f>
        <v>75</v>
      </c>
    </row>
    <row r="1033" spans="1:12" x14ac:dyDescent="0.25">
      <c r="A1033" s="7">
        <v>9</v>
      </c>
      <c r="B1033" s="7">
        <v>68</v>
      </c>
      <c r="C1033" s="12">
        <f>MOD(Settings!$B$17*C1032,Settings!$B$18)</f>
        <v>1489583168</v>
      </c>
      <c r="D1033" s="12">
        <f>MAX(C1033,1)/Settings!$B$18</f>
        <v>0.69364121588582228</v>
      </c>
      <c r="E1033" s="12">
        <f>-Settings!$B$11*LN(D1033)</f>
        <v>21.948025928830457</v>
      </c>
      <c r="F1033" s="12">
        <f t="shared" si="34"/>
        <v>4282.9690158976782</v>
      </c>
      <c r="G1033" s="12">
        <f>MOD(Settings!$B$17*G1032,Settings!$B$18)</f>
        <v>639169953</v>
      </c>
      <c r="H1033" s="12">
        <f>MAX(G1033,1)/Settings!$B$18</f>
        <v>0.29763670326100511</v>
      </c>
      <c r="I1033" s="12">
        <f>-Settings!$B$21*LN(H1033)</f>
        <v>4.8475266111106912</v>
      </c>
      <c r="J1033" s="12">
        <f>-Settings!$B$24*LN(H1033)</f>
        <v>14.542579833332073</v>
      </c>
      <c r="K1033" s="12">
        <f>Settings!$B$12</f>
        <v>300</v>
      </c>
      <c r="L1033" s="12">
        <f>Settings!$B$12*Settings!$B$25</f>
        <v>75</v>
      </c>
    </row>
    <row r="1034" spans="1:12" x14ac:dyDescent="0.25">
      <c r="A1034" s="7">
        <v>9</v>
      </c>
      <c r="B1034" s="7">
        <v>69</v>
      </c>
      <c r="C1034" s="12">
        <f>MOD(Settings!$B$17*C1033,Settings!$B$18)</f>
        <v>59947850</v>
      </c>
      <c r="D1034" s="12">
        <f>MAX(C1034,1)/Settings!$B$18</f>
        <v>2.7915393015330376E-2</v>
      </c>
      <c r="E1034" s="12">
        <f>-Settings!$B$11*LN(D1034)</f>
        <v>214.71462127903777</v>
      </c>
      <c r="F1034" s="12">
        <f t="shared" si="34"/>
        <v>4497.6836371767158</v>
      </c>
      <c r="G1034" s="12">
        <f>MOD(Settings!$B$17*G1033,Settings!$B$18)</f>
        <v>816197777</v>
      </c>
      <c r="H1034" s="12">
        <f>MAX(G1034,1)/Settings!$B$18</f>
        <v>0.3800717077125198</v>
      </c>
      <c r="I1034" s="12">
        <f>-Settings!$B$21*LN(H1034)</f>
        <v>3.8695813582301217</v>
      </c>
      <c r="J1034" s="12">
        <f>-Settings!$B$24*LN(H1034)</f>
        <v>11.608744074690366</v>
      </c>
      <c r="K1034" s="12">
        <f>Settings!$B$12</f>
        <v>300</v>
      </c>
      <c r="L1034" s="12">
        <f>Settings!$B$12*Settings!$B$25</f>
        <v>75</v>
      </c>
    </row>
    <row r="1035" spans="1:12" x14ac:dyDescent="0.25">
      <c r="A1035" s="7">
        <v>9</v>
      </c>
      <c r="B1035" s="7">
        <v>70</v>
      </c>
      <c r="C1035" s="12">
        <f>MOD(Settings!$B$17*C1034,Settings!$B$18)</f>
        <v>373684507</v>
      </c>
      <c r="D1035" s="12">
        <f>MAX(C1035,1)/Settings!$B$18</f>
        <v>0.17401040865760781</v>
      </c>
      <c r="E1035" s="12">
        <f>-Settings!$B$11*LN(D1035)</f>
        <v>104.91840970112615</v>
      </c>
      <c r="F1035" s="12">
        <f t="shared" si="34"/>
        <v>4602.6020468778415</v>
      </c>
      <c r="G1035" s="12">
        <f>MOD(Settings!$B$17*G1034,Settings!$B$18)</f>
        <v>1857984650</v>
      </c>
      <c r="H1035" s="12">
        <f>MAX(G1035,1)/Settings!$B$18</f>
        <v>0.86519152431990554</v>
      </c>
      <c r="I1035" s="12">
        <f>-Settings!$B$21*LN(H1035)</f>
        <v>0.57921752464117893</v>
      </c>
      <c r="J1035" s="12">
        <f>-Settings!$B$24*LN(H1035)</f>
        <v>1.7376525739235369</v>
      </c>
      <c r="K1035" s="12">
        <f>Settings!$B$12</f>
        <v>300</v>
      </c>
      <c r="L1035" s="12">
        <f>Settings!$B$12*Settings!$B$25</f>
        <v>75</v>
      </c>
    </row>
    <row r="1036" spans="1:12" x14ac:dyDescent="0.25">
      <c r="A1036" s="7">
        <v>9</v>
      </c>
      <c r="B1036" s="7">
        <v>71</v>
      </c>
      <c r="C1036" s="12">
        <f>MOD(Settings!$B$17*C1035,Settings!$B$18)</f>
        <v>1273325321</v>
      </c>
      <c r="D1036" s="12">
        <f>MAX(C1036,1)/Settings!$B$18</f>
        <v>0.59293830841450879</v>
      </c>
      <c r="E1036" s="12">
        <f>-Settings!$B$11*LN(D1036)</f>
        <v>31.359895105441929</v>
      </c>
      <c r="F1036" s="12">
        <f t="shared" si="34"/>
        <v>4633.9619419832834</v>
      </c>
      <c r="G1036" s="12">
        <f>MOD(Settings!$B$17*G1035,Settings!$B$18)</f>
        <v>588301523</v>
      </c>
      <c r="H1036" s="12">
        <f>MAX(G1036,1)/Settings!$B$18</f>
        <v>0.27394924465285114</v>
      </c>
      <c r="I1036" s="12">
        <f>-Settings!$B$21*LN(H1036)</f>
        <v>5.1792497129843182</v>
      </c>
      <c r="J1036" s="12">
        <f>-Settings!$B$24*LN(H1036)</f>
        <v>15.537749138952954</v>
      </c>
      <c r="K1036" s="12">
        <f>Settings!$B$12</f>
        <v>300</v>
      </c>
      <c r="L1036" s="12">
        <f>Settings!$B$12*Settings!$B$25</f>
        <v>75</v>
      </c>
    </row>
    <row r="1037" spans="1:12" x14ac:dyDescent="0.25">
      <c r="A1037" s="7">
        <v>9</v>
      </c>
      <c r="B1037" s="7">
        <v>72</v>
      </c>
      <c r="C1037" s="12">
        <f>MOD(Settings!$B$17*C1036,Settings!$B$18)</f>
        <v>1104127692</v>
      </c>
      <c r="D1037" s="12">
        <f>MAX(C1037,1)/Settings!$B$18</f>
        <v>0.51414952264826252</v>
      </c>
      <c r="E1037" s="12">
        <f>-Settings!$B$11*LN(D1037)</f>
        <v>39.914469344178272</v>
      </c>
      <c r="F1037" s="12">
        <f t="shared" si="34"/>
        <v>4673.8764113274619</v>
      </c>
      <c r="G1037" s="12">
        <f>MOD(Settings!$B$17*G1036,Settings!$B$18)</f>
        <v>568986273</v>
      </c>
      <c r="H1037" s="12">
        <f>MAX(G1037,1)/Settings!$B$18</f>
        <v>0.26495488046899202</v>
      </c>
      <c r="I1037" s="12">
        <f>-Settings!$B$21*LN(H1037)</f>
        <v>5.3127829194934471</v>
      </c>
      <c r="J1037" s="12">
        <f>-Settings!$B$24*LN(H1037)</f>
        <v>15.938348758480341</v>
      </c>
      <c r="K1037" s="12">
        <f>Settings!$B$12</f>
        <v>300</v>
      </c>
      <c r="L1037" s="12">
        <f>Settings!$B$12*Settings!$B$25</f>
        <v>75</v>
      </c>
    </row>
    <row r="1038" spans="1:12" x14ac:dyDescent="0.25">
      <c r="A1038" s="7">
        <v>9</v>
      </c>
      <c r="B1038" s="7">
        <v>73</v>
      </c>
      <c r="C1038" s="12">
        <f>MOD(Settings!$B$17*C1037,Settings!$B$18)</f>
        <v>667925717</v>
      </c>
      <c r="D1038" s="12">
        <f>MAX(C1038,1)/Settings!$B$18</f>
        <v>0.31102714934899806</v>
      </c>
      <c r="E1038" s="12">
        <f>-Settings!$B$11*LN(D1038)</f>
        <v>70.072504420256607</v>
      </c>
      <c r="F1038" s="12">
        <f t="shared" si="34"/>
        <v>4743.9489157477183</v>
      </c>
      <c r="G1038" s="12">
        <f>MOD(Settings!$B$17*G1037,Settings!$B$18)</f>
        <v>207610220</v>
      </c>
      <c r="H1038" s="12">
        <f>MAX(G1038,1)/Settings!$B$18</f>
        <v>9.667604234846125E-2</v>
      </c>
      <c r="I1038" s="12">
        <f>-Settings!$B$21*LN(H1038)</f>
        <v>9.3455586382450662</v>
      </c>
      <c r="J1038" s="12">
        <f>-Settings!$B$24*LN(H1038)</f>
        <v>28.036675914735198</v>
      </c>
      <c r="K1038" s="12">
        <f>Settings!$B$12</f>
        <v>300</v>
      </c>
      <c r="L1038" s="12">
        <f>Settings!$B$12*Settings!$B$25</f>
        <v>75</v>
      </c>
    </row>
    <row r="1039" spans="1:12" x14ac:dyDescent="0.25">
      <c r="A1039" s="7">
        <v>9</v>
      </c>
      <c r="B1039" s="7">
        <v>74</v>
      </c>
      <c r="C1039" s="12">
        <f>MOD(Settings!$B$17*C1038,Settings!$B$18)</f>
        <v>930502750</v>
      </c>
      <c r="D1039" s="12">
        <f>MAX(C1039,1)/Settings!$B$18</f>
        <v>0.43329910861016208</v>
      </c>
      <c r="E1039" s="12">
        <f>-Settings!$B$11*LN(D1039)</f>
        <v>50.179620447006513</v>
      </c>
      <c r="F1039" s="12">
        <f t="shared" si="34"/>
        <v>4794.1285361947248</v>
      </c>
      <c r="G1039" s="12">
        <f>MOD(Settings!$B$17*G1038,Settings!$B$18)</f>
        <v>1791524812</v>
      </c>
      <c r="H1039" s="12">
        <f>MAX(G1039,1)/Settings!$B$18</f>
        <v>0.83424375058815059</v>
      </c>
      <c r="I1039" s="12">
        <f>-Settings!$B$21*LN(H1039)</f>
        <v>0.72491860973108635</v>
      </c>
      <c r="J1039" s="12">
        <f>-Settings!$B$24*LN(H1039)</f>
        <v>2.1747558291932592</v>
      </c>
      <c r="K1039" s="12">
        <f>Settings!$B$12</f>
        <v>300</v>
      </c>
      <c r="L1039" s="12">
        <f>Settings!$B$12*Settings!$B$25</f>
        <v>75</v>
      </c>
    </row>
    <row r="1040" spans="1:12" x14ac:dyDescent="0.25">
      <c r="A1040" s="7">
        <v>9</v>
      </c>
      <c r="B1040" s="7">
        <v>75</v>
      </c>
      <c r="C1040" s="12">
        <f>MOD(Settings!$B$17*C1039,Settings!$B$18)</f>
        <v>983801796</v>
      </c>
      <c r="D1040" s="12">
        <f>MAX(C1040,1)/Settings!$B$18</f>
        <v>0.45811841099435391</v>
      </c>
      <c r="E1040" s="12">
        <f>-Settings!$B$11*LN(D1040)</f>
        <v>46.837655339669539</v>
      </c>
      <c r="F1040" s="12">
        <f t="shared" si="34"/>
        <v>4840.9661915343941</v>
      </c>
      <c r="G1040" s="12">
        <f>MOD(Settings!$B$17*G1039,Settings!$B$18)</f>
        <v>289300697</v>
      </c>
      <c r="H1040" s="12">
        <f>MAX(G1040,1)/Settings!$B$18</f>
        <v>0.13471613504677832</v>
      </c>
      <c r="I1040" s="12">
        <f>-Settings!$B$21*LN(H1040)</f>
        <v>8.0183416707417674</v>
      </c>
      <c r="J1040" s="12">
        <f>-Settings!$B$24*LN(H1040)</f>
        <v>24.0550250122253</v>
      </c>
      <c r="K1040" s="12">
        <f>Settings!$B$12</f>
        <v>300</v>
      </c>
      <c r="L1040" s="12">
        <f>Settings!$B$12*Settings!$B$25</f>
        <v>75</v>
      </c>
    </row>
    <row r="1041" spans="1:12" x14ac:dyDescent="0.25">
      <c r="A1041" s="7">
        <v>9</v>
      </c>
      <c r="B1041" s="7">
        <v>76</v>
      </c>
      <c r="C1041" s="12">
        <f>MOD(Settings!$B$17*C1040,Settings!$B$18)</f>
        <v>1280187119</v>
      </c>
      <c r="D1041" s="12">
        <f>MAX(C1041,1)/Settings!$B$18</f>
        <v>0.59613358210592227</v>
      </c>
      <c r="E1041" s="12">
        <f>-Settings!$B$11*LN(D1041)</f>
        <v>31.037430358811612</v>
      </c>
      <c r="F1041" s="12">
        <f t="shared" si="34"/>
        <v>4872.0036218932055</v>
      </c>
      <c r="G1041" s="12">
        <f>MOD(Settings!$B$17*G1040,Settings!$B$18)</f>
        <v>373837671</v>
      </c>
      <c r="H1041" s="12">
        <f>MAX(G1041,1)/Settings!$B$18</f>
        <v>0.17408173120305023</v>
      </c>
      <c r="I1041" s="12">
        <f>-Settings!$B$21*LN(H1041)</f>
        <v>6.9929214819741841</v>
      </c>
      <c r="J1041" s="12">
        <f>-Settings!$B$24*LN(H1041)</f>
        <v>20.97876444592255</v>
      </c>
      <c r="K1041" s="12">
        <f>Settings!$B$12</f>
        <v>300</v>
      </c>
      <c r="L1041" s="12">
        <f>Settings!$B$12*Settings!$B$25</f>
        <v>75</v>
      </c>
    </row>
    <row r="1042" spans="1:12" x14ac:dyDescent="0.25">
      <c r="A1042" s="7">
        <v>9</v>
      </c>
      <c r="B1042" s="7">
        <v>77</v>
      </c>
      <c r="C1042" s="12">
        <f>MOD(Settings!$B$17*C1041,Settings!$B$18)</f>
        <v>466249740</v>
      </c>
      <c r="D1042" s="12">
        <f>MAX(C1042,1)/Settings!$B$18</f>
        <v>0.21711445423640052</v>
      </c>
      <c r="E1042" s="12">
        <f>-Settings!$B$11*LN(D1042)</f>
        <v>91.639837536675003</v>
      </c>
      <c r="F1042" s="12">
        <f t="shared" si="34"/>
        <v>4963.6434594298807</v>
      </c>
      <c r="G1042" s="12">
        <f>MOD(Settings!$B$17*G1041,Settings!$B$18)</f>
        <v>1700069022</v>
      </c>
      <c r="H1042" s="12">
        <f>MAX(G1042,1)/Settings!$B$18</f>
        <v>0.79165632966517296</v>
      </c>
      <c r="I1042" s="12">
        <f>-Settings!$B$21*LN(H1042)</f>
        <v>0.93451163412718663</v>
      </c>
      <c r="J1042" s="12">
        <f>-Settings!$B$24*LN(H1042)</f>
        <v>2.8035349023815597</v>
      </c>
      <c r="K1042" s="12">
        <f>Settings!$B$12</f>
        <v>300</v>
      </c>
      <c r="L1042" s="12">
        <f>Settings!$B$12*Settings!$B$25</f>
        <v>75</v>
      </c>
    </row>
    <row r="1043" spans="1:12" x14ac:dyDescent="0.25">
      <c r="A1043" s="7">
        <v>9</v>
      </c>
      <c r="B1043" s="7">
        <v>78</v>
      </c>
      <c r="C1043" s="12">
        <f>MOD(Settings!$B$17*C1042,Settings!$B$18)</f>
        <v>91552277</v>
      </c>
      <c r="D1043" s="12">
        <f>MAX(C1043,1)/Settings!$B$18</f>
        <v>4.2632351183626967E-2</v>
      </c>
      <c r="E1043" s="12">
        <f>-Settings!$B$11*LN(D1043)</f>
        <v>189.30851378773863</v>
      </c>
      <c r="F1043" s="12">
        <f t="shared" si="34"/>
        <v>5152.9519732176195</v>
      </c>
      <c r="G1043" s="12">
        <f>MOD(Settings!$B$17*G1042,Settings!$B$18)</f>
        <v>790129419</v>
      </c>
      <c r="H1043" s="12">
        <f>MAX(G1043,1)/Settings!$B$18</f>
        <v>0.3679326825625881</v>
      </c>
      <c r="I1043" s="12">
        <f>-Settings!$B$21*LN(H1043)</f>
        <v>3.9994211414623777</v>
      </c>
      <c r="J1043" s="12">
        <f>-Settings!$B$24*LN(H1043)</f>
        <v>11.998263424387133</v>
      </c>
      <c r="K1043" s="12">
        <f>Settings!$B$12</f>
        <v>300</v>
      </c>
      <c r="L1043" s="12">
        <f>Settings!$B$12*Settings!$B$25</f>
        <v>75</v>
      </c>
    </row>
    <row r="1044" spans="1:12" x14ac:dyDescent="0.25">
      <c r="A1044" s="7">
        <v>9</v>
      </c>
      <c r="B1044" s="7">
        <v>79</v>
      </c>
      <c r="C1044" s="12">
        <f>MOD(Settings!$B$17*C1043,Settings!$B$18)</f>
        <v>1120828287</v>
      </c>
      <c r="D1044" s="12">
        <f>MAX(C1044,1)/Settings!$B$18</f>
        <v>0.52192634321838915</v>
      </c>
      <c r="E1044" s="12">
        <f>-Settings!$B$11*LN(D1044)</f>
        <v>39.013728360081146</v>
      </c>
      <c r="F1044" s="12">
        <f t="shared" si="34"/>
        <v>5191.9657015777011</v>
      </c>
      <c r="G1044" s="12">
        <f>MOD(Settings!$B$17*G1043,Settings!$B$18)</f>
        <v>1813755732</v>
      </c>
      <c r="H1044" s="12">
        <f>MAX(G1044,1)/Settings!$B$18</f>
        <v>0.84459582941820655</v>
      </c>
      <c r="I1044" s="12">
        <f>-Settings!$B$21*LN(H1044)</f>
        <v>0.67558829772690465</v>
      </c>
      <c r="J1044" s="12">
        <f>-Settings!$B$24*LN(H1044)</f>
        <v>2.0267648931807138</v>
      </c>
      <c r="K1044" s="12">
        <f>Settings!$B$12</f>
        <v>300</v>
      </c>
      <c r="L1044" s="12">
        <f>Settings!$B$12*Settings!$B$25</f>
        <v>75</v>
      </c>
    </row>
    <row r="1045" spans="1:12" x14ac:dyDescent="0.25">
      <c r="A1045" s="7">
        <v>9</v>
      </c>
      <c r="B1045" s="7">
        <v>80</v>
      </c>
      <c r="C1045" s="12">
        <f>MOD(Settings!$B$17*C1044,Settings!$B$18)</f>
        <v>34468125</v>
      </c>
      <c r="D1045" s="12">
        <f>MAX(C1045,1)/Settings!$B$18</f>
        <v>1.6050471466058154E-2</v>
      </c>
      <c r="E1045" s="12">
        <f>-Settings!$B$11*LN(D1045)</f>
        <v>247.9210233003156</v>
      </c>
      <c r="F1045" s="12">
        <f t="shared" si="34"/>
        <v>5439.886724878017</v>
      </c>
      <c r="G1045" s="12">
        <f>MOD(Settings!$B$17*G1044,Settings!$B$18)</f>
        <v>262218559</v>
      </c>
      <c r="H1045" s="12">
        <f>MAX(G1045,1)/Settings!$B$18</f>
        <v>0.12210503179677996</v>
      </c>
      <c r="I1045" s="12">
        <f>-Settings!$B$21*LN(H1045)</f>
        <v>8.4114947530310697</v>
      </c>
      <c r="J1045" s="12">
        <f>-Settings!$B$24*LN(H1045)</f>
        <v>25.234484259093207</v>
      </c>
      <c r="K1045" s="12">
        <f>Settings!$B$12</f>
        <v>300</v>
      </c>
      <c r="L1045" s="12">
        <f>Settings!$B$12*Settings!$B$25</f>
        <v>75</v>
      </c>
    </row>
    <row r="1046" spans="1:12" x14ac:dyDescent="0.25">
      <c r="A1046" s="7">
        <v>9</v>
      </c>
      <c r="B1046" s="7">
        <v>81</v>
      </c>
      <c r="C1046" s="12">
        <f>MOD(Settings!$B$17*C1045,Settings!$B$18)</f>
        <v>1632675832</v>
      </c>
      <c r="D1046" s="12">
        <f>MAX(C1046,1)/Settings!$B$18</f>
        <v>0.76027393003938437</v>
      </c>
      <c r="E1046" s="12">
        <f>-Settings!$B$11*LN(D1046)</f>
        <v>16.44458858281422</v>
      </c>
      <c r="F1046" s="12">
        <f t="shared" si="34"/>
        <v>5456.3313134608316</v>
      </c>
      <c r="G1046" s="12">
        <f>MOD(Settings!$B$17*G1045,Settings!$B$18)</f>
        <v>470877469</v>
      </c>
      <c r="H1046" s="12">
        <f>MAX(G1046,1)/Settings!$B$18</f>
        <v>0.21926940848085535</v>
      </c>
      <c r="I1046" s="12">
        <f>-Settings!$B$21*LN(H1046)</f>
        <v>6.0698165180005033</v>
      </c>
      <c r="J1046" s="12">
        <f>-Settings!$B$24*LN(H1046)</f>
        <v>18.209449554001509</v>
      </c>
      <c r="K1046" s="12">
        <f>Settings!$B$12</f>
        <v>300</v>
      </c>
      <c r="L1046" s="12">
        <f>Settings!$B$12*Settings!$B$25</f>
        <v>75</v>
      </c>
    </row>
    <row r="1047" spans="1:12" x14ac:dyDescent="0.25">
      <c r="A1047" s="7">
        <v>9</v>
      </c>
      <c r="B1047" s="7">
        <v>82</v>
      </c>
      <c r="C1047" s="12">
        <f>MOD(Settings!$B$17*C1046,Settings!$B$18)</f>
        <v>1984150705</v>
      </c>
      <c r="D1047" s="12">
        <f>MAX(C1047,1)/Settings!$B$18</f>
        <v>0.92394217193310246</v>
      </c>
      <c r="E1047" s="12">
        <f>-Settings!$B$11*LN(D1047)</f>
        <v>4.7463476272156813</v>
      </c>
      <c r="F1047" s="12">
        <f t="shared" si="34"/>
        <v>5461.0776610880475</v>
      </c>
      <c r="G1047" s="12">
        <f>MOD(Settings!$B$17*G1046,Settings!$B$18)</f>
        <v>560382288</v>
      </c>
      <c r="H1047" s="12">
        <f>MAX(G1047,1)/Settings!$B$18</f>
        <v>0.26094833773604981</v>
      </c>
      <c r="I1047" s="12">
        <f>-Settings!$B$21*LN(H1047)</f>
        <v>5.3737313238428586</v>
      </c>
      <c r="J1047" s="12">
        <f>-Settings!$B$24*LN(H1047)</f>
        <v>16.121193971528577</v>
      </c>
      <c r="K1047" s="12">
        <f>Settings!$B$12</f>
        <v>300</v>
      </c>
      <c r="L1047" s="12">
        <f>Settings!$B$12*Settings!$B$25</f>
        <v>75</v>
      </c>
    </row>
    <row r="1048" spans="1:12" x14ac:dyDescent="0.25">
      <c r="A1048" s="7">
        <v>9</v>
      </c>
      <c r="B1048" s="7">
        <v>83</v>
      </c>
      <c r="C1048" s="12">
        <f>MOD(Settings!$B$17*C1047,Settings!$B$18)</f>
        <v>1494828319</v>
      </c>
      <c r="D1048" s="12">
        <f>MAX(C1048,1)/Settings!$B$18</f>
        <v>0.69608367965374318</v>
      </c>
      <c r="E1048" s="12">
        <f>-Settings!$B$11*LN(D1048)</f>
        <v>21.737123789227734</v>
      </c>
      <c r="F1048" s="12">
        <f t="shared" si="34"/>
        <v>5482.8147848772751</v>
      </c>
      <c r="G1048" s="12">
        <f>MOD(Settings!$B$17*G1047,Settings!$B$18)</f>
        <v>1629322321</v>
      </c>
      <c r="H1048" s="12">
        <f>MAX(G1048,1)/Settings!$B$18</f>
        <v>0.75871232978939651</v>
      </c>
      <c r="I1048" s="12">
        <f>-Settings!$B$21*LN(H1048)</f>
        <v>1.1045303422597699</v>
      </c>
      <c r="J1048" s="12">
        <f>-Settings!$B$24*LN(H1048)</f>
        <v>3.3135910267793096</v>
      </c>
      <c r="K1048" s="12">
        <f>Settings!$B$12</f>
        <v>300</v>
      </c>
      <c r="L1048" s="12">
        <f>Settings!$B$12*Settings!$B$25</f>
        <v>75</v>
      </c>
    </row>
    <row r="1049" spans="1:12" x14ac:dyDescent="0.25">
      <c r="A1049" s="7">
        <v>9</v>
      </c>
      <c r="B1049" s="7">
        <v>84</v>
      </c>
      <c r="C1049" s="12">
        <f>MOD(Settings!$B$17*C1048,Settings!$B$18)</f>
        <v>168371180</v>
      </c>
      <c r="D1049" s="12">
        <f>MAX(C1049,1)/Settings!$B$18</f>
        <v>7.8403940460832766E-2</v>
      </c>
      <c r="E1049" s="12">
        <f>-Settings!$B$11*LN(D1049)</f>
        <v>152.75286551452837</v>
      </c>
      <c r="F1049" s="12">
        <f t="shared" si="34"/>
        <v>5635.5676503918039</v>
      </c>
      <c r="G1049" s="12">
        <f>MOD(Settings!$B$17*G1048,Settings!$B$18)</f>
        <v>1456266150</v>
      </c>
      <c r="H1049" s="12">
        <f>MAX(G1049,1)/Settings!$B$18</f>
        <v>0.67812677038746272</v>
      </c>
      <c r="I1049" s="12">
        <f>-Settings!$B$21*LN(H1049)</f>
        <v>1.5536841261883925</v>
      </c>
      <c r="J1049" s="12">
        <f>-Settings!$B$24*LN(H1049)</f>
        <v>4.6610523785651772</v>
      </c>
      <c r="K1049" s="12">
        <f>Settings!$B$12</f>
        <v>300</v>
      </c>
      <c r="L1049" s="12">
        <f>Settings!$B$12*Settings!$B$25</f>
        <v>75</v>
      </c>
    </row>
    <row r="1050" spans="1:12" x14ac:dyDescent="0.25">
      <c r="A1050" s="7">
        <v>9</v>
      </c>
      <c r="B1050" s="7">
        <v>85</v>
      </c>
      <c r="C1050" s="12">
        <f>MOD(Settings!$B$17*C1049,Settings!$B$18)</f>
        <v>1578459161</v>
      </c>
      <c r="D1050" s="12">
        <f>MAX(C1050,1)/Settings!$B$18</f>
        <v>0.73502732521622782</v>
      </c>
      <c r="E1050" s="12">
        <f>-Settings!$B$11*LN(D1050)</f>
        <v>18.470856197725094</v>
      </c>
      <c r="F1050" s="12">
        <f t="shared" si="34"/>
        <v>5654.0385065895289</v>
      </c>
      <c r="G1050" s="12">
        <f>MOD(Settings!$B$17*G1049,Settings!$B$18)</f>
        <v>594058191</v>
      </c>
      <c r="H1050" s="12">
        <f>MAX(G1050,1)/Settings!$B$18</f>
        <v>0.27662990208558269</v>
      </c>
      <c r="I1050" s="12">
        <f>-Settings!$B$21*LN(H1050)</f>
        <v>5.1402990388699292</v>
      </c>
      <c r="J1050" s="12">
        <f>-Settings!$B$24*LN(H1050)</f>
        <v>15.420897116609787</v>
      </c>
      <c r="K1050" s="12">
        <f>Settings!$B$12</f>
        <v>300</v>
      </c>
      <c r="L1050" s="12">
        <f>Settings!$B$12*Settings!$B$25</f>
        <v>75</v>
      </c>
    </row>
    <row r="1051" spans="1:12" x14ac:dyDescent="0.25">
      <c r="A1051" s="7">
        <v>9</v>
      </c>
      <c r="B1051" s="7">
        <v>86</v>
      </c>
      <c r="C1051" s="12">
        <f>MOD(Settings!$B$17*C1050,Settings!$B$18)</f>
        <v>1297627536</v>
      </c>
      <c r="D1051" s="12">
        <f>MAX(C1051,1)/Settings!$B$18</f>
        <v>0.60425490914110791</v>
      </c>
      <c r="E1051" s="12">
        <f>-Settings!$B$11*LN(D1051)</f>
        <v>30.225548104632622</v>
      </c>
      <c r="F1051" s="12">
        <f t="shared" si="34"/>
        <v>5684.2640546941611</v>
      </c>
      <c r="G1051" s="12">
        <f>MOD(Settings!$B$17*G1050,Settings!$B$18)</f>
        <v>684541234</v>
      </c>
      <c r="H1051" s="12">
        <f>MAX(G1051,1)/Settings!$B$18</f>
        <v>0.31876435238810458</v>
      </c>
      <c r="I1051" s="12">
        <f>-Settings!$B$21*LN(H1051)</f>
        <v>4.573212625693019</v>
      </c>
      <c r="J1051" s="12">
        <f>-Settings!$B$24*LN(H1051)</f>
        <v>13.719637877079057</v>
      </c>
      <c r="K1051" s="12">
        <f>Settings!$B$12</f>
        <v>300</v>
      </c>
      <c r="L1051" s="12">
        <f>Settings!$B$12*Settings!$B$25</f>
        <v>75</v>
      </c>
    </row>
    <row r="1052" spans="1:12" x14ac:dyDescent="0.25">
      <c r="A1052" s="7">
        <v>9</v>
      </c>
      <c r="B1052" s="7">
        <v>87</v>
      </c>
      <c r="C1052" s="12">
        <f>MOD(Settings!$B$17*C1051,Settings!$B$18)</f>
        <v>1529562267</v>
      </c>
      <c r="D1052" s="12">
        <f>MAX(C1052,1)/Settings!$B$18</f>
        <v>0.7122579346002349</v>
      </c>
      <c r="E1052" s="12">
        <f>-Settings!$B$11*LN(D1052)</f>
        <v>20.358909928578051</v>
      </c>
      <c r="F1052" s="12">
        <f t="shared" si="34"/>
        <v>5704.6229646227393</v>
      </c>
      <c r="G1052" s="12">
        <f>MOD(Settings!$B$17*G1051,Settings!$B$18)</f>
        <v>1014622859</v>
      </c>
      <c r="H1052" s="12">
        <f>MAX(G1052,1)/Settings!$B$18</f>
        <v>0.47247058687381011</v>
      </c>
      <c r="I1052" s="12">
        <f>-Settings!$B$21*LN(H1052)</f>
        <v>2.9991191359538787</v>
      </c>
      <c r="J1052" s="12">
        <f>-Settings!$B$24*LN(H1052)</f>
        <v>8.9973574078616352</v>
      </c>
      <c r="K1052" s="12">
        <f>Settings!$B$12</f>
        <v>300</v>
      </c>
      <c r="L1052" s="12">
        <f>Settings!$B$12*Settings!$B$25</f>
        <v>75</v>
      </c>
    </row>
    <row r="1053" spans="1:12" x14ac:dyDescent="0.25">
      <c r="A1053" s="7">
        <v>9</v>
      </c>
      <c r="B1053" s="7">
        <v>88</v>
      </c>
      <c r="C1053" s="12">
        <f>MOD(Settings!$B$17*C1052,Settings!$B$18)</f>
        <v>1973766879</v>
      </c>
      <c r="D1053" s="12">
        <f>MAX(C1053,1)/Settings!$B$18</f>
        <v>0.91910682614851125</v>
      </c>
      <c r="E1053" s="12">
        <f>-Settings!$B$11*LN(D1053)</f>
        <v>5.0611752992084842</v>
      </c>
      <c r="F1053" s="12">
        <f t="shared" si="34"/>
        <v>5709.6841399219475</v>
      </c>
      <c r="G1053" s="12">
        <f>MOD(Settings!$B$17*G1052,Settings!$B$18)</f>
        <v>1746234033</v>
      </c>
      <c r="H1053" s="12">
        <f>MAX(G1053,1)/Settings!$B$18</f>
        <v>0.81315358812601934</v>
      </c>
      <c r="I1053" s="12">
        <f>-Settings!$B$21*LN(H1053)</f>
        <v>0.82734108796966011</v>
      </c>
      <c r="J1053" s="12">
        <f>-Settings!$B$24*LN(H1053)</f>
        <v>2.4820232639089803</v>
      </c>
      <c r="K1053" s="12">
        <f>Settings!$B$12</f>
        <v>300</v>
      </c>
      <c r="L1053" s="12">
        <f>Settings!$B$12*Settings!$B$25</f>
        <v>75</v>
      </c>
    </row>
    <row r="1054" spans="1:12" x14ac:dyDescent="0.25">
      <c r="A1054" s="7">
        <v>9</v>
      </c>
      <c r="B1054" s="7">
        <v>89</v>
      </c>
      <c r="C1054" s="12">
        <f>MOD(Settings!$B$17*C1053,Settings!$B$18)</f>
        <v>920040144</v>
      </c>
      <c r="D1054" s="12">
        <f>MAX(C1054,1)/Settings!$B$18</f>
        <v>0.42842707802933971</v>
      </c>
      <c r="E1054" s="12">
        <f>-Settings!$B$11*LN(D1054)</f>
        <v>50.858084103278635</v>
      </c>
      <c r="F1054" s="12">
        <f t="shared" si="34"/>
        <v>5760.5422240252265</v>
      </c>
      <c r="G1054" s="12">
        <f>MOD(Settings!$B$17*G1053,Settings!$B$18)</f>
        <v>1443872729</v>
      </c>
      <c r="H1054" s="12">
        <f>MAX(G1054,1)/Settings!$B$18</f>
        <v>0.67235563400776854</v>
      </c>
      <c r="I1054" s="12">
        <f>-Settings!$B$21*LN(H1054)</f>
        <v>1.5878714446863886</v>
      </c>
      <c r="J1054" s="12">
        <f>-Settings!$B$24*LN(H1054)</f>
        <v>4.7636143340591657</v>
      </c>
      <c r="K1054" s="12">
        <f>Settings!$B$12</f>
        <v>300</v>
      </c>
      <c r="L1054" s="12">
        <f>Settings!$B$12*Settings!$B$25</f>
        <v>75</v>
      </c>
    </row>
    <row r="1055" spans="1:12" x14ac:dyDescent="0.25">
      <c r="A1055" s="7">
        <v>9</v>
      </c>
      <c r="B1055" s="7">
        <v>90</v>
      </c>
      <c r="C1055" s="12">
        <f>MOD(Settings!$B$17*C1054,Settings!$B$18)</f>
        <v>1232441808</v>
      </c>
      <c r="D1055" s="12">
        <f>MAX(C1055,1)/Settings!$B$18</f>
        <v>0.57390043911240085</v>
      </c>
      <c r="E1055" s="12">
        <f>-Settings!$B$11*LN(D1055)</f>
        <v>33.317960923837859</v>
      </c>
      <c r="F1055" s="12">
        <f t="shared" si="34"/>
        <v>5793.8601849490642</v>
      </c>
      <c r="G1055" s="12">
        <f>MOD(Settings!$B$17*G1054,Settings!$B$18)</f>
        <v>603745203</v>
      </c>
      <c r="H1055" s="12">
        <f>MAX(G1055,1)/Settings!$B$18</f>
        <v>0.28114076856576875</v>
      </c>
      <c r="I1055" s="12">
        <f>-Settings!$B$21*LN(H1055)</f>
        <v>5.0755991173390642</v>
      </c>
      <c r="J1055" s="12">
        <f>-Settings!$B$24*LN(H1055)</f>
        <v>15.226797352017194</v>
      </c>
      <c r="K1055" s="12">
        <f>Settings!$B$12</f>
        <v>300</v>
      </c>
      <c r="L1055" s="12">
        <f>Settings!$B$12*Settings!$B$25</f>
        <v>75</v>
      </c>
    </row>
    <row r="1056" spans="1:12" x14ac:dyDescent="0.25">
      <c r="A1056" s="7">
        <v>9</v>
      </c>
      <c r="B1056" s="7">
        <v>91</v>
      </c>
      <c r="C1056" s="12">
        <f>MOD(Settings!$B$17*C1055,Settings!$B$18)</f>
        <v>1169691741</v>
      </c>
      <c r="D1056" s="12">
        <f>MAX(C1056,1)/Settings!$B$18</f>
        <v>0.54468016212092718</v>
      </c>
      <c r="E1056" s="12">
        <f>-Settings!$B$11*LN(D1056)</f>
        <v>36.453390904887122</v>
      </c>
      <c r="F1056" s="12">
        <f t="shared" si="34"/>
        <v>5830.3135758539511</v>
      </c>
      <c r="G1056" s="12">
        <f>MOD(Settings!$B$17*G1055,Settings!$B$18)</f>
        <v>285394746</v>
      </c>
      <c r="H1056" s="12">
        <f>MAX(G1056,1)/Settings!$B$18</f>
        <v>0.13289728487511038</v>
      </c>
      <c r="I1056" s="12">
        <f>-Settings!$B$21*LN(H1056)</f>
        <v>8.0727149732210428</v>
      </c>
      <c r="J1056" s="12">
        <f>-Settings!$B$24*LN(H1056)</f>
        <v>24.218144919663128</v>
      </c>
      <c r="K1056" s="12">
        <f>Settings!$B$12</f>
        <v>300</v>
      </c>
      <c r="L1056" s="12">
        <f>Settings!$B$12*Settings!$B$25</f>
        <v>75</v>
      </c>
    </row>
    <row r="1057" spans="1:12" x14ac:dyDescent="0.25">
      <c r="A1057" s="7">
        <v>9</v>
      </c>
      <c r="B1057" s="7">
        <v>92</v>
      </c>
      <c r="C1057" s="12">
        <f>MOD(Settings!$B$17*C1056,Settings!$B$18)</f>
        <v>943786349</v>
      </c>
      <c r="D1057" s="12">
        <f>MAX(C1057,1)/Settings!$B$18</f>
        <v>0.43948476642346229</v>
      </c>
      <c r="E1057" s="12">
        <f>-Settings!$B$11*LN(D1057)</f>
        <v>49.329133416608926</v>
      </c>
      <c r="F1057" s="12">
        <f t="shared" si="34"/>
        <v>5879.6427092705599</v>
      </c>
      <c r="G1057" s="12">
        <f>MOD(Settings!$B$17*G1056,Settings!$B$18)</f>
        <v>1298512271</v>
      </c>
      <c r="H1057" s="12">
        <f>MAX(G1057,1)/Settings!$B$18</f>
        <v>0.60466689598032597</v>
      </c>
      <c r="I1057" s="12">
        <f>-Settings!$B$21*LN(H1057)</f>
        <v>2.0123102309417895</v>
      </c>
      <c r="J1057" s="12">
        <f>-Settings!$B$24*LN(H1057)</f>
        <v>6.0369306928253685</v>
      </c>
      <c r="K1057" s="12">
        <f>Settings!$B$12</f>
        <v>300</v>
      </c>
      <c r="L1057" s="12">
        <f>Settings!$B$12*Settings!$B$25</f>
        <v>75</v>
      </c>
    </row>
    <row r="1058" spans="1:12" x14ac:dyDescent="0.25">
      <c r="A1058" s="7">
        <v>9</v>
      </c>
      <c r="B1058" s="7">
        <v>93</v>
      </c>
      <c r="C1058" s="12">
        <f>MOD(Settings!$B$17*C1057,Settings!$B$18)</f>
        <v>902950901</v>
      </c>
      <c r="D1058" s="12">
        <f>MAX(C1058,1)/Settings!$B$18</f>
        <v>0.4204692791311393</v>
      </c>
      <c r="E1058" s="12">
        <f>-Settings!$B$11*LN(D1058)</f>
        <v>51.983031611406169</v>
      </c>
      <c r="F1058" s="12">
        <f t="shared" si="34"/>
        <v>5931.6257408819656</v>
      </c>
      <c r="G1058" s="12">
        <f>MOD(Settings!$B$17*G1057,Settings!$B$18)</f>
        <v>1366917883</v>
      </c>
      <c r="H1058" s="12">
        <f>MAX(G1058,1)/Settings!$B$18</f>
        <v>0.63652074133815273</v>
      </c>
      <c r="I1058" s="12">
        <f>-Settings!$B$21*LN(H1058)</f>
        <v>1.8069530998682195</v>
      </c>
      <c r="J1058" s="12">
        <f>-Settings!$B$24*LN(H1058)</f>
        <v>5.4208592996046585</v>
      </c>
      <c r="K1058" s="12">
        <f>Settings!$B$12</f>
        <v>300</v>
      </c>
      <c r="L1058" s="12">
        <f>Settings!$B$12*Settings!$B$25</f>
        <v>75</v>
      </c>
    </row>
    <row r="1059" spans="1:12" x14ac:dyDescent="0.25">
      <c r="A1059" s="7">
        <v>9</v>
      </c>
      <c r="B1059" s="7">
        <v>94</v>
      </c>
      <c r="C1059" s="12">
        <f>MOD(Settings!$B$17*C1058,Settings!$B$18)</f>
        <v>1776343405</v>
      </c>
      <c r="D1059" s="12">
        <f>MAX(C1059,1)/Settings!$B$18</f>
        <v>0.82717435705809594</v>
      </c>
      <c r="E1059" s="12">
        <f>-Settings!$B$11*LN(D1059)</f>
        <v>11.384386523787665</v>
      </c>
      <c r="F1059" s="12">
        <f t="shared" si="34"/>
        <v>5943.0101274057533</v>
      </c>
      <c r="G1059" s="12">
        <f>MOD(Settings!$B$17*G1058,Settings!$B$18)</f>
        <v>8803975</v>
      </c>
      <c r="H1059" s="12">
        <f>MAX(G1059,1)/Settings!$B$18</f>
        <v>4.0996703338342117E-3</v>
      </c>
      <c r="I1059" s="12">
        <f>-Settings!$B$21*LN(H1059)</f>
        <v>21.987394859546164</v>
      </c>
      <c r="J1059" s="12">
        <f>-Settings!$B$24*LN(H1059)</f>
        <v>65.962184578638499</v>
      </c>
      <c r="K1059" s="12">
        <f>Settings!$B$12</f>
        <v>300</v>
      </c>
      <c r="L1059" s="12">
        <f>Settings!$B$12*Settings!$B$25</f>
        <v>75</v>
      </c>
    </row>
    <row r="1060" spans="1:12" x14ac:dyDescent="0.25">
      <c r="A1060" s="7">
        <v>9</v>
      </c>
      <c r="B1060" s="7">
        <v>95</v>
      </c>
      <c r="C1060" s="12">
        <f>MOD(Settings!$B$17*C1059,Settings!$B$18)</f>
        <v>685947241</v>
      </c>
      <c r="D1060" s="12">
        <f>MAX(C1060,1)/Settings!$B$18</f>
        <v>0.31941907541799314</v>
      </c>
      <c r="E1060" s="12">
        <f>-Settings!$B$11*LN(D1060)</f>
        <v>68.475079339400025</v>
      </c>
      <c r="F1060" s="12">
        <f t="shared" si="34"/>
        <v>6011.4852067451529</v>
      </c>
      <c r="G1060" s="12">
        <f>MOD(Settings!$B$17*G1059,Settings!$B$18)</f>
        <v>1939519829</v>
      </c>
      <c r="H1060" s="12">
        <f>MAX(G1060,1)/Settings!$B$18</f>
        <v>0.90315930075159268</v>
      </c>
      <c r="I1060" s="12">
        <f>-Settings!$B$21*LN(H1060)</f>
        <v>0.40742531332638815</v>
      </c>
      <c r="J1060" s="12">
        <f>-Settings!$B$24*LN(H1060)</f>
        <v>1.2222759399791645</v>
      </c>
      <c r="K1060" s="12">
        <f>Settings!$B$12</f>
        <v>300</v>
      </c>
      <c r="L1060" s="12">
        <f>Settings!$B$12*Settings!$B$25</f>
        <v>75</v>
      </c>
    </row>
    <row r="1061" spans="1:12" x14ac:dyDescent="0.25">
      <c r="A1061" s="7">
        <v>9</v>
      </c>
      <c r="B1061" s="7">
        <v>96</v>
      </c>
      <c r="C1061" s="12">
        <f>MOD(Settings!$B$17*C1060,Settings!$B$18)</f>
        <v>1023062391</v>
      </c>
      <c r="D1061" s="12">
        <f>MAX(C1061,1)/Settings!$B$18</f>
        <v>0.47640055021103495</v>
      </c>
      <c r="E1061" s="12">
        <f>-Settings!$B$11*LN(D1061)</f>
        <v>44.489777193999423</v>
      </c>
      <c r="F1061" s="12">
        <f t="shared" si="34"/>
        <v>6055.9749839391525</v>
      </c>
      <c r="G1061" s="12">
        <f>MOD(Settings!$B$17*G1060,Settings!$B$18)</f>
        <v>855488190</v>
      </c>
      <c r="H1061" s="12">
        <f>MAX(G1061,1)/Settings!$B$18</f>
        <v>0.39836773201747228</v>
      </c>
      <c r="I1061" s="12">
        <f>-Settings!$B$21*LN(H1061)</f>
        <v>3.6815190019357082</v>
      </c>
      <c r="J1061" s="12">
        <f>-Settings!$B$24*LN(H1061)</f>
        <v>11.044557005807125</v>
      </c>
      <c r="K1061" s="12">
        <f>Settings!$B$12</f>
        <v>300</v>
      </c>
      <c r="L1061" s="12">
        <f>Settings!$B$12*Settings!$B$25</f>
        <v>75</v>
      </c>
    </row>
    <row r="1062" spans="1:12" x14ac:dyDescent="0.25">
      <c r="A1062" s="7">
        <v>9</v>
      </c>
      <c r="B1062" s="7">
        <v>97</v>
      </c>
      <c r="C1062" s="12">
        <f>MOD(Settings!$B$17*C1061,Settings!$B$18)</f>
        <v>1855527655</v>
      </c>
      <c r="D1062" s="12">
        <f>MAX(C1062,1)/Settings!$B$18</f>
        <v>0.86404739686476406</v>
      </c>
      <c r="E1062" s="12">
        <f>-Settings!$B$11*LN(D1062)</f>
        <v>8.7676592520199357</v>
      </c>
      <c r="F1062" s="12">
        <f t="shared" si="34"/>
        <v>6064.7426431911726</v>
      </c>
      <c r="G1062" s="12">
        <f>MOD(Settings!$B$17*G1061,Settings!$B$18)</f>
        <v>786992665</v>
      </c>
      <c r="H1062" s="12">
        <f>MAX(G1062,1)/Settings!$B$18</f>
        <v>0.36647201765630022</v>
      </c>
      <c r="I1062" s="12">
        <f>-Settings!$B$21*LN(H1062)</f>
        <v>4.0153324430308119</v>
      </c>
      <c r="J1062" s="12">
        <f>-Settings!$B$24*LN(H1062)</f>
        <v>12.045997329092437</v>
      </c>
      <c r="K1062" s="12">
        <f>Settings!$B$12</f>
        <v>300</v>
      </c>
      <c r="L1062" s="12">
        <f>Settings!$B$12*Settings!$B$25</f>
        <v>75</v>
      </c>
    </row>
    <row r="1063" spans="1:12" x14ac:dyDescent="0.25">
      <c r="A1063" s="7">
        <v>9</v>
      </c>
      <c r="B1063" s="7">
        <v>98</v>
      </c>
      <c r="C1063" s="12">
        <f>MOD(Settings!$B$17*C1062,Settings!$B$18)</f>
        <v>95775851</v>
      </c>
      <c r="D1063" s="12">
        <f>MAX(C1063,1)/Settings!$B$18</f>
        <v>4.4599106090422301E-2</v>
      </c>
      <c r="E1063" s="12">
        <f>-Settings!$B$11*LN(D1063)</f>
        <v>186.6024877783573</v>
      </c>
      <c r="F1063" s="12">
        <f t="shared" ref="F1063:F1085" si="35">F1062+E1063</f>
        <v>6251.3451309695301</v>
      </c>
      <c r="G1063" s="12">
        <f>MOD(Settings!$B$17*G1062,Settings!$B$18)</f>
        <v>633938782</v>
      </c>
      <c r="H1063" s="12">
        <f>MAX(G1063,1)/Settings!$B$18</f>
        <v>0.29520074943788382</v>
      </c>
      <c r="I1063" s="12">
        <f>-Settings!$B$21*LN(H1063)</f>
        <v>4.8803985900512936</v>
      </c>
      <c r="J1063" s="12">
        <f>-Settings!$B$24*LN(H1063)</f>
        <v>14.641195770153882</v>
      </c>
      <c r="K1063" s="12">
        <f>Settings!$B$12</f>
        <v>300</v>
      </c>
      <c r="L1063" s="12">
        <f>Settings!$B$12*Settings!$B$25</f>
        <v>75</v>
      </c>
    </row>
    <row r="1064" spans="1:12" x14ac:dyDescent="0.25">
      <c r="A1064" s="7">
        <v>9</v>
      </c>
      <c r="B1064" s="7">
        <v>99</v>
      </c>
      <c r="C1064" s="12">
        <f>MOD(Settings!$B$17*C1063,Settings!$B$18)</f>
        <v>1239476154</v>
      </c>
      <c r="D1064" s="12">
        <f>MAX(C1064,1)/Settings!$B$18</f>
        <v>0.57717606172765423</v>
      </c>
      <c r="E1064" s="12">
        <f>-Settings!$B$11*LN(D1064)</f>
        <v>32.97647556244597</v>
      </c>
      <c r="F1064" s="12">
        <f t="shared" si="35"/>
        <v>6284.3216065319757</v>
      </c>
      <c r="G1064" s="12">
        <f>MOD(Settings!$B$17*G1063,Settings!$B$18)</f>
        <v>942736307</v>
      </c>
      <c r="H1064" s="12">
        <f>MAX(G1064,1)/Settings!$B$18</f>
        <v>0.43899580251378745</v>
      </c>
      <c r="I1064" s="12">
        <f>-Settings!$B$21*LN(H1064)</f>
        <v>3.2930617096987489</v>
      </c>
      <c r="J1064" s="12">
        <f>-Settings!$B$24*LN(H1064)</f>
        <v>9.8791851290962462</v>
      </c>
      <c r="K1064" s="12">
        <f>Settings!$B$12</f>
        <v>300</v>
      </c>
      <c r="L1064" s="12">
        <f>Settings!$B$12*Settings!$B$25</f>
        <v>75</v>
      </c>
    </row>
    <row r="1065" spans="1:12" x14ac:dyDescent="0.25">
      <c r="A1065" s="7">
        <v>9</v>
      </c>
      <c r="B1065" s="7">
        <v>100</v>
      </c>
      <c r="C1065" s="12">
        <f>MOD(Settings!$B$17*C1064,Settings!$B$18)</f>
        <v>1284344378</v>
      </c>
      <c r="D1065" s="12">
        <f>MAX(C1065,1)/Settings!$B$18</f>
        <v>0.59806945668443545</v>
      </c>
      <c r="E1065" s="12">
        <f>-Settings!$B$11*LN(D1065)</f>
        <v>30.842903008467935</v>
      </c>
      <c r="F1065" s="12">
        <f t="shared" si="35"/>
        <v>6315.1645095404438</v>
      </c>
      <c r="G1065" s="12">
        <f>MOD(Settings!$B$17*G1064,Settings!$B$18)</f>
        <v>434764183</v>
      </c>
      <c r="H1065" s="12">
        <f>MAX(G1065,1)/Settings!$B$18</f>
        <v>0.20245284922535198</v>
      </c>
      <c r="I1065" s="12">
        <f>-Settings!$B$21*LN(H1065)</f>
        <v>6.3889930515174225</v>
      </c>
      <c r="J1065" s="12">
        <f>-Settings!$B$24*LN(H1065)</f>
        <v>19.166979154552266</v>
      </c>
      <c r="K1065" s="12">
        <f>Settings!$B$12</f>
        <v>300</v>
      </c>
      <c r="L1065" s="12">
        <f>Settings!$B$12*Settings!$B$25</f>
        <v>75</v>
      </c>
    </row>
    <row r="1066" spans="1:12" x14ac:dyDescent="0.25">
      <c r="A1066" s="7">
        <v>9</v>
      </c>
      <c r="B1066" s="7">
        <v>101</v>
      </c>
      <c r="C1066" s="12">
        <f>MOD(Settings!$B$17*C1065,Settings!$B$18)</f>
        <v>1617825049</v>
      </c>
      <c r="D1066" s="12">
        <f>MAX(C1066,1)/Settings!$B$18</f>
        <v>0.75335849530685628</v>
      </c>
      <c r="E1066" s="12">
        <f>-Settings!$B$11*LN(D1066)</f>
        <v>16.992844505514118</v>
      </c>
      <c r="F1066" s="12">
        <f t="shared" si="35"/>
        <v>6332.1573540459576</v>
      </c>
      <c r="G1066" s="12">
        <f>MOD(Settings!$B$17*G1065,Settings!$B$18)</f>
        <v>1342256587</v>
      </c>
      <c r="H1066" s="12">
        <f>MAX(G1066,1)/Settings!$B$18</f>
        <v>0.62503693049076803</v>
      </c>
      <c r="I1066" s="12">
        <f>-Settings!$B$21*LN(H1066)</f>
        <v>1.8797781688247208</v>
      </c>
      <c r="J1066" s="12">
        <f>-Settings!$B$24*LN(H1066)</f>
        <v>5.639334506474162</v>
      </c>
      <c r="K1066" s="12">
        <f>Settings!$B$12</f>
        <v>300</v>
      </c>
      <c r="L1066" s="12">
        <f>Settings!$B$12*Settings!$B$25</f>
        <v>75</v>
      </c>
    </row>
    <row r="1067" spans="1:12" x14ac:dyDescent="0.25">
      <c r="A1067" s="7">
        <v>9</v>
      </c>
      <c r="B1067" s="7">
        <v>102</v>
      </c>
      <c r="C1067" s="12">
        <f>MOD(Settings!$B$17*C1066,Settings!$B$18)</f>
        <v>1495143876</v>
      </c>
      <c r="D1067" s="12">
        <f>MAX(C1067,1)/Settings!$B$18</f>
        <v>0.69623062233265054</v>
      </c>
      <c r="E1067" s="12">
        <f>-Settings!$B$11*LN(D1067)</f>
        <v>21.724459176425011</v>
      </c>
      <c r="F1067" s="12">
        <f t="shared" si="35"/>
        <v>6353.8818132223823</v>
      </c>
      <c r="G1067" s="12">
        <f>MOD(Settings!$B$17*G1066,Settings!$B$18)</f>
        <v>2138229621</v>
      </c>
      <c r="H1067" s="12">
        <f>MAX(G1067,1)/Settings!$B$18</f>
        <v>0.99569075833805409</v>
      </c>
      <c r="I1067" s="12">
        <f>-Settings!$B$21*LN(H1067)</f>
        <v>1.7274212815524194E-2</v>
      </c>
      <c r="J1067" s="12">
        <f>-Settings!$B$24*LN(H1067)</f>
        <v>5.1822638446572582E-2</v>
      </c>
      <c r="K1067" s="12">
        <f>Settings!$B$12</f>
        <v>300</v>
      </c>
      <c r="L1067" s="12">
        <f>Settings!$B$12*Settings!$B$25</f>
        <v>75</v>
      </c>
    </row>
    <row r="1068" spans="1:12" x14ac:dyDescent="0.25">
      <c r="A1068" s="7">
        <v>9</v>
      </c>
      <c r="B1068" s="7">
        <v>103</v>
      </c>
      <c r="C1068" s="12">
        <f>MOD(Settings!$B$17*C1067,Settings!$B$18)</f>
        <v>1176970385</v>
      </c>
      <c r="D1068" s="12">
        <f>MAX(C1068,1)/Settings!$B$18</f>
        <v>0.54806954485740023</v>
      </c>
      <c r="E1068" s="12">
        <f>-Settings!$B$11*LN(D1068)</f>
        <v>36.081185604720254</v>
      </c>
      <c r="F1068" s="12">
        <f t="shared" si="35"/>
        <v>6389.9629988271026</v>
      </c>
      <c r="G1068" s="12">
        <f>MOD(Settings!$B$17*G1067,Settings!$B$18)</f>
        <v>1233891249</v>
      </c>
      <c r="H1068" s="12">
        <f>MAX(G1068,1)/Settings!$B$18</f>
        <v>0.57457538767465177</v>
      </c>
      <c r="I1068" s="12">
        <f>-Settings!$B$21*LN(H1068)</f>
        <v>2.2164958687835279</v>
      </c>
      <c r="J1068" s="12">
        <f>-Settings!$B$24*LN(H1068)</f>
        <v>6.6494876063505837</v>
      </c>
      <c r="K1068" s="12">
        <f>Settings!$B$12</f>
        <v>300</v>
      </c>
      <c r="L1068" s="12">
        <f>Settings!$B$12*Settings!$B$25</f>
        <v>75</v>
      </c>
    </row>
    <row r="1069" spans="1:12" x14ac:dyDescent="0.25">
      <c r="A1069" s="7">
        <v>9</v>
      </c>
      <c r="B1069" s="7">
        <v>104</v>
      </c>
      <c r="C1069" s="12">
        <f>MOD(Settings!$B$17*C1068,Settings!$B$18)</f>
        <v>869388178</v>
      </c>
      <c r="D1069" s="12">
        <f>MAX(C1069,1)/Settings!$B$18</f>
        <v>0.40484041832612849</v>
      </c>
      <c r="E1069" s="12">
        <f>-Settings!$B$11*LN(D1069)</f>
        <v>54.255739100983639</v>
      </c>
      <c r="F1069" s="12">
        <f t="shared" si="35"/>
        <v>6444.2187379280858</v>
      </c>
      <c r="G1069" s="12">
        <f>MOD(Settings!$B$17*G1068,Settings!$B$18)</f>
        <v>1908126511</v>
      </c>
      <c r="H1069" s="12">
        <f>MAX(G1069,1)/Settings!$B$18</f>
        <v>0.88854064787204412</v>
      </c>
      <c r="I1069" s="12">
        <f>-Settings!$B$21*LN(H1069)</f>
        <v>0.47269953425079175</v>
      </c>
      <c r="J1069" s="12">
        <f>-Settings!$B$24*LN(H1069)</f>
        <v>1.4180986027523752</v>
      </c>
      <c r="K1069" s="12">
        <f>Settings!$B$12</f>
        <v>300</v>
      </c>
      <c r="L1069" s="12">
        <f>Settings!$B$12*Settings!$B$25</f>
        <v>75</v>
      </c>
    </row>
    <row r="1070" spans="1:12" x14ac:dyDescent="0.25">
      <c r="A1070" s="7">
        <v>9</v>
      </c>
      <c r="B1070" s="7">
        <v>105</v>
      </c>
      <c r="C1070" s="12">
        <f>MOD(Settings!$B$17*C1069,Settings!$B$18)</f>
        <v>328373458</v>
      </c>
      <c r="D1070" s="12">
        <f>MAX(C1070,1)/Settings!$B$18</f>
        <v>0.1529108072411785</v>
      </c>
      <c r="E1070" s="12">
        <f>-Settings!$B$11*LN(D1070)</f>
        <v>112.67402920706826</v>
      </c>
      <c r="F1070" s="12">
        <f t="shared" si="35"/>
        <v>6556.8927671351539</v>
      </c>
      <c r="G1070" s="12">
        <f>MOD(Settings!$B$17*G1069,Settings!$B$18)</f>
        <v>1508969726</v>
      </c>
      <c r="H1070" s="12">
        <f>MAX(G1070,1)/Settings!$B$18</f>
        <v>0.70266878544477218</v>
      </c>
      <c r="I1070" s="12">
        <f>-Settings!$B$21*LN(H1070)</f>
        <v>1.4114785706187203</v>
      </c>
      <c r="J1070" s="12">
        <f>-Settings!$B$24*LN(H1070)</f>
        <v>4.2344357118561611</v>
      </c>
      <c r="K1070" s="12">
        <f>Settings!$B$12</f>
        <v>300</v>
      </c>
      <c r="L1070" s="12">
        <f>Settings!$B$12*Settings!$B$25</f>
        <v>75</v>
      </c>
    </row>
    <row r="1071" spans="1:12" x14ac:dyDescent="0.25">
      <c r="A1071" s="7">
        <v>9</v>
      </c>
      <c r="B1071" s="7">
        <v>106</v>
      </c>
      <c r="C1071" s="12">
        <f>MOD(Settings!$B$17*C1070,Settings!$B$18)</f>
        <v>2087219463</v>
      </c>
      <c r="D1071" s="12">
        <f>MAX(C1071,1)/Settings!$B$18</f>
        <v>0.97193730248694188</v>
      </c>
      <c r="E1071" s="12">
        <f>-Settings!$B$11*LN(D1071)</f>
        <v>1.7078388129841735</v>
      </c>
      <c r="F1071" s="12">
        <f t="shared" si="35"/>
        <v>6558.6006059481379</v>
      </c>
      <c r="G1071" s="12">
        <f>MOD(Settings!$B$17*G1070,Settings!$B$18)</f>
        <v>1619797459</v>
      </c>
      <c r="H1071" s="12">
        <f>MAX(G1071,1)/Settings!$B$18</f>
        <v>0.7542769702869826</v>
      </c>
      <c r="I1071" s="12">
        <f>-Settings!$B$21*LN(H1071)</f>
        <v>1.1279825753075872</v>
      </c>
      <c r="J1071" s="12">
        <f>-Settings!$B$24*LN(H1071)</f>
        <v>3.3839477259227615</v>
      </c>
      <c r="K1071" s="12">
        <f>Settings!$B$12</f>
        <v>300</v>
      </c>
      <c r="L1071" s="12">
        <f>Settings!$B$12*Settings!$B$25</f>
        <v>75</v>
      </c>
    </row>
    <row r="1072" spans="1:12" x14ac:dyDescent="0.25">
      <c r="A1072" s="7">
        <v>9</v>
      </c>
      <c r="B1072" s="7">
        <v>107</v>
      </c>
      <c r="C1072" s="12">
        <f>MOD(Settings!$B$17*C1071,Settings!$B$18)</f>
        <v>752140896</v>
      </c>
      <c r="D1072" s="12">
        <f>MAX(C1072,1)/Settings!$B$18</f>
        <v>0.35024289803125097</v>
      </c>
      <c r="E1072" s="12">
        <f>-Settings!$B$11*LN(D1072)</f>
        <v>62.947702249584808</v>
      </c>
      <c r="F1072" s="12">
        <f t="shared" si="35"/>
        <v>6621.5483081977227</v>
      </c>
      <c r="G1072" s="12">
        <f>MOD(Settings!$B$17*G1071,Settings!$B$18)</f>
        <v>285700394</v>
      </c>
      <c r="H1072" s="12">
        <f>MAX(G1072,1)/Settings!$B$18</f>
        <v>0.13303961331631969</v>
      </c>
      <c r="I1072" s="12">
        <f>-Settings!$B$21*LN(H1072)</f>
        <v>8.0684334024945574</v>
      </c>
      <c r="J1072" s="12">
        <f>-Settings!$B$24*LN(H1072)</f>
        <v>24.205300207483674</v>
      </c>
      <c r="K1072" s="12">
        <f>Settings!$B$12</f>
        <v>300</v>
      </c>
      <c r="L1072" s="12">
        <f>Settings!$B$12*Settings!$B$25</f>
        <v>75</v>
      </c>
    </row>
    <row r="1073" spans="1:12" x14ac:dyDescent="0.25">
      <c r="A1073" s="7">
        <v>9</v>
      </c>
      <c r="B1073" s="7">
        <v>108</v>
      </c>
      <c r="C1073" s="12">
        <f>MOD(Settings!$B$17*C1072,Settings!$B$18)</f>
        <v>1143292830</v>
      </c>
      <c r="D1073" s="12">
        <f>MAX(C1073,1)/Settings!$B$18</f>
        <v>0.53238721123542043</v>
      </c>
      <c r="E1073" s="12">
        <f>-Settings!$B$11*LN(D1073)</f>
        <v>37.823052823198402</v>
      </c>
      <c r="F1073" s="12">
        <f t="shared" si="35"/>
        <v>6659.3713610209215</v>
      </c>
      <c r="G1073" s="12">
        <f>MOD(Settings!$B$17*G1072,Settings!$B$18)</f>
        <v>2140570913</v>
      </c>
      <c r="H1073" s="12">
        <f>MAX(G1073,1)/Settings!$B$18</f>
        <v>0.99678100738524511</v>
      </c>
      <c r="I1073" s="12">
        <f>-Settings!$B$21*LN(H1073)</f>
        <v>1.2896738866804253E-2</v>
      </c>
      <c r="J1073" s="12">
        <f>-Settings!$B$24*LN(H1073)</f>
        <v>3.8690216600412761E-2</v>
      </c>
      <c r="K1073" s="12">
        <f>Settings!$B$12</f>
        <v>300</v>
      </c>
      <c r="L1073" s="12">
        <f>Settings!$B$12*Settings!$B$25</f>
        <v>75</v>
      </c>
    </row>
    <row r="1074" spans="1:12" x14ac:dyDescent="0.25">
      <c r="A1074" s="7">
        <v>9</v>
      </c>
      <c r="B1074" s="7">
        <v>109</v>
      </c>
      <c r="C1074" s="12">
        <f>MOD(Settings!$B$17*C1073,Settings!$B$18)</f>
        <v>1786404101</v>
      </c>
      <c r="D1074" s="12">
        <f>MAX(C1074,1)/Settings!$B$18</f>
        <v>0.83185923371084936</v>
      </c>
      <c r="E1074" s="12">
        <f>-Settings!$B$11*LN(D1074)</f>
        <v>11.045522563595796</v>
      </c>
      <c r="F1074" s="12">
        <f t="shared" si="35"/>
        <v>6670.4168835845176</v>
      </c>
      <c r="G1074" s="12">
        <f>MOD(Settings!$B$17*G1073,Settings!$B$18)</f>
        <v>1929280247</v>
      </c>
      <c r="H1074" s="12">
        <f>MAX(G1074,1)/Settings!$B$18</f>
        <v>0.89839112381375907</v>
      </c>
      <c r="I1074" s="12">
        <f>-Settings!$B$21*LN(H1074)</f>
        <v>0.4285990224012029</v>
      </c>
      <c r="J1074" s="12">
        <f>-Settings!$B$24*LN(H1074)</f>
        <v>1.2857970672036088</v>
      </c>
      <c r="K1074" s="12">
        <f>Settings!$B$12</f>
        <v>300</v>
      </c>
      <c r="L1074" s="12">
        <f>Settings!$B$12*Settings!$B$25</f>
        <v>75</v>
      </c>
    </row>
    <row r="1075" spans="1:12" x14ac:dyDescent="0.25">
      <c r="A1075" s="7">
        <v>9</v>
      </c>
      <c r="B1075" s="7">
        <v>110</v>
      </c>
      <c r="C1075" s="12">
        <f>MOD(Settings!$B$17*C1074,Settings!$B$18)</f>
        <v>124856800</v>
      </c>
      <c r="D1075" s="12">
        <f>MAX(C1075,1)/Settings!$B$18</f>
        <v>5.8140978244198942E-2</v>
      </c>
      <c r="E1075" s="12">
        <f>-Settings!$B$11*LN(D1075)</f>
        <v>170.69307349964043</v>
      </c>
      <c r="F1075" s="12">
        <f t="shared" si="35"/>
        <v>6841.1099570841579</v>
      </c>
      <c r="G1075" s="12">
        <f>MOD(Settings!$B$17*G1074,Settings!$B$18)</f>
        <v>557525276</v>
      </c>
      <c r="H1075" s="12">
        <f>MAX(G1075,1)/Settings!$B$18</f>
        <v>0.25961793784965664</v>
      </c>
      <c r="I1075" s="12">
        <f>-Settings!$B$21*LN(H1075)</f>
        <v>5.3941767940209795</v>
      </c>
      <c r="J1075" s="12">
        <f>-Settings!$B$24*LN(H1075)</f>
        <v>16.182530382062939</v>
      </c>
      <c r="K1075" s="12">
        <f>Settings!$B$12</f>
        <v>300</v>
      </c>
      <c r="L1075" s="12">
        <f>Settings!$B$12*Settings!$B$25</f>
        <v>75</v>
      </c>
    </row>
    <row r="1076" spans="1:12" x14ac:dyDescent="0.25">
      <c r="A1076" s="7">
        <v>9</v>
      </c>
      <c r="B1076" s="7">
        <v>111</v>
      </c>
      <c r="C1076" s="12">
        <f>MOD(Settings!$B$17*C1075,Settings!$B$18)</f>
        <v>376714481</v>
      </c>
      <c r="D1076" s="12">
        <f>MAX(C1076,1)/Settings!$B$18</f>
        <v>0.17542135025161382</v>
      </c>
      <c r="E1076" s="12">
        <f>-Settings!$B$11*LN(D1076)</f>
        <v>104.43386899430507</v>
      </c>
      <c r="F1076" s="12">
        <f t="shared" si="35"/>
        <v>6945.5438260784631</v>
      </c>
      <c r="G1076" s="12">
        <f>MOD(Settings!$B$17*G1075,Settings!$B$18)</f>
        <v>856161871</v>
      </c>
      <c r="H1076" s="12">
        <f>MAX(G1076,1)/Settings!$B$18</f>
        <v>0.39868143917931309</v>
      </c>
      <c r="I1076" s="12">
        <f>-Settings!$B$21*LN(H1076)</f>
        <v>3.6783703161142949</v>
      </c>
      <c r="J1076" s="12">
        <f>-Settings!$B$24*LN(H1076)</f>
        <v>11.035110948342885</v>
      </c>
      <c r="K1076" s="12">
        <f>Settings!$B$12</f>
        <v>300</v>
      </c>
      <c r="L1076" s="12">
        <f>Settings!$B$12*Settings!$B$25</f>
        <v>75</v>
      </c>
    </row>
    <row r="1077" spans="1:12" x14ac:dyDescent="0.25">
      <c r="A1077" s="7">
        <v>9</v>
      </c>
      <c r="B1077" s="7">
        <v>112</v>
      </c>
      <c r="C1077" s="12">
        <f>MOD(Settings!$B$17*C1076,Settings!$B$18)</f>
        <v>658490811</v>
      </c>
      <c r="D1077" s="12">
        <f>MAX(C1077,1)/Settings!$B$18</f>
        <v>0.30663367887336468</v>
      </c>
      <c r="E1077" s="12">
        <f>-Settings!$B$11*LN(D1077)</f>
        <v>70.926088337058658</v>
      </c>
      <c r="F1077" s="12">
        <f t="shared" si="35"/>
        <v>7016.469914415522</v>
      </c>
      <c r="G1077" s="12">
        <f>MOD(Settings!$B$17*G1076,Settings!$B$18)</f>
        <v>1372130997</v>
      </c>
      <c r="H1077" s="12">
        <f>MAX(G1077,1)/Settings!$B$18</f>
        <v>0.63894828671540516</v>
      </c>
      <c r="I1077" s="12">
        <f>-Settings!$B$21*LN(H1077)</f>
        <v>1.7917270253495259</v>
      </c>
      <c r="J1077" s="12">
        <f>-Settings!$B$24*LN(H1077)</f>
        <v>5.3751810760485776</v>
      </c>
      <c r="K1077" s="12">
        <f>Settings!$B$12</f>
        <v>300</v>
      </c>
      <c r="L1077" s="12">
        <f>Settings!$B$12*Settings!$B$25</f>
        <v>75</v>
      </c>
    </row>
    <row r="1078" spans="1:12" x14ac:dyDescent="0.25">
      <c r="A1078" s="7">
        <v>9</v>
      </c>
      <c r="B1078" s="7">
        <v>113</v>
      </c>
      <c r="C1078" s="12">
        <f>MOD(Settings!$B$17*C1077,Settings!$B$18)</f>
        <v>1271827486</v>
      </c>
      <c r="D1078" s="12">
        <f>MAX(C1078,1)/Settings!$B$18</f>
        <v>0.59224082463990935</v>
      </c>
      <c r="E1078" s="12">
        <f>-Settings!$B$11*LN(D1078)</f>
        <v>31.430515706396015</v>
      </c>
      <c r="F1078" s="12">
        <f t="shared" si="35"/>
        <v>7047.9004301219184</v>
      </c>
      <c r="G1078" s="12">
        <f>MOD(Settings!$B$17*G1077,Settings!$B$18)</f>
        <v>1726265093</v>
      </c>
      <c r="H1078" s="12">
        <f>MAX(G1078,1)/Settings!$B$18</f>
        <v>0.80385482581511836</v>
      </c>
      <c r="I1078" s="12">
        <f>-Settings!$B$21*LN(H1078)</f>
        <v>0.87334636405418098</v>
      </c>
      <c r="J1078" s="12">
        <f>-Settings!$B$24*LN(H1078)</f>
        <v>2.6200390921625427</v>
      </c>
      <c r="K1078" s="12">
        <f>Settings!$B$12</f>
        <v>300</v>
      </c>
      <c r="L1078" s="12">
        <f>Settings!$B$12*Settings!$B$25</f>
        <v>75</v>
      </c>
    </row>
    <row r="1079" spans="1:12" x14ac:dyDescent="0.25">
      <c r="A1079" s="7">
        <v>9</v>
      </c>
      <c r="B1079" s="7">
        <v>114</v>
      </c>
      <c r="C1079" s="12">
        <f>MOD(Settings!$B$17*C1078,Settings!$B$18)</f>
        <v>1699818611</v>
      </c>
      <c r="D1079" s="12">
        <f>MAX(C1079,1)/Settings!$B$18</f>
        <v>0.79153972295650266</v>
      </c>
      <c r="E1079" s="12">
        <f>-Settings!$B$11*LN(D1079)</f>
        <v>14.026512839316821</v>
      </c>
      <c r="F1079" s="12">
        <f t="shared" si="35"/>
        <v>7061.926942961235</v>
      </c>
      <c r="G1079" s="12">
        <f>MOD(Settings!$B$17*G1078,Settings!$B$18)</f>
        <v>833347081</v>
      </c>
      <c r="H1079" s="12">
        <f>MAX(G1079,1)/Settings!$B$18</f>
        <v>0.3880574746933102</v>
      </c>
      <c r="I1079" s="12">
        <f>-Settings!$B$21*LN(H1079)</f>
        <v>3.7864072787050564</v>
      </c>
      <c r="J1079" s="12">
        <f>-Settings!$B$24*LN(H1079)</f>
        <v>11.35922183611517</v>
      </c>
      <c r="K1079" s="12">
        <f>Settings!$B$12</f>
        <v>300</v>
      </c>
      <c r="L1079" s="12">
        <f>Settings!$B$12*Settings!$B$25</f>
        <v>75</v>
      </c>
    </row>
    <row r="1080" spans="1:12" x14ac:dyDescent="0.25">
      <c r="A1080" s="7">
        <v>9</v>
      </c>
      <c r="B1080" s="7">
        <v>115</v>
      </c>
      <c r="C1080" s="12">
        <f>MOD(Settings!$B$17*C1079,Settings!$B$18)</f>
        <v>876439036</v>
      </c>
      <c r="D1080" s="12">
        <f>MAX(C1080,1)/Settings!$B$18</f>
        <v>0.40812372994056145</v>
      </c>
      <c r="E1080" s="12">
        <f>-Settings!$B$11*LN(D1080)</f>
        <v>53.77109345361913</v>
      </c>
      <c r="F1080" s="12">
        <f t="shared" si="35"/>
        <v>7115.698036414854</v>
      </c>
      <c r="G1080" s="12">
        <f>MOD(Settings!$B$17*G1079,Settings!$B$18)</f>
        <v>176044633</v>
      </c>
      <c r="H1080" s="12">
        <f>MAX(G1080,1)/Settings!$B$18</f>
        <v>8.1977170464572105E-2</v>
      </c>
      <c r="I1080" s="12">
        <f>-Settings!$B$21*LN(H1080)</f>
        <v>10.005257917797953</v>
      </c>
      <c r="J1080" s="12">
        <f>-Settings!$B$24*LN(H1080)</f>
        <v>30.015773753393859</v>
      </c>
      <c r="K1080" s="12">
        <f>Settings!$B$12</f>
        <v>300</v>
      </c>
      <c r="L1080" s="12">
        <f>Settings!$B$12*Settings!$B$25</f>
        <v>75</v>
      </c>
    </row>
    <row r="1081" spans="1:12" x14ac:dyDescent="0.25">
      <c r="A1081" s="7">
        <v>9</v>
      </c>
      <c r="B1081" s="7">
        <v>116</v>
      </c>
      <c r="C1081" s="12">
        <f>MOD(Settings!$B$17*C1080,Settings!$B$18)</f>
        <v>720543279</v>
      </c>
      <c r="D1081" s="12">
        <f>MAX(C1081,1)/Settings!$B$18</f>
        <v>0.33552911101632243</v>
      </c>
      <c r="E1081" s="12">
        <f>-Settings!$B$11*LN(D1081)</f>
        <v>65.522793437068529</v>
      </c>
      <c r="F1081" s="12">
        <f t="shared" si="35"/>
        <v>7181.2208298519226</v>
      </c>
      <c r="G1081" s="12">
        <f>MOD(Settings!$B$17*G1080,Settings!$B$18)</f>
        <v>1697164912</v>
      </c>
      <c r="H1081" s="12">
        <f>MAX(G1081,1)/Settings!$B$18</f>
        <v>0.79030399806345997</v>
      </c>
      <c r="I1081" s="12">
        <f>-Settings!$B$21*LN(H1081)</f>
        <v>0.94135039946115728</v>
      </c>
      <c r="J1081" s="12">
        <f>-Settings!$B$24*LN(H1081)</f>
        <v>2.8240511983834717</v>
      </c>
      <c r="K1081" s="12">
        <f>Settings!$B$12</f>
        <v>300</v>
      </c>
      <c r="L1081" s="12">
        <f>Settings!$B$12*Settings!$B$25</f>
        <v>75</v>
      </c>
    </row>
    <row r="1082" spans="1:12" x14ac:dyDescent="0.25">
      <c r="A1082" s="7">
        <v>9</v>
      </c>
      <c r="B1082" s="7">
        <v>117</v>
      </c>
      <c r="C1082" s="12">
        <f>MOD(Settings!$B$17*C1081,Settings!$B$18)</f>
        <v>510604720</v>
      </c>
      <c r="D1082" s="12">
        <f>MAX(C1082,1)/Settings!$B$18</f>
        <v>0.2377688513313275</v>
      </c>
      <c r="E1082" s="12">
        <f>-Settings!$B$11*LN(D1082)</f>
        <v>86.187377408224577</v>
      </c>
      <c r="F1082" s="12">
        <f t="shared" si="35"/>
        <v>7267.4082072601468</v>
      </c>
      <c r="G1082" s="12">
        <f>MOD(Settings!$B$17*G1081,Settings!$B$18)</f>
        <v>1372876530</v>
      </c>
      <c r="H1082" s="12">
        <f>MAX(G1082,1)/Settings!$B$18</f>
        <v>0.63929545257207721</v>
      </c>
      <c r="I1082" s="12">
        <f>-Settings!$B$21*LN(H1082)</f>
        <v>1.7895542574835055</v>
      </c>
      <c r="J1082" s="12">
        <f>-Settings!$B$24*LN(H1082)</f>
        <v>5.3686627724505165</v>
      </c>
      <c r="K1082" s="12">
        <f>Settings!$B$12</f>
        <v>300</v>
      </c>
      <c r="L1082" s="12">
        <f>Settings!$B$12*Settings!$B$25</f>
        <v>75</v>
      </c>
    </row>
    <row r="1083" spans="1:12" x14ac:dyDescent="0.25">
      <c r="A1083" s="7">
        <v>9</v>
      </c>
      <c r="B1083" s="7">
        <v>118</v>
      </c>
      <c r="C1083" s="12">
        <f>MOD(Settings!$B$17*C1082,Settings!$B$18)</f>
        <v>388875628</v>
      </c>
      <c r="D1083" s="12">
        <f>MAX(C1083,1)/Settings!$B$18</f>
        <v>0.1810843256214095</v>
      </c>
      <c r="E1083" s="12">
        <f>-Settings!$B$11*LN(D1083)</f>
        <v>102.52754812782322</v>
      </c>
      <c r="F1083" s="12">
        <f t="shared" si="35"/>
        <v>7369.9357553879699</v>
      </c>
      <c r="G1083" s="12">
        <f>MOD(Settings!$B$17*G1082,Settings!$B$18)</f>
        <v>1371536342</v>
      </c>
      <c r="H1083" s="12">
        <f>MAX(G1083,1)/Settings!$B$18</f>
        <v>0.63867137890247228</v>
      </c>
      <c r="I1083" s="12">
        <f>-Settings!$B$21*LN(H1083)</f>
        <v>1.7934609236275234</v>
      </c>
      <c r="J1083" s="12">
        <f>-Settings!$B$24*LN(H1083)</f>
        <v>5.3803827708825702</v>
      </c>
      <c r="K1083" s="12">
        <f>Settings!$B$12</f>
        <v>300</v>
      </c>
      <c r="L1083" s="12">
        <f>Settings!$B$12*Settings!$B$25</f>
        <v>75</v>
      </c>
    </row>
    <row r="1084" spans="1:12" x14ac:dyDescent="0.25">
      <c r="A1084" s="7">
        <v>9</v>
      </c>
      <c r="B1084" s="7">
        <v>119</v>
      </c>
      <c r="C1084" s="12">
        <f>MOD(Settings!$B$17*C1083,Settings!$B$18)</f>
        <v>1039941975</v>
      </c>
      <c r="D1084" s="12">
        <f>MAX(C1084,1)/Settings!$B$18</f>
        <v>0.48426071902935425</v>
      </c>
      <c r="E1084" s="12">
        <f>-Settings!$B$11*LN(D1084)</f>
        <v>43.507910497121046</v>
      </c>
      <c r="F1084" s="12">
        <f t="shared" si="35"/>
        <v>7413.4436658850909</v>
      </c>
      <c r="G1084" s="12">
        <f>MOD(Settings!$B$17*G1083,Settings!$B$18)</f>
        <v>321833096</v>
      </c>
      <c r="H1084" s="12">
        <f>MAX(G1084,1)/Settings!$B$18</f>
        <v>0.14986521385138166</v>
      </c>
      <c r="I1084" s="12">
        <f>-Settings!$B$21*LN(H1084)</f>
        <v>7.5920758526796872</v>
      </c>
      <c r="J1084" s="12">
        <f>-Settings!$B$24*LN(H1084)</f>
        <v>22.776227558039061</v>
      </c>
      <c r="K1084" s="12">
        <f>Settings!$B$12</f>
        <v>300</v>
      </c>
      <c r="L1084" s="12">
        <f>Settings!$B$12*Settings!$B$25</f>
        <v>75</v>
      </c>
    </row>
    <row r="1085" spans="1:12" x14ac:dyDescent="0.25">
      <c r="A1085" s="7">
        <v>9</v>
      </c>
      <c r="B1085" s="7">
        <v>120</v>
      </c>
      <c r="C1085" s="12">
        <f>MOD(Settings!$B$17*C1084,Settings!$B$18)</f>
        <v>2082854539</v>
      </c>
      <c r="D1085" s="12">
        <f>MAX(C1085,1)/Settings!$B$18</f>
        <v>0.96990472635715486</v>
      </c>
      <c r="E1085" s="12">
        <f>-Settings!$B$11*LN(D1085)</f>
        <v>1.8334459535393417</v>
      </c>
      <c r="F1085" s="12">
        <f t="shared" si="35"/>
        <v>7415.2771118386299</v>
      </c>
      <c r="G1085" s="12">
        <f>MOD(Settings!$B$17*G1084,Settings!$B$18)</f>
        <v>1685021326</v>
      </c>
      <c r="H1085" s="12">
        <f>MAX(G1085,1)/Settings!$B$18</f>
        <v>0.7846492001715345</v>
      </c>
      <c r="I1085" s="12">
        <f>-Settings!$B$21*LN(H1085)</f>
        <v>0.97007415936870589</v>
      </c>
      <c r="J1085" s="12">
        <f>-Settings!$B$24*LN(H1085)</f>
        <v>2.9102224781061174</v>
      </c>
      <c r="K1085" s="12">
        <f>Settings!$B$12</f>
        <v>300</v>
      </c>
      <c r="L1085" s="12">
        <f>Settings!$B$12*Settings!$B$25</f>
        <v>75</v>
      </c>
    </row>
    <row r="1086" spans="1:12" x14ac:dyDescent="0.25">
      <c r="A1086" s="7">
        <v>10</v>
      </c>
      <c r="B1086" s="7">
        <v>1</v>
      </c>
      <c r="C1086" s="12">
        <f>MOD(Settings!$B$17*(Settings!$B$15+1000*A1086),Settings!$B$18)</f>
        <v>375552415</v>
      </c>
      <c r="D1086" s="12">
        <f>MAX(C1086,1)/Settings!$B$18</f>
        <v>0.17488022110186527</v>
      </c>
      <c r="E1086" s="12">
        <f>-Settings!$B$11*LN(D1086)</f>
        <v>104.61923941491149</v>
      </c>
      <c r="F1086" s="12">
        <f>E1086</f>
        <v>104.61923941491149</v>
      </c>
      <c r="G1086" s="12">
        <f>MOD(Settings!$B$17*(Settings!$B$16+1000*A1086),Settings!$B$18)</f>
        <v>1081043047</v>
      </c>
      <c r="H1086" s="12">
        <f>MAX(G1086,1)/Settings!$B$18</f>
        <v>0.5033998971355147</v>
      </c>
      <c r="I1086" s="12">
        <f>-Settings!$B$21*LN(H1086)</f>
        <v>2.7454816024816187</v>
      </c>
      <c r="J1086" s="12">
        <f>-Settings!$B$24*LN(H1086)</f>
        <v>8.2364448074448564</v>
      </c>
      <c r="K1086" s="12">
        <f>Settings!$B$12</f>
        <v>300</v>
      </c>
      <c r="L1086" s="12">
        <f>Settings!$B$12*Settings!$B$25</f>
        <v>75</v>
      </c>
    </row>
    <row r="1087" spans="1:12" x14ac:dyDescent="0.25">
      <c r="A1087" s="7">
        <v>10</v>
      </c>
      <c r="B1087" s="7">
        <v>2</v>
      </c>
      <c r="C1087" s="12">
        <f>MOD(Settings!$B$17*C1086,Settings!$B$18)</f>
        <v>455000372</v>
      </c>
      <c r="D1087" s="12">
        <f>MAX(C1087,1)/Settings!$B$18</f>
        <v>0.21187605904968271</v>
      </c>
      <c r="E1087" s="12">
        <f>-Settings!$B$11*LN(D1087)</f>
        <v>93.105228143720126</v>
      </c>
      <c r="F1087" s="12">
        <f t="shared" ref="F1087:F1118" si="36">F1086+E1087</f>
        <v>197.7244675586316</v>
      </c>
      <c r="G1087" s="12">
        <f>MOD(Settings!$B$17*G1086,Settings!$B$18)</f>
        <v>1378837309</v>
      </c>
      <c r="H1087" s="12">
        <f>MAX(G1087,1)/Settings!$B$18</f>
        <v>0.64207115659586678</v>
      </c>
      <c r="I1087" s="12">
        <f>-Settings!$B$21*LN(H1087)</f>
        <v>1.7722245824596172</v>
      </c>
      <c r="J1087" s="12">
        <f>-Settings!$B$24*LN(H1087)</f>
        <v>5.3166737473788519</v>
      </c>
      <c r="K1087" s="12">
        <f>Settings!$B$12</f>
        <v>300</v>
      </c>
      <c r="L1087" s="12">
        <f>Settings!$B$12*Settings!$B$25</f>
        <v>75</v>
      </c>
    </row>
    <row r="1088" spans="1:12" x14ac:dyDescent="0.25">
      <c r="A1088" s="7">
        <v>10</v>
      </c>
      <c r="B1088" s="7">
        <v>3</v>
      </c>
      <c r="C1088" s="12">
        <f>MOD(Settings!$B$17*C1087,Settings!$B$18)</f>
        <v>1985237</v>
      </c>
      <c r="D1088" s="12">
        <f>MAX(C1088,1)/Settings!$B$18</f>
        <v>9.2444801746143401E-4</v>
      </c>
      <c r="E1088" s="12">
        <f>-Settings!$B$11*LN(D1088)</f>
        <v>419.17882418701754</v>
      </c>
      <c r="F1088" s="12">
        <f t="shared" si="36"/>
        <v>616.90329174564908</v>
      </c>
      <c r="G1088" s="12">
        <f>MOD(Settings!$B$17*G1087,Settings!$B$18)</f>
        <v>622617586</v>
      </c>
      <c r="H1088" s="12">
        <f>MAX(G1088,1)/Settings!$B$18</f>
        <v>0.28992890673220573</v>
      </c>
      <c r="I1088" s="12">
        <f>-Settings!$B$21*LN(H1088)</f>
        <v>4.9524781410195393</v>
      </c>
      <c r="J1088" s="12">
        <f>-Settings!$B$24*LN(H1088)</f>
        <v>14.857434423058617</v>
      </c>
      <c r="K1088" s="12">
        <f>Settings!$B$12</f>
        <v>300</v>
      </c>
      <c r="L1088" s="12">
        <f>Settings!$B$12*Settings!$B$25</f>
        <v>75</v>
      </c>
    </row>
    <row r="1089" spans="1:12" x14ac:dyDescent="0.25">
      <c r="A1089" s="7">
        <v>10</v>
      </c>
      <c r="B1089" s="7">
        <v>4</v>
      </c>
      <c r="C1089" s="12">
        <f>MOD(Settings!$B$17*C1088,Settings!$B$18)</f>
        <v>1153623554</v>
      </c>
      <c r="D1089" s="12">
        <f>MAX(C1089,1)/Settings!$B$18</f>
        <v>0.53719782947432149</v>
      </c>
      <c r="E1089" s="12">
        <f>-Settings!$B$11*LN(D1089)</f>
        <v>37.283331287019401</v>
      </c>
      <c r="F1089" s="12">
        <f t="shared" si="36"/>
        <v>654.18662303266854</v>
      </c>
      <c r="G1089" s="12">
        <f>MOD(Settings!$B$17*G1088,Settings!$B$18)</f>
        <v>1793439718</v>
      </c>
      <c r="H1089" s="12">
        <f>MAX(G1089,1)/Settings!$B$18</f>
        <v>0.83513544818159913</v>
      </c>
      <c r="I1089" s="12">
        <f>-Settings!$B$21*LN(H1089)</f>
        <v>0.72064541558125761</v>
      </c>
      <c r="J1089" s="12">
        <f>-Settings!$B$24*LN(H1089)</f>
        <v>2.1619362467437728</v>
      </c>
      <c r="K1089" s="12">
        <f>Settings!$B$12</f>
        <v>300</v>
      </c>
      <c r="L1089" s="12">
        <f>Settings!$B$12*Settings!$B$25</f>
        <v>75</v>
      </c>
    </row>
    <row r="1090" spans="1:12" x14ac:dyDescent="0.25">
      <c r="A1090" s="7">
        <v>10</v>
      </c>
      <c r="B1090" s="7">
        <v>5</v>
      </c>
      <c r="C1090" s="12">
        <f>MOD(Settings!$B$17*C1089,Settings!$B$18)</f>
        <v>1468706962</v>
      </c>
      <c r="D1090" s="12">
        <f>MAX(C1090,1)/Settings!$B$18</f>
        <v>0.68391997492123391</v>
      </c>
      <c r="E1090" s="12">
        <f>-Settings!$B$11*LN(D1090)</f>
        <v>22.794861835998656</v>
      </c>
      <c r="F1090" s="12">
        <f t="shared" si="36"/>
        <v>676.98148486866717</v>
      </c>
      <c r="G1090" s="12">
        <f>MOD(Settings!$B$17*G1089,Settings!$B$18)</f>
        <v>260871134</v>
      </c>
      <c r="H1090" s="12">
        <f>MAX(G1090,1)/Settings!$B$18</f>
        <v>0.12147758813643715</v>
      </c>
      <c r="I1090" s="12">
        <f>-Settings!$B$21*LN(H1090)</f>
        <v>8.4321019719949692</v>
      </c>
      <c r="J1090" s="12">
        <f>-Settings!$B$24*LN(H1090)</f>
        <v>25.29630591598491</v>
      </c>
      <c r="K1090" s="12">
        <f>Settings!$B$12</f>
        <v>300</v>
      </c>
      <c r="L1090" s="12">
        <f>Settings!$B$12*Settings!$B$25</f>
        <v>75</v>
      </c>
    </row>
    <row r="1091" spans="1:12" x14ac:dyDescent="0.25">
      <c r="A1091" s="7">
        <v>10</v>
      </c>
      <c r="B1091" s="7">
        <v>6</v>
      </c>
      <c r="C1091" s="12">
        <f>MOD(Settings!$B$17*C1090,Settings!$B$18)</f>
        <v>1380871716</v>
      </c>
      <c r="D1091" s="12">
        <f>MAX(C1091,1)/Settings!$B$18</f>
        <v>0.64301850117883574</v>
      </c>
      <c r="E1091" s="12">
        <f>-Settings!$B$11*LN(D1091)</f>
        <v>26.494906916459087</v>
      </c>
      <c r="F1091" s="12">
        <f t="shared" si="36"/>
        <v>703.47639178512622</v>
      </c>
      <c r="G1091" s="12">
        <f>MOD(Settings!$B$17*G1090,Settings!$B$18)</f>
        <v>1447025611</v>
      </c>
      <c r="H1091" s="12">
        <f>MAX(G1091,1)/Settings!$B$18</f>
        <v>0.67382380909930162</v>
      </c>
      <c r="I1091" s="12">
        <f>-Settings!$B$21*LN(H1091)</f>
        <v>1.5791464523019758</v>
      </c>
      <c r="J1091" s="12">
        <f>-Settings!$B$24*LN(H1091)</f>
        <v>4.7374393569059272</v>
      </c>
      <c r="K1091" s="12">
        <f>Settings!$B$12</f>
        <v>300</v>
      </c>
      <c r="L1091" s="12">
        <f>Settings!$B$12*Settings!$B$25</f>
        <v>75</v>
      </c>
    </row>
    <row r="1092" spans="1:12" x14ac:dyDescent="0.25">
      <c r="A1092" s="7">
        <v>10</v>
      </c>
      <c r="B1092" s="7">
        <v>7</v>
      </c>
      <c r="C1092" s="12">
        <f>MOD(Settings!$B$17*C1091,Settings!$B$18)</f>
        <v>455157683</v>
      </c>
      <c r="D1092" s="12">
        <f>MAX(C1092,1)/Settings!$B$18</f>
        <v>0.21194931269248449</v>
      </c>
      <c r="E1092" s="12">
        <f>-Settings!$B$11*LN(D1092)</f>
        <v>93.084487438208299</v>
      </c>
      <c r="F1092" s="12">
        <f t="shared" si="36"/>
        <v>796.5608792233345</v>
      </c>
      <c r="G1092" s="12">
        <f>MOD(Settings!$B$17*G1091,Settings!$B$18)</f>
        <v>2054625449</v>
      </c>
      <c r="H1092" s="12">
        <f>MAX(G1092,1)/Settings!$B$18</f>
        <v>0.95675953196210761</v>
      </c>
      <c r="I1092" s="12">
        <f>-Settings!$B$21*LN(H1092)</f>
        <v>0.17681276748136582</v>
      </c>
      <c r="J1092" s="12">
        <f>-Settings!$B$24*LN(H1092)</f>
        <v>0.53043830244409751</v>
      </c>
      <c r="K1092" s="12">
        <f>Settings!$B$12</f>
        <v>300</v>
      </c>
      <c r="L1092" s="12">
        <f>Settings!$B$12*Settings!$B$25</f>
        <v>75</v>
      </c>
    </row>
    <row r="1093" spans="1:12" x14ac:dyDescent="0.25">
      <c r="A1093" s="7">
        <v>10</v>
      </c>
      <c r="B1093" s="7">
        <v>8</v>
      </c>
      <c r="C1093" s="12">
        <f>MOD(Settings!$B$17*C1092,Settings!$B$18)</f>
        <v>498427567</v>
      </c>
      <c r="D1093" s="12">
        <f>MAX(C1093,1)/Settings!$B$18</f>
        <v>0.2320984225869637</v>
      </c>
      <c r="E1093" s="12">
        <f>-Settings!$B$11*LN(D1093)</f>
        <v>87.635625719372271</v>
      </c>
      <c r="F1093" s="12">
        <f t="shared" si="36"/>
        <v>884.19650494270672</v>
      </c>
      <c r="G1093" s="12">
        <f>MOD(Settings!$B$17*G1092,Settings!$B$18)</f>
        <v>552877583</v>
      </c>
      <c r="H1093" s="12">
        <f>MAX(G1093,1)/Settings!$B$18</f>
        <v>0.25745368714325767</v>
      </c>
      <c r="I1093" s="12">
        <f>-Settings!$B$21*LN(H1093)</f>
        <v>5.4276617232346842</v>
      </c>
      <c r="J1093" s="12">
        <f>-Settings!$B$24*LN(H1093)</f>
        <v>16.282985169704052</v>
      </c>
      <c r="K1093" s="12">
        <f>Settings!$B$12</f>
        <v>300</v>
      </c>
      <c r="L1093" s="12">
        <f>Settings!$B$12*Settings!$B$25</f>
        <v>75</v>
      </c>
    </row>
    <row r="1094" spans="1:12" x14ac:dyDescent="0.25">
      <c r="A1094" s="7">
        <v>10</v>
      </c>
      <c r="B1094" s="7">
        <v>9</v>
      </c>
      <c r="C1094" s="12">
        <f>MOD(Settings!$B$17*C1093,Settings!$B$18)</f>
        <v>1885895269</v>
      </c>
      <c r="D1094" s="12">
        <f>MAX(C1094,1)/Settings!$B$18</f>
        <v>0.87818841909905354</v>
      </c>
      <c r="E1094" s="12">
        <f>-Settings!$B$11*LN(D1094)</f>
        <v>7.79364648178632</v>
      </c>
      <c r="F1094" s="12">
        <f t="shared" si="36"/>
        <v>891.99015142449309</v>
      </c>
      <c r="G1094" s="12">
        <f>MOD(Settings!$B$17*G1093,Settings!$B$18)</f>
        <v>51796912</v>
      </c>
      <c r="H1094" s="12">
        <f>MAX(G1094,1)/Settings!$B$18</f>
        <v>2.4119816731717352E-2</v>
      </c>
      <c r="I1094" s="12">
        <f>-Settings!$B$21*LN(H1094)</f>
        <v>14.8988860213581</v>
      </c>
      <c r="J1094" s="12">
        <f>-Settings!$B$24*LN(H1094)</f>
        <v>44.696658064074299</v>
      </c>
      <c r="K1094" s="12">
        <f>Settings!$B$12</f>
        <v>300</v>
      </c>
      <c r="L1094" s="12">
        <f>Settings!$B$12*Settings!$B$25</f>
        <v>75</v>
      </c>
    </row>
    <row r="1095" spans="1:12" x14ac:dyDescent="0.25">
      <c r="A1095" s="7">
        <v>10</v>
      </c>
      <c r="B1095" s="7">
        <v>10</v>
      </c>
      <c r="C1095" s="12">
        <f>MOD(Settings!$B$17*C1094,Settings!$B$18)</f>
        <v>1530640010</v>
      </c>
      <c r="D1095" s="12">
        <f>MAX(C1095,1)/Settings!$B$18</f>
        <v>0.71275979779323551</v>
      </c>
      <c r="E1095" s="12">
        <f>-Settings!$B$11*LN(D1095)</f>
        <v>20.316648289104428</v>
      </c>
      <c r="F1095" s="12">
        <f t="shared" si="36"/>
        <v>912.30679971359757</v>
      </c>
      <c r="G1095" s="12">
        <f>MOD(Settings!$B$17*G1094,Settings!$B$18)</f>
        <v>819822949</v>
      </c>
      <c r="H1095" s="12">
        <f>MAX(G1095,1)/Settings!$B$18</f>
        <v>0.38175980997353781</v>
      </c>
      <c r="I1095" s="12">
        <f>-Settings!$B$21*LN(H1095)</f>
        <v>3.851854551347651</v>
      </c>
      <c r="J1095" s="12">
        <f>-Settings!$B$24*LN(H1095)</f>
        <v>11.555563654042952</v>
      </c>
      <c r="K1095" s="12">
        <f>Settings!$B$12</f>
        <v>300</v>
      </c>
      <c r="L1095" s="12">
        <f>Settings!$B$12*Settings!$B$25</f>
        <v>75</v>
      </c>
    </row>
    <row r="1096" spans="1:12" x14ac:dyDescent="0.25">
      <c r="A1096" s="7">
        <v>10</v>
      </c>
      <c r="B1096" s="7">
        <v>11</v>
      </c>
      <c r="C1096" s="12">
        <f>MOD(Settings!$B$17*C1095,Settings!$B$18)</f>
        <v>760040657</v>
      </c>
      <c r="D1096" s="12">
        <f>MAX(C1096,1)/Settings!$B$18</f>
        <v>0.35392151090964746</v>
      </c>
      <c r="E1096" s="12">
        <f>-Settings!$B$11*LN(D1096)</f>
        <v>62.320806661573414</v>
      </c>
      <c r="F1096" s="12">
        <f t="shared" si="36"/>
        <v>974.62760637517101</v>
      </c>
      <c r="G1096" s="12">
        <f>MOD(Settings!$B$17*G1095,Settings!$B$18)</f>
        <v>509224691</v>
      </c>
      <c r="H1096" s="12">
        <f>MAX(G1096,1)/Settings!$B$18</f>
        <v>0.23712622525036625</v>
      </c>
      <c r="I1096" s="12">
        <f>-Settings!$B$21*LN(H1096)</f>
        <v>5.7566507345312274</v>
      </c>
      <c r="J1096" s="12">
        <f>-Settings!$B$24*LN(H1096)</f>
        <v>17.269952203593682</v>
      </c>
      <c r="K1096" s="12">
        <f>Settings!$B$12</f>
        <v>300</v>
      </c>
      <c r="L1096" s="12">
        <f>Settings!$B$12*Settings!$B$25</f>
        <v>75</v>
      </c>
    </row>
    <row r="1097" spans="1:12" x14ac:dyDescent="0.25">
      <c r="A1097" s="7">
        <v>10</v>
      </c>
      <c r="B1097" s="7">
        <v>12</v>
      </c>
      <c r="C1097" s="12">
        <f>MOD(Settings!$B$17*C1096,Settings!$B$18)</f>
        <v>770589843</v>
      </c>
      <c r="D1097" s="12">
        <f>MAX(C1097,1)/Settings!$B$18</f>
        <v>0.35883385844474375</v>
      </c>
      <c r="E1097" s="12">
        <f>-Settings!$B$11*LN(D1097)</f>
        <v>61.493747247698451</v>
      </c>
      <c r="F1097" s="12">
        <f t="shared" si="36"/>
        <v>1036.1213536228695</v>
      </c>
      <c r="G1097" s="12">
        <f>MOD(Settings!$B$17*G1096,Settings!$B$18)</f>
        <v>817048342</v>
      </c>
      <c r="H1097" s="12">
        <f>MAX(G1097,1)/Settings!$B$18</f>
        <v>0.38046778290554312</v>
      </c>
      <c r="I1097" s="12">
        <f>-Settings!$B$21*LN(H1097)</f>
        <v>3.8654151027368431</v>
      </c>
      <c r="J1097" s="12">
        <f>-Settings!$B$24*LN(H1097)</f>
        <v>11.596245308210529</v>
      </c>
      <c r="K1097" s="12">
        <f>Settings!$B$12</f>
        <v>300</v>
      </c>
      <c r="L1097" s="12">
        <f>Settings!$B$12*Settings!$B$25</f>
        <v>75</v>
      </c>
    </row>
    <row r="1098" spans="1:12" x14ac:dyDescent="0.25">
      <c r="A1098" s="7">
        <v>10</v>
      </c>
      <c r="B1098" s="7">
        <v>13</v>
      </c>
      <c r="C1098" s="12">
        <f>MOD(Settings!$B$17*C1097,Settings!$B$18)</f>
        <v>1977099891</v>
      </c>
      <c r="D1098" s="12">
        <f>MAX(C1098,1)/Settings!$B$18</f>
        <v>0.92065888080776614</v>
      </c>
      <c r="E1098" s="12">
        <f>-Settings!$B$11*LN(D1098)</f>
        <v>4.9599414287273262</v>
      </c>
      <c r="F1098" s="12">
        <f t="shared" si="36"/>
        <v>1041.0812950515967</v>
      </c>
      <c r="G1098" s="12">
        <f>MOD(Settings!$B$17*G1097,Settings!$B$18)</f>
        <v>1121045076</v>
      </c>
      <c r="H1098" s="12">
        <f>MAX(G1098,1)/Settings!$B$18</f>
        <v>0.52202729346325027</v>
      </c>
      <c r="I1098" s="12">
        <f>-Settings!$B$21*LN(H1098)</f>
        <v>2.6001416245532605</v>
      </c>
      <c r="J1098" s="12">
        <f>-Settings!$B$24*LN(H1098)</f>
        <v>7.8004248736597814</v>
      </c>
      <c r="K1098" s="12">
        <f>Settings!$B$12</f>
        <v>300</v>
      </c>
      <c r="L1098" s="12">
        <f>Settings!$B$12*Settings!$B$25</f>
        <v>75</v>
      </c>
    </row>
    <row r="1099" spans="1:12" x14ac:dyDescent="0.25">
      <c r="A1099" s="7">
        <v>10</v>
      </c>
      <c r="B1099" s="7">
        <v>14</v>
      </c>
      <c r="C1099" s="12">
        <f>MOD(Settings!$B$17*C1098,Settings!$B$18)</f>
        <v>1103398006</v>
      </c>
      <c r="D1099" s="12">
        <f>MAX(C1099,1)/Settings!$B$18</f>
        <v>0.51380973612601388</v>
      </c>
      <c r="E1099" s="12">
        <f>-Settings!$B$11*LN(D1099)</f>
        <v>39.954134713994051</v>
      </c>
      <c r="F1099" s="12">
        <f t="shared" si="36"/>
        <v>1081.0354297655908</v>
      </c>
      <c r="G1099" s="12">
        <f>MOD(Settings!$B$17*G1098,Settings!$B$18)</f>
        <v>1530557201</v>
      </c>
      <c r="H1099" s="12">
        <f>MAX(G1099,1)/Settings!$B$18</f>
        <v>0.71272123684767696</v>
      </c>
      <c r="I1099" s="12">
        <f>-Settings!$B$21*LN(H1099)</f>
        <v>1.3546596287221211</v>
      </c>
      <c r="J1099" s="12">
        <f>-Settings!$B$24*LN(H1099)</f>
        <v>4.063978886166363</v>
      </c>
      <c r="K1099" s="12">
        <f>Settings!$B$12</f>
        <v>300</v>
      </c>
      <c r="L1099" s="12">
        <f>Settings!$B$12*Settings!$B$25</f>
        <v>75</v>
      </c>
    </row>
    <row r="1100" spans="1:12" x14ac:dyDescent="0.25">
      <c r="A1100" s="7">
        <v>10</v>
      </c>
      <c r="B1100" s="7">
        <v>15</v>
      </c>
      <c r="C1100" s="12">
        <f>MOD(Settings!$B$17*C1099,Settings!$B$18)</f>
        <v>1288994997</v>
      </c>
      <c r="D1100" s="12">
        <f>MAX(C1100,1)/Settings!$B$18</f>
        <v>0.6002350699157617</v>
      </c>
      <c r="E1100" s="12">
        <f>-Settings!$B$11*LN(D1100)</f>
        <v>30.626035038003003</v>
      </c>
      <c r="F1100" s="12">
        <f t="shared" si="36"/>
        <v>1111.6614648035938</v>
      </c>
      <c r="G1100" s="12">
        <f>MOD(Settings!$B$17*G1099,Settings!$B$18)</f>
        <v>1515753441</v>
      </c>
      <c r="H1100" s="12">
        <f>MAX(G1100,1)/Settings!$B$18</f>
        <v>0.70582769890587205</v>
      </c>
      <c r="I1100" s="12">
        <f>-Settings!$B$21*LN(H1100)</f>
        <v>1.3935364952632816</v>
      </c>
      <c r="J1100" s="12">
        <f>-Settings!$B$24*LN(H1100)</f>
        <v>4.1806094857898444</v>
      </c>
      <c r="K1100" s="12">
        <f>Settings!$B$12</f>
        <v>300</v>
      </c>
      <c r="L1100" s="12">
        <f>Settings!$B$12*Settings!$B$25</f>
        <v>75</v>
      </c>
    </row>
    <row r="1101" spans="1:12" x14ac:dyDescent="0.25">
      <c r="A1101" s="7">
        <v>10</v>
      </c>
      <c r="B1101" s="7">
        <v>16</v>
      </c>
      <c r="C1101" s="12">
        <f>MOD(Settings!$B$17*C1100,Settings!$B$18)</f>
        <v>323883643</v>
      </c>
      <c r="D1101" s="12">
        <f>MAX(C1101,1)/Settings!$B$18</f>
        <v>0.15082007420753132</v>
      </c>
      <c r="E1101" s="12">
        <f>-Settings!$B$11*LN(D1101)</f>
        <v>113.50006285083779</v>
      </c>
      <c r="F1101" s="12">
        <f t="shared" si="36"/>
        <v>1225.1615276544317</v>
      </c>
      <c r="G1101" s="12">
        <f>MOD(Settings!$B$17*G1100,Settings!$B$18)</f>
        <v>1817062173</v>
      </c>
      <c r="H1101" s="12">
        <f>MAX(G1101,1)/Settings!$B$18</f>
        <v>0.84613551099139062</v>
      </c>
      <c r="I1101" s="12">
        <f>-Settings!$B$21*LN(H1101)</f>
        <v>0.66830301490518074</v>
      </c>
      <c r="J1101" s="12">
        <f>-Settings!$B$24*LN(H1101)</f>
        <v>2.004909044715542</v>
      </c>
      <c r="K1101" s="12">
        <f>Settings!$B$12</f>
        <v>300</v>
      </c>
      <c r="L1101" s="12">
        <f>Settings!$B$12*Settings!$B$25</f>
        <v>75</v>
      </c>
    </row>
    <row r="1102" spans="1:12" x14ac:dyDescent="0.25">
      <c r="A1102" s="7">
        <v>10</v>
      </c>
      <c r="B1102" s="7">
        <v>17</v>
      </c>
      <c r="C1102" s="12">
        <f>MOD(Settings!$B$17*C1101,Settings!$B$18)</f>
        <v>1788826403</v>
      </c>
      <c r="D1102" s="12">
        <f>MAX(C1102,1)/Settings!$B$18</f>
        <v>0.83298720597894271</v>
      </c>
      <c r="E1102" s="12">
        <f>-Settings!$B$11*LN(D1102)</f>
        <v>10.964219754126049</v>
      </c>
      <c r="F1102" s="12">
        <f t="shared" si="36"/>
        <v>1236.1257474085578</v>
      </c>
      <c r="G1102" s="12">
        <f>MOD(Settings!$B$17*G1101,Settings!$B$18)</f>
        <v>2146481271</v>
      </c>
      <c r="H1102" s="12">
        <f>MAX(G1102,1)/Settings!$B$18</f>
        <v>0.99953323230125624</v>
      </c>
      <c r="I1102" s="12">
        <f>-Settings!$B$21*LN(H1102)</f>
        <v>1.8675066747859256E-3</v>
      </c>
      <c r="J1102" s="12">
        <f>-Settings!$B$24*LN(H1102)</f>
        <v>5.6025200243577768E-3</v>
      </c>
      <c r="K1102" s="12">
        <f>Settings!$B$12</f>
        <v>300</v>
      </c>
      <c r="L1102" s="12">
        <f>Settings!$B$12*Settings!$B$25</f>
        <v>75</v>
      </c>
    </row>
    <row r="1103" spans="1:12" x14ac:dyDescent="0.25">
      <c r="A1103" s="7">
        <v>10</v>
      </c>
      <c r="B1103" s="7">
        <v>18</v>
      </c>
      <c r="C1103" s="12">
        <f>MOD(Settings!$B$17*C1102,Settings!$B$18)</f>
        <v>34297221</v>
      </c>
      <c r="D1103" s="12">
        <f>MAX(C1103,1)/Settings!$B$18</f>
        <v>1.5970888089375052E-2</v>
      </c>
      <c r="E1103" s="12">
        <f>-Settings!$B$11*LN(D1103)</f>
        <v>248.21926250681815</v>
      </c>
      <c r="F1103" s="12">
        <f t="shared" si="36"/>
        <v>1484.3450099153761</v>
      </c>
      <c r="G1103" s="12">
        <f>MOD(Settings!$B$17*G1102,Settings!$B$18)</f>
        <v>332935744</v>
      </c>
      <c r="H1103" s="12">
        <f>MAX(G1103,1)/Settings!$B$18</f>
        <v>0.15503528721399387</v>
      </c>
      <c r="I1103" s="12">
        <f>-Settings!$B$21*LN(H1103)</f>
        <v>7.456410114112991</v>
      </c>
      <c r="J1103" s="12">
        <f>-Settings!$B$24*LN(H1103)</f>
        <v>22.369230342338973</v>
      </c>
      <c r="K1103" s="12">
        <f>Settings!$B$12</f>
        <v>300</v>
      </c>
      <c r="L1103" s="12">
        <f>Settings!$B$12*Settings!$B$25</f>
        <v>75</v>
      </c>
    </row>
    <row r="1104" spans="1:12" x14ac:dyDescent="0.25">
      <c r="A1104" s="7">
        <v>10</v>
      </c>
      <c r="B1104" s="7">
        <v>19</v>
      </c>
      <c r="C1104" s="12">
        <f>MOD(Settings!$B$17*C1103,Settings!$B$18)</f>
        <v>907775951</v>
      </c>
      <c r="D1104" s="12">
        <f>MAX(C1104,1)/Settings!$B$18</f>
        <v>0.42271611812650978</v>
      </c>
      <c r="E1104" s="12">
        <f>-Settings!$B$11*LN(D1104)</f>
        <v>51.663266446491953</v>
      </c>
      <c r="F1104" s="12">
        <f t="shared" si="36"/>
        <v>1536.008276361868</v>
      </c>
      <c r="G1104" s="12">
        <f>MOD(Settings!$B$17*G1103,Settings!$B$18)</f>
        <v>1456148973</v>
      </c>
      <c r="H1104" s="12">
        <f>MAX(G1104,1)/Settings!$B$18</f>
        <v>0.67807220559477444</v>
      </c>
      <c r="I1104" s="12">
        <f>-Settings!$B$21*LN(H1104)</f>
        <v>1.554005995139389</v>
      </c>
      <c r="J1104" s="12">
        <f>-Settings!$B$24*LN(H1104)</f>
        <v>4.6620179854181671</v>
      </c>
      <c r="K1104" s="12">
        <f>Settings!$B$12</f>
        <v>300</v>
      </c>
      <c r="L1104" s="12">
        <f>Settings!$B$12*Settings!$B$25</f>
        <v>75</v>
      </c>
    </row>
    <row r="1105" spans="1:12" x14ac:dyDescent="0.25">
      <c r="A1105" s="7">
        <v>10</v>
      </c>
      <c r="B1105" s="7">
        <v>20</v>
      </c>
      <c r="C1105" s="12">
        <f>MOD(Settings!$B$17*C1104,Settings!$B$18)</f>
        <v>1266580169</v>
      </c>
      <c r="D1105" s="12">
        <f>MAX(C1105,1)/Settings!$B$18</f>
        <v>0.58979735224963969</v>
      </c>
      <c r="E1105" s="12">
        <f>-Settings!$B$11*LN(D1105)</f>
        <v>31.678576310717236</v>
      </c>
      <c r="F1105" s="12">
        <f t="shared" si="36"/>
        <v>1567.6868526725852</v>
      </c>
      <c r="G1105" s="12">
        <f>MOD(Settings!$B$17*G1104,Settings!$B$18)</f>
        <v>772147999</v>
      </c>
      <c r="H1105" s="12">
        <f>MAX(G1105,1)/Settings!$B$18</f>
        <v>0.35955943137386787</v>
      </c>
      <c r="I1105" s="12">
        <f>-Settings!$B$21*LN(H1105)</f>
        <v>4.0915031949124234</v>
      </c>
      <c r="J1105" s="12">
        <f>-Settings!$B$24*LN(H1105)</f>
        <v>12.27450958473727</v>
      </c>
      <c r="K1105" s="12">
        <f>Settings!$B$12</f>
        <v>300</v>
      </c>
      <c r="L1105" s="12">
        <f>Settings!$B$12*Settings!$B$25</f>
        <v>75</v>
      </c>
    </row>
    <row r="1106" spans="1:12" x14ac:dyDescent="0.25">
      <c r="A1106" s="7">
        <v>10</v>
      </c>
      <c r="B1106" s="7">
        <v>21</v>
      </c>
      <c r="C1106" s="12">
        <f>MOD(Settings!$B$17*C1105,Settings!$B$18)</f>
        <v>1554991319</v>
      </c>
      <c r="D1106" s="12">
        <f>MAX(C1106,1)/Settings!$B$18</f>
        <v>0.72409925969508437</v>
      </c>
      <c r="E1106" s="12">
        <f>-Settings!$B$11*LN(D1106)</f>
        <v>19.369607818036421</v>
      </c>
      <c r="F1106" s="12">
        <f t="shared" si="36"/>
        <v>1587.0564604906217</v>
      </c>
      <c r="G1106" s="12">
        <f>MOD(Settings!$B$17*G1105,Settings!$B$18)</f>
        <v>247740372</v>
      </c>
      <c r="H1106" s="12">
        <f>MAX(G1106,1)/Settings!$B$18</f>
        <v>0.11536310059733833</v>
      </c>
      <c r="I1106" s="12">
        <f>-Settings!$B$21*LN(H1106)</f>
        <v>8.6386829129168472</v>
      </c>
      <c r="J1106" s="12">
        <f>-Settings!$B$24*LN(H1106)</f>
        <v>25.91604873875054</v>
      </c>
      <c r="K1106" s="12">
        <f>Settings!$B$12</f>
        <v>300</v>
      </c>
      <c r="L1106" s="12">
        <f>Settings!$B$12*Settings!$B$25</f>
        <v>75</v>
      </c>
    </row>
    <row r="1107" spans="1:12" x14ac:dyDescent="0.25">
      <c r="A1107" s="7">
        <v>10</v>
      </c>
      <c r="B1107" s="7">
        <v>22</v>
      </c>
      <c r="C1107" s="12">
        <f>MOD(Settings!$B$17*C1106,Settings!$B$18)</f>
        <v>2010598090</v>
      </c>
      <c r="D1107" s="12">
        <f>MAX(C1107,1)/Settings!$B$18</f>
        <v>0.93625769528386071</v>
      </c>
      <c r="E1107" s="12">
        <f>-Settings!$B$11*LN(D1107)</f>
        <v>3.9518714953611163</v>
      </c>
      <c r="F1107" s="12">
        <f t="shared" si="36"/>
        <v>1591.0083319859827</v>
      </c>
      <c r="G1107" s="12">
        <f>MOD(Settings!$B$17*G1106,Settings!$B$18)</f>
        <v>1949124318</v>
      </c>
      <c r="H1107" s="12">
        <f>MAX(G1107,1)/Settings!$B$18</f>
        <v>0.90763173946534825</v>
      </c>
      <c r="I1107" s="12">
        <f>-Settings!$B$21*LN(H1107)</f>
        <v>0.38766622369590947</v>
      </c>
      <c r="J1107" s="12">
        <f>-Settings!$B$24*LN(H1107)</f>
        <v>1.1629986710877285</v>
      </c>
      <c r="K1107" s="12">
        <f>Settings!$B$12</f>
        <v>300</v>
      </c>
      <c r="L1107" s="12">
        <f>Settings!$B$12*Settings!$B$25</f>
        <v>75</v>
      </c>
    </row>
    <row r="1108" spans="1:12" x14ac:dyDescent="0.25">
      <c r="A1108" s="7">
        <v>10</v>
      </c>
      <c r="B1108" s="7">
        <v>23</v>
      </c>
      <c r="C1108" s="12">
        <f>MOD(Settings!$B$17*C1107,Settings!$B$18)</f>
        <v>1466913085</v>
      </c>
      <c r="D1108" s="12">
        <f>MAX(C1108,1)/Settings!$B$18</f>
        <v>0.68308463584775325</v>
      </c>
      <c r="E1108" s="12">
        <f>-Settings!$B$11*LN(D1108)</f>
        <v>22.868190558158741</v>
      </c>
      <c r="F1108" s="12">
        <f t="shared" si="36"/>
        <v>1613.8765225441414</v>
      </c>
      <c r="G1108" s="12">
        <f>MOD(Settings!$B$17*G1107,Settings!$B$18)</f>
        <v>1216861288</v>
      </c>
      <c r="H1108" s="12">
        <f>MAX(G1108,1)/Settings!$B$18</f>
        <v>0.56664519410889835</v>
      </c>
      <c r="I1108" s="12">
        <f>-Settings!$B$21*LN(H1108)</f>
        <v>2.2720877242915622</v>
      </c>
      <c r="J1108" s="12">
        <f>-Settings!$B$24*LN(H1108)</f>
        <v>6.8162631728746863</v>
      </c>
      <c r="K1108" s="12">
        <f>Settings!$B$12</f>
        <v>300</v>
      </c>
      <c r="L1108" s="12">
        <f>Settings!$B$12*Settings!$B$25</f>
        <v>75</v>
      </c>
    </row>
    <row r="1109" spans="1:12" x14ac:dyDescent="0.25">
      <c r="A1109" s="7">
        <v>10</v>
      </c>
      <c r="B1109" s="7">
        <v>24</v>
      </c>
      <c r="C1109" s="12">
        <f>MOD(Settings!$B$17*C1108,Settings!$B$18)</f>
        <v>1295952035</v>
      </c>
      <c r="D1109" s="12">
        <f>MAX(C1109,1)/Settings!$B$18</f>
        <v>0.60347469318819913</v>
      </c>
      <c r="E1109" s="12">
        <f>-Settings!$B$11*LN(D1109)</f>
        <v>30.303070363914095</v>
      </c>
      <c r="F1109" s="12">
        <f t="shared" si="36"/>
        <v>1644.1795929080554</v>
      </c>
      <c r="G1109" s="12">
        <f>MOD(Settings!$B$17*G1108,Settings!$B$18)</f>
        <v>1300897035</v>
      </c>
      <c r="H1109" s="12">
        <f>MAX(G1109,1)/Settings!$B$18</f>
        <v>0.60577738825500826</v>
      </c>
      <c r="I1109" s="12">
        <f>-Settings!$B$21*LN(H1109)</f>
        <v>2.0049708260591288</v>
      </c>
      <c r="J1109" s="12">
        <f>-Settings!$B$24*LN(H1109)</f>
        <v>6.0149124781773864</v>
      </c>
      <c r="K1109" s="12">
        <f>Settings!$B$12</f>
        <v>300</v>
      </c>
      <c r="L1109" s="12">
        <f>Settings!$B$12*Settings!$B$25</f>
        <v>75</v>
      </c>
    </row>
    <row r="1110" spans="1:12" x14ac:dyDescent="0.25">
      <c r="A1110" s="7">
        <v>10</v>
      </c>
      <c r="B1110" s="7">
        <v>25</v>
      </c>
      <c r="C1110" s="12">
        <f>MOD(Settings!$B$17*C1109,Settings!$B$18)</f>
        <v>1286704371</v>
      </c>
      <c r="D1110" s="12">
        <f>MAX(C1110,1)/Settings!$B$18</f>
        <v>0.59916841406336441</v>
      </c>
      <c r="E1110" s="12">
        <f>-Settings!$B$11*LN(D1110)</f>
        <v>30.732753700856552</v>
      </c>
      <c r="F1110" s="12">
        <f t="shared" si="36"/>
        <v>1674.912346608912</v>
      </c>
      <c r="G1110" s="12">
        <f>MOD(Settings!$B$17*G1109,Settings!$B$18)</f>
        <v>645457138</v>
      </c>
      <c r="H1110" s="12">
        <f>MAX(G1110,1)/Settings!$B$18</f>
        <v>0.30056440192301032</v>
      </c>
      <c r="I1110" s="12">
        <f>-Settings!$B$21*LN(H1110)</f>
        <v>4.8083729283427248</v>
      </c>
      <c r="J1110" s="12">
        <f>-Settings!$B$24*LN(H1110)</f>
        <v>14.425118785028175</v>
      </c>
      <c r="K1110" s="12">
        <f>Settings!$B$12</f>
        <v>300</v>
      </c>
      <c r="L1110" s="12">
        <f>Settings!$B$12*Settings!$B$25</f>
        <v>75</v>
      </c>
    </row>
    <row r="1111" spans="1:12" x14ac:dyDescent="0.25">
      <c r="A1111" s="7">
        <v>10</v>
      </c>
      <c r="B1111" s="7">
        <v>26</v>
      </c>
      <c r="C1111" s="12">
        <f>MOD(Settings!$B$17*C1110,Settings!$B$18)</f>
        <v>480038107</v>
      </c>
      <c r="D1111" s="12">
        <f>MAX(C1111,1)/Settings!$B$18</f>
        <v>0.22353516296648196</v>
      </c>
      <c r="E1111" s="12">
        <f>-Settings!$B$11*LN(D1111)</f>
        <v>89.891192915657115</v>
      </c>
      <c r="F1111" s="12">
        <f t="shared" si="36"/>
        <v>1764.803539524569</v>
      </c>
      <c r="G1111" s="12">
        <f>MOD(Settings!$B$17*G1110,Settings!$B$18)</f>
        <v>1258217369</v>
      </c>
      <c r="H1111" s="12">
        <f>MAX(G1111,1)/Settings!$B$18</f>
        <v>0.58590312003432921</v>
      </c>
      <c r="I1111" s="12">
        <f>-Settings!$B$21*LN(H1111)</f>
        <v>2.1384033089846866</v>
      </c>
      <c r="J1111" s="12">
        <f>-Settings!$B$24*LN(H1111)</f>
        <v>6.4152099269540592</v>
      </c>
      <c r="K1111" s="12">
        <f>Settings!$B$12</f>
        <v>300</v>
      </c>
      <c r="L1111" s="12">
        <f>Settings!$B$12*Settings!$B$25</f>
        <v>75</v>
      </c>
    </row>
    <row r="1112" spans="1:12" x14ac:dyDescent="0.25">
      <c r="A1112" s="7">
        <v>10</v>
      </c>
      <c r="B1112" s="7">
        <v>27</v>
      </c>
      <c r="C1112" s="12">
        <f>MOD(Settings!$B$17*C1111,Settings!$B$18)</f>
        <v>2051886217</v>
      </c>
      <c r="D1112" s="12">
        <f>MAX(C1112,1)/Settings!$B$18</f>
        <v>0.95548397766215909</v>
      </c>
      <c r="E1112" s="12">
        <f>-Settings!$B$11*LN(D1112)</f>
        <v>2.7322370388104749</v>
      </c>
      <c r="F1112" s="12">
        <f t="shared" si="36"/>
        <v>1767.5357765633796</v>
      </c>
      <c r="G1112" s="12">
        <f>MOD(Settings!$B$17*G1111,Settings!$B$18)</f>
        <v>587848774</v>
      </c>
      <c r="H1112" s="12">
        <f>MAX(G1112,1)/Settings!$B$18</f>
        <v>0.27373841697058565</v>
      </c>
      <c r="I1112" s="12">
        <f>-Settings!$B$21*LN(H1112)</f>
        <v>5.1823292447313589</v>
      </c>
      <c r="J1112" s="12">
        <f>-Settings!$B$24*LN(H1112)</f>
        <v>15.546987734194076</v>
      </c>
      <c r="K1112" s="12">
        <f>Settings!$B$12</f>
        <v>300</v>
      </c>
      <c r="L1112" s="12">
        <f>Settings!$B$12*Settings!$B$25</f>
        <v>75</v>
      </c>
    </row>
    <row r="1113" spans="1:12" x14ac:dyDescent="0.25">
      <c r="A1113" s="7">
        <v>10</v>
      </c>
      <c r="B1113" s="7">
        <v>28</v>
      </c>
      <c r="C1113" s="12">
        <f>MOD(Settings!$B$17*C1112,Settings!$B$18)</f>
        <v>1759245593</v>
      </c>
      <c r="D1113" s="12">
        <f>MAX(C1113,1)/Settings!$B$18</f>
        <v>0.81921256790832275</v>
      </c>
      <c r="E1113" s="12">
        <f>-Settings!$B$11*LN(D1113)</f>
        <v>11.964700987776711</v>
      </c>
      <c r="F1113" s="12">
        <f t="shared" si="36"/>
        <v>1779.5004775511563</v>
      </c>
      <c r="G1113" s="12">
        <f>MOD(Settings!$B$17*G1112,Settings!$B$18)</f>
        <v>1549568418</v>
      </c>
      <c r="H1113" s="12">
        <f>MAX(G1113,1)/Settings!$B$18</f>
        <v>0.72157402463330611</v>
      </c>
      <c r="I1113" s="12">
        <f>-Settings!$B$21*LN(H1113)</f>
        <v>1.3052812311467634</v>
      </c>
      <c r="J1113" s="12">
        <f>-Settings!$B$24*LN(H1113)</f>
        <v>3.9158436934402903</v>
      </c>
      <c r="K1113" s="12">
        <f>Settings!$B$12</f>
        <v>300</v>
      </c>
      <c r="L1113" s="12">
        <f>Settings!$B$12*Settings!$B$25</f>
        <v>75</v>
      </c>
    </row>
    <row r="1114" spans="1:12" x14ac:dyDescent="0.25">
      <c r="A1114" s="7">
        <v>10</v>
      </c>
      <c r="B1114" s="7">
        <v>29</v>
      </c>
      <c r="C1114" s="12">
        <f>MOD(Settings!$B$17*C1113,Settings!$B$18)</f>
        <v>1085829655</v>
      </c>
      <c r="D1114" s="12">
        <f>MAX(C1114,1)/Settings!$B$18</f>
        <v>0.50562883517967017</v>
      </c>
      <c r="E1114" s="12">
        <f>-Settings!$B$11*LN(D1114)</f>
        <v>40.917144370222154</v>
      </c>
      <c r="F1114" s="12">
        <f t="shared" si="36"/>
        <v>1820.4176219213784</v>
      </c>
      <c r="G1114" s="12">
        <f>MOD(Settings!$B$17*G1113,Settings!$B$18)</f>
        <v>1062214157</v>
      </c>
      <c r="H1114" s="12">
        <f>MAX(G1114,1)/Settings!$B$18</f>
        <v>0.49463201197545603</v>
      </c>
      <c r="I1114" s="12">
        <f>-Settings!$B$21*LN(H1114)</f>
        <v>2.815764812121575</v>
      </c>
      <c r="J1114" s="12">
        <f>-Settings!$B$24*LN(H1114)</f>
        <v>8.4472944363647251</v>
      </c>
      <c r="K1114" s="12">
        <f>Settings!$B$12</f>
        <v>300</v>
      </c>
      <c r="L1114" s="12">
        <f>Settings!$B$12*Settings!$B$25</f>
        <v>75</v>
      </c>
    </row>
    <row r="1115" spans="1:12" x14ac:dyDescent="0.25">
      <c r="A1115" s="7">
        <v>10</v>
      </c>
      <c r="B1115" s="7">
        <v>30</v>
      </c>
      <c r="C1115" s="12">
        <f>MOD(Settings!$B$17*C1114,Settings!$B$18)</f>
        <v>222979379</v>
      </c>
      <c r="D1115" s="12">
        <f>MAX(C1115,1)/Settings!$B$18</f>
        <v>0.10383286471657123</v>
      </c>
      <c r="E1115" s="12">
        <f>-Settings!$B$11*LN(D1115)</f>
        <v>135.89836455575769</v>
      </c>
      <c r="F1115" s="12">
        <f t="shared" si="36"/>
        <v>1956.3159864771362</v>
      </c>
      <c r="G1115" s="12">
        <f>MOD(Settings!$B$17*G1114,Settings!$B$18)</f>
        <v>601779188</v>
      </c>
      <c r="H1115" s="12">
        <f>MAX(G1115,1)/Settings!$B$18</f>
        <v>0.2802252714895761</v>
      </c>
      <c r="I1115" s="12">
        <f>-Settings!$B$21*LN(H1115)</f>
        <v>5.088645832993361</v>
      </c>
      <c r="J1115" s="12">
        <f>-Settings!$B$24*LN(H1115)</f>
        <v>15.265937498980083</v>
      </c>
      <c r="K1115" s="12">
        <f>Settings!$B$12</f>
        <v>300</v>
      </c>
      <c r="L1115" s="12">
        <f>Settings!$B$12*Settings!$B$25</f>
        <v>75</v>
      </c>
    </row>
    <row r="1116" spans="1:12" x14ac:dyDescent="0.25">
      <c r="A1116" s="7">
        <v>10</v>
      </c>
      <c r="B1116" s="7">
        <v>31</v>
      </c>
      <c r="C1116" s="12">
        <f>MOD(Settings!$B$17*C1115,Settings!$B$18)</f>
        <v>255458838</v>
      </c>
      <c r="D1116" s="12">
        <f>MAX(C1116,1)/Settings!$B$18</f>
        <v>0.11895729141261302</v>
      </c>
      <c r="E1116" s="12">
        <f>-Settings!$B$11*LN(D1116)</f>
        <v>127.73944475888446</v>
      </c>
      <c r="F1116" s="12">
        <f t="shared" si="36"/>
        <v>2084.0554312360205</v>
      </c>
      <c r="G1116" s="12">
        <f>MOD(Settings!$B$17*G1115,Settings!$B$18)</f>
        <v>1602318993</v>
      </c>
      <c r="H1116" s="12">
        <f>MAX(G1116,1)/Settings!$B$18</f>
        <v>0.74613792530546796</v>
      </c>
      <c r="I1116" s="12">
        <f>-Settings!$B$21*LN(H1116)</f>
        <v>1.1713792375972689</v>
      </c>
      <c r="J1116" s="12">
        <f>-Settings!$B$24*LN(H1116)</f>
        <v>3.5141377127918068</v>
      </c>
      <c r="K1116" s="12">
        <f>Settings!$B$12</f>
        <v>300</v>
      </c>
      <c r="L1116" s="12">
        <f>Settings!$B$12*Settings!$B$25</f>
        <v>75</v>
      </c>
    </row>
    <row r="1117" spans="1:12" x14ac:dyDescent="0.25">
      <c r="A1117" s="7">
        <v>10</v>
      </c>
      <c r="B1117" s="7">
        <v>32</v>
      </c>
      <c r="C1117" s="12">
        <f>MOD(Settings!$B$17*C1116,Settings!$B$18)</f>
        <v>676879913</v>
      </c>
      <c r="D1117" s="12">
        <f>MAX(C1117,1)/Settings!$B$18</f>
        <v>0.31519677178710548</v>
      </c>
      <c r="E1117" s="12">
        <f>-Settings!$B$11*LN(D1117)</f>
        <v>69.273489770582316</v>
      </c>
      <c r="F1117" s="12">
        <f t="shared" si="36"/>
        <v>2153.3289210066027</v>
      </c>
      <c r="G1117" s="12">
        <f>MOD(Settings!$B$17*G1116,Settings!$B$18)</f>
        <v>730381971</v>
      </c>
      <c r="H1117" s="12">
        <f>MAX(G1117,1)/Settings!$B$18</f>
        <v>0.34011060900060025</v>
      </c>
      <c r="I1117" s="12">
        <f>-Settings!$B$21*LN(H1117)</f>
        <v>4.3139375747487945</v>
      </c>
      <c r="J1117" s="12">
        <f>-Settings!$B$24*LN(H1117)</f>
        <v>12.941812724246383</v>
      </c>
      <c r="K1117" s="12">
        <f>Settings!$B$12</f>
        <v>300</v>
      </c>
      <c r="L1117" s="12">
        <f>Settings!$B$12*Settings!$B$25</f>
        <v>75</v>
      </c>
    </row>
    <row r="1118" spans="1:12" x14ac:dyDescent="0.25">
      <c r="A1118" s="7">
        <v>10</v>
      </c>
      <c r="B1118" s="7">
        <v>33</v>
      </c>
      <c r="C1118" s="12">
        <f>MOD(Settings!$B$17*C1117,Settings!$B$18)</f>
        <v>1099819632</v>
      </c>
      <c r="D1118" s="12">
        <f>MAX(C1118,1)/Settings!$B$18</f>
        <v>0.5121434258819294</v>
      </c>
      <c r="E1118" s="12">
        <f>-Settings!$B$11*LN(D1118)</f>
        <v>40.149033869741842</v>
      </c>
      <c r="F1118" s="12">
        <f t="shared" si="36"/>
        <v>2193.4779548763445</v>
      </c>
      <c r="G1118" s="12">
        <f>MOD(Settings!$B$17*G1117,Settings!$B$18)</f>
        <v>513260345</v>
      </c>
      <c r="H1118" s="12">
        <f>MAX(G1118,1)/Settings!$B$18</f>
        <v>0.23900547308800996</v>
      </c>
      <c r="I1118" s="12">
        <f>-Settings!$B$21*LN(H1118)</f>
        <v>5.7250753094519755</v>
      </c>
      <c r="J1118" s="12">
        <f>-Settings!$B$24*LN(H1118)</f>
        <v>17.175225928355928</v>
      </c>
      <c r="K1118" s="12">
        <f>Settings!$B$12</f>
        <v>300</v>
      </c>
      <c r="L1118" s="12">
        <f>Settings!$B$12*Settings!$B$25</f>
        <v>75</v>
      </c>
    </row>
    <row r="1119" spans="1:12" x14ac:dyDescent="0.25">
      <c r="A1119" s="7">
        <v>10</v>
      </c>
      <c r="B1119" s="7">
        <v>34</v>
      </c>
      <c r="C1119" s="12">
        <f>MOD(Settings!$B$17*C1118,Settings!$B$18)</f>
        <v>1276805295</v>
      </c>
      <c r="D1119" s="12">
        <f>MAX(C1119,1)/Settings!$B$18</f>
        <v>0.59455879758790076</v>
      </c>
      <c r="E1119" s="12">
        <f>-Settings!$B$11*LN(D1119)</f>
        <v>31.196139909297475</v>
      </c>
      <c r="F1119" s="12">
        <f t="shared" ref="F1119:F1150" si="37">F1118+E1119</f>
        <v>2224.674094785642</v>
      </c>
      <c r="G1119" s="12">
        <f>MOD(Settings!$B$17*G1118,Settings!$B$18)</f>
        <v>2072292063</v>
      </c>
      <c r="H1119" s="12">
        <f>MAX(G1119,1)/Settings!$B$18</f>
        <v>0.96498619018354737</v>
      </c>
      <c r="I1119" s="12">
        <f>-Settings!$B$21*LN(H1119)</f>
        <v>0.1425659537446981</v>
      </c>
      <c r="J1119" s="12">
        <f>-Settings!$B$24*LN(H1119)</f>
        <v>0.42769786123409431</v>
      </c>
      <c r="K1119" s="12">
        <f>Settings!$B$12</f>
        <v>300</v>
      </c>
      <c r="L1119" s="12">
        <f>Settings!$B$12*Settings!$B$25</f>
        <v>75</v>
      </c>
    </row>
    <row r="1120" spans="1:12" x14ac:dyDescent="0.25">
      <c r="A1120" s="7">
        <v>10</v>
      </c>
      <c r="B1120" s="7">
        <v>35</v>
      </c>
      <c r="C1120" s="12">
        <f>MOD(Settings!$B$17*C1119,Settings!$B$18)</f>
        <v>1609992241</v>
      </c>
      <c r="D1120" s="12">
        <f>MAX(C1120,1)/Settings!$B$18</f>
        <v>0.74971105984864339</v>
      </c>
      <c r="E1120" s="12">
        <f>-Settings!$B$11*LN(D1120)</f>
        <v>17.284044012967897</v>
      </c>
      <c r="F1120" s="12">
        <f t="shared" si="37"/>
        <v>2241.95813879861</v>
      </c>
      <c r="G1120" s="12">
        <f>MOD(Settings!$B$17*G1119,Settings!$B$18)</f>
        <v>1122915795</v>
      </c>
      <c r="H1120" s="12">
        <f>MAX(G1120,1)/Settings!$B$18</f>
        <v>0.522898414881387</v>
      </c>
      <c r="I1120" s="12">
        <f>-Settings!$B$21*LN(H1120)</f>
        <v>2.5934722767671681</v>
      </c>
      <c r="J1120" s="12">
        <f>-Settings!$B$24*LN(H1120)</f>
        <v>7.7804168303015047</v>
      </c>
      <c r="K1120" s="12">
        <f>Settings!$B$12</f>
        <v>300</v>
      </c>
      <c r="L1120" s="12">
        <f>Settings!$B$12*Settings!$B$25</f>
        <v>75</v>
      </c>
    </row>
    <row r="1121" spans="1:12" x14ac:dyDescent="0.25">
      <c r="A1121" s="7">
        <v>10</v>
      </c>
      <c r="B1121" s="7">
        <v>36</v>
      </c>
      <c r="C1121" s="12">
        <f>MOD(Settings!$B$17*C1120,Settings!$B$18)</f>
        <v>845642287</v>
      </c>
      <c r="D1121" s="12">
        <f>MAX(C1121,1)/Settings!$B$18</f>
        <v>0.39378287614965013</v>
      </c>
      <c r="E1121" s="12">
        <f>-Settings!$B$11*LN(D1121)</f>
        <v>55.91733584067407</v>
      </c>
      <c r="F1121" s="12">
        <f t="shared" si="37"/>
        <v>2297.8754746392842</v>
      </c>
      <c r="G1121" s="12">
        <f>MOD(Settings!$B$17*G1120,Settings!$B$18)</f>
        <v>759476729</v>
      </c>
      <c r="H1121" s="12">
        <f>MAX(G1121,1)/Settings!$B$18</f>
        <v>0.35365891147109629</v>
      </c>
      <c r="I1121" s="12">
        <f>-Settings!$B$21*LN(H1121)</f>
        <v>4.1576894290264814</v>
      </c>
      <c r="J1121" s="12">
        <f>-Settings!$B$24*LN(H1121)</f>
        <v>12.473068287079444</v>
      </c>
      <c r="K1121" s="12">
        <f>Settings!$B$12</f>
        <v>300</v>
      </c>
      <c r="L1121" s="12">
        <f>Settings!$B$12*Settings!$B$25</f>
        <v>75</v>
      </c>
    </row>
    <row r="1122" spans="1:12" x14ac:dyDescent="0.25">
      <c r="A1122" s="7">
        <v>10</v>
      </c>
      <c r="B1122" s="7">
        <v>37</v>
      </c>
      <c r="C1122" s="12">
        <f>MOD(Settings!$B$17*C1121,Settings!$B$18)</f>
        <v>663141763</v>
      </c>
      <c r="D1122" s="12">
        <f>MAX(C1122,1)/Settings!$B$18</f>
        <v>0.30879944716989971</v>
      </c>
      <c r="E1122" s="12">
        <f>-Settings!$B$11*LN(D1122)</f>
        <v>70.503795065162038</v>
      </c>
      <c r="F1122" s="12">
        <f t="shared" si="37"/>
        <v>2368.3792697044464</v>
      </c>
      <c r="G1122" s="12">
        <f>MOD(Settings!$B$17*G1121,Settings!$B$18)</f>
        <v>2030070182</v>
      </c>
      <c r="H1122" s="12">
        <f>MAX(G1122,1)/Settings!$B$18</f>
        <v>0.94532509471537784</v>
      </c>
      <c r="I1122" s="12">
        <f>-Settings!$B$21*LN(H1122)</f>
        <v>0.22490558030542074</v>
      </c>
      <c r="J1122" s="12">
        <f>-Settings!$B$24*LN(H1122)</f>
        <v>0.67471674091626221</v>
      </c>
      <c r="K1122" s="12">
        <f>Settings!$B$12</f>
        <v>300</v>
      </c>
      <c r="L1122" s="12">
        <f>Settings!$B$12*Settings!$B$25</f>
        <v>75</v>
      </c>
    </row>
    <row r="1123" spans="1:12" x14ac:dyDescent="0.25">
      <c r="A1123" s="7">
        <v>10</v>
      </c>
      <c r="B1123" s="7">
        <v>38</v>
      </c>
      <c r="C1123" s="12">
        <f>MOD(Settings!$B$17*C1122,Settings!$B$18)</f>
        <v>2130966458</v>
      </c>
      <c r="D1123" s="12">
        <f>MAX(C1123,1)/Settings!$B$18</f>
        <v>0.99230858450397319</v>
      </c>
      <c r="E1123" s="12">
        <f>-Settings!$B$11*LN(D1123)</f>
        <v>0.46326881890700305</v>
      </c>
      <c r="F1123" s="12">
        <f t="shared" si="37"/>
        <v>2368.8425385233536</v>
      </c>
      <c r="G1123" s="12">
        <f>MOD(Settings!$B$17*G1122,Settings!$B$18)</f>
        <v>169365338</v>
      </c>
      <c r="H1123" s="12">
        <f>MAX(G1123,1)/Settings!$B$18</f>
        <v>7.8866881355115617E-2</v>
      </c>
      <c r="I1123" s="12">
        <f>-Settings!$B$21*LN(H1123)</f>
        <v>10.159975575759931</v>
      </c>
      <c r="J1123" s="12">
        <f>-Settings!$B$24*LN(H1123)</f>
        <v>30.479926727279796</v>
      </c>
      <c r="K1123" s="12">
        <f>Settings!$B$12</f>
        <v>300</v>
      </c>
      <c r="L1123" s="12">
        <f>Settings!$B$12*Settings!$B$25</f>
        <v>75</v>
      </c>
    </row>
    <row r="1124" spans="1:12" x14ac:dyDescent="0.25">
      <c r="A1124" s="7">
        <v>10</v>
      </c>
      <c r="B1124" s="7">
        <v>39</v>
      </c>
      <c r="C1124" s="12">
        <f>MOD(Settings!$B$17*C1123,Settings!$B$18)</f>
        <v>1568478587</v>
      </c>
      <c r="D1124" s="12">
        <f>MAX(C1124,1)/Settings!$B$18</f>
        <v>0.73037975827715351</v>
      </c>
      <c r="E1124" s="12">
        <f>-Settings!$B$11*LN(D1124)</f>
        <v>18.851439797252453</v>
      </c>
      <c r="F1124" s="12">
        <f t="shared" si="37"/>
        <v>2387.6939783206062</v>
      </c>
      <c r="G1124" s="12">
        <f>MOD(Settings!$B$17*G1123,Settings!$B$18)</f>
        <v>1107403491</v>
      </c>
      <c r="H1124" s="12">
        <f>MAX(G1124,1)/Settings!$B$18</f>
        <v>0.51567493542827425</v>
      </c>
      <c r="I1124" s="12">
        <f>-Settings!$B$21*LN(H1124)</f>
        <v>2.6491147284614325</v>
      </c>
      <c r="J1124" s="12">
        <f>-Settings!$B$24*LN(H1124)</f>
        <v>7.9473441853842974</v>
      </c>
      <c r="K1124" s="12">
        <f>Settings!$B$12</f>
        <v>300</v>
      </c>
      <c r="L1124" s="12">
        <f>Settings!$B$12*Settings!$B$25</f>
        <v>75</v>
      </c>
    </row>
    <row r="1125" spans="1:12" x14ac:dyDescent="0.25">
      <c r="A1125" s="7">
        <v>10</v>
      </c>
      <c r="B1125" s="7">
        <v>40</v>
      </c>
      <c r="C1125" s="12">
        <f>MOD(Settings!$B$17*C1124,Settings!$B$18)</f>
        <v>1057844784</v>
      </c>
      <c r="D1125" s="12">
        <f>MAX(C1125,1)/Settings!$B$18</f>
        <v>0.49259736411860089</v>
      </c>
      <c r="E1125" s="12">
        <f>-Settings!$B$11*LN(D1125)</f>
        <v>42.483788656018632</v>
      </c>
      <c r="F1125" s="12">
        <f t="shared" si="37"/>
        <v>2430.1777669766248</v>
      </c>
      <c r="G1125" s="12">
        <f>MOD(Settings!$B$17*G1124,Settings!$B$18)</f>
        <v>2037188335</v>
      </c>
      <c r="H1125" s="12">
        <f>MAX(G1125,1)/Settings!$B$18</f>
        <v>0.94863974300615472</v>
      </c>
      <c r="I1125" s="12">
        <f>-Settings!$B$21*LN(H1125)</f>
        <v>0.21090467972311608</v>
      </c>
      <c r="J1125" s="12">
        <f>-Settings!$B$24*LN(H1125)</f>
        <v>0.63271403916934821</v>
      </c>
      <c r="K1125" s="12">
        <f>Settings!$B$12</f>
        <v>300</v>
      </c>
      <c r="L1125" s="12">
        <f>Settings!$B$12*Settings!$B$25</f>
        <v>75</v>
      </c>
    </row>
    <row r="1126" spans="1:12" x14ac:dyDescent="0.25">
      <c r="A1126" s="7">
        <v>10</v>
      </c>
      <c r="B1126" s="7">
        <v>41</v>
      </c>
      <c r="C1126" s="12">
        <f>MOD(Settings!$B$17*C1125,Settings!$B$18)</f>
        <v>180171175</v>
      </c>
      <c r="D1126" s="12">
        <f>MAX(C1126,1)/Settings!$B$18</f>
        <v>8.389874132531637E-2</v>
      </c>
      <c r="E1126" s="12">
        <f>-Settings!$B$11*LN(D1126)</f>
        <v>148.68868006221328</v>
      </c>
      <c r="F1126" s="12">
        <f t="shared" si="37"/>
        <v>2578.866447038838</v>
      </c>
      <c r="G1126" s="12">
        <f>MOD(Settings!$B$17*G1125,Settings!$B$18)</f>
        <v>1692562224</v>
      </c>
      <c r="H1126" s="12">
        <f>MAX(G1126,1)/Settings!$B$18</f>
        <v>0.7881607044433061</v>
      </c>
      <c r="I1126" s="12">
        <f>-Settings!$B$21*LN(H1126)</f>
        <v>0.95221308107302227</v>
      </c>
      <c r="J1126" s="12">
        <f>-Settings!$B$24*LN(H1126)</f>
        <v>2.8566392432190666</v>
      </c>
      <c r="K1126" s="12">
        <f>Settings!$B$12</f>
        <v>300</v>
      </c>
      <c r="L1126" s="12">
        <f>Settings!$B$12*Settings!$B$25</f>
        <v>75</v>
      </c>
    </row>
    <row r="1127" spans="1:12" x14ac:dyDescent="0.25">
      <c r="A1127" s="7">
        <v>10</v>
      </c>
      <c r="B1127" s="7">
        <v>42</v>
      </c>
      <c r="C1127" s="12">
        <f>MOD(Settings!$B$17*C1126,Settings!$B$18)</f>
        <v>184995955</v>
      </c>
      <c r="D1127" s="12">
        <f>MAX(C1127,1)/Settings!$B$18</f>
        <v>8.6145454592139209E-2</v>
      </c>
      <c r="E1127" s="12">
        <f>-Settings!$B$11*LN(D1127)</f>
        <v>147.10308473723694</v>
      </c>
      <c r="F1127" s="12">
        <f t="shared" si="37"/>
        <v>2725.9695317760752</v>
      </c>
      <c r="G1127" s="12">
        <f>MOD(Settings!$B$17*G1126,Settings!$B$18)</f>
        <v>1324910606</v>
      </c>
      <c r="H1127" s="12">
        <f>MAX(G1127,1)/Settings!$B$18</f>
        <v>0.61695957864493112</v>
      </c>
      <c r="I1127" s="12">
        <f>-Settings!$B$21*LN(H1127)</f>
        <v>1.9318070798154792</v>
      </c>
      <c r="J1127" s="12">
        <f>-Settings!$B$24*LN(H1127)</f>
        <v>5.7954212394464371</v>
      </c>
      <c r="K1127" s="12">
        <f>Settings!$B$12</f>
        <v>300</v>
      </c>
      <c r="L1127" s="12">
        <f>Settings!$B$12*Settings!$B$25</f>
        <v>75</v>
      </c>
    </row>
    <row r="1128" spans="1:12" x14ac:dyDescent="0.25">
      <c r="A1128" s="7">
        <v>10</v>
      </c>
      <c r="B1128" s="7">
        <v>43</v>
      </c>
      <c r="C1128" s="12">
        <f>MOD(Settings!$B$17*C1127,Settings!$B$18)</f>
        <v>1818178476</v>
      </c>
      <c r="D1128" s="12">
        <f>MAX(C1128,1)/Settings!$B$18</f>
        <v>0.84665533008363814</v>
      </c>
      <c r="E1128" s="12">
        <f>-Settings!$B$11*LN(D1128)</f>
        <v>9.9876958435380701</v>
      </c>
      <c r="F1128" s="12">
        <f t="shared" si="37"/>
        <v>2735.9572276196131</v>
      </c>
      <c r="G1128" s="12">
        <f>MOD(Settings!$B$17*G1127,Settings!$B$18)</f>
        <v>514619299</v>
      </c>
      <c r="H1128" s="12">
        <f>MAX(G1128,1)/Settings!$B$18</f>
        <v>0.23963828535733664</v>
      </c>
      <c r="I1128" s="12">
        <f>-Settings!$B$21*LN(H1128)</f>
        <v>5.7144985474762269</v>
      </c>
      <c r="J1128" s="12">
        <f>-Settings!$B$24*LN(H1128)</f>
        <v>17.143495642428682</v>
      </c>
      <c r="K1128" s="12">
        <f>Settings!$B$12</f>
        <v>300</v>
      </c>
      <c r="L1128" s="12">
        <f>Settings!$B$12*Settings!$B$25</f>
        <v>75</v>
      </c>
    </row>
    <row r="1129" spans="1:12" x14ac:dyDescent="0.25">
      <c r="A1129" s="7">
        <v>10</v>
      </c>
      <c r="B1129" s="7">
        <v>44</v>
      </c>
      <c r="C1129" s="12">
        <f>MOD(Settings!$B$17*C1128,Settings!$B$18)</f>
        <v>1580832969</v>
      </c>
      <c r="D1129" s="12">
        <f>MAX(C1129,1)/Settings!$B$18</f>
        <v>0.73613271570584393</v>
      </c>
      <c r="E1129" s="12">
        <f>-Settings!$B$11*LN(D1129)</f>
        <v>18.380691375389887</v>
      </c>
      <c r="F1129" s="12">
        <f t="shared" si="37"/>
        <v>2754.3379189950028</v>
      </c>
      <c r="G1129" s="12">
        <f>MOD(Settings!$B$17*G1128,Settings!$B$18)</f>
        <v>1289911824</v>
      </c>
      <c r="H1129" s="12">
        <f>MAX(G1129,1)/Settings!$B$18</f>
        <v>0.60066200075701903</v>
      </c>
      <c r="I1129" s="12">
        <f>-Settings!$B$21*LN(H1129)</f>
        <v>2.0388915895889186</v>
      </c>
      <c r="J1129" s="12">
        <f>-Settings!$B$24*LN(H1129)</f>
        <v>6.1166747687667558</v>
      </c>
      <c r="K1129" s="12">
        <f>Settings!$B$12</f>
        <v>300</v>
      </c>
      <c r="L1129" s="12">
        <f>Settings!$B$12*Settings!$B$25</f>
        <v>75</v>
      </c>
    </row>
    <row r="1130" spans="1:12" x14ac:dyDescent="0.25">
      <c r="A1130" s="7">
        <v>10</v>
      </c>
      <c r="B1130" s="7">
        <v>45</v>
      </c>
      <c r="C1130" s="12">
        <f>MOD(Settings!$B$17*C1129,Settings!$B$18)</f>
        <v>392029299</v>
      </c>
      <c r="D1130" s="12">
        <f>MAX(C1130,1)/Settings!$B$18</f>
        <v>0.18255286811969842</v>
      </c>
      <c r="E1130" s="12">
        <f>-Settings!$B$11*LN(D1130)</f>
        <v>102.04292757504227</v>
      </c>
      <c r="F1130" s="12">
        <f t="shared" si="37"/>
        <v>2856.3808465700449</v>
      </c>
      <c r="G1130" s="12">
        <f>MOD(Settings!$B$17*G1129,Settings!$B$18)</f>
        <v>700609503</v>
      </c>
      <c r="H1130" s="12">
        <f>MAX(G1130,1)/Settings!$B$18</f>
        <v>0.32624672321893589</v>
      </c>
      <c r="I1130" s="12">
        <f>-Settings!$B$21*LN(H1130)</f>
        <v>4.4804054566761984</v>
      </c>
      <c r="J1130" s="12">
        <f>-Settings!$B$24*LN(H1130)</f>
        <v>13.441216370028595</v>
      </c>
      <c r="K1130" s="12">
        <f>Settings!$B$12</f>
        <v>300</v>
      </c>
      <c r="L1130" s="12">
        <f>Settings!$B$12*Settings!$B$25</f>
        <v>75</v>
      </c>
    </row>
    <row r="1131" spans="1:12" x14ac:dyDescent="0.25">
      <c r="A1131" s="7">
        <v>10</v>
      </c>
      <c r="B1131" s="7">
        <v>46</v>
      </c>
      <c r="C1131" s="12">
        <f>MOD(Settings!$B$17*C1130,Settings!$B$18)</f>
        <v>356599297</v>
      </c>
      <c r="D1131" s="12">
        <f>MAX(C1131,1)/Settings!$B$18</f>
        <v>0.16605448777137999</v>
      </c>
      <c r="E1131" s="12">
        <f>-Settings!$B$11*LN(D1131)</f>
        <v>107.7263582938677</v>
      </c>
      <c r="F1131" s="12">
        <f t="shared" si="37"/>
        <v>2964.1072048639126</v>
      </c>
      <c r="G1131" s="12">
        <f>MOD(Settings!$B$17*G1130,Settings!$B$18)</f>
        <v>491080420</v>
      </c>
      <c r="H1131" s="12">
        <f>MAX(G1131,1)/Settings!$B$18</f>
        <v>0.22867714065531136</v>
      </c>
      <c r="I1131" s="12">
        <f>-Settings!$B$21*LN(H1131)</f>
        <v>5.9017765454331865</v>
      </c>
      <c r="J1131" s="12">
        <f>-Settings!$B$24*LN(H1131)</f>
        <v>17.70532963629956</v>
      </c>
      <c r="K1131" s="12">
        <f>Settings!$B$12</f>
        <v>300</v>
      </c>
      <c r="L1131" s="12">
        <f>Settings!$B$12*Settings!$B$25</f>
        <v>75</v>
      </c>
    </row>
    <row r="1132" spans="1:12" x14ac:dyDescent="0.25">
      <c r="A1132" s="7">
        <v>10</v>
      </c>
      <c r="B1132" s="7">
        <v>47</v>
      </c>
      <c r="C1132" s="12">
        <f>MOD(Settings!$B$17*C1131,Settings!$B$18)</f>
        <v>1885009549</v>
      </c>
      <c r="D1132" s="12">
        <f>MAX(C1132,1)/Settings!$B$18</f>
        <v>0.87777597358346726</v>
      </c>
      <c r="E1132" s="12">
        <f>-Settings!$B$11*LN(D1132)</f>
        <v>7.8218323965957461</v>
      </c>
      <c r="F1132" s="12">
        <f t="shared" si="37"/>
        <v>2971.9290372605083</v>
      </c>
      <c r="G1132" s="12">
        <f>MOD(Settings!$B$17*G1131,Settings!$B$18)</f>
        <v>808963519</v>
      </c>
      <c r="H1132" s="12">
        <f>MAX(G1132,1)/Settings!$B$18</f>
        <v>0.3767029938179548</v>
      </c>
      <c r="I1132" s="12">
        <f>-Settings!$B$21*LN(H1132)</f>
        <v>3.9051928673191183</v>
      </c>
      <c r="J1132" s="12">
        <f>-Settings!$B$24*LN(H1132)</f>
        <v>11.715578601957354</v>
      </c>
      <c r="K1132" s="12">
        <f>Settings!$B$12</f>
        <v>300</v>
      </c>
      <c r="L1132" s="12">
        <f>Settings!$B$12*Settings!$B$25</f>
        <v>75</v>
      </c>
    </row>
    <row r="1133" spans="1:12" x14ac:dyDescent="0.25">
      <c r="A1133" s="7">
        <v>10</v>
      </c>
      <c r="B1133" s="7">
        <v>48</v>
      </c>
      <c r="C1133" s="12">
        <f>MOD(Settings!$B$17*C1132,Settings!$B$18)</f>
        <v>1676729499</v>
      </c>
      <c r="D1133" s="12">
        <f>MAX(C1133,1)/Settings!$B$18</f>
        <v>0.78078801733478342</v>
      </c>
      <c r="E1133" s="12">
        <f>-Settings!$B$11*LN(D1133)</f>
        <v>14.84709543912982</v>
      </c>
      <c r="F1133" s="12">
        <f t="shared" si="37"/>
        <v>2986.7761326996383</v>
      </c>
      <c r="G1133" s="12">
        <f>MOD(Settings!$B$17*G1132,Settings!$B$18)</f>
        <v>530894676</v>
      </c>
      <c r="H1133" s="12">
        <f>MAX(G1133,1)/Settings!$B$18</f>
        <v>0.24721709836610459</v>
      </c>
      <c r="I1133" s="12">
        <f>-Settings!$B$21*LN(H1133)</f>
        <v>5.5899535505717406</v>
      </c>
      <c r="J1133" s="12">
        <f>-Settings!$B$24*LN(H1133)</f>
        <v>16.76986065171522</v>
      </c>
      <c r="K1133" s="12">
        <f>Settings!$B$12</f>
        <v>300</v>
      </c>
      <c r="L1133" s="12">
        <f>Settings!$B$12*Settings!$B$25</f>
        <v>75</v>
      </c>
    </row>
    <row r="1134" spans="1:12" x14ac:dyDescent="0.25">
      <c r="A1134" s="7">
        <v>10</v>
      </c>
      <c r="B1134" s="7">
        <v>49</v>
      </c>
      <c r="C1134" s="12">
        <f>MOD(Settings!$B$17*C1133,Settings!$B$18)</f>
        <v>1512273759</v>
      </c>
      <c r="D1134" s="12">
        <f>MAX(C1134,1)/Settings!$B$18</f>
        <v>0.70420734570557597</v>
      </c>
      <c r="E1134" s="12">
        <f>-Settings!$B$11*LN(D1134)</f>
        <v>21.040946462288787</v>
      </c>
      <c r="F1134" s="12">
        <f t="shared" si="37"/>
        <v>3007.8170791619273</v>
      </c>
      <c r="G1134" s="12">
        <f>MOD(Settings!$B$17*G1133,Settings!$B$18)</f>
        <v>2099749894</v>
      </c>
      <c r="H1134" s="12">
        <f>MAX(G1134,1)/Settings!$B$18</f>
        <v>0.97777223911963973</v>
      </c>
      <c r="I1134" s="12">
        <f>-Settings!$B$21*LN(H1134)</f>
        <v>8.991408161933695E-2</v>
      </c>
      <c r="J1134" s="12">
        <f>-Settings!$B$24*LN(H1134)</f>
        <v>0.26974224485801085</v>
      </c>
      <c r="K1134" s="12">
        <f>Settings!$B$12</f>
        <v>300</v>
      </c>
      <c r="L1134" s="12">
        <f>Settings!$B$12*Settings!$B$25</f>
        <v>75</v>
      </c>
    </row>
    <row r="1135" spans="1:12" x14ac:dyDescent="0.25">
      <c r="A1135" s="7">
        <v>10</v>
      </c>
      <c r="B1135" s="7">
        <v>50</v>
      </c>
      <c r="C1135" s="12">
        <f>MOD(Settings!$B$17*C1134,Settings!$B$18)</f>
        <v>1316105268</v>
      </c>
      <c r="D1135" s="12">
        <f>MAX(C1135,1)/Settings!$B$18</f>
        <v>0.612859273614762</v>
      </c>
      <c r="E1135" s="12">
        <f>-Settings!$B$11*LN(D1135)</f>
        <v>29.377196361644863</v>
      </c>
      <c r="F1135" s="12">
        <f t="shared" si="37"/>
        <v>3037.1942755235723</v>
      </c>
      <c r="G1135" s="12">
        <f>MOD(Settings!$B$17*G1134,Settings!$B$18)</f>
        <v>897697307</v>
      </c>
      <c r="H1135" s="12">
        <f>MAX(G1135,1)/Settings!$B$18</f>
        <v>0.41802288378496788</v>
      </c>
      <c r="I1135" s="12">
        <f>-Settings!$B$21*LN(H1135)</f>
        <v>3.4888764082353214</v>
      </c>
      <c r="J1135" s="12">
        <f>-Settings!$B$24*LN(H1135)</f>
        <v>10.466629224705965</v>
      </c>
      <c r="K1135" s="12">
        <f>Settings!$B$12</f>
        <v>300</v>
      </c>
      <c r="L1135" s="12">
        <f>Settings!$B$12*Settings!$B$25</f>
        <v>75</v>
      </c>
    </row>
    <row r="1136" spans="1:12" x14ac:dyDescent="0.25">
      <c r="A1136" s="7">
        <v>10</v>
      </c>
      <c r="B1136" s="7">
        <v>51</v>
      </c>
      <c r="C1136" s="12">
        <f>MOD(Settings!$B$17*C1135,Settings!$B$18)</f>
        <v>699675176</v>
      </c>
      <c r="D1136" s="12">
        <f>MAX(C1136,1)/Settings!$B$18</f>
        <v>0.32581164330514689</v>
      </c>
      <c r="E1136" s="12">
        <f>-Settings!$B$11*LN(D1136)</f>
        <v>67.286150752074363</v>
      </c>
      <c r="F1136" s="12">
        <f t="shared" si="37"/>
        <v>3104.4804262756466</v>
      </c>
      <c r="G1136" s="12">
        <f>MOD(Settings!$B$17*G1135,Settings!$B$18)</f>
        <v>1526018574</v>
      </c>
      <c r="H1136" s="12">
        <f>MAX(G1136,1)/Settings!$B$18</f>
        <v>0.71060777395526309</v>
      </c>
      <c r="I1136" s="12">
        <f>-Settings!$B$21*LN(H1136)</f>
        <v>1.3665386218693867</v>
      </c>
      <c r="J1136" s="12">
        <f>-Settings!$B$24*LN(H1136)</f>
        <v>4.0996158656081603</v>
      </c>
      <c r="K1136" s="12">
        <f>Settings!$B$12</f>
        <v>300</v>
      </c>
      <c r="L1136" s="12">
        <f>Settings!$B$12*Settings!$B$25</f>
        <v>75</v>
      </c>
    </row>
    <row r="1137" spans="1:12" x14ac:dyDescent="0.25">
      <c r="A1137" s="7">
        <v>10</v>
      </c>
      <c r="B1137" s="7">
        <v>52</v>
      </c>
      <c r="C1137" s="12">
        <f>MOD(Settings!$B$17*C1136,Settings!$B$18)</f>
        <v>1967715707</v>
      </c>
      <c r="D1137" s="12">
        <f>MAX(C1137,1)/Settings!$B$18</f>
        <v>0.91628902960395864</v>
      </c>
      <c r="E1137" s="12">
        <f>-Settings!$B$11*LN(D1137)</f>
        <v>5.2454057745846168</v>
      </c>
      <c r="F1137" s="12">
        <f t="shared" si="37"/>
        <v>3109.725832050231</v>
      </c>
      <c r="G1137" s="12">
        <f>MOD(Settings!$B$17*G1136,Settings!$B$18)</f>
        <v>396977097</v>
      </c>
      <c r="H1137" s="12">
        <f>MAX(G1137,1)/Settings!$B$18</f>
        <v>0.18485686610678997</v>
      </c>
      <c r="I1137" s="12">
        <f>-Settings!$B$21*LN(H1137)</f>
        <v>6.7526938003265737</v>
      </c>
      <c r="J1137" s="12">
        <f>-Settings!$B$24*LN(H1137)</f>
        <v>20.258081400979719</v>
      </c>
      <c r="K1137" s="12">
        <f>Settings!$B$12</f>
        <v>300</v>
      </c>
      <c r="L1137" s="12">
        <f>Settings!$B$12*Settings!$B$25</f>
        <v>75</v>
      </c>
    </row>
    <row r="1138" spans="1:12" x14ac:dyDescent="0.25">
      <c r="A1138" s="7">
        <v>10</v>
      </c>
      <c r="B1138" s="7">
        <v>53</v>
      </c>
      <c r="C1138" s="12">
        <f>MOD(Settings!$B$17*C1137,Settings!$B$18)</f>
        <v>149723749</v>
      </c>
      <c r="D1138" s="12">
        <f>MAX(C1138,1)/Settings!$B$18</f>
        <v>6.9720553732347007E-2</v>
      </c>
      <c r="E1138" s="12">
        <f>-Settings!$B$11*LN(D1138)</f>
        <v>159.79560696784995</v>
      </c>
      <c r="F1138" s="12">
        <f t="shared" si="37"/>
        <v>3269.5214390180809</v>
      </c>
      <c r="G1138" s="12">
        <f>MOD(Settings!$B$17*G1137,Settings!$B$18)</f>
        <v>1909861697</v>
      </c>
      <c r="H1138" s="12">
        <f>MAX(G1138,1)/Settings!$B$18</f>
        <v>0.88934865681889874</v>
      </c>
      <c r="I1138" s="12">
        <f>-Settings!$B$21*LN(H1138)</f>
        <v>0.46906372182825756</v>
      </c>
      <c r="J1138" s="12">
        <f>-Settings!$B$24*LN(H1138)</f>
        <v>1.4071911654847726</v>
      </c>
      <c r="K1138" s="12">
        <f>Settings!$B$12</f>
        <v>300</v>
      </c>
      <c r="L1138" s="12">
        <f>Settings!$B$12*Settings!$B$25</f>
        <v>75</v>
      </c>
    </row>
    <row r="1139" spans="1:12" x14ac:dyDescent="0.25">
      <c r="A1139" s="7">
        <v>10</v>
      </c>
      <c r="B1139" s="7">
        <v>54</v>
      </c>
      <c r="C1139" s="12">
        <f>MOD(Settings!$B$17*C1138,Settings!$B$18)</f>
        <v>1703698806</v>
      </c>
      <c r="D1139" s="12">
        <f>MAX(C1139,1)/Settings!$B$18</f>
        <v>0.79334657955604915</v>
      </c>
      <c r="E1139" s="12">
        <f>-Settings!$B$11*LN(D1139)</f>
        <v>13.889706252283721</v>
      </c>
      <c r="F1139" s="12">
        <f t="shared" si="37"/>
        <v>3283.4111452703646</v>
      </c>
      <c r="G1139" s="12">
        <f>MOD(Settings!$B$17*G1138,Settings!$B$18)</f>
        <v>607469770</v>
      </c>
      <c r="H1139" s="12">
        <f>MAX(G1139,1)/Settings!$B$18</f>
        <v>0.28287515523046031</v>
      </c>
      <c r="I1139" s="12">
        <f>-Settings!$B$21*LN(H1139)</f>
        <v>5.0509985050746939</v>
      </c>
      <c r="J1139" s="12">
        <f>-Settings!$B$24*LN(H1139)</f>
        <v>15.152995515224081</v>
      </c>
      <c r="K1139" s="12">
        <f>Settings!$B$12</f>
        <v>300</v>
      </c>
      <c r="L1139" s="12">
        <f>Settings!$B$12*Settings!$B$25</f>
        <v>75</v>
      </c>
    </row>
    <row r="1140" spans="1:12" x14ac:dyDescent="0.25">
      <c r="A1140" s="7">
        <v>10</v>
      </c>
      <c r="B1140" s="7">
        <v>55</v>
      </c>
      <c r="C1140" s="12">
        <f>MOD(Settings!$B$17*C1139,Settings!$B$18)</f>
        <v>1666366991</v>
      </c>
      <c r="D1140" s="12">
        <f>MAX(C1140,1)/Settings!$B$18</f>
        <v>0.7759625985175197</v>
      </c>
      <c r="E1140" s="12">
        <f>-Settings!$B$11*LN(D1140)</f>
        <v>15.219057464830223</v>
      </c>
      <c r="F1140" s="12">
        <f t="shared" si="37"/>
        <v>3298.6302027351949</v>
      </c>
      <c r="G1140" s="12">
        <f>MOD(Settings!$B$17*G1139,Settings!$B$18)</f>
        <v>607166552</v>
      </c>
      <c r="H1140" s="12">
        <f>MAX(G1140,1)/Settings!$B$18</f>
        <v>0.28273395834617965</v>
      </c>
      <c r="I1140" s="12">
        <f>-Settings!$B$21*LN(H1140)</f>
        <v>5.0529956000128688</v>
      </c>
      <c r="J1140" s="12">
        <f>-Settings!$B$24*LN(H1140)</f>
        <v>15.158986800038607</v>
      </c>
      <c r="K1140" s="12">
        <f>Settings!$B$12</f>
        <v>300</v>
      </c>
      <c r="L1140" s="12">
        <f>Settings!$B$12*Settings!$B$25</f>
        <v>75</v>
      </c>
    </row>
    <row r="1141" spans="1:12" x14ac:dyDescent="0.25">
      <c r="A1141" s="7">
        <v>10</v>
      </c>
      <c r="B1141" s="7">
        <v>56</v>
      </c>
      <c r="C1141" s="12">
        <f>MOD(Settings!$B$17*C1140,Settings!$B$18)</f>
        <v>1295777210</v>
      </c>
      <c r="D1141" s="12">
        <f>MAX(C1141,1)/Settings!$B$18</f>
        <v>0.6033932839536077</v>
      </c>
      <c r="E1141" s="12">
        <f>-Settings!$B$11*LN(D1141)</f>
        <v>30.311164959471203</v>
      </c>
      <c r="F1141" s="12">
        <f t="shared" si="37"/>
        <v>3328.941367694666</v>
      </c>
      <c r="G1141" s="12">
        <f>MOD(Settings!$B$17*G1140,Settings!$B$18)</f>
        <v>1953432567</v>
      </c>
      <c r="H1141" s="12">
        <f>MAX(G1141,1)/Settings!$B$18</f>
        <v>0.90963792424166479</v>
      </c>
      <c r="I1141" s="12">
        <f>-Settings!$B$21*LN(H1141)</f>
        <v>0.37883457638951823</v>
      </c>
      <c r="J1141" s="12">
        <f>-Settings!$B$24*LN(H1141)</f>
        <v>1.1365037291685547</v>
      </c>
      <c r="K1141" s="12">
        <f>Settings!$B$12</f>
        <v>300</v>
      </c>
      <c r="L1141" s="12">
        <f>Settings!$B$12*Settings!$B$25</f>
        <v>75</v>
      </c>
    </row>
    <row r="1142" spans="1:12" x14ac:dyDescent="0.25">
      <c r="A1142" s="7">
        <v>10</v>
      </c>
      <c r="B1142" s="7">
        <v>57</v>
      </c>
      <c r="C1142" s="12">
        <f>MOD(Settings!$B$17*C1141,Settings!$B$18)</f>
        <v>495904243</v>
      </c>
      <c r="D1142" s="12">
        <f>MAX(C1142,1)/Settings!$B$18</f>
        <v>0.23092340828428204</v>
      </c>
      <c r="E1142" s="12">
        <f>-Settings!$B$11*LN(D1142)</f>
        <v>87.940151358562105</v>
      </c>
      <c r="F1142" s="12">
        <f t="shared" si="37"/>
        <v>3416.8815190532282</v>
      </c>
      <c r="G1142" s="12">
        <f>MOD(Settings!$B$17*G1141,Settings!$B$18)</f>
        <v>611158233</v>
      </c>
      <c r="H1142" s="12">
        <f>MAX(G1142,1)/Settings!$B$18</f>
        <v>0.28459272966002708</v>
      </c>
      <c r="I1142" s="12">
        <f>-Settings!$B$21*LN(H1142)</f>
        <v>5.0267845578851311</v>
      </c>
      <c r="J1142" s="12">
        <f>-Settings!$B$24*LN(H1142)</f>
        <v>15.080353673655393</v>
      </c>
      <c r="K1142" s="12">
        <f>Settings!$B$12</f>
        <v>300</v>
      </c>
      <c r="L1142" s="12">
        <f>Settings!$B$12*Settings!$B$25</f>
        <v>75</v>
      </c>
    </row>
    <row r="1143" spans="1:12" x14ac:dyDescent="0.25">
      <c r="A1143" s="7">
        <v>10</v>
      </c>
      <c r="B1143" s="7">
        <v>58</v>
      </c>
      <c r="C1143" s="12">
        <f>MOD(Settings!$B$17*C1142,Settings!$B$18)</f>
        <v>278578094</v>
      </c>
      <c r="D1143" s="12">
        <f>MAX(C1143,1)/Settings!$B$18</f>
        <v>0.12972303392818338</v>
      </c>
      <c r="E1143" s="12">
        <f>-Settings!$B$11*LN(D1143)</f>
        <v>122.54121657195918</v>
      </c>
      <c r="F1143" s="12">
        <f t="shared" si="37"/>
        <v>3539.4227356251872</v>
      </c>
      <c r="G1143" s="12">
        <f>MOD(Settings!$B$17*G1142,Settings!$B$18)</f>
        <v>322138430</v>
      </c>
      <c r="H1143" s="12">
        <f>MAX(G1143,1)/Settings!$B$18</f>
        <v>0.15000739607494668</v>
      </c>
      <c r="I1143" s="12">
        <f>-Settings!$B$21*LN(H1143)</f>
        <v>7.5882827157405144</v>
      </c>
      <c r="J1143" s="12">
        <f>-Settings!$B$24*LN(H1143)</f>
        <v>22.764848147221542</v>
      </c>
      <c r="K1143" s="12">
        <f>Settings!$B$12</f>
        <v>300</v>
      </c>
      <c r="L1143" s="12">
        <f>Settings!$B$12*Settings!$B$25</f>
        <v>75</v>
      </c>
    </row>
    <row r="1144" spans="1:12" x14ac:dyDescent="0.25">
      <c r="A1144" s="7">
        <v>10</v>
      </c>
      <c r="B1144" s="7">
        <v>59</v>
      </c>
      <c r="C1144" s="12">
        <f>MOD(Settings!$B$17*C1143,Settings!$B$18)</f>
        <v>547675398</v>
      </c>
      <c r="D1144" s="12">
        <f>MAX(C1144,1)/Settings!$B$18</f>
        <v>0.25503123097821662</v>
      </c>
      <c r="E1144" s="12">
        <f>-Settings!$B$11*LN(D1144)</f>
        <v>81.982156013922719</v>
      </c>
      <c r="F1144" s="12">
        <f t="shared" si="37"/>
        <v>3621.4048916391098</v>
      </c>
      <c r="G1144" s="12">
        <f>MOD(Settings!$B$17*G1143,Settings!$B$18)</f>
        <v>374318923</v>
      </c>
      <c r="H1144" s="12">
        <f>MAX(G1144,1)/Settings!$B$18</f>
        <v>0.17430583162899402</v>
      </c>
      <c r="I1144" s="12">
        <f>-Settings!$B$21*LN(H1144)</f>
        <v>6.987775478367606</v>
      </c>
      <c r="J1144" s="12">
        <f>-Settings!$B$24*LN(H1144)</f>
        <v>20.963326435102818</v>
      </c>
      <c r="K1144" s="12">
        <f>Settings!$B$12</f>
        <v>300</v>
      </c>
      <c r="L1144" s="12">
        <f>Settings!$B$12*Settings!$B$25</f>
        <v>75</v>
      </c>
    </row>
    <row r="1145" spans="1:12" x14ac:dyDescent="0.25">
      <c r="A1145" s="7">
        <v>10</v>
      </c>
      <c r="B1145" s="7">
        <v>60</v>
      </c>
      <c r="C1145" s="12">
        <f>MOD(Settings!$B$17*C1144,Settings!$B$18)</f>
        <v>665503144</v>
      </c>
      <c r="D1145" s="12">
        <f>MAX(C1145,1)/Settings!$B$18</f>
        <v>0.30989905088669578</v>
      </c>
      <c r="E1145" s="12">
        <f>-Settings!$B$11*LN(D1145)</f>
        <v>70.290520610213648</v>
      </c>
      <c r="F1145" s="12">
        <f t="shared" si="37"/>
        <v>3691.6954122493235</v>
      </c>
      <c r="G1145" s="12">
        <f>MOD(Settings!$B$17*G1144,Settings!$B$18)</f>
        <v>1198536798</v>
      </c>
      <c r="H1145" s="12">
        <f>MAX(G1145,1)/Settings!$B$18</f>
        <v>0.55811218850226707</v>
      </c>
      <c r="I1145" s="12">
        <f>-Settings!$B$21*LN(H1145)</f>
        <v>2.3327811285841809</v>
      </c>
      <c r="J1145" s="12">
        <f>-Settings!$B$24*LN(H1145)</f>
        <v>6.998343385752543</v>
      </c>
      <c r="K1145" s="12">
        <f>Settings!$B$12</f>
        <v>300</v>
      </c>
      <c r="L1145" s="12">
        <f>Settings!$B$12*Settings!$B$25</f>
        <v>75</v>
      </c>
    </row>
    <row r="1146" spans="1:12" x14ac:dyDescent="0.25">
      <c r="A1146" s="7">
        <v>10</v>
      </c>
      <c r="B1146" s="7">
        <v>61</v>
      </c>
      <c r="C1146" s="12">
        <f>MOD(Settings!$B$17*C1145,Settings!$B$18)</f>
        <v>1016507632</v>
      </c>
      <c r="D1146" s="12">
        <f>MAX(C1146,1)/Settings!$B$18</f>
        <v>0.47334825269568165</v>
      </c>
      <c r="E1146" s="12">
        <f>-Settings!$B$11*LN(D1146)</f>
        <v>44.875433866324144</v>
      </c>
      <c r="F1146" s="12">
        <f t="shared" si="37"/>
        <v>3736.5708461156478</v>
      </c>
      <c r="G1146" s="12">
        <f>MOD(Settings!$B$17*G1145,Settings!$B$18)</f>
        <v>411355126</v>
      </c>
      <c r="H1146" s="12">
        <f>MAX(G1146,1)/Settings!$B$18</f>
        <v>0.19155215760299571</v>
      </c>
      <c r="I1146" s="12">
        <f>-Settings!$B$21*LN(H1146)</f>
        <v>6.6103805759340482</v>
      </c>
      <c r="J1146" s="12">
        <f>-Settings!$B$24*LN(H1146)</f>
        <v>19.831141727802144</v>
      </c>
      <c r="K1146" s="12">
        <f>Settings!$B$12</f>
        <v>300</v>
      </c>
      <c r="L1146" s="12">
        <f>Settings!$B$12*Settings!$B$25</f>
        <v>75</v>
      </c>
    </row>
    <row r="1147" spans="1:12" x14ac:dyDescent="0.25">
      <c r="A1147" s="7">
        <v>10</v>
      </c>
      <c r="B1147" s="7">
        <v>62</v>
      </c>
      <c r="C1147" s="12">
        <f>MOD(Settings!$B$17*C1146,Settings!$B$18)</f>
        <v>1211359139</v>
      </c>
      <c r="D1147" s="12">
        <f>MAX(C1147,1)/Settings!$B$18</f>
        <v>0.56408305632140632</v>
      </c>
      <c r="E1147" s="12">
        <f>-Settings!$B$11*LN(D1147)</f>
        <v>34.35322652069938</v>
      </c>
      <c r="F1147" s="12">
        <f t="shared" si="37"/>
        <v>3770.9240726363473</v>
      </c>
      <c r="G1147" s="12">
        <f>MOD(Settings!$B$17*G1146,Settings!$B$18)</f>
        <v>895742989</v>
      </c>
      <c r="H1147" s="12">
        <f>MAX(G1147,1)/Settings!$B$18</f>
        <v>0.41711283354885542</v>
      </c>
      <c r="I1147" s="12">
        <f>-Settings!$B$21*LN(H1147)</f>
        <v>3.4975940389383373</v>
      </c>
      <c r="J1147" s="12">
        <f>-Settings!$B$24*LN(H1147)</f>
        <v>10.492782116815011</v>
      </c>
      <c r="K1147" s="12">
        <f>Settings!$B$12</f>
        <v>300</v>
      </c>
      <c r="L1147" s="12">
        <f>Settings!$B$12*Settings!$B$25</f>
        <v>75</v>
      </c>
    </row>
    <row r="1148" spans="1:12" x14ac:dyDescent="0.25">
      <c r="A1148" s="7">
        <v>10</v>
      </c>
      <c r="B1148" s="7">
        <v>63</v>
      </c>
      <c r="C1148" s="12">
        <f>MOD(Settings!$B$17*C1147,Settings!$B$18)</f>
        <v>1168075613</v>
      </c>
      <c r="D1148" s="12">
        <f>MAX(C1148,1)/Settings!$B$18</f>
        <v>0.54392759387564271</v>
      </c>
      <c r="E1148" s="12">
        <f>-Settings!$B$11*LN(D1148)</f>
        <v>36.536348428681315</v>
      </c>
      <c r="F1148" s="12">
        <f t="shared" si="37"/>
        <v>3807.4604210650286</v>
      </c>
      <c r="G1148" s="12">
        <f>MOD(Settings!$B$17*G1147,Settings!$B$18)</f>
        <v>892050653</v>
      </c>
      <c r="H1148" s="12">
        <f>MAX(G1148,1)/Settings!$B$18</f>
        <v>0.41539345561312208</v>
      </c>
      <c r="I1148" s="12">
        <f>-Settings!$B$21*LN(H1148)</f>
        <v>3.5141164883447082</v>
      </c>
      <c r="J1148" s="12">
        <f>-Settings!$B$24*LN(H1148)</f>
        <v>10.542349465034125</v>
      </c>
      <c r="K1148" s="12">
        <f>Settings!$B$12</f>
        <v>300</v>
      </c>
      <c r="L1148" s="12">
        <f>Settings!$B$12*Settings!$B$25</f>
        <v>75</v>
      </c>
    </row>
    <row r="1149" spans="1:12" x14ac:dyDescent="0.25">
      <c r="A1149" s="7">
        <v>10</v>
      </c>
      <c r="B1149" s="7">
        <v>64</v>
      </c>
      <c r="C1149" s="12">
        <f>MOD(Settings!$B$17*C1148,Settings!$B$18)</f>
        <v>1698810464</v>
      </c>
      <c r="D1149" s="12">
        <f>MAX(C1149,1)/Settings!$B$18</f>
        <v>0.79107026792646862</v>
      </c>
      <c r="E1149" s="12">
        <f>-Settings!$B$11*LN(D1149)</f>
        <v>14.0621088519674</v>
      </c>
      <c r="F1149" s="12">
        <f t="shared" si="37"/>
        <v>3821.5225299169961</v>
      </c>
      <c r="G1149" s="12">
        <f>MOD(Settings!$B$17*G1148,Settings!$B$18)</f>
        <v>1111985264</v>
      </c>
      <c r="H1149" s="12">
        <f>MAX(G1149,1)/Settings!$B$18</f>
        <v>0.51780848974259963</v>
      </c>
      <c r="I1149" s="12">
        <f>-Settings!$B$21*LN(H1149)</f>
        <v>2.6325992640168341</v>
      </c>
      <c r="J1149" s="12">
        <f>-Settings!$B$24*LN(H1149)</f>
        <v>7.8977977920505023</v>
      </c>
      <c r="K1149" s="12">
        <f>Settings!$B$12</f>
        <v>300</v>
      </c>
      <c r="L1149" s="12">
        <f>Settings!$B$12*Settings!$B$25</f>
        <v>75</v>
      </c>
    </row>
    <row r="1150" spans="1:12" x14ac:dyDescent="0.25">
      <c r="A1150" s="7">
        <v>10</v>
      </c>
      <c r="B1150" s="7">
        <v>65</v>
      </c>
      <c r="C1150" s="12">
        <f>MOD(Settings!$B$17*C1149,Settings!$B$18)</f>
        <v>1112381583</v>
      </c>
      <c r="D1150" s="12">
        <f>MAX(C1150,1)/Settings!$B$18</f>
        <v>0.51799304015841008</v>
      </c>
      <c r="E1150" s="12">
        <f>-Settings!$B$11*LN(D1150)</f>
        <v>39.467608368032579</v>
      </c>
      <c r="F1150" s="12">
        <f t="shared" si="37"/>
        <v>3860.9901382850285</v>
      </c>
      <c r="G1150" s="12">
        <f>MOD(Settings!$B$17*G1149,Settings!$B$18)</f>
        <v>1733635854</v>
      </c>
      <c r="H1150" s="12">
        <f>MAX(G1150,1)/Settings!$B$18</f>
        <v>0.80728710387241431</v>
      </c>
      <c r="I1150" s="12">
        <f>-Settings!$B$21*LN(H1150)</f>
        <v>0.85630362840761554</v>
      </c>
      <c r="J1150" s="12">
        <f>-Settings!$B$24*LN(H1150)</f>
        <v>2.5689108852228468</v>
      </c>
      <c r="K1150" s="12">
        <f>Settings!$B$12</f>
        <v>300</v>
      </c>
      <c r="L1150" s="12">
        <f>Settings!$B$12*Settings!$B$25</f>
        <v>75</v>
      </c>
    </row>
    <row r="1151" spans="1:12" x14ac:dyDescent="0.25">
      <c r="A1151" s="7">
        <v>10</v>
      </c>
      <c r="B1151" s="7">
        <v>66</v>
      </c>
      <c r="C1151" s="12">
        <f>MOD(Settings!$B$17*C1150,Settings!$B$18)</f>
        <v>1952118346</v>
      </c>
      <c r="D1151" s="12">
        <f>MAX(C1151,1)/Settings!$B$18</f>
        <v>0.90902594239871293</v>
      </c>
      <c r="E1151" s="12">
        <f>-Settings!$B$11*LN(D1151)</f>
        <v>5.7228987431620988</v>
      </c>
      <c r="F1151" s="12">
        <f t="shared" ref="F1151:F1182" si="38">F1150+E1151</f>
        <v>3866.7130370281907</v>
      </c>
      <c r="G1151" s="12">
        <f>MOD(Settings!$B$17*G1150,Settings!$B$18)</f>
        <v>159675682</v>
      </c>
      <c r="H1151" s="12">
        <f>MAX(G1151,1)/Settings!$B$18</f>
        <v>7.4354783666485361E-2</v>
      </c>
      <c r="I1151" s="12">
        <f>-Settings!$B$21*LN(H1151)</f>
        <v>10.395629073256048</v>
      </c>
      <c r="J1151" s="12">
        <f>-Settings!$B$24*LN(H1151)</f>
        <v>31.186887219768145</v>
      </c>
      <c r="K1151" s="12">
        <f>Settings!$B$12</f>
        <v>300</v>
      </c>
      <c r="L1151" s="12">
        <f>Settings!$B$12*Settings!$B$25</f>
        <v>75</v>
      </c>
    </row>
    <row r="1152" spans="1:12" x14ac:dyDescent="0.25">
      <c r="A1152" s="7">
        <v>10</v>
      </c>
      <c r="B1152" s="7">
        <v>67</v>
      </c>
      <c r="C1152" s="12">
        <f>MOD(Settings!$B$17*C1151,Settings!$B$18)</f>
        <v>2145366003</v>
      </c>
      <c r="D1152" s="12">
        <f>MAX(C1152,1)/Settings!$B$18</f>
        <v>0.9990138951684413</v>
      </c>
      <c r="E1152" s="12">
        <f>-Settings!$B$11*LN(D1152)</f>
        <v>5.9195481167702096E-2</v>
      </c>
      <c r="F1152" s="12">
        <f t="shared" si="38"/>
        <v>3866.7722325093582</v>
      </c>
      <c r="G1152" s="12">
        <f>MOD(Settings!$B$17*G1151,Settings!$B$18)</f>
        <v>1462112271</v>
      </c>
      <c r="H1152" s="12">
        <f>MAX(G1152,1)/Settings!$B$18</f>
        <v>0.68084908261934718</v>
      </c>
      <c r="I1152" s="12">
        <f>-Settings!$B$21*LN(H1152)</f>
        <v>1.5376584352695986</v>
      </c>
      <c r="J1152" s="12">
        <f>-Settings!$B$24*LN(H1152)</f>
        <v>4.6129753058087957</v>
      </c>
      <c r="K1152" s="12">
        <f>Settings!$B$12</f>
        <v>300</v>
      </c>
      <c r="L1152" s="12">
        <f>Settings!$B$12*Settings!$B$25</f>
        <v>75</v>
      </c>
    </row>
    <row r="1153" spans="1:12" x14ac:dyDescent="0.25">
      <c r="A1153" s="7">
        <v>10</v>
      </c>
      <c r="B1153" s="7">
        <v>68</v>
      </c>
      <c r="C1153" s="12">
        <f>MOD(Settings!$B$17*C1152,Settings!$B$18)</f>
        <v>915979291</v>
      </c>
      <c r="D1153" s="12">
        <f>MAX(C1153,1)/Settings!$B$18</f>
        <v>0.42653609599291165</v>
      </c>
      <c r="E1153" s="12">
        <f>-Settings!$B$11*LN(D1153)</f>
        <v>51.123496955304482</v>
      </c>
      <c r="F1153" s="12">
        <f t="shared" si="38"/>
        <v>3917.8957294646625</v>
      </c>
      <c r="G1153" s="12">
        <f>MOD(Settings!$B$17*G1152,Settings!$B$18)</f>
        <v>65566076</v>
      </c>
      <c r="H1153" s="12">
        <f>MAX(G1153,1)/Settings!$B$18</f>
        <v>3.0531583368094445E-2</v>
      </c>
      <c r="I1153" s="12">
        <f>-Settings!$B$21*LN(H1153)</f>
        <v>13.955974443538587</v>
      </c>
      <c r="J1153" s="12">
        <f>-Settings!$B$24*LN(H1153)</f>
        <v>41.86792333061576</v>
      </c>
      <c r="K1153" s="12">
        <f>Settings!$B$12</f>
        <v>300</v>
      </c>
      <c r="L1153" s="12">
        <f>Settings!$B$12*Settings!$B$25</f>
        <v>75</v>
      </c>
    </row>
    <row r="1154" spans="1:12" x14ac:dyDescent="0.25">
      <c r="A1154" s="7">
        <v>10</v>
      </c>
      <c r="B1154" s="7">
        <v>69</v>
      </c>
      <c r="C1154" s="12">
        <f>MOD(Settings!$B$17*C1153,Settings!$B$18)</f>
        <v>1701162141</v>
      </c>
      <c r="D1154" s="12">
        <f>MAX(C1154,1)/Settings!$B$18</f>
        <v>0.79216535286613055</v>
      </c>
      <c r="E1154" s="12">
        <f>-Settings!$B$11*LN(D1154)</f>
        <v>13.979107805256589</v>
      </c>
      <c r="F1154" s="12">
        <f t="shared" si="38"/>
        <v>3931.8748372699192</v>
      </c>
      <c r="G1154" s="12">
        <f>MOD(Settings!$B$17*G1153,Settings!$B$18)</f>
        <v>309928421</v>
      </c>
      <c r="H1154" s="12">
        <f>MAX(G1154,1)/Settings!$B$18</f>
        <v>0.14432166756331999</v>
      </c>
      <c r="I1154" s="12">
        <f>-Settings!$B$21*LN(H1154)</f>
        <v>7.7428426724427455</v>
      </c>
      <c r="J1154" s="12">
        <f>-Settings!$B$24*LN(H1154)</f>
        <v>23.228528017328237</v>
      </c>
      <c r="K1154" s="12">
        <f>Settings!$B$12</f>
        <v>300</v>
      </c>
      <c r="L1154" s="12">
        <f>Settings!$B$12*Settings!$B$25</f>
        <v>75</v>
      </c>
    </row>
    <row r="1155" spans="1:12" x14ac:dyDescent="0.25">
      <c r="A1155" s="7">
        <v>10</v>
      </c>
      <c r="B1155" s="7">
        <v>70</v>
      </c>
      <c r="C1155" s="12">
        <f>MOD(Settings!$B$17*C1154,Settings!$B$18)</f>
        <v>1982311276</v>
      </c>
      <c r="D1155" s="12">
        <f>MAX(C1155,1)/Settings!$B$18</f>
        <v>0.92308562105665248</v>
      </c>
      <c r="E1155" s="12">
        <f>-Settings!$B$11*LN(D1155)</f>
        <v>4.8019970943934389</v>
      </c>
      <c r="F1155" s="12">
        <f t="shared" si="38"/>
        <v>3936.6768343643125</v>
      </c>
      <c r="G1155" s="12">
        <f>MOD(Settings!$B$17*G1154,Settings!$B$18)</f>
        <v>1319127772</v>
      </c>
      <c r="H1155" s="12">
        <f>MAX(G1155,1)/Settings!$B$18</f>
        <v>0.61426673671895016</v>
      </c>
      <c r="I1155" s="12">
        <f>-Settings!$B$21*LN(H1155)</f>
        <v>1.9493040821854164</v>
      </c>
      <c r="J1155" s="12">
        <f>-Settings!$B$24*LN(H1155)</f>
        <v>5.8479122465562492</v>
      </c>
      <c r="K1155" s="12">
        <f>Settings!$B$12</f>
        <v>300</v>
      </c>
      <c r="L1155" s="12">
        <f>Settings!$B$12*Settings!$B$25</f>
        <v>75</v>
      </c>
    </row>
    <row r="1156" spans="1:12" x14ac:dyDescent="0.25">
      <c r="A1156" s="7">
        <v>10</v>
      </c>
      <c r="B1156" s="7">
        <v>71</v>
      </c>
      <c r="C1156" s="12">
        <f>MOD(Settings!$B$17*C1155,Settings!$B$18)</f>
        <v>644316174</v>
      </c>
      <c r="D1156" s="12">
        <f>MAX(C1156,1)/Settings!$B$18</f>
        <v>0.30003309915775112</v>
      </c>
      <c r="E1156" s="12">
        <f>-Settings!$B$11*LN(D1156)</f>
        <v>72.231748793163831</v>
      </c>
      <c r="F1156" s="12">
        <f t="shared" si="38"/>
        <v>4008.9085831574762</v>
      </c>
      <c r="G1156" s="12">
        <f>MOD(Settings!$B$17*G1155,Settings!$B$18)</f>
        <v>2106776023</v>
      </c>
      <c r="H1156" s="12">
        <f>MAX(G1156,1)/Settings!$B$18</f>
        <v>0.98104403539609353</v>
      </c>
      <c r="I1156" s="12">
        <f>-Settings!$B$21*LN(H1156)</f>
        <v>7.6551728603745595E-2</v>
      </c>
      <c r="J1156" s="12">
        <f>-Settings!$B$24*LN(H1156)</f>
        <v>0.22965518581123678</v>
      </c>
      <c r="K1156" s="12">
        <f>Settings!$B$12</f>
        <v>300</v>
      </c>
      <c r="L1156" s="12">
        <f>Settings!$B$12*Settings!$B$25</f>
        <v>75</v>
      </c>
    </row>
    <row r="1157" spans="1:12" x14ac:dyDescent="0.25">
      <c r="A1157" s="7">
        <v>10</v>
      </c>
      <c r="B1157" s="7">
        <v>72</v>
      </c>
      <c r="C1157" s="12">
        <f>MOD(Settings!$B$17*C1156,Settings!$B$18)</f>
        <v>1409388244</v>
      </c>
      <c r="D1157" s="12">
        <f>MAX(C1157,1)/Settings!$B$18</f>
        <v>0.65629754432304643</v>
      </c>
      <c r="E1157" s="12">
        <f>-Settings!$B$11*LN(D1157)</f>
        <v>25.268461152498457</v>
      </c>
      <c r="F1157" s="12">
        <f t="shared" si="38"/>
        <v>4034.1770443099745</v>
      </c>
      <c r="G1157" s="12">
        <f>MOD(Settings!$B$17*G1156,Settings!$B$18)</f>
        <v>874246825</v>
      </c>
      <c r="H1157" s="12">
        <f>MAX(G1157,1)/Settings!$B$18</f>
        <v>0.40710290214377592</v>
      </c>
      <c r="I1157" s="12">
        <f>-Settings!$B$21*LN(H1157)</f>
        <v>3.5947571787031172</v>
      </c>
      <c r="J1157" s="12">
        <f>-Settings!$B$24*LN(H1157)</f>
        <v>10.784271536109351</v>
      </c>
      <c r="K1157" s="12">
        <f>Settings!$B$12</f>
        <v>300</v>
      </c>
      <c r="L1157" s="12">
        <f>Settings!$B$12*Settings!$B$25</f>
        <v>75</v>
      </c>
    </row>
    <row r="1158" spans="1:12" x14ac:dyDescent="0.25">
      <c r="A1158" s="7">
        <v>10</v>
      </c>
      <c r="B1158" s="7">
        <v>73</v>
      </c>
      <c r="C1158" s="12">
        <f>MOD(Settings!$B$17*C1157,Settings!$B$18)</f>
        <v>843590498</v>
      </c>
      <c r="D1158" s="12">
        <f>MAX(C1158,1)/Settings!$B$18</f>
        <v>0.39282743744218135</v>
      </c>
      <c r="E1158" s="12">
        <f>-Settings!$B$11*LN(D1158)</f>
        <v>56.063091241154282</v>
      </c>
      <c r="F1158" s="12">
        <f t="shared" si="38"/>
        <v>4090.2401355511288</v>
      </c>
      <c r="G1158" s="12">
        <f>MOD(Settings!$B$17*G1157,Settings!$B$18)</f>
        <v>383275001</v>
      </c>
      <c r="H1158" s="12">
        <f>MAX(G1158,1)/Settings!$B$18</f>
        <v>0.17847633044164457</v>
      </c>
      <c r="I1158" s="12">
        <f>-Settings!$B$21*LN(H1158)</f>
        <v>6.8931971564910341</v>
      </c>
      <c r="J1158" s="12">
        <f>-Settings!$B$24*LN(H1158)</f>
        <v>20.679591469473102</v>
      </c>
      <c r="K1158" s="12">
        <f>Settings!$B$12</f>
        <v>300</v>
      </c>
      <c r="L1158" s="12">
        <f>Settings!$B$12*Settings!$B$25</f>
        <v>75</v>
      </c>
    </row>
    <row r="1159" spans="1:12" x14ac:dyDescent="0.25">
      <c r="A1159" s="7">
        <v>10</v>
      </c>
      <c r="B1159" s="7">
        <v>74</v>
      </c>
      <c r="C1159" s="12">
        <f>MOD(Settings!$B$17*C1158,Settings!$B$18)</f>
        <v>538462392</v>
      </c>
      <c r="D1159" s="12">
        <f>MAX(C1159,1)/Settings!$B$18</f>
        <v>0.25074109074228496</v>
      </c>
      <c r="E1159" s="12">
        <f>-Settings!$B$11*LN(D1159)</f>
        <v>83.00006299265128</v>
      </c>
      <c r="F1159" s="12">
        <f t="shared" si="38"/>
        <v>4173.24019854378</v>
      </c>
      <c r="G1159" s="12">
        <f>MOD(Settings!$B$17*G1158,Settings!$B$18)</f>
        <v>1399484454</v>
      </c>
      <c r="H1159" s="12">
        <f>MAX(G1159,1)/Settings!$B$18</f>
        <v>0.65168573272027341</v>
      </c>
      <c r="I1159" s="12">
        <f>-Settings!$B$21*LN(H1159)</f>
        <v>1.7127713531500224</v>
      </c>
      <c r="J1159" s="12">
        <f>-Settings!$B$24*LN(H1159)</f>
        <v>5.1383140594500674</v>
      </c>
      <c r="K1159" s="12">
        <f>Settings!$B$12</f>
        <v>300</v>
      </c>
      <c r="L1159" s="12">
        <f>Settings!$B$12*Settings!$B$25</f>
        <v>75</v>
      </c>
    </row>
    <row r="1160" spans="1:12" x14ac:dyDescent="0.25">
      <c r="A1160" s="7">
        <v>10</v>
      </c>
      <c r="B1160" s="7">
        <v>75</v>
      </c>
      <c r="C1160" s="12">
        <f>MOD(Settings!$B$17*C1159,Settings!$B$18)</f>
        <v>441333886</v>
      </c>
      <c r="D1160" s="12">
        <f>MAX(C1160,1)/Settings!$B$18</f>
        <v>0.20551210558298608</v>
      </c>
      <c r="E1160" s="12">
        <f>-Settings!$B$11*LN(D1160)</f>
        <v>94.935020330066905</v>
      </c>
      <c r="F1160" s="12">
        <f t="shared" si="38"/>
        <v>4268.1752188738474</v>
      </c>
      <c r="G1160" s="12">
        <f>MOD(Settings!$B$17*G1159,Settings!$B$18)</f>
        <v>1894316434</v>
      </c>
      <c r="H1160" s="12">
        <f>MAX(G1160,1)/Settings!$B$18</f>
        <v>0.88210982963541051</v>
      </c>
      <c r="I1160" s="12">
        <f>-Settings!$B$21*LN(H1160)</f>
        <v>0.50175482932633297</v>
      </c>
      <c r="J1160" s="12">
        <f>-Settings!$B$24*LN(H1160)</f>
        <v>1.5052644879789989</v>
      </c>
      <c r="K1160" s="12">
        <f>Settings!$B$12</f>
        <v>300</v>
      </c>
      <c r="L1160" s="12">
        <f>Settings!$B$12*Settings!$B$25</f>
        <v>75</v>
      </c>
    </row>
    <row r="1161" spans="1:12" x14ac:dyDescent="0.25">
      <c r="A1161" s="7">
        <v>10</v>
      </c>
      <c r="B1161" s="7">
        <v>76</v>
      </c>
      <c r="C1161" s="12">
        <f>MOD(Settings!$B$17*C1160,Settings!$B$18)</f>
        <v>90105264</v>
      </c>
      <c r="D1161" s="12">
        <f>MAX(C1161,1)/Settings!$B$18</f>
        <v>4.1958533246982163E-2</v>
      </c>
      <c r="E1161" s="12">
        <f>-Settings!$B$11*LN(D1161)</f>
        <v>190.26440712283966</v>
      </c>
      <c r="F1161" s="12">
        <f t="shared" si="38"/>
        <v>4458.439625996687</v>
      </c>
      <c r="G1161" s="12">
        <f>MOD(Settings!$B$17*G1160,Settings!$B$18)</f>
        <v>1331239463</v>
      </c>
      <c r="H1161" s="12">
        <f>MAX(G1161,1)/Settings!$B$18</f>
        <v>0.61990668234411006</v>
      </c>
      <c r="I1161" s="12">
        <f>-Settings!$B$21*LN(H1161)</f>
        <v>1.9127452984773183</v>
      </c>
      <c r="J1161" s="12">
        <f>-Settings!$B$24*LN(H1161)</f>
        <v>5.7382358954319548</v>
      </c>
      <c r="K1161" s="12">
        <f>Settings!$B$12</f>
        <v>300</v>
      </c>
      <c r="L1161" s="12">
        <f>Settings!$B$12*Settings!$B$25</f>
        <v>75</v>
      </c>
    </row>
    <row r="1162" spans="1:12" x14ac:dyDescent="0.25">
      <c r="A1162" s="7">
        <v>10</v>
      </c>
      <c r="B1162" s="7">
        <v>77</v>
      </c>
      <c r="C1162" s="12">
        <f>MOD(Settings!$B$17*C1161,Settings!$B$18)</f>
        <v>423200913</v>
      </c>
      <c r="D1162" s="12">
        <f>MAX(C1162,1)/Settings!$B$18</f>
        <v>0.19706828202915763</v>
      </c>
      <c r="E1162" s="12">
        <f>-Settings!$B$11*LN(D1162)</f>
        <v>97.452300060852352</v>
      </c>
      <c r="F1162" s="12">
        <f t="shared" si="38"/>
        <v>4555.8919260575394</v>
      </c>
      <c r="G1162" s="12">
        <f>MOD(Settings!$B$17*G1161,Settings!$B$18)</f>
        <v>1657020195</v>
      </c>
      <c r="H1162" s="12">
        <f>MAX(G1162,1)/Settings!$B$18</f>
        <v>0.77161015745793016</v>
      </c>
      <c r="I1162" s="12">
        <f>-Settings!$B$21*LN(H1162)</f>
        <v>1.0371033355499266</v>
      </c>
      <c r="J1162" s="12">
        <f>-Settings!$B$24*LN(H1162)</f>
        <v>3.1113100066497799</v>
      </c>
      <c r="K1162" s="12">
        <f>Settings!$B$12</f>
        <v>300</v>
      </c>
      <c r="L1162" s="12">
        <f>Settings!$B$12*Settings!$B$25</f>
        <v>75</v>
      </c>
    </row>
    <row r="1163" spans="1:12" x14ac:dyDescent="0.25">
      <c r="A1163" s="7">
        <v>10</v>
      </c>
      <c r="B1163" s="7">
        <v>78</v>
      </c>
      <c r="C1163" s="12">
        <f>MOD(Settings!$B$17*C1162,Settings!$B$18)</f>
        <v>271905927</v>
      </c>
      <c r="D1163" s="12">
        <f>MAX(C1163,1)/Settings!$B$18</f>
        <v>0.12661606405238438</v>
      </c>
      <c r="E1163" s="12">
        <f>-Settings!$B$11*LN(D1163)</f>
        <v>123.99575334433277</v>
      </c>
      <c r="F1163" s="12">
        <f t="shared" si="38"/>
        <v>4679.8876794018724</v>
      </c>
      <c r="G1163" s="12">
        <f>MOD(Settings!$B$17*G1162,Settings!$B$18)</f>
        <v>970483069</v>
      </c>
      <c r="H1163" s="12">
        <f>MAX(G1163,1)/Settings!$B$18</f>
        <v>0.45191639543134549</v>
      </c>
      <c r="I1163" s="12">
        <f>-Settings!$B$21*LN(H1163)</f>
        <v>3.1770323284722211</v>
      </c>
      <c r="J1163" s="12">
        <f>-Settings!$B$24*LN(H1163)</f>
        <v>9.5310969854166636</v>
      </c>
      <c r="K1163" s="12">
        <f>Settings!$B$12</f>
        <v>300</v>
      </c>
      <c r="L1163" s="12">
        <f>Settings!$B$12*Settings!$B$25</f>
        <v>75</v>
      </c>
    </row>
    <row r="1164" spans="1:12" x14ac:dyDescent="0.25">
      <c r="A1164" s="7">
        <v>10</v>
      </c>
      <c r="B1164" s="7">
        <v>79</v>
      </c>
      <c r="C1164" s="12">
        <f>MOD(Settings!$B$17*C1163,Settings!$B$18)</f>
        <v>77714273</v>
      </c>
      <c r="D1164" s="12">
        <f>MAX(C1164,1)/Settings!$B$18</f>
        <v>3.618852842421668E-2</v>
      </c>
      <c r="E1164" s="12">
        <f>-Settings!$B$11*LN(D1164)</f>
        <v>199.14078628384166</v>
      </c>
      <c r="F1164" s="12">
        <f t="shared" si="38"/>
        <v>4879.0284656857139</v>
      </c>
      <c r="G1164" s="12">
        <f>MOD(Settings!$B$17*G1163,Settings!$B$18)</f>
        <v>770641718</v>
      </c>
      <c r="H1164" s="12">
        <f>MAX(G1164,1)/Settings!$B$18</f>
        <v>0.35885801462403405</v>
      </c>
      <c r="I1164" s="12">
        <f>-Settings!$B$21*LN(H1164)</f>
        <v>4.0993138846623705</v>
      </c>
      <c r="J1164" s="12">
        <f>-Settings!$B$24*LN(H1164)</f>
        <v>12.297941653987111</v>
      </c>
      <c r="K1164" s="12">
        <f>Settings!$B$12</f>
        <v>300</v>
      </c>
      <c r="L1164" s="12">
        <f>Settings!$B$12*Settings!$B$25</f>
        <v>75</v>
      </c>
    </row>
    <row r="1165" spans="1:12" x14ac:dyDescent="0.25">
      <c r="A1165" s="7">
        <v>10</v>
      </c>
      <c r="B1165" s="7">
        <v>80</v>
      </c>
      <c r="C1165" s="12">
        <f>MOD(Settings!$B$17*C1164,Settings!$B$18)</f>
        <v>473728935</v>
      </c>
      <c r="D1165" s="12">
        <f>MAX(C1165,1)/Settings!$B$18</f>
        <v>0.22059722580974792</v>
      </c>
      <c r="E1165" s="12">
        <f>-Settings!$B$11*LN(D1165)</f>
        <v>90.685004874015021</v>
      </c>
      <c r="F1165" s="12">
        <f t="shared" si="38"/>
        <v>4969.7134705597291</v>
      </c>
      <c r="G1165" s="12">
        <f>MOD(Settings!$B$17*G1164,Settings!$B$18)</f>
        <v>701479369</v>
      </c>
      <c r="H1165" s="12">
        <f>MAX(G1165,1)/Settings!$B$18</f>
        <v>0.32665178614046975</v>
      </c>
      <c r="I1165" s="12">
        <f>-Settings!$B$21*LN(H1165)</f>
        <v>4.4754421986175874</v>
      </c>
      <c r="J1165" s="12">
        <f>-Settings!$B$24*LN(H1165)</f>
        <v>13.426326595852762</v>
      </c>
      <c r="K1165" s="12">
        <f>Settings!$B$12</f>
        <v>300</v>
      </c>
      <c r="L1165" s="12">
        <f>Settings!$B$12*Settings!$B$25</f>
        <v>75</v>
      </c>
    </row>
    <row r="1166" spans="1:12" x14ac:dyDescent="0.25">
      <c r="A1166" s="7">
        <v>10</v>
      </c>
      <c r="B1166" s="7">
        <v>81</v>
      </c>
      <c r="C1166" s="12">
        <f>MOD(Settings!$B$17*C1165,Settings!$B$18)</f>
        <v>1240331116</v>
      </c>
      <c r="D1166" s="12">
        <f>MAX(C1166,1)/Settings!$B$18</f>
        <v>0.57757418443335884</v>
      </c>
      <c r="E1166" s="12">
        <f>-Settings!$B$11*LN(D1166)</f>
        <v>32.935103216576103</v>
      </c>
      <c r="F1166" s="12">
        <f t="shared" si="38"/>
        <v>5002.6485737763051</v>
      </c>
      <c r="G1166" s="12">
        <f>MOD(Settings!$B$17*G1165,Settings!$B$18)</f>
        <v>78532753</v>
      </c>
      <c r="H1166" s="12">
        <f>MAX(G1166,1)/Settings!$B$18</f>
        <v>3.6569662874829802E-2</v>
      </c>
      <c r="I1166" s="12">
        <f>-Settings!$B$21*LN(H1166)</f>
        <v>13.234145061959257</v>
      </c>
      <c r="J1166" s="12">
        <f>-Settings!$B$24*LN(H1166)</f>
        <v>39.702435185877775</v>
      </c>
      <c r="K1166" s="12">
        <f>Settings!$B$12</f>
        <v>300</v>
      </c>
      <c r="L1166" s="12">
        <f>Settings!$B$12*Settings!$B$25</f>
        <v>75</v>
      </c>
    </row>
    <row r="1167" spans="1:12" x14ac:dyDescent="0.25">
      <c r="A1167" s="7">
        <v>10</v>
      </c>
      <c r="B1167" s="7">
        <v>82</v>
      </c>
      <c r="C1167" s="12">
        <f>MOD(Settings!$B$17*C1166,Settings!$B$18)</f>
        <v>621305183</v>
      </c>
      <c r="D1167" s="12">
        <f>MAX(C1167,1)/Settings!$B$18</f>
        <v>0.28931777146147458</v>
      </c>
      <c r="E1167" s="12">
        <f>-Settings!$B$11*LN(D1167)</f>
        <v>74.413778382466646</v>
      </c>
      <c r="F1167" s="12">
        <f t="shared" si="38"/>
        <v>5077.0623521587713</v>
      </c>
      <c r="G1167" s="12">
        <f>MOD(Settings!$B$17*G1166,Settings!$B$18)</f>
        <v>1345020413</v>
      </c>
      <c r="H1167" s="12">
        <f>MAX(G1167,1)/Settings!$B$18</f>
        <v>0.62632393726442193</v>
      </c>
      <c r="I1167" s="12">
        <f>-Settings!$B$21*LN(H1167)</f>
        <v>1.8715502802237025</v>
      </c>
      <c r="J1167" s="12">
        <f>-Settings!$B$24*LN(H1167)</f>
        <v>5.6146508406711071</v>
      </c>
      <c r="K1167" s="12">
        <f>Settings!$B$12</f>
        <v>300</v>
      </c>
      <c r="L1167" s="12">
        <f>Settings!$B$12*Settings!$B$25</f>
        <v>75</v>
      </c>
    </row>
    <row r="1168" spans="1:12" x14ac:dyDescent="0.25">
      <c r="A1168" s="7">
        <v>10</v>
      </c>
      <c r="B1168" s="7">
        <v>83</v>
      </c>
      <c r="C1168" s="12">
        <f>MOD(Settings!$B$17*C1167,Settings!$B$18)</f>
        <v>1210718967</v>
      </c>
      <c r="D1168" s="12">
        <f>MAX(C1168,1)/Settings!$B$18</f>
        <v>0.56378495300364906</v>
      </c>
      <c r="E1168" s="12">
        <f>-Settings!$B$11*LN(D1168)</f>
        <v>34.384943351630049</v>
      </c>
      <c r="F1168" s="12">
        <f t="shared" si="38"/>
        <v>5111.4472955104011</v>
      </c>
      <c r="G1168" s="12">
        <f>MOD(Settings!$B$17*G1167,Settings!$B$18)</f>
        <v>1345212969</v>
      </c>
      <c r="H1168" s="12">
        <f>MAX(G1168,1)/Settings!$B$18</f>
        <v>0.6264136031393025</v>
      </c>
      <c r="I1168" s="12">
        <f>-Settings!$B$21*LN(H1168)</f>
        <v>1.870977672652576</v>
      </c>
      <c r="J1168" s="12">
        <f>-Settings!$B$24*LN(H1168)</f>
        <v>5.6129330179577277</v>
      </c>
      <c r="K1168" s="12">
        <f>Settings!$B$12</f>
        <v>300</v>
      </c>
      <c r="L1168" s="12">
        <f>Settings!$B$12*Settings!$B$25</f>
        <v>75</v>
      </c>
    </row>
    <row r="1169" spans="1:12" x14ac:dyDescent="0.25">
      <c r="A1169" s="7">
        <v>10</v>
      </c>
      <c r="B1169" s="7">
        <v>84</v>
      </c>
      <c r="C1169" s="12">
        <f>MOD(Settings!$B$17*C1168,Settings!$B$18)</f>
        <v>1146123044</v>
      </c>
      <c r="D1169" s="12">
        <f>MAX(C1169,1)/Settings!$B$18</f>
        <v>0.53370513233063055</v>
      </c>
      <c r="E1169" s="12">
        <f>-Settings!$B$11*LN(D1169)</f>
        <v>37.674706750793618</v>
      </c>
      <c r="F1169" s="12">
        <f t="shared" si="38"/>
        <v>5149.1220022611951</v>
      </c>
      <c r="G1169" s="12">
        <f>MOD(Settings!$B$17*G1168,Settings!$B$18)</f>
        <v>286534367</v>
      </c>
      <c r="H1169" s="12">
        <f>MAX(G1169,1)/Settings!$B$18</f>
        <v>0.13342796225726045</v>
      </c>
      <c r="I1169" s="12">
        <f>-Settings!$B$21*LN(H1169)</f>
        <v>8.0567742213710947</v>
      </c>
      <c r="J1169" s="12">
        <f>-Settings!$B$24*LN(H1169)</f>
        <v>24.170322664113286</v>
      </c>
      <c r="K1169" s="12">
        <f>Settings!$B$12</f>
        <v>300</v>
      </c>
      <c r="L1169" s="12">
        <f>Settings!$B$12*Settings!$B$25</f>
        <v>75</v>
      </c>
    </row>
    <row r="1170" spans="1:12" x14ac:dyDescent="0.25">
      <c r="A1170" s="7">
        <v>10</v>
      </c>
      <c r="B1170" s="7">
        <v>85</v>
      </c>
      <c r="C1170" s="12">
        <f>MOD(Settings!$B$17*C1169,Settings!$B$18)</f>
        <v>2109170565</v>
      </c>
      <c r="D1170" s="12">
        <f>MAX(C1170,1)/Settings!$B$18</f>
        <v>0.98215908090684523</v>
      </c>
      <c r="E1170" s="12">
        <f>-Settings!$B$11*LN(D1170)</f>
        <v>1.0801192138557649</v>
      </c>
      <c r="F1170" s="12">
        <f t="shared" si="38"/>
        <v>5150.2021214750512</v>
      </c>
      <c r="G1170" s="12">
        <f>MOD(Settings!$B$17*G1169,Settings!$B$18)</f>
        <v>1124769595</v>
      </c>
      <c r="H1170" s="12">
        <f>MAX(G1170,1)/Settings!$B$18</f>
        <v>0.5237616577762001</v>
      </c>
      <c r="I1170" s="12">
        <f>-Settings!$B$21*LN(H1170)</f>
        <v>2.5868741988383488</v>
      </c>
      <c r="J1170" s="12">
        <f>-Settings!$B$24*LN(H1170)</f>
        <v>7.7606225965150468</v>
      </c>
      <c r="K1170" s="12">
        <f>Settings!$B$12</f>
        <v>300</v>
      </c>
      <c r="L1170" s="12">
        <f>Settings!$B$12*Settings!$B$25</f>
        <v>75</v>
      </c>
    </row>
    <row r="1171" spans="1:12" x14ac:dyDescent="0.25">
      <c r="A1171" s="7">
        <v>10</v>
      </c>
      <c r="B1171" s="7">
        <v>86</v>
      </c>
      <c r="C1171" s="12">
        <f>MOD(Settings!$B$17*C1170,Settings!$B$18)</f>
        <v>317124926</v>
      </c>
      <c r="D1171" s="12">
        <f>MAX(C1171,1)/Settings!$B$18</f>
        <v>0.14767280134729704</v>
      </c>
      <c r="E1171" s="12">
        <f>-Settings!$B$11*LN(D1171)</f>
        <v>114.76537526132537</v>
      </c>
      <c r="F1171" s="12">
        <f t="shared" si="38"/>
        <v>5264.9674967363762</v>
      </c>
      <c r="G1171" s="12">
        <f>MOD(Settings!$B$17*G1170,Settings!$B$18)</f>
        <v>1851522271</v>
      </c>
      <c r="H1171" s="12">
        <f>MAX(G1171,1)/Settings!$B$18</f>
        <v>0.86218224459429371</v>
      </c>
      <c r="I1171" s="12">
        <f>-Settings!$B$21*LN(H1171)</f>
        <v>0.59315444008642548</v>
      </c>
      <c r="J1171" s="12">
        <f>-Settings!$B$24*LN(H1171)</f>
        <v>1.7794633202592764</v>
      </c>
      <c r="K1171" s="12">
        <f>Settings!$B$12</f>
        <v>300</v>
      </c>
      <c r="L1171" s="12">
        <f>Settings!$B$12*Settings!$B$25</f>
        <v>75</v>
      </c>
    </row>
    <row r="1172" spans="1:12" x14ac:dyDescent="0.25">
      <c r="A1172" s="7">
        <v>10</v>
      </c>
      <c r="B1172" s="7">
        <v>87</v>
      </c>
      <c r="C1172" s="12">
        <f>MOD(Settings!$B$17*C1171,Settings!$B$18)</f>
        <v>2011703075</v>
      </c>
      <c r="D1172" s="12">
        <f>MAX(C1172,1)/Settings!$B$18</f>
        <v>0.93677224402165615</v>
      </c>
      <c r="E1172" s="12">
        <f>-Settings!$B$11*LN(D1172)</f>
        <v>3.9189057382245123</v>
      </c>
      <c r="F1172" s="12">
        <f t="shared" si="38"/>
        <v>5268.8864024746008</v>
      </c>
      <c r="G1172" s="12">
        <f>MOD(Settings!$B$17*G1171,Settings!$B$18)</f>
        <v>1496763667</v>
      </c>
      <c r="H1172" s="12">
        <f>MAX(G1172,1)/Settings!$B$18</f>
        <v>0.6969848962952313</v>
      </c>
      <c r="I1172" s="12">
        <f>-Settings!$B$21*LN(H1172)</f>
        <v>1.4439661521887002</v>
      </c>
      <c r="J1172" s="12">
        <f>-Settings!$B$24*LN(H1172)</f>
        <v>4.3318984565661003</v>
      </c>
      <c r="K1172" s="12">
        <f>Settings!$B$12</f>
        <v>300</v>
      </c>
      <c r="L1172" s="12">
        <f>Settings!$B$12*Settings!$B$25</f>
        <v>75</v>
      </c>
    </row>
    <row r="1173" spans="1:12" x14ac:dyDescent="0.25">
      <c r="A1173" s="7">
        <v>10</v>
      </c>
      <c r="B1173" s="7">
        <v>88</v>
      </c>
      <c r="C1173" s="12">
        <f>MOD(Settings!$B$17*C1172,Settings!$B$18)</f>
        <v>711043157</v>
      </c>
      <c r="D1173" s="12">
        <f>MAX(C1173,1)/Settings!$B$18</f>
        <v>0.33110527197416184</v>
      </c>
      <c r="E1173" s="12">
        <f>-Settings!$B$11*LN(D1173)</f>
        <v>66.319134717106067</v>
      </c>
      <c r="F1173" s="12">
        <f t="shared" si="38"/>
        <v>5335.2055371917068</v>
      </c>
      <c r="G1173" s="12">
        <f>MOD(Settings!$B$17*G1172,Settings!$B$18)</f>
        <v>483510311</v>
      </c>
      <c r="H1173" s="12">
        <f>MAX(G1173,1)/Settings!$B$18</f>
        <v>0.22515203395166994</v>
      </c>
      <c r="I1173" s="12">
        <f>-Settings!$B$21*LN(H1173)</f>
        <v>5.9639175940506775</v>
      </c>
      <c r="J1173" s="12">
        <f>-Settings!$B$24*LN(H1173)</f>
        <v>17.891752782152032</v>
      </c>
      <c r="K1173" s="12">
        <f>Settings!$B$12</f>
        <v>300</v>
      </c>
      <c r="L1173" s="12">
        <f>Settings!$B$12*Settings!$B$25</f>
        <v>75</v>
      </c>
    </row>
    <row r="1174" spans="1:12" x14ac:dyDescent="0.25">
      <c r="A1174" s="7">
        <v>10</v>
      </c>
      <c r="B1174" s="7">
        <v>89</v>
      </c>
      <c r="C1174" s="12">
        <f>MOD(Settings!$B$17*C1173,Settings!$B$18)</f>
        <v>1903327791</v>
      </c>
      <c r="D1174" s="12">
        <f>MAX(C1174,1)/Settings!$B$18</f>
        <v>0.88630606973837411</v>
      </c>
      <c r="E1174" s="12">
        <f>-Settings!$B$11*LN(D1174)</f>
        <v>7.2415762115756586</v>
      </c>
      <c r="F1174" s="12">
        <f t="shared" si="38"/>
        <v>5342.4471134032829</v>
      </c>
      <c r="G1174" s="12">
        <f>MOD(Settings!$B$17*G1173,Settings!$B$18)</f>
        <v>279676729</v>
      </c>
      <c r="H1174" s="12">
        <f>MAX(G1174,1)/Settings!$B$18</f>
        <v>0.13023462571680294</v>
      </c>
      <c r="I1174" s="12">
        <f>-Settings!$B$21*LN(H1174)</f>
        <v>8.153670568154979</v>
      </c>
      <c r="J1174" s="12">
        <f>-Settings!$B$24*LN(H1174)</f>
        <v>24.461011704464937</v>
      </c>
      <c r="K1174" s="12">
        <f>Settings!$B$12</f>
        <v>300</v>
      </c>
      <c r="L1174" s="12">
        <f>Settings!$B$12*Settings!$B$25</f>
        <v>75</v>
      </c>
    </row>
    <row r="1175" spans="1:12" x14ac:dyDescent="0.25">
      <c r="A1175" s="7">
        <v>10</v>
      </c>
      <c r="B1175" s="7">
        <v>90</v>
      </c>
      <c r="C1175" s="12">
        <f>MOD(Settings!$B$17*C1174,Settings!$B$18)</f>
        <v>313777625</v>
      </c>
      <c r="D1175" s="12">
        <f>MAX(C1175,1)/Settings!$B$18</f>
        <v>0.14611409285390475</v>
      </c>
      <c r="E1175" s="12">
        <f>-Settings!$B$11*LN(D1175)</f>
        <v>115.40205027297547</v>
      </c>
      <c r="F1175" s="12">
        <f t="shared" si="38"/>
        <v>5457.8491636762583</v>
      </c>
      <c r="G1175" s="12">
        <f>MOD(Settings!$B$17*G1174,Settings!$B$18)</f>
        <v>1832564667</v>
      </c>
      <c r="H1175" s="12">
        <f>MAX(G1175,1)/Settings!$B$18</f>
        <v>0.85335442230727265</v>
      </c>
      <c r="I1175" s="12">
        <f>-Settings!$B$21*LN(H1175)</f>
        <v>0.63432126736272176</v>
      </c>
      <c r="J1175" s="12">
        <f>-Settings!$B$24*LN(H1175)</f>
        <v>1.9029638020881654</v>
      </c>
      <c r="K1175" s="12">
        <f>Settings!$B$12</f>
        <v>300</v>
      </c>
      <c r="L1175" s="12">
        <f>Settings!$B$12*Settings!$B$25</f>
        <v>75</v>
      </c>
    </row>
    <row r="1176" spans="1:12" x14ac:dyDescent="0.25">
      <c r="A1176" s="7">
        <v>10</v>
      </c>
      <c r="B1176" s="7">
        <v>91</v>
      </c>
      <c r="C1176" s="12">
        <f>MOD(Settings!$B$17*C1175,Settings!$B$18)</f>
        <v>1588189990</v>
      </c>
      <c r="D1176" s="12">
        <f>MAX(C1176,1)/Settings!$B$18</f>
        <v>0.73955859557704939</v>
      </c>
      <c r="E1176" s="12">
        <f>-Settings!$B$11*LN(D1176)</f>
        <v>18.10210579318645</v>
      </c>
      <c r="F1176" s="12">
        <f t="shared" si="38"/>
        <v>5475.9512694694449</v>
      </c>
      <c r="G1176" s="12">
        <f>MOD(Settings!$B$17*G1175,Settings!$B$18)</f>
        <v>703892995</v>
      </c>
      <c r="H1176" s="12">
        <f>MAX(G1176,1)/Settings!$B$18</f>
        <v>0.32777571833123254</v>
      </c>
      <c r="I1176" s="12">
        <f>-Settings!$B$21*LN(H1176)</f>
        <v>4.4617027602459443</v>
      </c>
      <c r="J1176" s="12">
        <f>-Settings!$B$24*LN(H1176)</f>
        <v>13.385108280737832</v>
      </c>
      <c r="K1176" s="12">
        <f>Settings!$B$12</f>
        <v>300</v>
      </c>
      <c r="L1176" s="12">
        <f>Settings!$B$12*Settings!$B$25</f>
        <v>75</v>
      </c>
    </row>
    <row r="1177" spans="1:12" x14ac:dyDescent="0.25">
      <c r="A1177" s="7">
        <v>10</v>
      </c>
      <c r="B1177" s="7">
        <v>92</v>
      </c>
      <c r="C1177" s="12">
        <f>MOD(Settings!$B$17*C1176,Settings!$B$18)</f>
        <v>1634913367</v>
      </c>
      <c r="D1177" s="12">
        <f>MAX(C1177,1)/Settings!$B$18</f>
        <v>0.76131586346836566</v>
      </c>
      <c r="E1177" s="12">
        <f>-Settings!$B$11*LN(D1177)</f>
        <v>16.362416612711669</v>
      </c>
      <c r="F1177" s="12">
        <f t="shared" si="38"/>
        <v>5492.3136860821569</v>
      </c>
      <c r="G1177" s="12">
        <f>MOD(Settings!$B$17*G1176,Settings!$B$18)</f>
        <v>1989639289</v>
      </c>
      <c r="H1177" s="12">
        <f>MAX(G1177,1)/Settings!$B$18</f>
        <v>0.92649799302522928</v>
      </c>
      <c r="I1177" s="12">
        <f>-Settings!$B$21*LN(H1177)</f>
        <v>0.30537359779513412</v>
      </c>
      <c r="J1177" s="12">
        <f>-Settings!$B$24*LN(H1177)</f>
        <v>0.91612079338540231</v>
      </c>
      <c r="K1177" s="12">
        <f>Settings!$B$12</f>
        <v>300</v>
      </c>
      <c r="L1177" s="12">
        <f>Settings!$B$12*Settings!$B$25</f>
        <v>75</v>
      </c>
    </row>
    <row r="1178" spans="1:12" x14ac:dyDescent="0.25">
      <c r="A1178" s="7">
        <v>10</v>
      </c>
      <c r="B1178" s="7">
        <v>93</v>
      </c>
      <c r="C1178" s="12">
        <f>MOD(Settings!$B$17*C1177,Settings!$B$18)</f>
        <v>935695804</v>
      </c>
      <c r="D1178" s="12">
        <f>MAX(C1178,1)/Settings!$B$18</f>
        <v>0.43571731282198678</v>
      </c>
      <c r="E1178" s="12">
        <f>-Settings!$B$11*LN(D1178)</f>
        <v>49.845696659989741</v>
      </c>
      <c r="F1178" s="12">
        <f t="shared" si="38"/>
        <v>5542.1593827421466</v>
      </c>
      <c r="G1178" s="12">
        <f>MOD(Settings!$B$17*G1177,Settings!$B$18)</f>
        <v>1399662786</v>
      </c>
      <c r="H1178" s="12">
        <f>MAX(G1178,1)/Settings!$B$18</f>
        <v>0.65176877502900021</v>
      </c>
      <c r="I1178" s="12">
        <f>-Settings!$B$21*LN(H1178)</f>
        <v>1.7122616779241027</v>
      </c>
      <c r="J1178" s="12">
        <f>-Settings!$B$24*LN(H1178)</f>
        <v>5.1367850337723082</v>
      </c>
      <c r="K1178" s="12">
        <f>Settings!$B$12</f>
        <v>300</v>
      </c>
      <c r="L1178" s="12">
        <f>Settings!$B$12*Settings!$B$25</f>
        <v>75</v>
      </c>
    </row>
    <row r="1179" spans="1:12" x14ac:dyDescent="0.25">
      <c r="A1179" s="7">
        <v>10</v>
      </c>
      <c r="B1179" s="7">
        <v>94</v>
      </c>
      <c r="C1179" s="12">
        <f>MOD(Settings!$B$17*C1178,Settings!$B$18)</f>
        <v>216630847</v>
      </c>
      <c r="D1179" s="12">
        <f>MAX(C1179,1)/Settings!$B$18</f>
        <v>0.10087659913156023</v>
      </c>
      <c r="E1179" s="12">
        <f>-Settings!$B$11*LN(D1179)</f>
        <v>137.63143799474219</v>
      </c>
      <c r="F1179" s="12">
        <f t="shared" si="38"/>
        <v>5679.7908207368891</v>
      </c>
      <c r="G1179" s="12">
        <f>MOD(Settings!$B$17*G1178,Settings!$B$18)</f>
        <v>596575064</v>
      </c>
      <c r="H1179" s="12">
        <f>MAX(G1179,1)/Settings!$B$18</f>
        <v>0.27780191240729851</v>
      </c>
      <c r="I1179" s="12">
        <f>-Settings!$B$21*LN(H1179)</f>
        <v>5.1233878582801751</v>
      </c>
      <c r="J1179" s="12">
        <f>-Settings!$B$24*LN(H1179)</f>
        <v>15.370163574840525</v>
      </c>
      <c r="K1179" s="12">
        <f>Settings!$B$12</f>
        <v>300</v>
      </c>
      <c r="L1179" s="12">
        <f>Settings!$B$12*Settings!$B$25</f>
        <v>75</v>
      </c>
    </row>
    <row r="1180" spans="1:12" x14ac:dyDescent="0.25">
      <c r="A1180" s="7">
        <v>10</v>
      </c>
      <c r="B1180" s="7">
        <v>95</v>
      </c>
      <c r="C1180" s="12">
        <f>MOD(Settings!$B$17*C1179,Settings!$B$18)</f>
        <v>929863864</v>
      </c>
      <c r="D1180" s="12">
        <f>MAX(C1180,1)/Settings!$B$18</f>
        <v>0.43300160413282068</v>
      </c>
      <c r="E1180" s="12">
        <f>-Settings!$B$11*LN(D1180)</f>
        <v>50.220830777506414</v>
      </c>
      <c r="F1180" s="12">
        <f t="shared" si="38"/>
        <v>5730.0116515143955</v>
      </c>
      <c r="G1180" s="12">
        <f>MOD(Settings!$B$17*G1179,Settings!$B$18)</f>
        <v>35952805</v>
      </c>
      <c r="H1180" s="12">
        <f>MAX(G1180,1)/Settings!$B$18</f>
        <v>1.6741829466420145E-2</v>
      </c>
      <c r="I1180" s="12">
        <f>-Settings!$B$21*LN(H1180)</f>
        <v>16.359379731081351</v>
      </c>
      <c r="J1180" s="12">
        <f>-Settings!$B$24*LN(H1180)</f>
        <v>49.078139193244056</v>
      </c>
      <c r="K1180" s="12">
        <f>Settings!$B$12</f>
        <v>300</v>
      </c>
      <c r="L1180" s="12">
        <f>Settings!$B$12*Settings!$B$25</f>
        <v>75</v>
      </c>
    </row>
    <row r="1181" spans="1:12" x14ac:dyDescent="0.25">
      <c r="A1181" s="7">
        <v>10</v>
      </c>
      <c r="B1181" s="7">
        <v>96</v>
      </c>
      <c r="C1181" s="12">
        <f>MOD(Settings!$B$17*C1180,Settings!$B$18)</f>
        <v>983463029</v>
      </c>
      <c r="D1181" s="12">
        <f>MAX(C1181,1)/Settings!$B$18</f>
        <v>0.45796066031696303</v>
      </c>
      <c r="E1181" s="12">
        <f>-Settings!$B$11*LN(D1181)</f>
        <v>46.858319583692634</v>
      </c>
      <c r="F1181" s="12">
        <f t="shared" si="38"/>
        <v>5776.8699710980882</v>
      </c>
      <c r="G1181" s="12">
        <f>MOD(Settings!$B$17*G1180,Settings!$B$18)</f>
        <v>815888828</v>
      </c>
      <c r="H1181" s="12">
        <f>MAX(G1181,1)/Settings!$B$18</f>
        <v>0.37992784212340036</v>
      </c>
      <c r="I1181" s="12">
        <f>-Settings!$B$21*LN(H1181)</f>
        <v>3.8710957337675165</v>
      </c>
      <c r="J1181" s="12">
        <f>-Settings!$B$24*LN(H1181)</f>
        <v>11.613287201302549</v>
      </c>
      <c r="K1181" s="12">
        <f>Settings!$B$12</f>
        <v>300</v>
      </c>
      <c r="L1181" s="12">
        <f>Settings!$B$12*Settings!$B$25</f>
        <v>75</v>
      </c>
    </row>
    <row r="1182" spans="1:12" x14ac:dyDescent="0.25">
      <c r="A1182" s="7">
        <v>10</v>
      </c>
      <c r="B1182" s="7">
        <v>97</v>
      </c>
      <c r="C1182" s="12">
        <f>MOD(Settings!$B$17*C1181,Settings!$B$18)</f>
        <v>2028981091</v>
      </c>
      <c r="D1182" s="12">
        <f>MAX(C1182,1)/Settings!$B$18</f>
        <v>0.94481794719808643</v>
      </c>
      <c r="E1182" s="12">
        <f>-Settings!$B$11*LN(D1182)</f>
        <v>3.4057811109076428</v>
      </c>
      <c r="F1182" s="12">
        <f t="shared" si="38"/>
        <v>5780.275752208996</v>
      </c>
      <c r="G1182" s="12">
        <f>MOD(Settings!$B$17*G1181,Settings!$B$18)</f>
        <v>960446101</v>
      </c>
      <c r="H1182" s="12">
        <f>MAX(G1182,1)/Settings!$B$18</f>
        <v>0.44724256798962253</v>
      </c>
      <c r="I1182" s="12">
        <f>-Settings!$B$21*LN(H1182)</f>
        <v>3.2186166954364199</v>
      </c>
      <c r="J1182" s="12">
        <f>-Settings!$B$24*LN(H1182)</f>
        <v>9.6558500863092593</v>
      </c>
      <c r="K1182" s="12">
        <f>Settings!$B$12</f>
        <v>300</v>
      </c>
      <c r="L1182" s="12">
        <f>Settings!$B$12*Settings!$B$25</f>
        <v>75</v>
      </c>
    </row>
    <row r="1183" spans="1:12" x14ac:dyDescent="0.25">
      <c r="A1183" s="7">
        <v>10</v>
      </c>
      <c r="B1183" s="7">
        <v>98</v>
      </c>
      <c r="C1183" s="12">
        <f>MOD(Settings!$B$17*C1182,Settings!$B$18)</f>
        <v>1192365724</v>
      </c>
      <c r="D1183" s="12">
        <f>MAX(C1183,1)/Settings!$B$18</f>
        <v>0.5552385582380176</v>
      </c>
      <c r="E1183" s="12">
        <f>-Settings!$B$11*LN(D1183)</f>
        <v>35.301445375503796</v>
      </c>
      <c r="F1183" s="12">
        <f t="shared" ref="F1183:F1205" si="39">F1182+E1183</f>
        <v>5815.5771975845</v>
      </c>
      <c r="G1183" s="12">
        <f>MOD(Settings!$B$17*G1182,Settings!$B$18)</f>
        <v>1730528655</v>
      </c>
      <c r="H1183" s="12">
        <f>MAX(G1183,1)/Settings!$B$18</f>
        <v>0.8058402015854792</v>
      </c>
      <c r="I1183" s="12">
        <f>-Settings!$B$21*LN(H1183)</f>
        <v>0.86347926876812142</v>
      </c>
      <c r="J1183" s="12">
        <f>-Settings!$B$24*LN(H1183)</f>
        <v>2.5904378063043643</v>
      </c>
      <c r="K1183" s="12">
        <f>Settings!$B$12</f>
        <v>300</v>
      </c>
      <c r="L1183" s="12">
        <f>Settings!$B$12*Settings!$B$25</f>
        <v>75</v>
      </c>
    </row>
    <row r="1184" spans="1:12" x14ac:dyDescent="0.25">
      <c r="A1184" s="7">
        <v>10</v>
      </c>
      <c r="B1184" s="7">
        <v>99</v>
      </c>
      <c r="C1184" s="12">
        <f>MOD(Settings!$B$17*C1183,Settings!$B$18)</f>
        <v>1920813111</v>
      </c>
      <c r="D1184" s="12">
        <f>MAX(C1184,1)/Settings!$B$18</f>
        <v>0.8944483063623534</v>
      </c>
      <c r="E1184" s="12">
        <f>-Settings!$B$11*LN(D1184)</f>
        <v>6.6928900945723298</v>
      </c>
      <c r="F1184" s="12">
        <f t="shared" si="39"/>
        <v>5822.2700876790723</v>
      </c>
      <c r="G1184" s="12">
        <f>MOD(Settings!$B$17*G1183,Settings!$B$18)</f>
        <v>1624073264</v>
      </c>
      <c r="H1184" s="12">
        <f>MAX(G1184,1)/Settings!$B$18</f>
        <v>0.75626804714848661</v>
      </c>
      <c r="I1184" s="12">
        <f>-Settings!$B$21*LN(H1184)</f>
        <v>1.1174376236953107</v>
      </c>
      <c r="J1184" s="12">
        <f>-Settings!$B$24*LN(H1184)</f>
        <v>3.3523128710859322</v>
      </c>
      <c r="K1184" s="12">
        <f>Settings!$B$12</f>
        <v>300</v>
      </c>
      <c r="L1184" s="12">
        <f>Settings!$B$12*Settings!$B$25</f>
        <v>75</v>
      </c>
    </row>
    <row r="1185" spans="1:12" x14ac:dyDescent="0.25">
      <c r="A1185" s="7">
        <v>10</v>
      </c>
      <c r="B1185" s="7">
        <v>100</v>
      </c>
      <c r="C1185" s="12">
        <f>MOD(Settings!$B$17*C1184,Settings!$B$18)</f>
        <v>2131774873</v>
      </c>
      <c r="D1185" s="12">
        <f>MAX(C1185,1)/Settings!$B$18</f>
        <v>0.99268503207372738</v>
      </c>
      <c r="E1185" s="12">
        <f>-Settings!$B$11*LN(D1185)</f>
        <v>0.44051120974654795</v>
      </c>
      <c r="F1185" s="12">
        <f t="shared" si="39"/>
        <v>5822.7105988888188</v>
      </c>
      <c r="G1185" s="12">
        <f>MOD(Settings!$B$17*G1184,Settings!$B$18)</f>
        <v>1282194678</v>
      </c>
      <c r="H1185" s="12">
        <f>MAX(G1185,1)/Settings!$B$18</f>
        <v>0.59706842461464382</v>
      </c>
      <c r="I1185" s="12">
        <f>-Settings!$B$21*LN(H1185)</f>
        <v>2.0628942322493908</v>
      </c>
      <c r="J1185" s="12">
        <f>-Settings!$B$24*LN(H1185)</f>
        <v>6.1886826967481721</v>
      </c>
      <c r="K1185" s="12">
        <f>Settings!$B$12</f>
        <v>300</v>
      </c>
      <c r="L1185" s="12">
        <f>Settings!$B$12*Settings!$B$25</f>
        <v>75</v>
      </c>
    </row>
    <row r="1186" spans="1:12" x14ac:dyDescent="0.25">
      <c r="A1186" s="7">
        <v>10</v>
      </c>
      <c r="B1186" s="7">
        <v>101</v>
      </c>
      <c r="C1186" s="12">
        <f>MOD(Settings!$B$17*C1185,Settings!$B$18)</f>
        <v>123123963</v>
      </c>
      <c r="D1186" s="12">
        <f>MAX(C1186,1)/Settings!$B$18</f>
        <v>5.7334063135708713E-2</v>
      </c>
      <c r="E1186" s="12">
        <f>-Settings!$B$11*LN(D1186)</f>
        <v>171.53162170839659</v>
      </c>
      <c r="F1186" s="12">
        <f t="shared" si="39"/>
        <v>5994.2422205972152</v>
      </c>
      <c r="G1186" s="12">
        <f>MOD(Settings!$B$17*G1185,Settings!$B$18)</f>
        <v>1995039148</v>
      </c>
      <c r="H1186" s="12">
        <f>MAX(G1186,1)/Settings!$B$18</f>
        <v>0.92901249831962052</v>
      </c>
      <c r="I1186" s="12">
        <f>-Settings!$B$21*LN(H1186)</f>
        <v>0.29453234695716368</v>
      </c>
      <c r="J1186" s="12">
        <f>-Settings!$B$24*LN(H1186)</f>
        <v>0.88359704087149105</v>
      </c>
      <c r="K1186" s="12">
        <f>Settings!$B$12</f>
        <v>300</v>
      </c>
      <c r="L1186" s="12">
        <f>Settings!$B$12*Settings!$B$25</f>
        <v>75</v>
      </c>
    </row>
    <row r="1187" spans="1:12" x14ac:dyDescent="0.25">
      <c r="A1187" s="7">
        <v>10</v>
      </c>
      <c r="B1187" s="7">
        <v>102</v>
      </c>
      <c r="C1187" s="12">
        <f>MOD(Settings!$B$17*C1186,Settings!$B$18)</f>
        <v>1317694080</v>
      </c>
      <c r="D1187" s="12">
        <f>MAX(C1187,1)/Settings!$B$18</f>
        <v>0.61359912185631649</v>
      </c>
      <c r="E1187" s="12">
        <f>-Settings!$B$11*LN(D1187)</f>
        <v>29.3048076038333</v>
      </c>
      <c r="F1187" s="12">
        <f t="shared" si="39"/>
        <v>6023.5470282010483</v>
      </c>
      <c r="G1187" s="12">
        <f>MOD(Settings!$B$17*G1186,Settings!$B$18)</f>
        <v>1960779825</v>
      </c>
      <c r="H1187" s="12">
        <f>MAX(G1187,1)/Settings!$B$18</f>
        <v>0.91305925786172004</v>
      </c>
      <c r="I1187" s="12">
        <f>-Settings!$B$21*LN(H1187)</f>
        <v>0.36381798374034763</v>
      </c>
      <c r="J1187" s="12">
        <f>-Settings!$B$24*LN(H1187)</f>
        <v>1.0914539512210428</v>
      </c>
      <c r="K1187" s="12">
        <f>Settings!$B$12</f>
        <v>300</v>
      </c>
      <c r="L1187" s="12">
        <f>Settings!$B$12*Settings!$B$25</f>
        <v>75</v>
      </c>
    </row>
    <row r="1188" spans="1:12" x14ac:dyDescent="0.25">
      <c r="A1188" s="7">
        <v>10</v>
      </c>
      <c r="B1188" s="7">
        <v>103</v>
      </c>
      <c r="C1188" s="12">
        <f>MOD(Settings!$B$17*C1187,Settings!$B$18)</f>
        <v>1633034696</v>
      </c>
      <c r="D1188" s="12">
        <f>MAX(C1188,1)/Settings!$B$18</f>
        <v>0.7604410391116706</v>
      </c>
      <c r="E1188" s="12">
        <f>-Settings!$B$11*LN(D1188)</f>
        <v>16.431401963913338</v>
      </c>
      <c r="F1188" s="12">
        <f t="shared" si="39"/>
        <v>6039.9784301649615</v>
      </c>
      <c r="G1188" s="12">
        <f>MOD(Settings!$B$17*G1187,Settings!$B$18)</f>
        <v>1689955560</v>
      </c>
      <c r="H1188" s="12">
        <f>MAX(G1188,1)/Settings!$B$18</f>
        <v>0.78694688192892204</v>
      </c>
      <c r="I1188" s="12">
        <f>-Settings!$B$21*LN(H1188)</f>
        <v>0.95837810885992158</v>
      </c>
      <c r="J1188" s="12">
        <f>-Settings!$B$24*LN(H1188)</f>
        <v>2.8751343265797646</v>
      </c>
      <c r="K1188" s="12">
        <f>Settings!$B$12</f>
        <v>300</v>
      </c>
      <c r="L1188" s="12">
        <f>Settings!$B$12*Settings!$B$25</f>
        <v>75</v>
      </c>
    </row>
    <row r="1189" spans="1:12" x14ac:dyDescent="0.25">
      <c r="A1189" s="7">
        <v>10</v>
      </c>
      <c r="B1189" s="7">
        <v>104</v>
      </c>
      <c r="C1189" s="12">
        <f>MOD(Settings!$B$17*C1188,Settings!$B$18)</f>
        <v>1573127012</v>
      </c>
      <c r="D1189" s="12">
        <f>MAX(C1189,1)/Settings!$B$18</f>
        <v>0.73254434984761496</v>
      </c>
      <c r="E1189" s="12">
        <f>-Settings!$B$11*LN(D1189)</f>
        <v>18.673883643401435</v>
      </c>
      <c r="F1189" s="12">
        <f t="shared" si="39"/>
        <v>6058.652313808363</v>
      </c>
      <c r="G1189" s="12">
        <f>MOD(Settings!$B$17*G1188,Settings!$B$18)</f>
        <v>464381698</v>
      </c>
      <c r="H1189" s="12">
        <f>MAX(G1189,1)/Settings!$B$18</f>
        <v>0.21624457939353053</v>
      </c>
      <c r="I1189" s="12">
        <f>-Settings!$B$21*LN(H1189)</f>
        <v>6.1253807994904541</v>
      </c>
      <c r="J1189" s="12">
        <f>-Settings!$B$24*LN(H1189)</f>
        <v>18.376142398471362</v>
      </c>
      <c r="K1189" s="12">
        <f>Settings!$B$12</f>
        <v>300</v>
      </c>
      <c r="L1189" s="12">
        <f>Settings!$B$12*Settings!$B$25</f>
        <v>75</v>
      </c>
    </row>
    <row r="1190" spans="1:12" x14ac:dyDescent="0.25">
      <c r="A1190" s="7">
        <v>10</v>
      </c>
      <c r="B1190" s="7">
        <v>105</v>
      </c>
      <c r="C1190" s="12">
        <f>MOD(Settings!$B$17*C1189,Settings!$B$18)</f>
        <v>1874512467</v>
      </c>
      <c r="D1190" s="12">
        <f>MAX(C1190,1)/Settings!$B$18</f>
        <v>0.87288788886409618</v>
      </c>
      <c r="E1190" s="12">
        <f>-Settings!$B$11*LN(D1190)</f>
        <v>8.1568891160577106</v>
      </c>
      <c r="F1190" s="12">
        <f t="shared" si="39"/>
        <v>6066.8092029244208</v>
      </c>
      <c r="G1190" s="12">
        <f>MOD(Settings!$B$17*G1189,Settings!$B$18)</f>
        <v>907625088</v>
      </c>
      <c r="H1190" s="12">
        <f>MAX(G1190,1)/Settings!$B$18</f>
        <v>0.42264586706768997</v>
      </c>
      <c r="I1190" s="12">
        <f>-Settings!$B$21*LN(H1190)</f>
        <v>3.4448825770864837</v>
      </c>
      <c r="J1190" s="12">
        <f>-Settings!$B$24*LN(H1190)</f>
        <v>10.334647731259452</v>
      </c>
      <c r="K1190" s="12">
        <f>Settings!$B$12</f>
        <v>300</v>
      </c>
      <c r="L1190" s="12">
        <f>Settings!$B$12*Settings!$B$25</f>
        <v>75</v>
      </c>
    </row>
    <row r="1191" spans="1:12" x14ac:dyDescent="0.25">
      <c r="A1191" s="7">
        <v>10</v>
      </c>
      <c r="B1191" s="7">
        <v>106</v>
      </c>
      <c r="C1191" s="12">
        <f>MOD(Settings!$B$17*C1190,Settings!$B$18)</f>
        <v>1345931379</v>
      </c>
      <c r="D1191" s="12">
        <f>MAX(C1191,1)/Settings!$B$18</f>
        <v>0.62674813886487302</v>
      </c>
      <c r="E1191" s="12">
        <f>-Settings!$B$11*LN(D1191)</f>
        <v>28.032630686984518</v>
      </c>
      <c r="F1191" s="12">
        <f t="shared" si="39"/>
        <v>6094.8418336114055</v>
      </c>
      <c r="G1191" s="12">
        <f>MOD(Settings!$B$17*G1190,Settings!$B$18)</f>
        <v>878509375</v>
      </c>
      <c r="H1191" s="12">
        <f>MAX(G1191,1)/Settings!$B$18</f>
        <v>0.40908780666491379</v>
      </c>
      <c r="I1191" s="12">
        <f>-Settings!$B$21*LN(H1191)</f>
        <v>3.5753018390353657</v>
      </c>
      <c r="J1191" s="12">
        <f>-Settings!$B$24*LN(H1191)</f>
        <v>10.725905517106098</v>
      </c>
      <c r="K1191" s="12">
        <f>Settings!$B$12</f>
        <v>300</v>
      </c>
      <c r="L1191" s="12">
        <f>Settings!$B$12*Settings!$B$25</f>
        <v>75</v>
      </c>
    </row>
    <row r="1192" spans="1:12" x14ac:dyDescent="0.25">
      <c r="A1192" s="7">
        <v>10</v>
      </c>
      <c r="B1192" s="7">
        <v>107</v>
      </c>
      <c r="C1192" s="12">
        <f>MOD(Settings!$B$17*C1191,Settings!$B$18)</f>
        <v>1623433002</v>
      </c>
      <c r="D1192" s="12">
        <f>MAX(C1192,1)/Settings!$B$18</f>
        <v>0.75596990192121361</v>
      </c>
      <c r="E1192" s="12">
        <f>-Settings!$B$11*LN(D1192)</f>
        <v>16.785222952119636</v>
      </c>
      <c r="F1192" s="12">
        <f t="shared" si="39"/>
        <v>6111.627056563525</v>
      </c>
      <c r="G1192" s="12">
        <f>MOD(Settings!$B$17*G1191,Settings!$B$18)</f>
        <v>1156992500</v>
      </c>
      <c r="H1192" s="12">
        <f>MAX(G1192,1)/Settings!$B$18</f>
        <v>0.53876661720628227</v>
      </c>
      <c r="I1192" s="12">
        <f>-Settings!$B$21*LN(H1192)</f>
        <v>2.4738911761498636</v>
      </c>
      <c r="J1192" s="12">
        <f>-Settings!$B$24*LN(H1192)</f>
        <v>7.4216735284495909</v>
      </c>
      <c r="K1192" s="12">
        <f>Settings!$B$12</f>
        <v>300</v>
      </c>
      <c r="L1192" s="12">
        <f>Settings!$B$12*Settings!$B$25</f>
        <v>75</v>
      </c>
    </row>
    <row r="1193" spans="1:12" x14ac:dyDescent="0.25">
      <c r="A1193" s="7">
        <v>10</v>
      </c>
      <c r="B1193" s="7">
        <v>108</v>
      </c>
      <c r="C1193" s="12">
        <f>MOD(Settings!$B$17*C1192,Settings!$B$18)</f>
        <v>1258729479</v>
      </c>
      <c r="D1193" s="12">
        <f>MAX(C1193,1)/Settings!$B$18</f>
        <v>0.58614158983628339</v>
      </c>
      <c r="E1193" s="12">
        <f>-Settings!$B$11*LN(D1193)</f>
        <v>32.051633862583124</v>
      </c>
      <c r="F1193" s="12">
        <f t="shared" si="39"/>
        <v>6143.678690426108</v>
      </c>
      <c r="G1193" s="12">
        <f>MOD(Settings!$B$17*G1192,Settings!$B$18)</f>
        <v>108523915</v>
      </c>
      <c r="H1193" s="12">
        <f>MAX(G1193,1)/Settings!$B$18</f>
        <v>5.0535385986108045E-2</v>
      </c>
      <c r="I1193" s="12">
        <f>-Settings!$B$21*LN(H1193)</f>
        <v>11.940325901956291</v>
      </c>
      <c r="J1193" s="12">
        <f>-Settings!$B$24*LN(H1193)</f>
        <v>35.82097770586887</v>
      </c>
      <c r="K1193" s="12">
        <f>Settings!$B$12</f>
        <v>300</v>
      </c>
      <c r="L1193" s="12">
        <f>Settings!$B$12*Settings!$B$25</f>
        <v>75</v>
      </c>
    </row>
    <row r="1194" spans="1:12" x14ac:dyDescent="0.25">
      <c r="A1194" s="7">
        <v>10</v>
      </c>
      <c r="B1194" s="7">
        <v>109</v>
      </c>
      <c r="C1194" s="12">
        <f>MOD(Settings!$B$17*C1193,Settings!$B$18)</f>
        <v>604946956</v>
      </c>
      <c r="D1194" s="12">
        <f>MAX(C1194,1)/Settings!$B$18</f>
        <v>0.28170037841503526</v>
      </c>
      <c r="E1194" s="12">
        <f>-Settings!$B$11*LN(D1194)</f>
        <v>76.014675646461214</v>
      </c>
      <c r="F1194" s="12">
        <f t="shared" si="39"/>
        <v>6219.693366072569</v>
      </c>
      <c r="G1194" s="12">
        <f>MOD(Settings!$B$17*G1193,Settings!$B$18)</f>
        <v>747823102</v>
      </c>
      <c r="H1194" s="12">
        <f>MAX(G1194,1)/Settings!$B$18</f>
        <v>0.34823226851794509</v>
      </c>
      <c r="I1194" s="12">
        <f>-Settings!$B$21*LN(H1194)</f>
        <v>4.2195423343022735</v>
      </c>
      <c r="J1194" s="12">
        <f>-Settings!$B$24*LN(H1194)</f>
        <v>12.658627002906821</v>
      </c>
      <c r="K1194" s="12">
        <f>Settings!$B$12</f>
        <v>300</v>
      </c>
      <c r="L1194" s="12">
        <f>Settings!$B$12*Settings!$B$25</f>
        <v>75</v>
      </c>
    </row>
    <row r="1195" spans="1:12" x14ac:dyDescent="0.25">
      <c r="A1195" s="7">
        <v>10</v>
      </c>
      <c r="B1195" s="7">
        <v>110</v>
      </c>
      <c r="C1195" s="12">
        <f>MOD(Settings!$B$17*C1194,Settings!$B$18)</f>
        <v>1155904594</v>
      </c>
      <c r="D1195" s="12">
        <f>MAX(C1195,1)/Settings!$B$18</f>
        <v>0.53826002149761654</v>
      </c>
      <c r="E1195" s="12">
        <f>-Settings!$B$11*LN(D1195)</f>
        <v>37.164811454627824</v>
      </c>
      <c r="F1195" s="12">
        <f t="shared" si="39"/>
        <v>6256.8581775271969</v>
      </c>
      <c r="G1195" s="12">
        <f>MOD(Settings!$B$17*G1194,Settings!$B$18)</f>
        <v>1588573070</v>
      </c>
      <c r="H1195" s="12">
        <f>MAX(G1195,1)/Settings!$B$18</f>
        <v>0.73973698110307429</v>
      </c>
      <c r="I1195" s="12">
        <f>-Settings!$B$21*LN(H1195)</f>
        <v>1.2058423476250466</v>
      </c>
      <c r="J1195" s="12">
        <f>-Settings!$B$24*LN(H1195)</f>
        <v>3.6175270428751398</v>
      </c>
      <c r="K1195" s="12">
        <f>Settings!$B$12</f>
        <v>300</v>
      </c>
      <c r="L1195" s="12">
        <f>Settings!$B$12*Settings!$B$25</f>
        <v>75</v>
      </c>
    </row>
    <row r="1196" spans="1:12" x14ac:dyDescent="0.25">
      <c r="A1196" s="7">
        <v>10</v>
      </c>
      <c r="B1196" s="7">
        <v>111</v>
      </c>
      <c r="C1196" s="12">
        <f>MOD(Settings!$B$17*C1195,Settings!$B$18)</f>
        <v>1151440596</v>
      </c>
      <c r="D1196" s="12">
        <f>MAX(C1196,1)/Settings!$B$18</f>
        <v>0.53618131044142936</v>
      </c>
      <c r="E1196" s="12">
        <f>-Settings!$B$11*LN(D1196)</f>
        <v>37.396974561681574</v>
      </c>
      <c r="F1196" s="12">
        <f t="shared" si="39"/>
        <v>6294.2551520888783</v>
      </c>
      <c r="G1196" s="12">
        <f>MOD(Settings!$B$17*G1195,Settings!$B$18)</f>
        <v>1630887986</v>
      </c>
      <c r="H1196" s="12">
        <f>MAX(G1196,1)/Settings!$B$18</f>
        <v>0.75944139936912869</v>
      </c>
      <c r="I1196" s="12">
        <f>-Settings!$B$21*LN(H1196)</f>
        <v>1.1006884671095714</v>
      </c>
      <c r="J1196" s="12">
        <f>-Settings!$B$24*LN(H1196)</f>
        <v>3.3020654013287141</v>
      </c>
      <c r="K1196" s="12">
        <f>Settings!$B$12</f>
        <v>300</v>
      </c>
      <c r="L1196" s="12">
        <f>Settings!$B$12*Settings!$B$25</f>
        <v>75</v>
      </c>
    </row>
    <row r="1197" spans="1:12" x14ac:dyDescent="0.25">
      <c r="A1197" s="7">
        <v>10</v>
      </c>
      <c r="B1197" s="7">
        <v>112</v>
      </c>
      <c r="C1197" s="12">
        <f>MOD(Settings!$B$17*C1196,Settings!$B$18)</f>
        <v>1286953855</v>
      </c>
      <c r="D1197" s="12">
        <f>MAX(C1197,1)/Settings!$B$18</f>
        <v>0.59928458910402127</v>
      </c>
      <c r="E1197" s="12">
        <f>-Settings!$B$11*LN(D1197)</f>
        <v>30.72112120055354</v>
      </c>
      <c r="F1197" s="12">
        <f t="shared" si="39"/>
        <v>6324.9762732894314</v>
      </c>
      <c r="G1197" s="12">
        <f>MOD(Settings!$B$17*G1196,Settings!$B$18)</f>
        <v>2000594041</v>
      </c>
      <c r="H1197" s="12">
        <f>MAX(G1197,1)/Settings!$B$18</f>
        <v>0.93159919694606175</v>
      </c>
      <c r="I1197" s="12">
        <f>-Settings!$B$21*LN(H1197)</f>
        <v>0.28341041195257211</v>
      </c>
      <c r="J1197" s="12">
        <f>-Settings!$B$24*LN(H1197)</f>
        <v>0.85023123585771632</v>
      </c>
      <c r="K1197" s="12">
        <f>Settings!$B$12</f>
        <v>300</v>
      </c>
      <c r="L1197" s="12">
        <f>Settings!$B$12*Settings!$B$25</f>
        <v>75</v>
      </c>
    </row>
    <row r="1198" spans="1:12" x14ac:dyDescent="0.25">
      <c r="A1198" s="7">
        <v>10</v>
      </c>
      <c r="B1198" s="7">
        <v>113</v>
      </c>
      <c r="C1198" s="12">
        <f>MOD(Settings!$B$17*C1197,Settings!$B$18)</f>
        <v>378148401</v>
      </c>
      <c r="D1198" s="12">
        <f>MAX(C1198,1)/Settings!$B$18</f>
        <v>0.17608907128502105</v>
      </c>
      <c r="E1198" s="12">
        <f>-Settings!$B$11*LN(D1198)</f>
        <v>104.20591950696195</v>
      </c>
      <c r="F1198" s="12">
        <f t="shared" si="39"/>
        <v>6429.1821927963938</v>
      </c>
      <c r="G1198" s="12">
        <f>MOD(Settings!$B$17*G1197,Settings!$B$18)</f>
        <v>832586008</v>
      </c>
      <c r="H1198" s="12">
        <f>MAX(G1198,1)/Settings!$B$18</f>
        <v>0.38770307246023</v>
      </c>
      <c r="I1198" s="12">
        <f>-Settings!$B$21*LN(H1198)</f>
        <v>3.7900620379890753</v>
      </c>
      <c r="J1198" s="12">
        <f>-Settings!$B$24*LN(H1198)</f>
        <v>11.370186113967225</v>
      </c>
      <c r="K1198" s="12">
        <f>Settings!$B$12</f>
        <v>300</v>
      </c>
      <c r="L1198" s="12">
        <f>Settings!$B$12*Settings!$B$25</f>
        <v>75</v>
      </c>
    </row>
    <row r="1199" spans="1:12" x14ac:dyDescent="0.25">
      <c r="A1199" s="7">
        <v>10</v>
      </c>
      <c r="B1199" s="7">
        <v>114</v>
      </c>
      <c r="C1199" s="12">
        <f>MOD(Settings!$B$17*C1198,Settings!$B$18)</f>
        <v>1136064134</v>
      </c>
      <c r="D1199" s="12">
        <f>MAX(C1199,1)/Settings!$B$18</f>
        <v>0.5290210873489366</v>
      </c>
      <c r="E1199" s="12">
        <f>-Settings!$B$11*LN(D1199)</f>
        <v>38.203619115296178</v>
      </c>
      <c r="F1199" s="12">
        <f t="shared" si="39"/>
        <v>6467.3858119116903</v>
      </c>
      <c r="G1199" s="12">
        <f>MOD(Settings!$B$17*G1198,Settings!$B$18)</f>
        <v>269592604</v>
      </c>
      <c r="H1199" s="12">
        <f>MAX(G1199,1)/Settings!$B$18</f>
        <v>0.12553883908574415</v>
      </c>
      <c r="I1199" s="12">
        <f>-Settings!$B$21*LN(H1199)</f>
        <v>8.3005603740037461</v>
      </c>
      <c r="J1199" s="12">
        <f>-Settings!$B$24*LN(H1199)</f>
        <v>24.90168112201124</v>
      </c>
      <c r="K1199" s="12">
        <f>Settings!$B$12</f>
        <v>300</v>
      </c>
      <c r="L1199" s="12">
        <f>Settings!$B$12*Settings!$B$25</f>
        <v>75</v>
      </c>
    </row>
    <row r="1200" spans="1:12" x14ac:dyDescent="0.25">
      <c r="A1200" s="7">
        <v>10</v>
      </c>
      <c r="B1200" s="7">
        <v>115</v>
      </c>
      <c r="C1200" s="12">
        <f>MOD(Settings!$B$17*C1199,Settings!$B$18)</f>
        <v>552794661</v>
      </c>
      <c r="D1200" s="12">
        <f>MAX(C1200,1)/Settings!$B$18</f>
        <v>0.25741507357797355</v>
      </c>
      <c r="E1200" s="12">
        <f>-Settings!$B$11*LN(D1200)</f>
        <v>81.423925477544742</v>
      </c>
      <c r="F1200" s="12">
        <f t="shared" si="39"/>
        <v>6548.8097373892351</v>
      </c>
      <c r="G1200" s="12">
        <f>MOD(Settings!$B$17*G1199,Settings!$B$18)</f>
        <v>1999883905</v>
      </c>
      <c r="H1200" s="12">
        <f>MAX(G1200,1)/Settings!$B$18</f>
        <v>0.93126851410198419</v>
      </c>
      <c r="I1200" s="12">
        <f>-Settings!$B$21*LN(H1200)</f>
        <v>0.28483051428443279</v>
      </c>
      <c r="J1200" s="12">
        <f>-Settings!$B$24*LN(H1200)</f>
        <v>0.85449154285329842</v>
      </c>
      <c r="K1200" s="12">
        <f>Settings!$B$12</f>
        <v>300</v>
      </c>
      <c r="L1200" s="12">
        <f>Settings!$B$12*Settings!$B$25</f>
        <v>75</v>
      </c>
    </row>
    <row r="1201" spans="1:12" x14ac:dyDescent="0.25">
      <c r="A1201" s="7">
        <v>10</v>
      </c>
      <c r="B1201" s="7">
        <v>116</v>
      </c>
      <c r="C1201" s="12">
        <f>MOD(Settings!$B$17*C1200,Settings!$B$18)</f>
        <v>805610505</v>
      </c>
      <c r="D1201" s="12">
        <f>MAX(C1201,1)/Settings!$B$18</f>
        <v>0.37514162500162684</v>
      </c>
      <c r="E1201" s="12">
        <f>-Settings!$B$11*LN(D1201)</f>
        <v>58.82709945832967</v>
      </c>
      <c r="F1201" s="12">
        <f t="shared" si="39"/>
        <v>6607.6368368475651</v>
      </c>
      <c r="G1201" s="12">
        <f>MOD(Settings!$B$17*G1200,Settings!$B$18)</f>
        <v>1782232138</v>
      </c>
      <c r="H1201" s="12">
        <f>MAX(G1201,1)/Settings!$B$18</f>
        <v>0.82991651204876438</v>
      </c>
      <c r="I1201" s="12">
        <f>-Settings!$B$21*LN(H1201)</f>
        <v>0.7457206845753992</v>
      </c>
      <c r="J1201" s="12">
        <f>-Settings!$B$24*LN(H1201)</f>
        <v>2.2371620537261974</v>
      </c>
      <c r="K1201" s="12">
        <f>Settings!$B$12</f>
        <v>300</v>
      </c>
      <c r="L1201" s="12">
        <f>Settings!$B$12*Settings!$B$25</f>
        <v>75</v>
      </c>
    </row>
    <row r="1202" spans="1:12" x14ac:dyDescent="0.25">
      <c r="A1202" s="7">
        <v>10</v>
      </c>
      <c r="B1202" s="7">
        <v>117</v>
      </c>
      <c r="C1202" s="12">
        <f>MOD(Settings!$B$17*C1201,Settings!$B$18)</f>
        <v>11363200</v>
      </c>
      <c r="D1202" s="12">
        <f>MAX(C1202,1)/Settings!$B$18</f>
        <v>5.291402342399304E-3</v>
      </c>
      <c r="E1202" s="12">
        <f>-Settings!$B$11*LN(D1202)</f>
        <v>314.50031850970424</v>
      </c>
      <c r="F1202" s="12">
        <f t="shared" si="39"/>
        <v>6922.137155357269</v>
      </c>
      <c r="G1202" s="12">
        <f>MOD(Settings!$B$17*G1201,Settings!$B$18)</f>
        <v>873635010</v>
      </c>
      <c r="H1202" s="12">
        <f>MAX(G1202,1)/Settings!$B$18</f>
        <v>0.40681800358314907</v>
      </c>
      <c r="I1202" s="12">
        <f>-Settings!$B$21*LN(H1202)</f>
        <v>3.5975574367651255</v>
      </c>
      <c r="J1202" s="12">
        <f>-Settings!$B$24*LN(H1202)</f>
        <v>10.792672310295377</v>
      </c>
      <c r="K1202" s="12">
        <f>Settings!$B$12</f>
        <v>300</v>
      </c>
      <c r="L1202" s="12">
        <f>Settings!$B$12*Settings!$B$25</f>
        <v>75</v>
      </c>
    </row>
    <row r="1203" spans="1:12" x14ac:dyDescent="0.25">
      <c r="A1203" s="7">
        <v>10</v>
      </c>
      <c r="B1203" s="7">
        <v>118</v>
      </c>
      <c r="C1203" s="12">
        <f>MOD(Settings!$B$17*C1202,Settings!$B$18)</f>
        <v>2002741464</v>
      </c>
      <c r="D1203" s="12">
        <f>MAX(C1203,1)/Settings!$B$18</f>
        <v>0.93259916870510162</v>
      </c>
      <c r="E1203" s="12">
        <f>-Settings!$B$11*LN(D1203)</f>
        <v>4.1867871589070464</v>
      </c>
      <c r="F1203" s="12">
        <f t="shared" si="39"/>
        <v>6926.3239425161764</v>
      </c>
      <c r="G1203" s="12">
        <f>MOD(Settings!$B$17*G1202,Settings!$B$18)</f>
        <v>837918531</v>
      </c>
      <c r="H1203" s="12">
        <f>MAX(G1203,1)/Settings!$B$18</f>
        <v>0.39018622198616443</v>
      </c>
      <c r="I1203" s="12">
        <f>-Settings!$B$21*LN(H1203)</f>
        <v>3.764524646197549</v>
      </c>
      <c r="J1203" s="12">
        <f>-Settings!$B$24*LN(H1203)</f>
        <v>11.293573938592647</v>
      </c>
      <c r="K1203" s="12">
        <f>Settings!$B$12</f>
        <v>300</v>
      </c>
      <c r="L1203" s="12">
        <f>Settings!$B$12*Settings!$B$25</f>
        <v>75</v>
      </c>
    </row>
    <row r="1204" spans="1:12" x14ac:dyDescent="0.25">
      <c r="A1204" s="7">
        <v>10</v>
      </c>
      <c r="B1204" s="7">
        <v>119</v>
      </c>
      <c r="C1204" s="12">
        <f>MOD(Settings!$B$17*C1203,Settings!$B$18)</f>
        <v>417102370</v>
      </c>
      <c r="D1204" s="12">
        <f>MAX(C1204,1)/Settings!$B$18</f>
        <v>0.19422842664375362</v>
      </c>
      <c r="E1204" s="12">
        <f>-Settings!$B$11*LN(D1204)</f>
        <v>98.323221339059216</v>
      </c>
      <c r="F1204" s="12">
        <f t="shared" si="39"/>
        <v>7024.6471638552357</v>
      </c>
      <c r="G1204" s="12">
        <f>MOD(Settings!$B$17*G1203,Settings!$B$18)</f>
        <v>1846477138</v>
      </c>
      <c r="H1204" s="12">
        <f>MAX(G1204,1)/Settings!$B$18</f>
        <v>0.85983292146578105</v>
      </c>
      <c r="I1204" s="12">
        <f>-Settings!$B$21*LN(H1204)</f>
        <v>0.60406874389698584</v>
      </c>
      <c r="J1204" s="12">
        <f>-Settings!$B$24*LN(H1204)</f>
        <v>1.8122062316909575</v>
      </c>
      <c r="K1204" s="12">
        <f>Settings!$B$12</f>
        <v>300</v>
      </c>
      <c r="L1204" s="12">
        <f>Settings!$B$12*Settings!$B$25</f>
        <v>75</v>
      </c>
    </row>
    <row r="1205" spans="1:12" x14ac:dyDescent="0.25">
      <c r="A1205" s="7">
        <v>10</v>
      </c>
      <c r="B1205" s="7">
        <v>120</v>
      </c>
      <c r="C1205" s="12">
        <f>MOD(Settings!$B$17*C1204,Settings!$B$18)</f>
        <v>852908782</v>
      </c>
      <c r="D1205" s="12">
        <f>MAX(C1205,1)/Settings!$B$18</f>
        <v>0.39716660156714106</v>
      </c>
      <c r="E1205" s="12">
        <f>-Settings!$B$11*LN(D1205)</f>
        <v>55.403966101278321</v>
      </c>
      <c r="F1205" s="12">
        <f t="shared" si="39"/>
        <v>7080.0511299565142</v>
      </c>
      <c r="G1205" s="12">
        <f>MOD(Settings!$B$17*G1204,Settings!$B$18)</f>
        <v>455075569</v>
      </c>
      <c r="H1205" s="12">
        <f>MAX(G1205,1)/Settings!$B$18</f>
        <v>0.21191107538152071</v>
      </c>
      <c r="I1205" s="12">
        <f>-Settings!$B$21*LN(H1205)</f>
        <v>6.2063541922153531</v>
      </c>
      <c r="J1205" s="12">
        <f>-Settings!$B$24*LN(H1205)</f>
        <v>18.619062576646058</v>
      </c>
      <c r="K1205" s="12">
        <f>Settings!$B$12</f>
        <v>300</v>
      </c>
      <c r="L1205" s="12">
        <f>Settings!$B$12*Settings!$B$25</f>
        <v>75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X1205"/>
  <sheetViews>
    <sheetView showGridLines="0" zoomScaleNormal="100" workbookViewId="0">
      <pane xSplit="2" ySplit="5" topLeftCell="C6" activePane="bottomRight" state="frozen"/>
      <selection pane="topRight" activeCell="C1" sqref="C1"/>
      <selection pane="bottomLeft" activeCell="A6" sqref="A6"/>
      <selection pane="bottomRight" activeCell="A3" sqref="A3"/>
    </sheetView>
  </sheetViews>
  <sheetFormatPr defaultColWidth="8.7109375" defaultRowHeight="15" x14ac:dyDescent="0.25"/>
  <cols>
    <col min="1" max="1" width="6" customWidth="1"/>
    <col min="2" max="2" width="8" customWidth="1"/>
    <col min="3" max="3" width="12" customWidth="1"/>
    <col min="4" max="4" width="11" customWidth="1"/>
    <col min="5" max="7" width="12" customWidth="1"/>
    <col min="8" max="8" width="13" customWidth="1"/>
    <col min="9" max="9" width="11" customWidth="1"/>
    <col min="10" max="12" width="12" customWidth="1"/>
    <col min="13" max="14" width="13" customWidth="1"/>
    <col min="15" max="16" width="12" customWidth="1"/>
    <col min="17" max="18" width="13" customWidth="1"/>
    <col min="19" max="19" width="14" customWidth="1"/>
    <col min="20" max="20" width="13" customWidth="1"/>
    <col min="21" max="21" width="14" customWidth="1"/>
    <col min="22" max="22" width="13" customWidth="1"/>
    <col min="23" max="24" width="11" customWidth="1"/>
  </cols>
  <sheetData>
    <row r="1" spans="1:24" ht="16.5" x14ac:dyDescent="0.25">
      <c r="A1" s="1" t="s">
        <v>117</v>
      </c>
    </row>
    <row r="2" spans="1:24" x14ac:dyDescent="0.25">
      <c r="A2" s="2"/>
    </row>
    <row r="3" spans="1:24" x14ac:dyDescent="0.25">
      <c r="A3" s="2"/>
    </row>
    <row r="5" spans="1:24" ht="30" customHeight="1" x14ac:dyDescent="0.25">
      <c r="A5" s="11" t="s">
        <v>105</v>
      </c>
      <c r="B5" s="11" t="s">
        <v>106</v>
      </c>
      <c r="C5" s="11" t="s">
        <v>118</v>
      </c>
      <c r="D5" s="11" t="s">
        <v>119</v>
      </c>
      <c r="E5" s="11" t="s">
        <v>120</v>
      </c>
      <c r="F5" s="11" t="s">
        <v>121</v>
      </c>
      <c r="G5" s="11" t="s">
        <v>122</v>
      </c>
      <c r="H5" s="11" t="s">
        <v>123</v>
      </c>
      <c r="I5" s="11" t="s">
        <v>124</v>
      </c>
      <c r="J5" s="11" t="s">
        <v>125</v>
      </c>
      <c r="K5" s="11" t="s">
        <v>126</v>
      </c>
      <c r="L5" s="11" t="s">
        <v>127</v>
      </c>
      <c r="M5" s="11" t="s">
        <v>128</v>
      </c>
      <c r="N5" s="11" t="s">
        <v>129</v>
      </c>
      <c r="O5" s="11" t="s">
        <v>130</v>
      </c>
      <c r="P5" s="11" t="s">
        <v>131</v>
      </c>
      <c r="Q5" s="11" t="s">
        <v>132</v>
      </c>
      <c r="R5" s="11" t="s">
        <v>133</v>
      </c>
      <c r="S5" s="11" t="s">
        <v>134</v>
      </c>
      <c r="T5" s="11" t="s">
        <v>135</v>
      </c>
      <c r="U5" s="11" t="s">
        <v>136</v>
      </c>
      <c r="V5" s="11" t="s">
        <v>137</v>
      </c>
      <c r="W5" s="11" t="s">
        <v>138</v>
      </c>
      <c r="X5" s="11" t="s">
        <v>139</v>
      </c>
    </row>
    <row r="6" spans="1:24" x14ac:dyDescent="0.25">
      <c r="A6">
        <v>1</v>
      </c>
      <c r="B6">
        <v>1</v>
      </c>
      <c r="C6" s="13">
        <f>Arrivals!F6</f>
        <v>135.54688738664714</v>
      </c>
      <c r="D6" s="13">
        <f>Arrivals!K6</f>
        <v>300</v>
      </c>
      <c r="E6" s="14">
        <f>D6*8/Settings!$B$28+Settings!$B$29</f>
        <v>24.02</v>
      </c>
      <c r="F6" s="14">
        <f t="shared" ref="F6:F69" si="0">C6</f>
        <v>135.54688738664714</v>
      </c>
      <c r="G6" s="14">
        <v>0</v>
      </c>
      <c r="H6" s="14">
        <f t="shared" ref="H6:H69" si="1">MAX(F6,G6)</f>
        <v>135.54688738664714</v>
      </c>
      <c r="I6" s="14">
        <f>MOD(H6-Settings!$B$32,Settings!$B$33)</f>
        <v>135.54688738664714</v>
      </c>
      <c r="J6" s="14">
        <f>IF(I6&lt;Settings!$B$30,IF(Settings!$B$30-I6&gt;=E6,H6,H6+(Settings!$B$30-I6)+Settings!$B$31),H6+(Settings!$B$33-I6))</f>
        <v>135.54688738664714</v>
      </c>
      <c r="K6" s="14">
        <f t="shared" ref="K6:K69" si="2">J6+E6</f>
        <v>159.56688738664715</v>
      </c>
      <c r="L6" s="14">
        <f t="shared" ref="L6:L69" si="3">K6</f>
        <v>159.56688738664715</v>
      </c>
      <c r="M6" s="14">
        <v>0</v>
      </c>
      <c r="N6" s="14">
        <f t="shared" ref="N6:N69" si="4">MAX(L6,M6)</f>
        <v>159.56688738664715</v>
      </c>
      <c r="O6" s="13">
        <f>Arrivals!I6</f>
        <v>3.3484159574231529</v>
      </c>
      <c r="P6" s="14">
        <f t="shared" ref="P6:P69" si="5">N6+O6</f>
        <v>162.91530334407031</v>
      </c>
      <c r="Q6" s="14">
        <f t="shared" ref="Q6:Q69" si="6">P6-C6</f>
        <v>27.368415957423167</v>
      </c>
      <c r="R6" s="14">
        <f t="shared" ref="R6:R69" si="7">H6-F6</f>
        <v>0</v>
      </c>
      <c r="S6" s="14">
        <f t="shared" ref="S6:S69" si="8">J6-H6</f>
        <v>0</v>
      </c>
      <c r="T6" s="14">
        <f t="shared" ref="T6:T69" si="9">N6-L6</f>
        <v>0</v>
      </c>
      <c r="U6" s="14">
        <f t="shared" ref="U6:U69" si="10">R6+S6+T6</f>
        <v>0</v>
      </c>
      <c r="V6" t="str">
        <f>IF(MOD(C6-Settings!$B$32,Settings!$B$33)&lt;Settings!$B$30,"Up","Down")</f>
        <v>Up</v>
      </c>
      <c r="W6" s="15">
        <f>IF(OR(E6&gt;Settings!$B$30,Q6&gt;Settings!$B$37),0,1)</f>
        <v>1</v>
      </c>
      <c r="X6" s="15">
        <f>IF(AND(W6=1,Q6&lt;=Settings!$B$36),1,0)</f>
        <v>1</v>
      </c>
    </row>
    <row r="7" spans="1:24" x14ac:dyDescent="0.25">
      <c r="A7">
        <v>1</v>
      </c>
      <c r="B7">
        <v>2</v>
      </c>
      <c r="C7" s="13">
        <f>Arrivals!F7</f>
        <v>194.91362011060286</v>
      </c>
      <c r="D7" s="13">
        <f>Arrivals!K7</f>
        <v>300</v>
      </c>
      <c r="E7" s="14">
        <f>D7*8/Settings!$B$28+Settings!$B$29</f>
        <v>24.02</v>
      </c>
      <c r="F7" s="14">
        <f t="shared" si="0"/>
        <v>194.91362011060286</v>
      </c>
      <c r="G7" s="14">
        <f t="shared" ref="G7:G38" si="11">K6</f>
        <v>159.56688738664715</v>
      </c>
      <c r="H7" s="14">
        <f t="shared" si="1"/>
        <v>194.91362011060286</v>
      </c>
      <c r="I7" s="14">
        <f>MOD(H7-Settings!$B$32,Settings!$B$33)</f>
        <v>194.91362011060286</v>
      </c>
      <c r="J7" s="14">
        <f>IF(I7&lt;Settings!$B$30,IF(Settings!$B$30-I7&gt;=E7,H7,H7+(Settings!$B$30-I7)+Settings!$B$31),H7+(Settings!$B$33-I7))</f>
        <v>194.91362011060286</v>
      </c>
      <c r="K7" s="14">
        <f t="shared" si="2"/>
        <v>218.93362011060287</v>
      </c>
      <c r="L7" s="14">
        <f t="shared" si="3"/>
        <v>218.93362011060287</v>
      </c>
      <c r="M7" s="14">
        <f t="shared" ref="M7:M38" si="12">P6</f>
        <v>162.91530334407031</v>
      </c>
      <c r="N7" s="14">
        <f t="shared" si="4"/>
        <v>218.93362011060287</v>
      </c>
      <c r="O7" s="13">
        <f>Arrivals!I7</f>
        <v>0.88269706952829419</v>
      </c>
      <c r="P7" s="14">
        <f t="shared" si="5"/>
        <v>219.81631718013116</v>
      </c>
      <c r="Q7" s="14">
        <f t="shared" si="6"/>
        <v>24.902697069528301</v>
      </c>
      <c r="R7" s="14">
        <f t="shared" si="7"/>
        <v>0</v>
      </c>
      <c r="S7" s="14">
        <f t="shared" si="8"/>
        <v>0</v>
      </c>
      <c r="T7" s="14">
        <f t="shared" si="9"/>
        <v>0</v>
      </c>
      <c r="U7" s="14">
        <f t="shared" si="10"/>
        <v>0</v>
      </c>
      <c r="V7" t="str">
        <f>IF(MOD(C7-Settings!$B$32,Settings!$B$33)&lt;Settings!$B$30,"Up","Down")</f>
        <v>Up</v>
      </c>
      <c r="W7" s="15">
        <f>IF(OR(E7&gt;Settings!$B$30,Q7&gt;Settings!$B$37),0,1)</f>
        <v>1</v>
      </c>
      <c r="X7" s="15">
        <f>IF(AND(W7=1,Q7&lt;=Settings!$B$36),1,0)</f>
        <v>1</v>
      </c>
    </row>
    <row r="8" spans="1:24" x14ac:dyDescent="0.25">
      <c r="A8">
        <v>1</v>
      </c>
      <c r="B8">
        <v>3</v>
      </c>
      <c r="C8" s="13">
        <f>Arrivals!F8</f>
        <v>230.45477768038197</v>
      </c>
      <c r="D8" s="13">
        <f>Arrivals!K8</f>
        <v>300</v>
      </c>
      <c r="E8" s="14">
        <f>D8*8/Settings!$B$28+Settings!$B$29</f>
        <v>24.02</v>
      </c>
      <c r="F8" s="14">
        <f t="shared" si="0"/>
        <v>230.45477768038197</v>
      </c>
      <c r="G8" s="14">
        <f t="shared" si="11"/>
        <v>218.93362011060287</v>
      </c>
      <c r="H8" s="14">
        <f t="shared" si="1"/>
        <v>230.45477768038197</v>
      </c>
      <c r="I8" s="14">
        <f>MOD(H8-Settings!$B$32,Settings!$B$33)</f>
        <v>230.45477768038197</v>
      </c>
      <c r="J8" s="14">
        <f>IF(I8&lt;Settings!$B$30,IF(Settings!$B$30-I8&gt;=E8,H8,H8+(Settings!$B$30-I8)+Settings!$B$31),H8+(Settings!$B$33-I8))</f>
        <v>230.45477768038197</v>
      </c>
      <c r="K8" s="14">
        <f t="shared" si="2"/>
        <v>254.47477768038198</v>
      </c>
      <c r="L8" s="14">
        <f t="shared" si="3"/>
        <v>254.47477768038198</v>
      </c>
      <c r="M8" s="14">
        <f t="shared" si="12"/>
        <v>219.81631718013116</v>
      </c>
      <c r="N8" s="14">
        <f t="shared" si="4"/>
        <v>254.47477768038198</v>
      </c>
      <c r="O8" s="13">
        <f>Arrivals!I8</f>
        <v>0.68776257473816171</v>
      </c>
      <c r="P8" s="14">
        <f t="shared" si="5"/>
        <v>255.16254025512015</v>
      </c>
      <c r="Q8" s="14">
        <f t="shared" si="6"/>
        <v>24.707762574738183</v>
      </c>
      <c r="R8" s="14">
        <f t="shared" si="7"/>
        <v>0</v>
      </c>
      <c r="S8" s="14">
        <f t="shared" si="8"/>
        <v>0</v>
      </c>
      <c r="T8" s="14">
        <f t="shared" si="9"/>
        <v>0</v>
      </c>
      <c r="U8" s="14">
        <f t="shared" si="10"/>
        <v>0</v>
      </c>
      <c r="V8" t="str">
        <f>IF(MOD(C8-Settings!$B$32,Settings!$B$33)&lt;Settings!$B$30,"Up","Down")</f>
        <v>Up</v>
      </c>
      <c r="W8" s="15">
        <f>IF(OR(E8&gt;Settings!$B$30,Q8&gt;Settings!$B$37),0,1)</f>
        <v>1</v>
      </c>
      <c r="X8" s="15">
        <f>IF(AND(W8=1,Q8&lt;=Settings!$B$36),1,0)</f>
        <v>1</v>
      </c>
    </row>
    <row r="9" spans="1:24" x14ac:dyDescent="0.25">
      <c r="A9">
        <v>1</v>
      </c>
      <c r="B9">
        <v>4</v>
      </c>
      <c r="C9" s="13">
        <f>Arrivals!F9</f>
        <v>253.06651678344525</v>
      </c>
      <c r="D9" s="13">
        <f>Arrivals!K9</f>
        <v>300</v>
      </c>
      <c r="E9" s="14">
        <f>D9*8/Settings!$B$28+Settings!$B$29</f>
        <v>24.02</v>
      </c>
      <c r="F9" s="14">
        <f t="shared" si="0"/>
        <v>253.06651678344525</v>
      </c>
      <c r="G9" s="14">
        <f t="shared" si="11"/>
        <v>254.47477768038198</v>
      </c>
      <c r="H9" s="14">
        <f t="shared" si="1"/>
        <v>254.47477768038198</v>
      </c>
      <c r="I9" s="14">
        <f>MOD(H9-Settings!$B$32,Settings!$B$33)</f>
        <v>254.47477768038198</v>
      </c>
      <c r="J9" s="14">
        <f>IF(I9&lt;Settings!$B$30,IF(Settings!$B$30-I9&gt;=E9,H9,H9+(Settings!$B$30-I9)+Settings!$B$31),H9+(Settings!$B$33-I9))</f>
        <v>254.47477768038198</v>
      </c>
      <c r="K9" s="14">
        <f t="shared" si="2"/>
        <v>278.49477768038196</v>
      </c>
      <c r="L9" s="14">
        <f t="shared" si="3"/>
        <v>278.49477768038196</v>
      </c>
      <c r="M9" s="14">
        <f t="shared" si="12"/>
        <v>255.16254025512015</v>
      </c>
      <c r="N9" s="14">
        <f t="shared" si="4"/>
        <v>278.49477768038196</v>
      </c>
      <c r="O9" s="13">
        <f>Arrivals!I9</f>
        <v>6.4728357917824858E-2</v>
      </c>
      <c r="P9" s="14">
        <f t="shared" si="5"/>
        <v>278.55950603829979</v>
      </c>
      <c r="Q9" s="14">
        <f t="shared" si="6"/>
        <v>25.492989254854535</v>
      </c>
      <c r="R9" s="14">
        <f t="shared" si="7"/>
        <v>1.4082608969367243</v>
      </c>
      <c r="S9" s="14">
        <f t="shared" si="8"/>
        <v>0</v>
      </c>
      <c r="T9" s="14">
        <f t="shared" si="9"/>
        <v>0</v>
      </c>
      <c r="U9" s="14">
        <f t="shared" si="10"/>
        <v>1.4082608969367243</v>
      </c>
      <c r="V9" t="str">
        <f>IF(MOD(C9-Settings!$B$32,Settings!$B$33)&lt;Settings!$B$30,"Up","Down")</f>
        <v>Up</v>
      </c>
      <c r="W9" s="15">
        <f>IF(OR(E9&gt;Settings!$B$30,Q9&gt;Settings!$B$37),0,1)</f>
        <v>1</v>
      </c>
      <c r="X9" s="15">
        <f>IF(AND(W9=1,Q9&lt;=Settings!$B$36),1,0)</f>
        <v>1</v>
      </c>
    </row>
    <row r="10" spans="1:24" x14ac:dyDescent="0.25">
      <c r="A10">
        <v>1</v>
      </c>
      <c r="B10">
        <v>5</v>
      </c>
      <c r="C10" s="13">
        <f>Arrivals!F10</f>
        <v>268.06786638687817</v>
      </c>
      <c r="D10" s="13">
        <f>Arrivals!K10</f>
        <v>300</v>
      </c>
      <c r="E10" s="14">
        <f>D10*8/Settings!$B$28+Settings!$B$29</f>
        <v>24.02</v>
      </c>
      <c r="F10" s="14">
        <f t="shared" si="0"/>
        <v>268.06786638687817</v>
      </c>
      <c r="G10" s="14">
        <f t="shared" si="11"/>
        <v>278.49477768038196</v>
      </c>
      <c r="H10" s="14">
        <f t="shared" si="1"/>
        <v>278.49477768038196</v>
      </c>
      <c r="I10" s="14">
        <f>MOD(H10-Settings!$B$32,Settings!$B$33)</f>
        <v>278.49477768038196</v>
      </c>
      <c r="J10" s="14">
        <f>IF(I10&lt;Settings!$B$30,IF(Settings!$B$30-I10&gt;=E10,H10,H10+(Settings!$B$30-I10)+Settings!$B$31),H10+(Settings!$B$33-I10))</f>
        <v>278.49477768038196</v>
      </c>
      <c r="K10" s="14">
        <f t="shared" si="2"/>
        <v>302.51477768038194</v>
      </c>
      <c r="L10" s="14">
        <f t="shared" si="3"/>
        <v>302.51477768038194</v>
      </c>
      <c r="M10" s="14">
        <f t="shared" si="12"/>
        <v>278.55950603829979</v>
      </c>
      <c r="N10" s="14">
        <f t="shared" si="4"/>
        <v>302.51477768038194</v>
      </c>
      <c r="O10" s="13">
        <f>Arrivals!I10</f>
        <v>6.1235998941043919</v>
      </c>
      <c r="P10" s="14">
        <f t="shared" si="5"/>
        <v>308.63837757448636</v>
      </c>
      <c r="Q10" s="14">
        <f t="shared" si="6"/>
        <v>40.57051118760819</v>
      </c>
      <c r="R10" s="14">
        <f t="shared" si="7"/>
        <v>10.426911293503792</v>
      </c>
      <c r="S10" s="14">
        <f t="shared" si="8"/>
        <v>0</v>
      </c>
      <c r="T10" s="14">
        <f t="shared" si="9"/>
        <v>0</v>
      </c>
      <c r="U10" s="14">
        <f t="shared" si="10"/>
        <v>10.426911293503792</v>
      </c>
      <c r="V10" t="str">
        <f>IF(MOD(C10-Settings!$B$32,Settings!$B$33)&lt;Settings!$B$30,"Up","Down")</f>
        <v>Up</v>
      </c>
      <c r="W10" s="15">
        <f>IF(OR(E10&gt;Settings!$B$30,Q10&gt;Settings!$B$37),0,1)</f>
        <v>1</v>
      </c>
      <c r="X10" s="15">
        <f>IF(AND(W10=1,Q10&lt;=Settings!$B$36),1,0)</f>
        <v>1</v>
      </c>
    </row>
    <row r="11" spans="1:24" x14ac:dyDescent="0.25">
      <c r="A11">
        <v>1</v>
      </c>
      <c r="B11">
        <v>6</v>
      </c>
      <c r="C11" s="13">
        <f>Arrivals!F11</f>
        <v>542.36300693970566</v>
      </c>
      <c r="D11" s="13">
        <f>Arrivals!K11</f>
        <v>300</v>
      </c>
      <c r="E11" s="14">
        <f>D11*8/Settings!$B$28+Settings!$B$29</f>
        <v>24.02</v>
      </c>
      <c r="F11" s="14">
        <f t="shared" si="0"/>
        <v>542.36300693970566</v>
      </c>
      <c r="G11" s="14">
        <f t="shared" si="11"/>
        <v>302.51477768038194</v>
      </c>
      <c r="H11" s="14">
        <f t="shared" si="1"/>
        <v>542.36300693970566</v>
      </c>
      <c r="I11" s="14">
        <f>MOD(H11-Settings!$B$32,Settings!$B$33)</f>
        <v>542.36300693970566</v>
      </c>
      <c r="J11" s="14">
        <f>IF(I11&lt;Settings!$B$30,IF(Settings!$B$30-I11&gt;=E11,H11,H11+(Settings!$B$30-I11)+Settings!$B$31),H11+(Settings!$B$33-I11))</f>
        <v>542.36300693970566</v>
      </c>
      <c r="K11" s="14">
        <f t="shared" si="2"/>
        <v>566.38300693970564</v>
      </c>
      <c r="L11" s="14">
        <f t="shared" si="3"/>
        <v>566.38300693970564</v>
      </c>
      <c r="M11" s="14">
        <f t="shared" si="12"/>
        <v>308.63837757448636</v>
      </c>
      <c r="N11" s="14">
        <f t="shared" si="4"/>
        <v>566.38300693970564</v>
      </c>
      <c r="O11" s="13">
        <f>Arrivals!I11</f>
        <v>12.762431004901574</v>
      </c>
      <c r="P11" s="14">
        <f t="shared" si="5"/>
        <v>579.14543794460724</v>
      </c>
      <c r="Q11" s="14">
        <f t="shared" si="6"/>
        <v>36.782431004901582</v>
      </c>
      <c r="R11" s="14">
        <f t="shared" si="7"/>
        <v>0</v>
      </c>
      <c r="S11" s="14">
        <f t="shared" si="8"/>
        <v>0</v>
      </c>
      <c r="T11" s="14">
        <f t="shared" si="9"/>
        <v>0</v>
      </c>
      <c r="U11" s="14">
        <f t="shared" si="10"/>
        <v>0</v>
      </c>
      <c r="V11" t="str">
        <f>IF(MOD(C11-Settings!$B$32,Settings!$B$33)&lt;Settings!$B$30,"Up","Down")</f>
        <v>Up</v>
      </c>
      <c r="W11" s="15">
        <f>IF(OR(E11&gt;Settings!$B$30,Q11&gt;Settings!$B$37),0,1)</f>
        <v>1</v>
      </c>
      <c r="X11" s="15">
        <f>IF(AND(W11=1,Q11&lt;=Settings!$B$36),1,0)</f>
        <v>1</v>
      </c>
    </row>
    <row r="12" spans="1:24" x14ac:dyDescent="0.25">
      <c r="A12">
        <v>1</v>
      </c>
      <c r="B12">
        <v>7</v>
      </c>
      <c r="C12" s="13">
        <f>Arrivals!F12</f>
        <v>554.97639608472548</v>
      </c>
      <c r="D12" s="13">
        <f>Arrivals!K12</f>
        <v>300</v>
      </c>
      <c r="E12" s="14">
        <f>D12*8/Settings!$B$28+Settings!$B$29</f>
        <v>24.02</v>
      </c>
      <c r="F12" s="14">
        <f t="shared" si="0"/>
        <v>554.97639608472548</v>
      </c>
      <c r="G12" s="14">
        <f t="shared" si="11"/>
        <v>566.38300693970564</v>
      </c>
      <c r="H12" s="14">
        <f t="shared" si="1"/>
        <v>566.38300693970564</v>
      </c>
      <c r="I12" s="14">
        <f>MOD(H12-Settings!$B$32,Settings!$B$33)</f>
        <v>566.38300693970564</v>
      </c>
      <c r="J12" s="14">
        <f>IF(I12&lt;Settings!$B$30,IF(Settings!$B$30-I12&gt;=E12,H12,H12+(Settings!$B$30-I12)+Settings!$B$31),H12+(Settings!$B$33-I12))</f>
        <v>566.38300693970564</v>
      </c>
      <c r="K12" s="14">
        <f t="shared" si="2"/>
        <v>590.40300693970562</v>
      </c>
      <c r="L12" s="14">
        <f t="shared" si="3"/>
        <v>590.40300693970562</v>
      </c>
      <c r="M12" s="14">
        <f t="shared" si="12"/>
        <v>579.14543794460724</v>
      </c>
      <c r="N12" s="14">
        <f t="shared" si="4"/>
        <v>590.40300693970562</v>
      </c>
      <c r="O12" s="13">
        <f>Arrivals!I12</f>
        <v>2.3536094862160417</v>
      </c>
      <c r="P12" s="14">
        <f t="shared" si="5"/>
        <v>592.75661642592161</v>
      </c>
      <c r="Q12" s="14">
        <f t="shared" si="6"/>
        <v>37.780220341196127</v>
      </c>
      <c r="R12" s="14">
        <f t="shared" si="7"/>
        <v>11.406610854980158</v>
      </c>
      <c r="S12" s="14">
        <f t="shared" si="8"/>
        <v>0</v>
      </c>
      <c r="T12" s="14">
        <f t="shared" si="9"/>
        <v>0</v>
      </c>
      <c r="U12" s="14">
        <f t="shared" si="10"/>
        <v>11.406610854980158</v>
      </c>
      <c r="V12" t="str">
        <f>IF(MOD(C12-Settings!$B$32,Settings!$B$33)&lt;Settings!$B$30,"Up","Down")</f>
        <v>Up</v>
      </c>
      <c r="W12" s="15">
        <f>IF(OR(E12&gt;Settings!$B$30,Q12&gt;Settings!$B$37),0,1)</f>
        <v>1</v>
      </c>
      <c r="X12" s="15">
        <f>IF(AND(W12=1,Q12&lt;=Settings!$B$36),1,0)</f>
        <v>1</v>
      </c>
    </row>
    <row r="13" spans="1:24" x14ac:dyDescent="0.25">
      <c r="A13">
        <v>1</v>
      </c>
      <c r="B13">
        <v>8</v>
      </c>
      <c r="C13" s="13">
        <f>Arrivals!F13</f>
        <v>602.93399534027549</v>
      </c>
      <c r="D13" s="13">
        <f>Arrivals!K13</f>
        <v>300</v>
      </c>
      <c r="E13" s="14">
        <f>D13*8/Settings!$B$28+Settings!$B$29</f>
        <v>24.02</v>
      </c>
      <c r="F13" s="14">
        <f t="shared" si="0"/>
        <v>602.93399534027549</v>
      </c>
      <c r="G13" s="14">
        <f t="shared" si="11"/>
        <v>590.40300693970562</v>
      </c>
      <c r="H13" s="14">
        <f t="shared" si="1"/>
        <v>602.93399534027549</v>
      </c>
      <c r="I13" s="14">
        <f>MOD(H13-Settings!$B$32,Settings!$B$33)</f>
        <v>602.93399534027549</v>
      </c>
      <c r="J13" s="14">
        <f>IF(I13&lt;Settings!$B$30,IF(Settings!$B$30-I13&gt;=E13,H13,H13+(Settings!$B$30-I13)+Settings!$B$31),H13+(Settings!$B$33-I13))</f>
        <v>720</v>
      </c>
      <c r="K13" s="14">
        <f t="shared" si="2"/>
        <v>744.02</v>
      </c>
      <c r="L13" s="14">
        <f t="shared" si="3"/>
        <v>744.02</v>
      </c>
      <c r="M13" s="14">
        <f t="shared" si="12"/>
        <v>592.75661642592161</v>
      </c>
      <c r="N13" s="14">
        <f t="shared" si="4"/>
        <v>744.02</v>
      </c>
      <c r="O13" s="13">
        <f>Arrivals!I13</f>
        <v>2.977746133314132</v>
      </c>
      <c r="P13" s="14">
        <f t="shared" si="5"/>
        <v>746.99774613331408</v>
      </c>
      <c r="Q13" s="14">
        <f t="shared" si="6"/>
        <v>144.06375079303859</v>
      </c>
      <c r="R13" s="14">
        <f t="shared" si="7"/>
        <v>0</v>
      </c>
      <c r="S13" s="14">
        <f t="shared" si="8"/>
        <v>117.06600465972451</v>
      </c>
      <c r="T13" s="14">
        <f t="shared" si="9"/>
        <v>0</v>
      </c>
      <c r="U13" s="14">
        <f t="shared" si="10"/>
        <v>117.06600465972451</v>
      </c>
      <c r="V13" t="str">
        <f>IF(MOD(C13-Settings!$B$32,Settings!$B$33)&lt;Settings!$B$30,"Up","Down")</f>
        <v>Down</v>
      </c>
      <c r="W13" s="15">
        <f>IF(OR(E13&gt;Settings!$B$30,Q13&gt;Settings!$B$37),0,1)</f>
        <v>1</v>
      </c>
      <c r="X13" s="15">
        <f>IF(AND(W13=1,Q13&lt;=Settings!$B$36),1,0)</f>
        <v>0</v>
      </c>
    </row>
    <row r="14" spans="1:24" x14ac:dyDescent="0.25">
      <c r="A14">
        <v>1</v>
      </c>
      <c r="B14">
        <v>9</v>
      </c>
      <c r="C14" s="13">
        <f>Arrivals!F14</f>
        <v>696.41994395210634</v>
      </c>
      <c r="D14" s="13">
        <f>Arrivals!K14</f>
        <v>300</v>
      </c>
      <c r="E14" s="14">
        <f>D14*8/Settings!$B$28+Settings!$B$29</f>
        <v>24.02</v>
      </c>
      <c r="F14" s="14">
        <f t="shared" si="0"/>
        <v>696.41994395210634</v>
      </c>
      <c r="G14" s="14">
        <f t="shared" si="11"/>
        <v>744.02</v>
      </c>
      <c r="H14" s="14">
        <f t="shared" si="1"/>
        <v>744.02</v>
      </c>
      <c r="I14" s="14">
        <f>MOD(H14-Settings!$B$32,Settings!$B$33)</f>
        <v>24.019999999999982</v>
      </c>
      <c r="J14" s="14">
        <f>IF(I14&lt;Settings!$B$30,IF(Settings!$B$30-I14&gt;=E14,H14,H14+(Settings!$B$30-I14)+Settings!$B$31),H14+(Settings!$B$33-I14))</f>
        <v>744.02</v>
      </c>
      <c r="K14" s="14">
        <f t="shared" si="2"/>
        <v>768.04</v>
      </c>
      <c r="L14" s="14">
        <f t="shared" si="3"/>
        <v>768.04</v>
      </c>
      <c r="M14" s="14">
        <f t="shared" si="12"/>
        <v>746.99774613331408</v>
      </c>
      <c r="N14" s="14">
        <f t="shared" si="4"/>
        <v>768.04</v>
      </c>
      <c r="O14" s="13">
        <f>Arrivals!I14</f>
        <v>4.1260512171431625</v>
      </c>
      <c r="P14" s="14">
        <f t="shared" si="5"/>
        <v>772.16605121714315</v>
      </c>
      <c r="Q14" s="14">
        <f t="shared" si="6"/>
        <v>75.746107265036812</v>
      </c>
      <c r="R14" s="14">
        <f t="shared" si="7"/>
        <v>47.600056047893645</v>
      </c>
      <c r="S14" s="14">
        <f t="shared" si="8"/>
        <v>0</v>
      </c>
      <c r="T14" s="14">
        <f t="shared" si="9"/>
        <v>0</v>
      </c>
      <c r="U14" s="14">
        <f t="shared" si="10"/>
        <v>47.600056047893645</v>
      </c>
      <c r="V14" t="str">
        <f>IF(MOD(C14-Settings!$B$32,Settings!$B$33)&lt;Settings!$B$30,"Up","Down")</f>
        <v>Down</v>
      </c>
      <c r="W14" s="15">
        <f>IF(OR(E14&gt;Settings!$B$30,Q14&gt;Settings!$B$37),0,1)</f>
        <v>1</v>
      </c>
      <c r="X14" s="15">
        <f>IF(AND(W14=1,Q14&lt;=Settings!$B$36),1,0)</f>
        <v>1</v>
      </c>
    </row>
    <row r="15" spans="1:24" x14ac:dyDescent="0.25">
      <c r="A15">
        <v>1</v>
      </c>
      <c r="B15">
        <v>10</v>
      </c>
      <c r="C15" s="13">
        <f>Arrivals!F15</f>
        <v>740.87248084252826</v>
      </c>
      <c r="D15" s="13">
        <f>Arrivals!K15</f>
        <v>300</v>
      </c>
      <c r="E15" s="14">
        <f>D15*8/Settings!$B$28+Settings!$B$29</f>
        <v>24.02</v>
      </c>
      <c r="F15" s="14">
        <f t="shared" si="0"/>
        <v>740.87248084252826</v>
      </c>
      <c r="G15" s="14">
        <f t="shared" si="11"/>
        <v>768.04</v>
      </c>
      <c r="H15" s="14">
        <f t="shared" si="1"/>
        <v>768.04</v>
      </c>
      <c r="I15" s="14">
        <f>MOD(H15-Settings!$B$32,Settings!$B$33)</f>
        <v>48.039999999999964</v>
      </c>
      <c r="J15" s="14">
        <f>IF(I15&lt;Settings!$B$30,IF(Settings!$B$30-I15&gt;=E15,H15,H15+(Settings!$B$30-I15)+Settings!$B$31),H15+(Settings!$B$33-I15))</f>
        <v>768.04</v>
      </c>
      <c r="K15" s="14">
        <f t="shared" si="2"/>
        <v>792.06</v>
      </c>
      <c r="L15" s="14">
        <f t="shared" si="3"/>
        <v>792.06</v>
      </c>
      <c r="M15" s="14">
        <f t="shared" si="12"/>
        <v>772.16605121714315</v>
      </c>
      <c r="N15" s="14">
        <f t="shared" si="4"/>
        <v>792.06</v>
      </c>
      <c r="O15" s="13">
        <f>Arrivals!I15</f>
        <v>7.7049226755048634</v>
      </c>
      <c r="P15" s="14">
        <f t="shared" si="5"/>
        <v>799.76492267550486</v>
      </c>
      <c r="Q15" s="14">
        <f t="shared" si="6"/>
        <v>58.892441832976601</v>
      </c>
      <c r="R15" s="14">
        <f t="shared" si="7"/>
        <v>27.167519157471702</v>
      </c>
      <c r="S15" s="14">
        <f t="shared" si="8"/>
        <v>0</v>
      </c>
      <c r="T15" s="14">
        <f t="shared" si="9"/>
        <v>0</v>
      </c>
      <c r="U15" s="14">
        <f t="shared" si="10"/>
        <v>27.167519157471702</v>
      </c>
      <c r="V15" t="str">
        <f>IF(MOD(C15-Settings!$B$32,Settings!$B$33)&lt;Settings!$B$30,"Up","Down")</f>
        <v>Up</v>
      </c>
      <c r="W15" s="15">
        <f>IF(OR(E15&gt;Settings!$B$30,Q15&gt;Settings!$B$37),0,1)</f>
        <v>1</v>
      </c>
      <c r="X15" s="15">
        <f>IF(AND(W15=1,Q15&lt;=Settings!$B$36),1,0)</f>
        <v>1</v>
      </c>
    </row>
    <row r="16" spans="1:24" x14ac:dyDescent="0.25">
      <c r="A16">
        <v>1</v>
      </c>
      <c r="B16">
        <v>11</v>
      </c>
      <c r="C16" s="13">
        <f>Arrivals!F16</f>
        <v>751.67579310068368</v>
      </c>
      <c r="D16" s="13">
        <f>Arrivals!K16</f>
        <v>300</v>
      </c>
      <c r="E16" s="14">
        <f>D16*8/Settings!$B$28+Settings!$B$29</f>
        <v>24.02</v>
      </c>
      <c r="F16" s="14">
        <f t="shared" si="0"/>
        <v>751.67579310068368</v>
      </c>
      <c r="G16" s="14">
        <f t="shared" si="11"/>
        <v>792.06</v>
      </c>
      <c r="H16" s="14">
        <f t="shared" si="1"/>
        <v>792.06</v>
      </c>
      <c r="I16" s="14">
        <f>MOD(H16-Settings!$B$32,Settings!$B$33)</f>
        <v>72.059999999999945</v>
      </c>
      <c r="J16" s="14">
        <f>IF(I16&lt;Settings!$B$30,IF(Settings!$B$30-I16&gt;=E16,H16,H16+(Settings!$B$30-I16)+Settings!$B$31),H16+(Settings!$B$33-I16))</f>
        <v>792.06</v>
      </c>
      <c r="K16" s="14">
        <f t="shared" si="2"/>
        <v>816.07999999999993</v>
      </c>
      <c r="L16" s="14">
        <f t="shared" si="3"/>
        <v>816.07999999999993</v>
      </c>
      <c r="M16" s="14">
        <f t="shared" si="12"/>
        <v>799.76492267550486</v>
      </c>
      <c r="N16" s="14">
        <f t="shared" si="4"/>
        <v>816.07999999999993</v>
      </c>
      <c r="O16" s="13">
        <f>Arrivals!I16</f>
        <v>1.3227546028914492</v>
      </c>
      <c r="P16" s="14">
        <f t="shared" si="5"/>
        <v>817.40275460289138</v>
      </c>
      <c r="Q16" s="14">
        <f t="shared" si="6"/>
        <v>65.726961502207701</v>
      </c>
      <c r="R16" s="14">
        <f t="shared" si="7"/>
        <v>40.384206899316268</v>
      </c>
      <c r="S16" s="14">
        <f t="shared" si="8"/>
        <v>0</v>
      </c>
      <c r="T16" s="14">
        <f t="shared" si="9"/>
        <v>0</v>
      </c>
      <c r="U16" s="14">
        <f t="shared" si="10"/>
        <v>40.384206899316268</v>
      </c>
      <c r="V16" t="str">
        <f>IF(MOD(C16-Settings!$B$32,Settings!$B$33)&lt;Settings!$B$30,"Up","Down")</f>
        <v>Up</v>
      </c>
      <c r="W16" s="15">
        <f>IF(OR(E16&gt;Settings!$B$30,Q16&gt;Settings!$B$37),0,1)</f>
        <v>1</v>
      </c>
      <c r="X16" s="15">
        <f>IF(AND(W16=1,Q16&lt;=Settings!$B$36),1,0)</f>
        <v>1</v>
      </c>
    </row>
    <row r="17" spans="1:24" x14ac:dyDescent="0.25">
      <c r="A17">
        <v>1</v>
      </c>
      <c r="B17">
        <v>12</v>
      </c>
      <c r="C17" s="13">
        <f>Arrivals!F17</f>
        <v>781.18766011899129</v>
      </c>
      <c r="D17" s="13">
        <f>Arrivals!K17</f>
        <v>300</v>
      </c>
      <c r="E17" s="14">
        <f>D17*8/Settings!$B$28+Settings!$B$29</f>
        <v>24.02</v>
      </c>
      <c r="F17" s="14">
        <f t="shared" si="0"/>
        <v>781.18766011899129</v>
      </c>
      <c r="G17" s="14">
        <f t="shared" si="11"/>
        <v>816.07999999999993</v>
      </c>
      <c r="H17" s="14">
        <f t="shared" si="1"/>
        <v>816.07999999999993</v>
      </c>
      <c r="I17" s="14">
        <f>MOD(H17-Settings!$B$32,Settings!$B$33)</f>
        <v>96.079999999999927</v>
      </c>
      <c r="J17" s="14">
        <f>IF(I17&lt;Settings!$B$30,IF(Settings!$B$30-I17&gt;=E17,H17,H17+(Settings!$B$30-I17)+Settings!$B$31),H17+(Settings!$B$33-I17))</f>
        <v>816.07999999999993</v>
      </c>
      <c r="K17" s="14">
        <f t="shared" si="2"/>
        <v>840.09999999999991</v>
      </c>
      <c r="L17" s="14">
        <f t="shared" si="3"/>
        <v>840.09999999999991</v>
      </c>
      <c r="M17" s="14">
        <f t="shared" si="12"/>
        <v>817.40275460289138</v>
      </c>
      <c r="N17" s="14">
        <f t="shared" si="4"/>
        <v>840.09999999999991</v>
      </c>
      <c r="O17" s="13">
        <f>Arrivals!I17</f>
        <v>1.8283864409504715</v>
      </c>
      <c r="P17" s="14">
        <f t="shared" si="5"/>
        <v>841.92838644095036</v>
      </c>
      <c r="Q17" s="14">
        <f t="shared" si="6"/>
        <v>60.740726321959073</v>
      </c>
      <c r="R17" s="14">
        <f t="shared" si="7"/>
        <v>34.892339881008638</v>
      </c>
      <c r="S17" s="14">
        <f t="shared" si="8"/>
        <v>0</v>
      </c>
      <c r="T17" s="14">
        <f t="shared" si="9"/>
        <v>0</v>
      </c>
      <c r="U17" s="14">
        <f t="shared" si="10"/>
        <v>34.892339881008638</v>
      </c>
      <c r="V17" t="str">
        <f>IF(MOD(C17-Settings!$B$32,Settings!$B$33)&lt;Settings!$B$30,"Up","Down")</f>
        <v>Up</v>
      </c>
      <c r="W17" s="15">
        <f>IF(OR(E17&gt;Settings!$B$30,Q17&gt;Settings!$B$37),0,1)</f>
        <v>1</v>
      </c>
      <c r="X17" s="15">
        <f>IF(AND(W17=1,Q17&lt;=Settings!$B$36),1,0)</f>
        <v>1</v>
      </c>
    </row>
    <row r="18" spans="1:24" x14ac:dyDescent="0.25">
      <c r="A18">
        <v>1</v>
      </c>
      <c r="B18">
        <v>13</v>
      </c>
      <c r="C18" s="13">
        <f>Arrivals!F18</f>
        <v>868.70824325827914</v>
      </c>
      <c r="D18" s="13">
        <f>Arrivals!K18</f>
        <v>300</v>
      </c>
      <c r="E18" s="14">
        <f>D18*8/Settings!$B$28+Settings!$B$29</f>
        <v>24.02</v>
      </c>
      <c r="F18" s="14">
        <f t="shared" si="0"/>
        <v>868.70824325827914</v>
      </c>
      <c r="G18" s="14">
        <f t="shared" si="11"/>
        <v>840.09999999999991</v>
      </c>
      <c r="H18" s="14">
        <f t="shared" si="1"/>
        <v>868.70824325827914</v>
      </c>
      <c r="I18" s="14">
        <f>MOD(H18-Settings!$B$32,Settings!$B$33)</f>
        <v>148.70824325827914</v>
      </c>
      <c r="J18" s="14">
        <f>IF(I18&lt;Settings!$B$30,IF(Settings!$B$30-I18&gt;=E18,H18,H18+(Settings!$B$30-I18)+Settings!$B$31),H18+(Settings!$B$33-I18))</f>
        <v>868.70824325827914</v>
      </c>
      <c r="K18" s="14">
        <f t="shared" si="2"/>
        <v>892.72824325827912</v>
      </c>
      <c r="L18" s="14">
        <f t="shared" si="3"/>
        <v>892.72824325827912</v>
      </c>
      <c r="M18" s="14">
        <f t="shared" si="12"/>
        <v>841.92838644095036</v>
      </c>
      <c r="N18" s="14">
        <f t="shared" si="4"/>
        <v>892.72824325827912</v>
      </c>
      <c r="O18" s="13">
        <f>Arrivals!I18</f>
        <v>0.72650823761971151</v>
      </c>
      <c r="P18" s="14">
        <f t="shared" si="5"/>
        <v>893.45475149589879</v>
      </c>
      <c r="Q18" s="14">
        <f t="shared" si="6"/>
        <v>24.746508237619651</v>
      </c>
      <c r="R18" s="14">
        <f t="shared" si="7"/>
        <v>0</v>
      </c>
      <c r="S18" s="14">
        <f t="shared" si="8"/>
        <v>0</v>
      </c>
      <c r="T18" s="14">
        <f t="shared" si="9"/>
        <v>0</v>
      </c>
      <c r="U18" s="14">
        <f t="shared" si="10"/>
        <v>0</v>
      </c>
      <c r="V18" t="str">
        <f>IF(MOD(C18-Settings!$B$32,Settings!$B$33)&lt;Settings!$B$30,"Up","Down")</f>
        <v>Up</v>
      </c>
      <c r="W18" s="15">
        <f>IF(OR(E18&gt;Settings!$B$30,Q18&gt;Settings!$B$37),0,1)</f>
        <v>1</v>
      </c>
      <c r="X18" s="15">
        <f>IF(AND(W18=1,Q18&lt;=Settings!$B$36),1,0)</f>
        <v>1</v>
      </c>
    </row>
    <row r="19" spans="1:24" x14ac:dyDescent="0.25">
      <c r="A19">
        <v>1</v>
      </c>
      <c r="B19">
        <v>14</v>
      </c>
      <c r="C19" s="13">
        <f>Arrivals!F19</f>
        <v>929.21013926423097</v>
      </c>
      <c r="D19" s="13">
        <f>Arrivals!K19</f>
        <v>300</v>
      </c>
      <c r="E19" s="14">
        <f>D19*8/Settings!$B$28+Settings!$B$29</f>
        <v>24.02</v>
      </c>
      <c r="F19" s="14">
        <f t="shared" si="0"/>
        <v>929.21013926423097</v>
      </c>
      <c r="G19" s="14">
        <f t="shared" si="11"/>
        <v>892.72824325827912</v>
      </c>
      <c r="H19" s="14">
        <f t="shared" si="1"/>
        <v>929.21013926423097</v>
      </c>
      <c r="I19" s="14">
        <f>MOD(H19-Settings!$B$32,Settings!$B$33)</f>
        <v>209.21013926423097</v>
      </c>
      <c r="J19" s="14">
        <f>IF(I19&lt;Settings!$B$30,IF(Settings!$B$30-I19&gt;=E19,H19,H19+(Settings!$B$30-I19)+Settings!$B$31),H19+(Settings!$B$33-I19))</f>
        <v>929.21013926423097</v>
      </c>
      <c r="K19" s="14">
        <f t="shared" si="2"/>
        <v>953.23013926423096</v>
      </c>
      <c r="L19" s="14">
        <f t="shared" si="3"/>
        <v>953.23013926423096</v>
      </c>
      <c r="M19" s="14">
        <f t="shared" si="12"/>
        <v>893.45475149589879</v>
      </c>
      <c r="N19" s="14">
        <f t="shared" si="4"/>
        <v>953.23013926423096</v>
      </c>
      <c r="O19" s="13">
        <f>Arrivals!I19</f>
        <v>2.2927443698358578</v>
      </c>
      <c r="P19" s="14">
        <f t="shared" si="5"/>
        <v>955.52288363406683</v>
      </c>
      <c r="Q19" s="14">
        <f t="shared" si="6"/>
        <v>26.312744369835855</v>
      </c>
      <c r="R19" s="14">
        <f t="shared" si="7"/>
        <v>0</v>
      </c>
      <c r="S19" s="14">
        <f t="shared" si="8"/>
        <v>0</v>
      </c>
      <c r="T19" s="14">
        <f t="shared" si="9"/>
        <v>0</v>
      </c>
      <c r="U19" s="14">
        <f t="shared" si="10"/>
        <v>0</v>
      </c>
      <c r="V19" t="str">
        <f>IF(MOD(C19-Settings!$B$32,Settings!$B$33)&lt;Settings!$B$30,"Up","Down")</f>
        <v>Up</v>
      </c>
      <c r="W19" s="15">
        <f>IF(OR(E19&gt;Settings!$B$30,Q19&gt;Settings!$B$37),0,1)</f>
        <v>1</v>
      </c>
      <c r="X19" s="15">
        <f>IF(AND(W19=1,Q19&lt;=Settings!$B$36),1,0)</f>
        <v>1</v>
      </c>
    </row>
    <row r="20" spans="1:24" x14ac:dyDescent="0.25">
      <c r="A20">
        <v>1</v>
      </c>
      <c r="B20">
        <v>15</v>
      </c>
      <c r="C20" s="13">
        <f>Arrivals!F20</f>
        <v>977.72097219797513</v>
      </c>
      <c r="D20" s="13">
        <f>Arrivals!K20</f>
        <v>300</v>
      </c>
      <c r="E20" s="14">
        <f>D20*8/Settings!$B$28+Settings!$B$29</f>
        <v>24.02</v>
      </c>
      <c r="F20" s="14">
        <f t="shared" si="0"/>
        <v>977.72097219797513</v>
      </c>
      <c r="G20" s="14">
        <f t="shared" si="11"/>
        <v>953.23013926423096</v>
      </c>
      <c r="H20" s="14">
        <f t="shared" si="1"/>
        <v>977.72097219797513</v>
      </c>
      <c r="I20" s="14">
        <f>MOD(H20-Settings!$B$32,Settings!$B$33)</f>
        <v>257.72097219797513</v>
      </c>
      <c r="J20" s="14">
        <f>IF(I20&lt;Settings!$B$30,IF(Settings!$B$30-I20&gt;=E20,H20,H20+(Settings!$B$30-I20)+Settings!$B$31),H20+(Settings!$B$33-I20))</f>
        <v>977.72097219797513</v>
      </c>
      <c r="K20" s="14">
        <f t="shared" si="2"/>
        <v>1001.7409721979751</v>
      </c>
      <c r="L20" s="14">
        <f t="shared" si="3"/>
        <v>1001.7409721979751</v>
      </c>
      <c r="M20" s="14">
        <f t="shared" si="12"/>
        <v>955.52288363406683</v>
      </c>
      <c r="N20" s="14">
        <f t="shared" si="4"/>
        <v>1001.7409721979751</v>
      </c>
      <c r="O20" s="13">
        <f>Arrivals!I20</f>
        <v>2.3832667305914566</v>
      </c>
      <c r="P20" s="14">
        <f t="shared" si="5"/>
        <v>1004.1242389285666</v>
      </c>
      <c r="Q20" s="14">
        <f t="shared" si="6"/>
        <v>26.40326673059144</v>
      </c>
      <c r="R20" s="14">
        <f t="shared" si="7"/>
        <v>0</v>
      </c>
      <c r="S20" s="14">
        <f t="shared" si="8"/>
        <v>0</v>
      </c>
      <c r="T20" s="14">
        <f t="shared" si="9"/>
        <v>0</v>
      </c>
      <c r="U20" s="14">
        <f t="shared" si="10"/>
        <v>0</v>
      </c>
      <c r="V20" t="str">
        <f>IF(MOD(C20-Settings!$B$32,Settings!$B$33)&lt;Settings!$B$30,"Up","Down")</f>
        <v>Up</v>
      </c>
      <c r="W20" s="15">
        <f>IF(OR(E20&gt;Settings!$B$30,Q20&gt;Settings!$B$37),0,1)</f>
        <v>1</v>
      </c>
      <c r="X20" s="15">
        <f>IF(AND(W20=1,Q20&lt;=Settings!$B$36),1,0)</f>
        <v>1</v>
      </c>
    </row>
    <row r="21" spans="1:24" x14ac:dyDescent="0.25">
      <c r="A21">
        <v>1</v>
      </c>
      <c r="B21">
        <v>16</v>
      </c>
      <c r="C21" s="13">
        <f>Arrivals!F21</f>
        <v>987.53708023383422</v>
      </c>
      <c r="D21" s="13">
        <f>Arrivals!K21</f>
        <v>300</v>
      </c>
      <c r="E21" s="14">
        <f>D21*8/Settings!$B$28+Settings!$B$29</f>
        <v>24.02</v>
      </c>
      <c r="F21" s="14">
        <f t="shared" si="0"/>
        <v>987.53708023383422</v>
      </c>
      <c r="G21" s="14">
        <f t="shared" si="11"/>
        <v>1001.7409721979751</v>
      </c>
      <c r="H21" s="14">
        <f t="shared" si="1"/>
        <v>1001.7409721979751</v>
      </c>
      <c r="I21" s="14">
        <f>MOD(H21-Settings!$B$32,Settings!$B$33)</f>
        <v>281.74097219797511</v>
      </c>
      <c r="J21" s="14">
        <f>IF(I21&lt;Settings!$B$30,IF(Settings!$B$30-I21&gt;=E21,H21,H21+(Settings!$B$30-I21)+Settings!$B$31),H21+(Settings!$B$33-I21))</f>
        <v>1001.7409721979751</v>
      </c>
      <c r="K21" s="14">
        <f t="shared" si="2"/>
        <v>1025.7609721979752</v>
      </c>
      <c r="L21" s="14">
        <f t="shared" si="3"/>
        <v>1025.7609721979752</v>
      </c>
      <c r="M21" s="14">
        <f t="shared" si="12"/>
        <v>1004.1242389285666</v>
      </c>
      <c r="N21" s="14">
        <f t="shared" si="4"/>
        <v>1025.7609721979752</v>
      </c>
      <c r="O21" s="13">
        <f>Arrivals!I21</f>
        <v>2.4323171370834107</v>
      </c>
      <c r="P21" s="14">
        <f t="shared" si="5"/>
        <v>1028.1932893350586</v>
      </c>
      <c r="Q21" s="14">
        <f t="shared" si="6"/>
        <v>40.656209101224363</v>
      </c>
      <c r="R21" s="14">
        <f t="shared" si="7"/>
        <v>14.203891964140894</v>
      </c>
      <c r="S21" s="14">
        <f t="shared" si="8"/>
        <v>0</v>
      </c>
      <c r="T21" s="14">
        <f t="shared" si="9"/>
        <v>0</v>
      </c>
      <c r="U21" s="14">
        <f t="shared" si="10"/>
        <v>14.203891964140894</v>
      </c>
      <c r="V21" t="str">
        <f>IF(MOD(C21-Settings!$B$32,Settings!$B$33)&lt;Settings!$B$30,"Up","Down")</f>
        <v>Up</v>
      </c>
      <c r="W21" s="15">
        <f>IF(OR(E21&gt;Settings!$B$30,Q21&gt;Settings!$B$37),0,1)</f>
        <v>1</v>
      </c>
      <c r="X21" s="15">
        <f>IF(AND(W21=1,Q21&lt;=Settings!$B$36),1,0)</f>
        <v>1</v>
      </c>
    </row>
    <row r="22" spans="1:24" x14ac:dyDescent="0.25">
      <c r="A22">
        <v>1</v>
      </c>
      <c r="B22">
        <v>17</v>
      </c>
      <c r="C22" s="13">
        <f>Arrivals!F22</f>
        <v>1030.5182813127919</v>
      </c>
      <c r="D22" s="13">
        <f>Arrivals!K22</f>
        <v>300</v>
      </c>
      <c r="E22" s="14">
        <f>D22*8/Settings!$B$28+Settings!$B$29</f>
        <v>24.02</v>
      </c>
      <c r="F22" s="14">
        <f t="shared" si="0"/>
        <v>1030.5182813127919</v>
      </c>
      <c r="G22" s="14">
        <f t="shared" si="11"/>
        <v>1025.7609721979752</v>
      </c>
      <c r="H22" s="14">
        <f t="shared" si="1"/>
        <v>1030.5182813127919</v>
      </c>
      <c r="I22" s="14">
        <f>MOD(H22-Settings!$B$32,Settings!$B$33)</f>
        <v>310.51828131279194</v>
      </c>
      <c r="J22" s="14">
        <f>IF(I22&lt;Settings!$B$30,IF(Settings!$B$30-I22&gt;=E22,H22,H22+(Settings!$B$30-I22)+Settings!$B$31),H22+(Settings!$B$33-I22))</f>
        <v>1030.5182813127919</v>
      </c>
      <c r="K22" s="14">
        <f t="shared" si="2"/>
        <v>1054.5382813127919</v>
      </c>
      <c r="L22" s="14">
        <f t="shared" si="3"/>
        <v>1054.5382813127919</v>
      </c>
      <c r="M22" s="14">
        <f t="shared" si="12"/>
        <v>1028.1932893350586</v>
      </c>
      <c r="N22" s="14">
        <f t="shared" si="4"/>
        <v>1054.5382813127919</v>
      </c>
      <c r="O22" s="13">
        <f>Arrivals!I22</f>
        <v>1.6920127984299671</v>
      </c>
      <c r="P22" s="14">
        <f t="shared" si="5"/>
        <v>1056.2302941112218</v>
      </c>
      <c r="Q22" s="14">
        <f t="shared" si="6"/>
        <v>25.712012798429896</v>
      </c>
      <c r="R22" s="14">
        <f t="shared" si="7"/>
        <v>0</v>
      </c>
      <c r="S22" s="14">
        <f t="shared" si="8"/>
        <v>0</v>
      </c>
      <c r="T22" s="14">
        <f t="shared" si="9"/>
        <v>0</v>
      </c>
      <c r="U22" s="14">
        <f t="shared" si="10"/>
        <v>0</v>
      </c>
      <c r="V22" t="str">
        <f>IF(MOD(C22-Settings!$B$32,Settings!$B$33)&lt;Settings!$B$30,"Up","Down")</f>
        <v>Up</v>
      </c>
      <c r="W22" s="15">
        <f>IF(OR(E22&gt;Settings!$B$30,Q22&gt;Settings!$B$37),0,1)</f>
        <v>1</v>
      </c>
      <c r="X22" s="15">
        <f>IF(AND(W22=1,Q22&lt;=Settings!$B$36),1,0)</f>
        <v>1</v>
      </c>
    </row>
    <row r="23" spans="1:24" x14ac:dyDescent="0.25">
      <c r="A23">
        <v>1</v>
      </c>
      <c r="B23">
        <v>18</v>
      </c>
      <c r="C23" s="13">
        <f>Arrivals!F23</f>
        <v>1049.212592759937</v>
      </c>
      <c r="D23" s="13">
        <f>Arrivals!K23</f>
        <v>300</v>
      </c>
      <c r="E23" s="14">
        <f>D23*8/Settings!$B$28+Settings!$B$29</f>
        <v>24.02</v>
      </c>
      <c r="F23" s="14">
        <f t="shared" si="0"/>
        <v>1049.212592759937</v>
      </c>
      <c r="G23" s="14">
        <f t="shared" si="11"/>
        <v>1054.5382813127919</v>
      </c>
      <c r="H23" s="14">
        <f t="shared" si="1"/>
        <v>1054.5382813127919</v>
      </c>
      <c r="I23" s="14">
        <f>MOD(H23-Settings!$B$32,Settings!$B$33)</f>
        <v>334.53828131279192</v>
      </c>
      <c r="J23" s="14">
        <f>IF(I23&lt;Settings!$B$30,IF(Settings!$B$30-I23&gt;=E23,H23,H23+(Settings!$B$30-I23)+Settings!$B$31),H23+(Settings!$B$33-I23))</f>
        <v>1054.5382813127919</v>
      </c>
      <c r="K23" s="14">
        <f t="shared" si="2"/>
        <v>1078.5582813127919</v>
      </c>
      <c r="L23" s="14">
        <f t="shared" si="3"/>
        <v>1078.5582813127919</v>
      </c>
      <c r="M23" s="14">
        <f t="shared" si="12"/>
        <v>1056.2302941112218</v>
      </c>
      <c r="N23" s="14">
        <f t="shared" si="4"/>
        <v>1078.5582813127919</v>
      </c>
      <c r="O23" s="13">
        <f>Arrivals!I23</f>
        <v>0.55080309249813642</v>
      </c>
      <c r="P23" s="14">
        <f t="shared" si="5"/>
        <v>1079.1090844052901</v>
      </c>
      <c r="Q23" s="14">
        <f t="shared" si="6"/>
        <v>29.89649164535308</v>
      </c>
      <c r="R23" s="14">
        <f t="shared" si="7"/>
        <v>5.3256885528548992</v>
      </c>
      <c r="S23" s="14">
        <f t="shared" si="8"/>
        <v>0</v>
      </c>
      <c r="T23" s="14">
        <f t="shared" si="9"/>
        <v>0</v>
      </c>
      <c r="U23" s="14">
        <f t="shared" si="10"/>
        <v>5.3256885528548992</v>
      </c>
      <c r="V23" t="str">
        <f>IF(MOD(C23-Settings!$B$32,Settings!$B$33)&lt;Settings!$B$30,"Up","Down")</f>
        <v>Up</v>
      </c>
      <c r="W23" s="15">
        <f>IF(OR(E23&gt;Settings!$B$30,Q23&gt;Settings!$B$37),0,1)</f>
        <v>1</v>
      </c>
      <c r="X23" s="15">
        <f>IF(AND(W23=1,Q23&lt;=Settings!$B$36),1,0)</f>
        <v>1</v>
      </c>
    </row>
    <row r="24" spans="1:24" x14ac:dyDescent="0.25">
      <c r="A24">
        <v>1</v>
      </c>
      <c r="B24">
        <v>19</v>
      </c>
      <c r="C24" s="13">
        <f>Arrivals!F24</f>
        <v>1072.1885074861605</v>
      </c>
      <c r="D24" s="13">
        <f>Arrivals!K24</f>
        <v>300</v>
      </c>
      <c r="E24" s="14">
        <f>D24*8/Settings!$B$28+Settings!$B$29</f>
        <v>24.02</v>
      </c>
      <c r="F24" s="14">
        <f t="shared" si="0"/>
        <v>1072.1885074861605</v>
      </c>
      <c r="G24" s="14">
        <f t="shared" si="11"/>
        <v>1078.5582813127919</v>
      </c>
      <c r="H24" s="14">
        <f t="shared" si="1"/>
        <v>1078.5582813127919</v>
      </c>
      <c r="I24" s="14">
        <f>MOD(H24-Settings!$B$32,Settings!$B$33)</f>
        <v>358.55828131279191</v>
      </c>
      <c r="J24" s="14">
        <f>IF(I24&lt;Settings!$B$30,IF(Settings!$B$30-I24&gt;=E24,H24,H24+(Settings!$B$30-I24)+Settings!$B$31),H24+(Settings!$B$33-I24))</f>
        <v>1078.5582813127919</v>
      </c>
      <c r="K24" s="14">
        <f t="shared" si="2"/>
        <v>1102.5782813127919</v>
      </c>
      <c r="L24" s="14">
        <f t="shared" si="3"/>
        <v>1102.5782813127919</v>
      </c>
      <c r="M24" s="14">
        <f t="shared" si="12"/>
        <v>1079.1090844052901</v>
      </c>
      <c r="N24" s="14">
        <f t="shared" si="4"/>
        <v>1102.5782813127919</v>
      </c>
      <c r="O24" s="13">
        <f>Arrivals!I24</f>
        <v>0.2593685129792499</v>
      </c>
      <c r="P24" s="14">
        <f t="shared" si="5"/>
        <v>1102.8376498257712</v>
      </c>
      <c r="Q24" s="14">
        <f t="shared" si="6"/>
        <v>30.649142339610762</v>
      </c>
      <c r="R24" s="14">
        <f t="shared" si="7"/>
        <v>6.3697738266314445</v>
      </c>
      <c r="S24" s="14">
        <f t="shared" si="8"/>
        <v>0</v>
      </c>
      <c r="T24" s="14">
        <f t="shared" si="9"/>
        <v>0</v>
      </c>
      <c r="U24" s="14">
        <f t="shared" si="10"/>
        <v>6.3697738266314445</v>
      </c>
      <c r="V24" t="str">
        <f>IF(MOD(C24-Settings!$B$32,Settings!$B$33)&lt;Settings!$B$30,"Up","Down")</f>
        <v>Up</v>
      </c>
      <c r="W24" s="15">
        <f>IF(OR(E24&gt;Settings!$B$30,Q24&gt;Settings!$B$37),0,1)</f>
        <v>1</v>
      </c>
      <c r="X24" s="15">
        <f>IF(AND(W24=1,Q24&lt;=Settings!$B$36),1,0)</f>
        <v>1</v>
      </c>
    </row>
    <row r="25" spans="1:24" x14ac:dyDescent="0.25">
      <c r="A25">
        <v>1</v>
      </c>
      <c r="B25">
        <v>20</v>
      </c>
      <c r="C25" s="13">
        <f>Arrivals!F25</f>
        <v>1350.5761606492567</v>
      </c>
      <c r="D25" s="13">
        <f>Arrivals!K25</f>
        <v>300</v>
      </c>
      <c r="E25" s="14">
        <f>D25*8/Settings!$B$28+Settings!$B$29</f>
        <v>24.02</v>
      </c>
      <c r="F25" s="14">
        <f t="shared" si="0"/>
        <v>1350.5761606492567</v>
      </c>
      <c r="G25" s="14">
        <f t="shared" si="11"/>
        <v>1102.5782813127919</v>
      </c>
      <c r="H25" s="14">
        <f t="shared" si="1"/>
        <v>1350.5761606492567</v>
      </c>
      <c r="I25" s="14">
        <f>MOD(H25-Settings!$B$32,Settings!$B$33)</f>
        <v>630.57616064925674</v>
      </c>
      <c r="J25" s="14">
        <f>IF(I25&lt;Settings!$B$30,IF(Settings!$B$30-I25&gt;=E25,H25,H25+(Settings!$B$30-I25)+Settings!$B$31),H25+(Settings!$B$33-I25))</f>
        <v>1440</v>
      </c>
      <c r="K25" s="14">
        <f t="shared" si="2"/>
        <v>1464.02</v>
      </c>
      <c r="L25" s="14">
        <f t="shared" si="3"/>
        <v>1464.02</v>
      </c>
      <c r="M25" s="14">
        <f t="shared" si="12"/>
        <v>1102.8376498257712</v>
      </c>
      <c r="N25" s="14">
        <f t="shared" si="4"/>
        <v>1464.02</v>
      </c>
      <c r="O25" s="13">
        <f>Arrivals!I25</f>
        <v>0.99681184803428102</v>
      </c>
      <c r="P25" s="14">
        <f t="shared" si="5"/>
        <v>1465.0168118480342</v>
      </c>
      <c r="Q25" s="14">
        <f t="shared" si="6"/>
        <v>114.44065119877746</v>
      </c>
      <c r="R25" s="14">
        <f t="shared" si="7"/>
        <v>0</v>
      </c>
      <c r="S25" s="14">
        <f t="shared" si="8"/>
        <v>89.423839350743265</v>
      </c>
      <c r="T25" s="14">
        <f t="shared" si="9"/>
        <v>0</v>
      </c>
      <c r="U25" s="14">
        <f t="shared" si="10"/>
        <v>89.423839350743265</v>
      </c>
      <c r="V25" t="str">
        <f>IF(MOD(C25-Settings!$B$32,Settings!$B$33)&lt;Settings!$B$30,"Up","Down")</f>
        <v>Down</v>
      </c>
      <c r="W25" s="15">
        <f>IF(OR(E25&gt;Settings!$B$30,Q25&gt;Settings!$B$37),0,1)</f>
        <v>1</v>
      </c>
      <c r="X25" s="15">
        <f>IF(AND(W25=1,Q25&lt;=Settings!$B$36),1,0)</f>
        <v>1</v>
      </c>
    </row>
    <row r="26" spans="1:24" x14ac:dyDescent="0.25">
      <c r="A26">
        <v>1</v>
      </c>
      <c r="B26">
        <v>21</v>
      </c>
      <c r="C26" s="13">
        <f>Arrivals!F26</f>
        <v>1413.5090907302258</v>
      </c>
      <c r="D26" s="13">
        <f>Arrivals!K26</f>
        <v>300</v>
      </c>
      <c r="E26" s="14">
        <f>D26*8/Settings!$B$28+Settings!$B$29</f>
        <v>24.02</v>
      </c>
      <c r="F26" s="14">
        <f t="shared" si="0"/>
        <v>1413.5090907302258</v>
      </c>
      <c r="G26" s="14">
        <f t="shared" si="11"/>
        <v>1464.02</v>
      </c>
      <c r="H26" s="14">
        <f t="shared" si="1"/>
        <v>1464.02</v>
      </c>
      <c r="I26" s="14">
        <f>MOD(H26-Settings!$B$32,Settings!$B$33)</f>
        <v>24.019999999999982</v>
      </c>
      <c r="J26" s="14">
        <f>IF(I26&lt;Settings!$B$30,IF(Settings!$B$30-I26&gt;=E26,H26,H26+(Settings!$B$30-I26)+Settings!$B$31),H26+(Settings!$B$33-I26))</f>
        <v>1464.02</v>
      </c>
      <c r="K26" s="14">
        <f t="shared" si="2"/>
        <v>1488.04</v>
      </c>
      <c r="L26" s="14">
        <f t="shared" si="3"/>
        <v>1488.04</v>
      </c>
      <c r="M26" s="14">
        <f t="shared" si="12"/>
        <v>1465.0168118480342</v>
      </c>
      <c r="N26" s="14">
        <f t="shared" si="4"/>
        <v>1488.04</v>
      </c>
      <c r="O26" s="13">
        <f>Arrivals!I26</f>
        <v>1.1958189213704336</v>
      </c>
      <c r="P26" s="14">
        <f t="shared" si="5"/>
        <v>1489.2358189213703</v>
      </c>
      <c r="Q26" s="14">
        <f t="shared" si="6"/>
        <v>75.726728191144502</v>
      </c>
      <c r="R26" s="14">
        <f t="shared" si="7"/>
        <v>50.510909269774174</v>
      </c>
      <c r="S26" s="14">
        <f t="shared" si="8"/>
        <v>0</v>
      </c>
      <c r="T26" s="14">
        <f t="shared" si="9"/>
        <v>0</v>
      </c>
      <c r="U26" s="14">
        <f t="shared" si="10"/>
        <v>50.510909269774174</v>
      </c>
      <c r="V26" t="str">
        <f>IF(MOD(C26-Settings!$B$32,Settings!$B$33)&lt;Settings!$B$30,"Up","Down")</f>
        <v>Down</v>
      </c>
      <c r="W26" s="15">
        <f>IF(OR(E26&gt;Settings!$B$30,Q26&gt;Settings!$B$37),0,1)</f>
        <v>1</v>
      </c>
      <c r="X26" s="15">
        <f>IF(AND(W26=1,Q26&lt;=Settings!$B$36),1,0)</f>
        <v>1</v>
      </c>
    </row>
    <row r="27" spans="1:24" x14ac:dyDescent="0.25">
      <c r="A27">
        <v>1</v>
      </c>
      <c r="B27">
        <v>22</v>
      </c>
      <c r="C27" s="13">
        <f>Arrivals!F27</f>
        <v>1414.6083115251031</v>
      </c>
      <c r="D27" s="13">
        <f>Arrivals!K27</f>
        <v>300</v>
      </c>
      <c r="E27" s="14">
        <f>D27*8/Settings!$B$28+Settings!$B$29</f>
        <v>24.02</v>
      </c>
      <c r="F27" s="14">
        <f t="shared" si="0"/>
        <v>1414.6083115251031</v>
      </c>
      <c r="G27" s="14">
        <f t="shared" si="11"/>
        <v>1488.04</v>
      </c>
      <c r="H27" s="14">
        <f t="shared" si="1"/>
        <v>1488.04</v>
      </c>
      <c r="I27" s="14">
        <f>MOD(H27-Settings!$B$32,Settings!$B$33)</f>
        <v>48.039999999999964</v>
      </c>
      <c r="J27" s="14">
        <f>IF(I27&lt;Settings!$B$30,IF(Settings!$B$30-I27&gt;=E27,H27,H27+(Settings!$B$30-I27)+Settings!$B$31),H27+(Settings!$B$33-I27))</f>
        <v>1488.04</v>
      </c>
      <c r="K27" s="14">
        <f t="shared" si="2"/>
        <v>1512.06</v>
      </c>
      <c r="L27" s="14">
        <f t="shared" si="3"/>
        <v>1512.06</v>
      </c>
      <c r="M27" s="14">
        <f t="shared" si="12"/>
        <v>1489.2358189213703</v>
      </c>
      <c r="N27" s="14">
        <f t="shared" si="4"/>
        <v>1512.06</v>
      </c>
      <c r="O27" s="13">
        <f>Arrivals!I27</f>
        <v>0.19163613091471957</v>
      </c>
      <c r="P27" s="14">
        <f t="shared" si="5"/>
        <v>1512.2516361309147</v>
      </c>
      <c r="Q27" s="14">
        <f t="shared" si="6"/>
        <v>97.643324605811586</v>
      </c>
      <c r="R27" s="14">
        <f t="shared" si="7"/>
        <v>73.431688474896873</v>
      </c>
      <c r="S27" s="14">
        <f t="shared" si="8"/>
        <v>0</v>
      </c>
      <c r="T27" s="14">
        <f t="shared" si="9"/>
        <v>0</v>
      </c>
      <c r="U27" s="14">
        <f t="shared" si="10"/>
        <v>73.431688474896873</v>
      </c>
      <c r="V27" t="str">
        <f>IF(MOD(C27-Settings!$B$32,Settings!$B$33)&lt;Settings!$B$30,"Up","Down")</f>
        <v>Down</v>
      </c>
      <c r="W27" s="15">
        <f>IF(OR(E27&gt;Settings!$B$30,Q27&gt;Settings!$B$37),0,1)</f>
        <v>1</v>
      </c>
      <c r="X27" s="15">
        <f>IF(AND(W27=1,Q27&lt;=Settings!$B$36),1,0)</f>
        <v>1</v>
      </c>
    </row>
    <row r="28" spans="1:24" x14ac:dyDescent="0.25">
      <c r="A28">
        <v>1</v>
      </c>
      <c r="B28">
        <v>23</v>
      </c>
      <c r="C28" s="13">
        <f>Arrivals!F28</f>
        <v>1421.3783522670851</v>
      </c>
      <c r="D28" s="13">
        <f>Arrivals!K28</f>
        <v>300</v>
      </c>
      <c r="E28" s="14">
        <f>D28*8/Settings!$B$28+Settings!$B$29</f>
        <v>24.02</v>
      </c>
      <c r="F28" s="14">
        <f t="shared" si="0"/>
        <v>1421.3783522670851</v>
      </c>
      <c r="G28" s="14">
        <f t="shared" si="11"/>
        <v>1512.06</v>
      </c>
      <c r="H28" s="14">
        <f t="shared" si="1"/>
        <v>1512.06</v>
      </c>
      <c r="I28" s="14">
        <f>MOD(H28-Settings!$B$32,Settings!$B$33)</f>
        <v>72.059999999999945</v>
      </c>
      <c r="J28" s="14">
        <f>IF(I28&lt;Settings!$B$30,IF(Settings!$B$30-I28&gt;=E28,H28,H28+(Settings!$B$30-I28)+Settings!$B$31),H28+(Settings!$B$33-I28))</f>
        <v>1512.06</v>
      </c>
      <c r="K28" s="14">
        <f t="shared" si="2"/>
        <v>1536.08</v>
      </c>
      <c r="L28" s="14">
        <f t="shared" si="3"/>
        <v>1536.08</v>
      </c>
      <c r="M28" s="14">
        <f t="shared" si="12"/>
        <v>1512.2516361309147</v>
      </c>
      <c r="N28" s="14">
        <f t="shared" si="4"/>
        <v>1536.08</v>
      </c>
      <c r="O28" s="13">
        <f>Arrivals!I28</f>
        <v>1.0099831639361829</v>
      </c>
      <c r="P28" s="14">
        <f t="shared" si="5"/>
        <v>1537.089983163936</v>
      </c>
      <c r="Q28" s="14">
        <f t="shared" si="6"/>
        <v>115.71163089685092</v>
      </c>
      <c r="R28" s="14">
        <f t="shared" si="7"/>
        <v>90.681647732914826</v>
      </c>
      <c r="S28" s="14">
        <f t="shared" si="8"/>
        <v>0</v>
      </c>
      <c r="T28" s="14">
        <f t="shared" si="9"/>
        <v>0</v>
      </c>
      <c r="U28" s="14">
        <f t="shared" si="10"/>
        <v>90.681647732914826</v>
      </c>
      <c r="V28" t="str">
        <f>IF(MOD(C28-Settings!$B$32,Settings!$B$33)&lt;Settings!$B$30,"Up","Down")</f>
        <v>Down</v>
      </c>
      <c r="W28" s="15">
        <f>IF(OR(E28&gt;Settings!$B$30,Q28&gt;Settings!$B$37),0,1)</f>
        <v>1</v>
      </c>
      <c r="X28" s="15">
        <f>IF(AND(W28=1,Q28&lt;=Settings!$B$36),1,0)</f>
        <v>1</v>
      </c>
    </row>
    <row r="29" spans="1:24" x14ac:dyDescent="0.25">
      <c r="A29">
        <v>1</v>
      </c>
      <c r="B29">
        <v>24</v>
      </c>
      <c r="C29" s="13">
        <f>Arrivals!F29</f>
        <v>1444.9589393381273</v>
      </c>
      <c r="D29" s="13">
        <f>Arrivals!K29</f>
        <v>300</v>
      </c>
      <c r="E29" s="14">
        <f>D29*8/Settings!$B$28+Settings!$B$29</f>
        <v>24.02</v>
      </c>
      <c r="F29" s="14">
        <f t="shared" si="0"/>
        <v>1444.9589393381273</v>
      </c>
      <c r="G29" s="14">
        <f t="shared" si="11"/>
        <v>1536.08</v>
      </c>
      <c r="H29" s="14">
        <f t="shared" si="1"/>
        <v>1536.08</v>
      </c>
      <c r="I29" s="14">
        <f>MOD(H29-Settings!$B$32,Settings!$B$33)</f>
        <v>96.079999999999927</v>
      </c>
      <c r="J29" s="14">
        <f>IF(I29&lt;Settings!$B$30,IF(Settings!$B$30-I29&gt;=E29,H29,H29+(Settings!$B$30-I29)+Settings!$B$31),H29+(Settings!$B$33-I29))</f>
        <v>1536.08</v>
      </c>
      <c r="K29" s="14">
        <f t="shared" si="2"/>
        <v>1560.1</v>
      </c>
      <c r="L29" s="14">
        <f t="shared" si="3"/>
        <v>1560.1</v>
      </c>
      <c r="M29" s="14">
        <f t="shared" si="12"/>
        <v>1537.089983163936</v>
      </c>
      <c r="N29" s="14">
        <f t="shared" si="4"/>
        <v>1560.1</v>
      </c>
      <c r="O29" s="13">
        <f>Arrivals!I29</f>
        <v>1.5584172062712505</v>
      </c>
      <c r="P29" s="14">
        <f t="shared" si="5"/>
        <v>1561.6584172062712</v>
      </c>
      <c r="Q29" s="14">
        <f t="shared" si="6"/>
        <v>116.69947786814396</v>
      </c>
      <c r="R29" s="14">
        <f t="shared" si="7"/>
        <v>91.121060661872662</v>
      </c>
      <c r="S29" s="14">
        <f t="shared" si="8"/>
        <v>0</v>
      </c>
      <c r="T29" s="14">
        <f t="shared" si="9"/>
        <v>0</v>
      </c>
      <c r="U29" s="14">
        <f t="shared" si="10"/>
        <v>91.121060661872662</v>
      </c>
      <c r="V29" t="str">
        <f>IF(MOD(C29-Settings!$B$32,Settings!$B$33)&lt;Settings!$B$30,"Up","Down")</f>
        <v>Up</v>
      </c>
      <c r="W29" s="15">
        <f>IF(OR(E29&gt;Settings!$B$30,Q29&gt;Settings!$B$37),0,1)</f>
        <v>1</v>
      </c>
      <c r="X29" s="15">
        <f>IF(AND(W29=1,Q29&lt;=Settings!$B$36),1,0)</f>
        <v>1</v>
      </c>
    </row>
    <row r="30" spans="1:24" x14ac:dyDescent="0.25">
      <c r="A30">
        <v>1</v>
      </c>
      <c r="B30">
        <v>25</v>
      </c>
      <c r="C30" s="13">
        <f>Arrivals!F30</f>
        <v>1584.8465158946726</v>
      </c>
      <c r="D30" s="13">
        <f>Arrivals!K30</f>
        <v>300</v>
      </c>
      <c r="E30" s="14">
        <f>D30*8/Settings!$B$28+Settings!$B$29</f>
        <v>24.02</v>
      </c>
      <c r="F30" s="14">
        <f t="shared" si="0"/>
        <v>1584.8465158946726</v>
      </c>
      <c r="G30" s="14">
        <f t="shared" si="11"/>
        <v>1560.1</v>
      </c>
      <c r="H30" s="14">
        <f t="shared" si="1"/>
        <v>1584.8465158946726</v>
      </c>
      <c r="I30" s="14">
        <f>MOD(H30-Settings!$B$32,Settings!$B$33)</f>
        <v>144.84651589467262</v>
      </c>
      <c r="J30" s="14">
        <f>IF(I30&lt;Settings!$B$30,IF(Settings!$B$30-I30&gt;=E30,H30,H30+(Settings!$B$30-I30)+Settings!$B$31),H30+(Settings!$B$33-I30))</f>
        <v>1584.8465158946726</v>
      </c>
      <c r="K30" s="14">
        <f t="shared" si="2"/>
        <v>1608.8665158946726</v>
      </c>
      <c r="L30" s="14">
        <f t="shared" si="3"/>
        <v>1608.8665158946726</v>
      </c>
      <c r="M30" s="14">
        <f t="shared" si="12"/>
        <v>1561.6584172062712</v>
      </c>
      <c r="N30" s="14">
        <f t="shared" si="4"/>
        <v>1608.8665158946726</v>
      </c>
      <c r="O30" s="13">
        <f>Arrivals!I30</f>
        <v>0.899831661279614</v>
      </c>
      <c r="P30" s="14">
        <f t="shared" si="5"/>
        <v>1609.7663475559523</v>
      </c>
      <c r="Q30" s="14">
        <f t="shared" si="6"/>
        <v>24.919831661279659</v>
      </c>
      <c r="R30" s="14">
        <f t="shared" si="7"/>
        <v>0</v>
      </c>
      <c r="S30" s="14">
        <f t="shared" si="8"/>
        <v>0</v>
      </c>
      <c r="T30" s="14">
        <f t="shared" si="9"/>
        <v>0</v>
      </c>
      <c r="U30" s="14">
        <f t="shared" si="10"/>
        <v>0</v>
      </c>
      <c r="V30" t="str">
        <f>IF(MOD(C30-Settings!$B$32,Settings!$B$33)&lt;Settings!$B$30,"Up","Down")</f>
        <v>Up</v>
      </c>
      <c r="W30" s="15">
        <f>IF(OR(E30&gt;Settings!$B$30,Q30&gt;Settings!$B$37),0,1)</f>
        <v>1</v>
      </c>
      <c r="X30" s="15">
        <f>IF(AND(W30=1,Q30&lt;=Settings!$B$36),1,0)</f>
        <v>1</v>
      </c>
    </row>
    <row r="31" spans="1:24" x14ac:dyDescent="0.25">
      <c r="A31">
        <v>1</v>
      </c>
      <c r="B31">
        <v>26</v>
      </c>
      <c r="C31" s="13">
        <f>Arrivals!F31</f>
        <v>1593.58019423479</v>
      </c>
      <c r="D31" s="13">
        <f>Arrivals!K31</f>
        <v>300</v>
      </c>
      <c r="E31" s="14">
        <f>D31*8/Settings!$B$28+Settings!$B$29</f>
        <v>24.02</v>
      </c>
      <c r="F31" s="14">
        <f t="shared" si="0"/>
        <v>1593.58019423479</v>
      </c>
      <c r="G31" s="14">
        <f t="shared" si="11"/>
        <v>1608.8665158946726</v>
      </c>
      <c r="H31" s="14">
        <f t="shared" si="1"/>
        <v>1608.8665158946726</v>
      </c>
      <c r="I31" s="14">
        <f>MOD(H31-Settings!$B$32,Settings!$B$33)</f>
        <v>168.8665158946726</v>
      </c>
      <c r="J31" s="14">
        <f>IF(I31&lt;Settings!$B$30,IF(Settings!$B$30-I31&gt;=E31,H31,H31+(Settings!$B$30-I31)+Settings!$B$31),H31+(Settings!$B$33-I31))</f>
        <v>1608.8665158946726</v>
      </c>
      <c r="K31" s="14">
        <f t="shared" si="2"/>
        <v>1632.8865158946726</v>
      </c>
      <c r="L31" s="14">
        <f t="shared" si="3"/>
        <v>1632.8865158946726</v>
      </c>
      <c r="M31" s="14">
        <f t="shared" si="12"/>
        <v>1609.7663475559523</v>
      </c>
      <c r="N31" s="14">
        <f t="shared" si="4"/>
        <v>1632.8865158946726</v>
      </c>
      <c r="O31" s="13">
        <f>Arrivals!I31</f>
        <v>5.932898146344006</v>
      </c>
      <c r="P31" s="14">
        <f t="shared" si="5"/>
        <v>1638.8194140410167</v>
      </c>
      <c r="Q31" s="14">
        <f t="shared" si="6"/>
        <v>45.239219806226629</v>
      </c>
      <c r="R31" s="14">
        <f t="shared" si="7"/>
        <v>15.28632165988256</v>
      </c>
      <c r="S31" s="14">
        <f t="shared" si="8"/>
        <v>0</v>
      </c>
      <c r="T31" s="14">
        <f t="shared" si="9"/>
        <v>0</v>
      </c>
      <c r="U31" s="14">
        <f t="shared" si="10"/>
        <v>15.28632165988256</v>
      </c>
      <c r="V31" t="str">
        <f>IF(MOD(C31-Settings!$B$32,Settings!$B$33)&lt;Settings!$B$30,"Up","Down")</f>
        <v>Up</v>
      </c>
      <c r="W31" s="15">
        <f>IF(OR(E31&gt;Settings!$B$30,Q31&gt;Settings!$B$37),0,1)</f>
        <v>1</v>
      </c>
      <c r="X31" s="15">
        <f>IF(AND(W31=1,Q31&lt;=Settings!$B$36),1,0)</f>
        <v>1</v>
      </c>
    </row>
    <row r="32" spans="1:24" x14ac:dyDescent="0.25">
      <c r="A32">
        <v>1</v>
      </c>
      <c r="B32">
        <v>27</v>
      </c>
      <c r="C32" s="13">
        <f>Arrivals!F32</f>
        <v>1671.8150405908832</v>
      </c>
      <c r="D32" s="13">
        <f>Arrivals!K32</f>
        <v>300</v>
      </c>
      <c r="E32" s="14">
        <f>D32*8/Settings!$B$28+Settings!$B$29</f>
        <v>24.02</v>
      </c>
      <c r="F32" s="14">
        <f t="shared" si="0"/>
        <v>1671.8150405908832</v>
      </c>
      <c r="G32" s="14">
        <f t="shared" si="11"/>
        <v>1632.8865158946726</v>
      </c>
      <c r="H32" s="14">
        <f t="shared" si="1"/>
        <v>1671.8150405908832</v>
      </c>
      <c r="I32" s="14">
        <f>MOD(H32-Settings!$B$32,Settings!$B$33)</f>
        <v>231.8150405908832</v>
      </c>
      <c r="J32" s="14">
        <f>IF(I32&lt;Settings!$B$30,IF(Settings!$B$30-I32&gt;=E32,H32,H32+(Settings!$B$30-I32)+Settings!$B$31),H32+(Settings!$B$33-I32))</f>
        <v>1671.8150405908832</v>
      </c>
      <c r="K32" s="14">
        <f t="shared" si="2"/>
        <v>1695.8350405908832</v>
      </c>
      <c r="L32" s="14">
        <f t="shared" si="3"/>
        <v>1695.8350405908832</v>
      </c>
      <c r="M32" s="14">
        <f t="shared" si="12"/>
        <v>1638.8194140410167</v>
      </c>
      <c r="N32" s="14">
        <f t="shared" si="4"/>
        <v>1695.8350405908832</v>
      </c>
      <c r="O32" s="13">
        <f>Arrivals!I32</f>
        <v>2.1124188786186435</v>
      </c>
      <c r="P32" s="14">
        <f t="shared" si="5"/>
        <v>1697.9474594695018</v>
      </c>
      <c r="Q32" s="14">
        <f t="shared" si="6"/>
        <v>26.132418878618637</v>
      </c>
      <c r="R32" s="14">
        <f t="shared" si="7"/>
        <v>0</v>
      </c>
      <c r="S32" s="14">
        <f t="shared" si="8"/>
        <v>0</v>
      </c>
      <c r="T32" s="14">
        <f t="shared" si="9"/>
        <v>0</v>
      </c>
      <c r="U32" s="14">
        <f t="shared" si="10"/>
        <v>0</v>
      </c>
      <c r="V32" t="str">
        <f>IF(MOD(C32-Settings!$B$32,Settings!$B$33)&lt;Settings!$B$30,"Up","Down")</f>
        <v>Up</v>
      </c>
      <c r="W32" s="15">
        <f>IF(OR(E32&gt;Settings!$B$30,Q32&gt;Settings!$B$37),0,1)</f>
        <v>1</v>
      </c>
      <c r="X32" s="15">
        <f>IF(AND(W32=1,Q32&lt;=Settings!$B$36),1,0)</f>
        <v>1</v>
      </c>
    </row>
    <row r="33" spans="1:24" x14ac:dyDescent="0.25">
      <c r="A33">
        <v>1</v>
      </c>
      <c r="B33">
        <v>28</v>
      </c>
      <c r="C33" s="13">
        <f>Arrivals!F33</f>
        <v>1707.843445896453</v>
      </c>
      <c r="D33" s="13">
        <f>Arrivals!K33</f>
        <v>300</v>
      </c>
      <c r="E33" s="14">
        <f>D33*8/Settings!$B$28+Settings!$B$29</f>
        <v>24.02</v>
      </c>
      <c r="F33" s="14">
        <f t="shared" si="0"/>
        <v>1707.843445896453</v>
      </c>
      <c r="G33" s="14">
        <f t="shared" si="11"/>
        <v>1695.8350405908832</v>
      </c>
      <c r="H33" s="14">
        <f t="shared" si="1"/>
        <v>1707.843445896453</v>
      </c>
      <c r="I33" s="14">
        <f>MOD(H33-Settings!$B$32,Settings!$B$33)</f>
        <v>267.84344589645298</v>
      </c>
      <c r="J33" s="14">
        <f>IF(I33&lt;Settings!$B$30,IF(Settings!$B$30-I33&gt;=E33,H33,H33+(Settings!$B$30-I33)+Settings!$B$31),H33+(Settings!$B$33-I33))</f>
        <v>1707.843445896453</v>
      </c>
      <c r="K33" s="14">
        <f t="shared" si="2"/>
        <v>1731.863445896453</v>
      </c>
      <c r="L33" s="14">
        <f t="shared" si="3"/>
        <v>1731.863445896453</v>
      </c>
      <c r="M33" s="14">
        <f t="shared" si="12"/>
        <v>1697.9474594695018</v>
      </c>
      <c r="N33" s="14">
        <f t="shared" si="4"/>
        <v>1731.863445896453</v>
      </c>
      <c r="O33" s="13">
        <f>Arrivals!I33</f>
        <v>3.1859204797532823</v>
      </c>
      <c r="P33" s="14">
        <f t="shared" si="5"/>
        <v>1735.0493663762063</v>
      </c>
      <c r="Q33" s="14">
        <f t="shared" si="6"/>
        <v>27.205920479753331</v>
      </c>
      <c r="R33" s="14">
        <f t="shared" si="7"/>
        <v>0</v>
      </c>
      <c r="S33" s="14">
        <f t="shared" si="8"/>
        <v>0</v>
      </c>
      <c r="T33" s="14">
        <f t="shared" si="9"/>
        <v>0</v>
      </c>
      <c r="U33" s="14">
        <f t="shared" si="10"/>
        <v>0</v>
      </c>
      <c r="V33" t="str">
        <f>IF(MOD(C33-Settings!$B$32,Settings!$B$33)&lt;Settings!$B$30,"Up","Down")</f>
        <v>Up</v>
      </c>
      <c r="W33" s="15">
        <f>IF(OR(E33&gt;Settings!$B$30,Q33&gt;Settings!$B$37),0,1)</f>
        <v>1</v>
      </c>
      <c r="X33" s="15">
        <f>IF(AND(W33=1,Q33&lt;=Settings!$B$36),1,0)</f>
        <v>1</v>
      </c>
    </row>
    <row r="34" spans="1:24" x14ac:dyDescent="0.25">
      <c r="A34">
        <v>1</v>
      </c>
      <c r="B34">
        <v>29</v>
      </c>
      <c r="C34" s="13">
        <f>Arrivals!F34</f>
        <v>1748.0776236830593</v>
      </c>
      <c r="D34" s="13">
        <f>Arrivals!K34</f>
        <v>300</v>
      </c>
      <c r="E34" s="14">
        <f>D34*8/Settings!$B$28+Settings!$B$29</f>
        <v>24.02</v>
      </c>
      <c r="F34" s="14">
        <f t="shared" si="0"/>
        <v>1748.0776236830593</v>
      </c>
      <c r="G34" s="14">
        <f t="shared" si="11"/>
        <v>1731.863445896453</v>
      </c>
      <c r="H34" s="14">
        <f t="shared" si="1"/>
        <v>1748.0776236830593</v>
      </c>
      <c r="I34" s="14">
        <f>MOD(H34-Settings!$B$32,Settings!$B$33)</f>
        <v>308.0776236830593</v>
      </c>
      <c r="J34" s="14">
        <f>IF(I34&lt;Settings!$B$30,IF(Settings!$B$30-I34&gt;=E34,H34,H34+(Settings!$B$30-I34)+Settings!$B$31),H34+(Settings!$B$33-I34))</f>
        <v>1748.0776236830593</v>
      </c>
      <c r="K34" s="14">
        <f t="shared" si="2"/>
        <v>1772.0976236830593</v>
      </c>
      <c r="L34" s="14">
        <f t="shared" si="3"/>
        <v>1772.0976236830593</v>
      </c>
      <c r="M34" s="14">
        <f t="shared" si="12"/>
        <v>1735.0493663762063</v>
      </c>
      <c r="N34" s="14">
        <f t="shared" si="4"/>
        <v>1772.0976236830593</v>
      </c>
      <c r="O34" s="13">
        <f>Arrivals!I34</f>
        <v>2.7692273098802072</v>
      </c>
      <c r="P34" s="14">
        <f t="shared" si="5"/>
        <v>1774.8668509929396</v>
      </c>
      <c r="Q34" s="14">
        <f t="shared" si="6"/>
        <v>26.789227309880289</v>
      </c>
      <c r="R34" s="14">
        <f t="shared" si="7"/>
        <v>0</v>
      </c>
      <c r="S34" s="14">
        <f t="shared" si="8"/>
        <v>0</v>
      </c>
      <c r="T34" s="14">
        <f t="shared" si="9"/>
        <v>0</v>
      </c>
      <c r="U34" s="14">
        <f t="shared" si="10"/>
        <v>0</v>
      </c>
      <c r="V34" t="str">
        <f>IF(MOD(C34-Settings!$B$32,Settings!$B$33)&lt;Settings!$B$30,"Up","Down")</f>
        <v>Up</v>
      </c>
      <c r="W34" s="15">
        <f>IF(OR(E34&gt;Settings!$B$30,Q34&gt;Settings!$B$37),0,1)</f>
        <v>1</v>
      </c>
      <c r="X34" s="15">
        <f>IF(AND(W34=1,Q34&lt;=Settings!$B$36),1,0)</f>
        <v>1</v>
      </c>
    </row>
    <row r="35" spans="1:24" x14ac:dyDescent="0.25">
      <c r="A35">
        <v>1</v>
      </c>
      <c r="B35">
        <v>30</v>
      </c>
      <c r="C35" s="13">
        <f>Arrivals!F35</f>
        <v>1804.8079968919931</v>
      </c>
      <c r="D35" s="13">
        <f>Arrivals!K35</f>
        <v>300</v>
      </c>
      <c r="E35" s="14">
        <f>D35*8/Settings!$B$28+Settings!$B$29</f>
        <v>24.02</v>
      </c>
      <c r="F35" s="14">
        <f t="shared" si="0"/>
        <v>1804.8079968919931</v>
      </c>
      <c r="G35" s="14">
        <f t="shared" si="11"/>
        <v>1772.0976236830593</v>
      </c>
      <c r="H35" s="14">
        <f t="shared" si="1"/>
        <v>1804.8079968919931</v>
      </c>
      <c r="I35" s="14">
        <f>MOD(H35-Settings!$B$32,Settings!$B$33)</f>
        <v>364.80799689199307</v>
      </c>
      <c r="J35" s="14">
        <f>IF(I35&lt;Settings!$B$30,IF(Settings!$B$30-I35&gt;=E35,H35,H35+(Settings!$B$30-I35)+Settings!$B$31),H35+(Settings!$B$33-I35))</f>
        <v>1804.8079968919931</v>
      </c>
      <c r="K35" s="14">
        <f t="shared" si="2"/>
        <v>1828.8279968919931</v>
      </c>
      <c r="L35" s="14">
        <f t="shared" si="3"/>
        <v>1828.8279968919931</v>
      </c>
      <c r="M35" s="14">
        <f t="shared" si="12"/>
        <v>1774.8668509929396</v>
      </c>
      <c r="N35" s="14">
        <f t="shared" si="4"/>
        <v>1828.8279968919931</v>
      </c>
      <c r="O35" s="13">
        <f>Arrivals!I35</f>
        <v>2.2846013328110595</v>
      </c>
      <c r="P35" s="14">
        <f t="shared" si="5"/>
        <v>1831.1125982248041</v>
      </c>
      <c r="Q35" s="14">
        <f t="shared" si="6"/>
        <v>26.304601332810989</v>
      </c>
      <c r="R35" s="14">
        <f t="shared" si="7"/>
        <v>0</v>
      </c>
      <c r="S35" s="14">
        <f t="shared" si="8"/>
        <v>0</v>
      </c>
      <c r="T35" s="14">
        <f t="shared" si="9"/>
        <v>0</v>
      </c>
      <c r="U35" s="14">
        <f t="shared" si="10"/>
        <v>0</v>
      </c>
      <c r="V35" t="str">
        <f>IF(MOD(C35-Settings!$B$32,Settings!$B$33)&lt;Settings!$B$30,"Up","Down")</f>
        <v>Up</v>
      </c>
      <c r="W35" s="15">
        <f>IF(OR(E35&gt;Settings!$B$30,Q35&gt;Settings!$B$37),0,1)</f>
        <v>1</v>
      </c>
      <c r="X35" s="15">
        <f>IF(AND(W35=1,Q35&lt;=Settings!$B$36),1,0)</f>
        <v>1</v>
      </c>
    </row>
    <row r="36" spans="1:24" x14ac:dyDescent="0.25">
      <c r="A36">
        <v>1</v>
      </c>
      <c r="B36">
        <v>31</v>
      </c>
      <c r="C36" s="13">
        <f>Arrivals!F36</f>
        <v>1892.60295736897</v>
      </c>
      <c r="D36" s="13">
        <f>Arrivals!K36</f>
        <v>300</v>
      </c>
      <c r="E36" s="14">
        <f>D36*8/Settings!$B$28+Settings!$B$29</f>
        <v>24.02</v>
      </c>
      <c r="F36" s="14">
        <f t="shared" si="0"/>
        <v>1892.60295736897</v>
      </c>
      <c r="G36" s="14">
        <f t="shared" si="11"/>
        <v>1828.8279968919931</v>
      </c>
      <c r="H36" s="14">
        <f t="shared" si="1"/>
        <v>1892.60295736897</v>
      </c>
      <c r="I36" s="14">
        <f>MOD(H36-Settings!$B$32,Settings!$B$33)</f>
        <v>452.60295736897001</v>
      </c>
      <c r="J36" s="14">
        <f>IF(I36&lt;Settings!$B$30,IF(Settings!$B$30-I36&gt;=E36,H36,H36+(Settings!$B$30-I36)+Settings!$B$31),H36+(Settings!$B$33-I36))</f>
        <v>1892.60295736897</v>
      </c>
      <c r="K36" s="14">
        <f t="shared" si="2"/>
        <v>1916.62295736897</v>
      </c>
      <c r="L36" s="14">
        <f t="shared" si="3"/>
        <v>1916.62295736897</v>
      </c>
      <c r="M36" s="14">
        <f t="shared" si="12"/>
        <v>1831.1125982248041</v>
      </c>
      <c r="N36" s="14">
        <f t="shared" si="4"/>
        <v>1916.62295736897</v>
      </c>
      <c r="O36" s="13">
        <f>Arrivals!I36</f>
        <v>0.60951258765505445</v>
      </c>
      <c r="P36" s="14">
        <f t="shared" si="5"/>
        <v>1917.232469956625</v>
      </c>
      <c r="Q36" s="14">
        <f t="shared" si="6"/>
        <v>24.629512587654972</v>
      </c>
      <c r="R36" s="14">
        <f t="shared" si="7"/>
        <v>0</v>
      </c>
      <c r="S36" s="14">
        <f t="shared" si="8"/>
        <v>0</v>
      </c>
      <c r="T36" s="14">
        <f t="shared" si="9"/>
        <v>0</v>
      </c>
      <c r="U36" s="14">
        <f t="shared" si="10"/>
        <v>0</v>
      </c>
      <c r="V36" t="str">
        <f>IF(MOD(C36-Settings!$B$32,Settings!$B$33)&lt;Settings!$B$30,"Up","Down")</f>
        <v>Up</v>
      </c>
      <c r="W36" s="15">
        <f>IF(OR(E36&gt;Settings!$B$30,Q36&gt;Settings!$B$37),0,1)</f>
        <v>1</v>
      </c>
      <c r="X36" s="15">
        <f>IF(AND(W36=1,Q36&lt;=Settings!$B$36),1,0)</f>
        <v>1</v>
      </c>
    </row>
    <row r="37" spans="1:24" x14ac:dyDescent="0.25">
      <c r="A37">
        <v>1</v>
      </c>
      <c r="B37">
        <v>32</v>
      </c>
      <c r="C37" s="13">
        <f>Arrivals!F37</f>
        <v>1930.3750473708258</v>
      </c>
      <c r="D37" s="13">
        <f>Arrivals!K37</f>
        <v>300</v>
      </c>
      <c r="E37" s="14">
        <f>D37*8/Settings!$B$28+Settings!$B$29</f>
        <v>24.02</v>
      </c>
      <c r="F37" s="14">
        <f t="shared" si="0"/>
        <v>1930.3750473708258</v>
      </c>
      <c r="G37" s="14">
        <f t="shared" si="11"/>
        <v>1916.62295736897</v>
      </c>
      <c r="H37" s="14">
        <f t="shared" si="1"/>
        <v>1930.3750473708258</v>
      </c>
      <c r="I37" s="14">
        <f>MOD(H37-Settings!$B$32,Settings!$B$33)</f>
        <v>490.37504737082577</v>
      </c>
      <c r="J37" s="14">
        <f>IF(I37&lt;Settings!$B$30,IF(Settings!$B$30-I37&gt;=E37,H37,H37+(Settings!$B$30-I37)+Settings!$B$31),H37+(Settings!$B$33-I37))</f>
        <v>1930.3750473708258</v>
      </c>
      <c r="K37" s="14">
        <f t="shared" si="2"/>
        <v>1954.3950473708258</v>
      </c>
      <c r="L37" s="14">
        <f t="shared" si="3"/>
        <v>1954.3950473708258</v>
      </c>
      <c r="M37" s="14">
        <f t="shared" si="12"/>
        <v>1917.232469956625</v>
      </c>
      <c r="N37" s="14">
        <f t="shared" si="4"/>
        <v>1954.3950473708258</v>
      </c>
      <c r="O37" s="13">
        <f>Arrivals!I37</f>
        <v>2.335353113732237</v>
      </c>
      <c r="P37" s="14">
        <f t="shared" si="5"/>
        <v>1956.730400484558</v>
      </c>
      <c r="Q37" s="14">
        <f t="shared" si="6"/>
        <v>26.355353113732235</v>
      </c>
      <c r="R37" s="14">
        <f t="shared" si="7"/>
        <v>0</v>
      </c>
      <c r="S37" s="14">
        <f t="shared" si="8"/>
        <v>0</v>
      </c>
      <c r="T37" s="14">
        <f t="shared" si="9"/>
        <v>0</v>
      </c>
      <c r="U37" s="14">
        <f t="shared" si="10"/>
        <v>0</v>
      </c>
      <c r="V37" t="str">
        <f>IF(MOD(C37-Settings!$B$32,Settings!$B$33)&lt;Settings!$B$30,"Up","Down")</f>
        <v>Up</v>
      </c>
      <c r="W37" s="15">
        <f>IF(OR(E37&gt;Settings!$B$30,Q37&gt;Settings!$B$37),0,1)</f>
        <v>1</v>
      </c>
      <c r="X37" s="15">
        <f>IF(AND(W37=1,Q37&lt;=Settings!$B$36),1,0)</f>
        <v>1</v>
      </c>
    </row>
    <row r="38" spans="1:24" x14ac:dyDescent="0.25">
      <c r="A38">
        <v>1</v>
      </c>
      <c r="B38">
        <v>33</v>
      </c>
      <c r="C38" s="13">
        <f>Arrivals!F38</f>
        <v>1980.2919605642385</v>
      </c>
      <c r="D38" s="13">
        <f>Arrivals!K38</f>
        <v>300</v>
      </c>
      <c r="E38" s="14">
        <f>D38*8/Settings!$B$28+Settings!$B$29</f>
        <v>24.02</v>
      </c>
      <c r="F38" s="14">
        <f t="shared" si="0"/>
        <v>1980.2919605642385</v>
      </c>
      <c r="G38" s="14">
        <f t="shared" si="11"/>
        <v>1954.3950473708258</v>
      </c>
      <c r="H38" s="14">
        <f t="shared" si="1"/>
        <v>1980.2919605642385</v>
      </c>
      <c r="I38" s="14">
        <f>MOD(H38-Settings!$B$32,Settings!$B$33)</f>
        <v>540.29196056423848</v>
      </c>
      <c r="J38" s="14">
        <f>IF(I38&lt;Settings!$B$30,IF(Settings!$B$30-I38&gt;=E38,H38,H38+(Settings!$B$30-I38)+Settings!$B$31),H38+(Settings!$B$33-I38))</f>
        <v>1980.2919605642385</v>
      </c>
      <c r="K38" s="14">
        <f t="shared" si="2"/>
        <v>2004.3119605642385</v>
      </c>
      <c r="L38" s="14">
        <f t="shared" si="3"/>
        <v>2004.3119605642385</v>
      </c>
      <c r="M38" s="14">
        <f t="shared" si="12"/>
        <v>1956.730400484558</v>
      </c>
      <c r="N38" s="14">
        <f t="shared" si="4"/>
        <v>2004.3119605642385</v>
      </c>
      <c r="O38" s="13">
        <f>Arrivals!I38</f>
        <v>7.2790929724020872</v>
      </c>
      <c r="P38" s="14">
        <f t="shared" si="5"/>
        <v>2011.5910535366406</v>
      </c>
      <c r="Q38" s="14">
        <f t="shared" si="6"/>
        <v>31.29909297240215</v>
      </c>
      <c r="R38" s="14">
        <f t="shared" si="7"/>
        <v>0</v>
      </c>
      <c r="S38" s="14">
        <f t="shared" si="8"/>
        <v>0</v>
      </c>
      <c r="T38" s="14">
        <f t="shared" si="9"/>
        <v>0</v>
      </c>
      <c r="U38" s="14">
        <f t="shared" si="10"/>
        <v>0</v>
      </c>
      <c r="V38" t="str">
        <f>IF(MOD(C38-Settings!$B$32,Settings!$B$33)&lt;Settings!$B$30,"Up","Down")</f>
        <v>Up</v>
      </c>
      <c r="W38" s="15">
        <f>IF(OR(E38&gt;Settings!$B$30,Q38&gt;Settings!$B$37),0,1)</f>
        <v>1</v>
      </c>
      <c r="X38" s="15">
        <f>IF(AND(W38=1,Q38&lt;=Settings!$B$36),1,0)</f>
        <v>1</v>
      </c>
    </row>
    <row r="39" spans="1:24" x14ac:dyDescent="0.25">
      <c r="A39">
        <v>1</v>
      </c>
      <c r="B39">
        <v>34</v>
      </c>
      <c r="C39" s="13">
        <f>Arrivals!F39</f>
        <v>2033.2146777661217</v>
      </c>
      <c r="D39" s="13">
        <f>Arrivals!K39</f>
        <v>300</v>
      </c>
      <c r="E39" s="14">
        <f>D39*8/Settings!$B$28+Settings!$B$29</f>
        <v>24.02</v>
      </c>
      <c r="F39" s="14">
        <f t="shared" si="0"/>
        <v>2033.2146777661217</v>
      </c>
      <c r="G39" s="14">
        <f t="shared" ref="G39:G70" si="13">K38</f>
        <v>2004.3119605642385</v>
      </c>
      <c r="H39" s="14">
        <f t="shared" si="1"/>
        <v>2033.2146777661217</v>
      </c>
      <c r="I39" s="14">
        <f>MOD(H39-Settings!$B$32,Settings!$B$33)</f>
        <v>593.21467776612167</v>
      </c>
      <c r="J39" s="14">
        <f>IF(I39&lt;Settings!$B$30,IF(Settings!$B$30-I39&gt;=E39,H39,H39+(Settings!$B$30-I39)+Settings!$B$31),H39+(Settings!$B$33-I39))</f>
        <v>2160</v>
      </c>
      <c r="K39" s="14">
        <f t="shared" si="2"/>
        <v>2184.02</v>
      </c>
      <c r="L39" s="14">
        <f t="shared" si="3"/>
        <v>2184.02</v>
      </c>
      <c r="M39" s="14">
        <f t="shared" ref="M39:M70" si="14">P38</f>
        <v>2011.5910535366406</v>
      </c>
      <c r="N39" s="14">
        <f t="shared" si="4"/>
        <v>2184.02</v>
      </c>
      <c r="O39" s="13">
        <f>Arrivals!I39</f>
        <v>0.97153433378229015</v>
      </c>
      <c r="P39" s="14">
        <f t="shared" si="5"/>
        <v>2184.9915343337821</v>
      </c>
      <c r="Q39" s="14">
        <f t="shared" si="6"/>
        <v>151.77685656766039</v>
      </c>
      <c r="R39" s="14">
        <f t="shared" si="7"/>
        <v>0</v>
      </c>
      <c r="S39" s="14">
        <f t="shared" si="8"/>
        <v>126.78532223387833</v>
      </c>
      <c r="T39" s="14">
        <f t="shared" si="9"/>
        <v>0</v>
      </c>
      <c r="U39" s="14">
        <f t="shared" si="10"/>
        <v>126.78532223387833</v>
      </c>
      <c r="V39" t="str">
        <f>IF(MOD(C39-Settings!$B$32,Settings!$B$33)&lt;Settings!$B$30,"Up","Down")</f>
        <v>Up</v>
      </c>
      <c r="W39" s="15">
        <f>IF(OR(E39&gt;Settings!$B$30,Q39&gt;Settings!$B$37),0,1)</f>
        <v>1</v>
      </c>
      <c r="X39" s="15">
        <f>IF(AND(W39=1,Q39&lt;=Settings!$B$36),1,0)</f>
        <v>0</v>
      </c>
    </row>
    <row r="40" spans="1:24" x14ac:dyDescent="0.25">
      <c r="A40">
        <v>1</v>
      </c>
      <c r="B40">
        <v>35</v>
      </c>
      <c r="C40" s="13">
        <f>Arrivals!F40</f>
        <v>2294.9490988430416</v>
      </c>
      <c r="D40" s="13">
        <f>Arrivals!K40</f>
        <v>300</v>
      </c>
      <c r="E40" s="14">
        <f>D40*8/Settings!$B$28+Settings!$B$29</f>
        <v>24.02</v>
      </c>
      <c r="F40" s="14">
        <f t="shared" si="0"/>
        <v>2294.9490988430416</v>
      </c>
      <c r="G40" s="14">
        <f t="shared" si="13"/>
        <v>2184.02</v>
      </c>
      <c r="H40" s="14">
        <f t="shared" si="1"/>
        <v>2294.9490988430416</v>
      </c>
      <c r="I40" s="14">
        <f>MOD(H40-Settings!$B$32,Settings!$B$33)</f>
        <v>134.94909884304161</v>
      </c>
      <c r="J40" s="14">
        <f>IF(I40&lt;Settings!$B$30,IF(Settings!$B$30-I40&gt;=E40,H40,H40+(Settings!$B$30-I40)+Settings!$B$31),H40+(Settings!$B$33-I40))</f>
        <v>2294.9490988430416</v>
      </c>
      <c r="K40" s="14">
        <f t="shared" si="2"/>
        <v>2318.9690988430416</v>
      </c>
      <c r="L40" s="14">
        <f t="shared" si="3"/>
        <v>2318.9690988430416</v>
      </c>
      <c r="M40" s="14">
        <f t="shared" si="14"/>
        <v>2184.9915343337821</v>
      </c>
      <c r="N40" s="14">
        <f t="shared" si="4"/>
        <v>2318.9690988430416</v>
      </c>
      <c r="O40" s="13">
        <f>Arrivals!I40</f>
        <v>0.96351382337984326</v>
      </c>
      <c r="P40" s="14">
        <f t="shared" si="5"/>
        <v>2319.9326126664214</v>
      </c>
      <c r="Q40" s="14">
        <f t="shared" si="6"/>
        <v>24.983513823379781</v>
      </c>
      <c r="R40" s="14">
        <f t="shared" si="7"/>
        <v>0</v>
      </c>
      <c r="S40" s="14">
        <f t="shared" si="8"/>
        <v>0</v>
      </c>
      <c r="T40" s="14">
        <f t="shared" si="9"/>
        <v>0</v>
      </c>
      <c r="U40" s="14">
        <f t="shared" si="10"/>
        <v>0</v>
      </c>
      <c r="V40" t="str">
        <f>IF(MOD(C40-Settings!$B$32,Settings!$B$33)&lt;Settings!$B$30,"Up","Down")</f>
        <v>Up</v>
      </c>
      <c r="W40" s="15">
        <f>IF(OR(E40&gt;Settings!$B$30,Q40&gt;Settings!$B$37),0,1)</f>
        <v>1</v>
      </c>
      <c r="X40" s="15">
        <f>IF(AND(W40=1,Q40&lt;=Settings!$B$36),1,0)</f>
        <v>1</v>
      </c>
    </row>
    <row r="41" spans="1:24" x14ac:dyDescent="0.25">
      <c r="A41">
        <v>1</v>
      </c>
      <c r="B41">
        <v>36</v>
      </c>
      <c r="C41" s="13">
        <f>Arrivals!F41</f>
        <v>2370.1078591816904</v>
      </c>
      <c r="D41" s="13">
        <f>Arrivals!K41</f>
        <v>300</v>
      </c>
      <c r="E41" s="14">
        <f>D41*8/Settings!$B$28+Settings!$B$29</f>
        <v>24.02</v>
      </c>
      <c r="F41" s="14">
        <f t="shared" si="0"/>
        <v>2370.1078591816904</v>
      </c>
      <c r="G41" s="14">
        <f t="shared" si="13"/>
        <v>2318.9690988430416</v>
      </c>
      <c r="H41" s="14">
        <f t="shared" si="1"/>
        <v>2370.1078591816904</v>
      </c>
      <c r="I41" s="14">
        <f>MOD(H41-Settings!$B$32,Settings!$B$33)</f>
        <v>210.1078591816904</v>
      </c>
      <c r="J41" s="14">
        <f>IF(I41&lt;Settings!$B$30,IF(Settings!$B$30-I41&gt;=E41,H41,H41+(Settings!$B$30-I41)+Settings!$B$31),H41+(Settings!$B$33-I41))</f>
        <v>2370.1078591816904</v>
      </c>
      <c r="K41" s="14">
        <f t="shared" si="2"/>
        <v>2394.1278591816904</v>
      </c>
      <c r="L41" s="14">
        <f t="shared" si="3"/>
        <v>2394.1278591816904</v>
      </c>
      <c r="M41" s="14">
        <f t="shared" si="14"/>
        <v>2319.9326126664214</v>
      </c>
      <c r="N41" s="14">
        <f t="shared" si="4"/>
        <v>2394.1278591816904</v>
      </c>
      <c r="O41" s="13">
        <f>Arrivals!I41</f>
        <v>5.6158176891388205</v>
      </c>
      <c r="P41" s="14">
        <f t="shared" si="5"/>
        <v>2399.7436768708294</v>
      </c>
      <c r="Q41" s="14">
        <f t="shared" si="6"/>
        <v>29.635817689139003</v>
      </c>
      <c r="R41" s="14">
        <f t="shared" si="7"/>
        <v>0</v>
      </c>
      <c r="S41" s="14">
        <f t="shared" si="8"/>
        <v>0</v>
      </c>
      <c r="T41" s="14">
        <f t="shared" si="9"/>
        <v>0</v>
      </c>
      <c r="U41" s="14">
        <f t="shared" si="10"/>
        <v>0</v>
      </c>
      <c r="V41" t="str">
        <f>IF(MOD(C41-Settings!$B$32,Settings!$B$33)&lt;Settings!$B$30,"Up","Down")</f>
        <v>Up</v>
      </c>
      <c r="W41" s="15">
        <f>IF(OR(E41&gt;Settings!$B$30,Q41&gt;Settings!$B$37),0,1)</f>
        <v>1</v>
      </c>
      <c r="X41" s="15">
        <f>IF(AND(W41=1,Q41&lt;=Settings!$B$36),1,0)</f>
        <v>1</v>
      </c>
    </row>
    <row r="42" spans="1:24" x14ac:dyDescent="0.25">
      <c r="A42">
        <v>1</v>
      </c>
      <c r="B42">
        <v>37</v>
      </c>
      <c r="C42" s="13">
        <f>Arrivals!F42</f>
        <v>2404.7163347249948</v>
      </c>
      <c r="D42" s="13">
        <f>Arrivals!K42</f>
        <v>300</v>
      </c>
      <c r="E42" s="14">
        <f>D42*8/Settings!$B$28+Settings!$B$29</f>
        <v>24.02</v>
      </c>
      <c r="F42" s="14">
        <f t="shared" si="0"/>
        <v>2404.7163347249948</v>
      </c>
      <c r="G42" s="14">
        <f t="shared" si="13"/>
        <v>2394.1278591816904</v>
      </c>
      <c r="H42" s="14">
        <f t="shared" si="1"/>
        <v>2404.7163347249948</v>
      </c>
      <c r="I42" s="14">
        <f>MOD(H42-Settings!$B$32,Settings!$B$33)</f>
        <v>244.71633472499479</v>
      </c>
      <c r="J42" s="14">
        <f>IF(I42&lt;Settings!$B$30,IF(Settings!$B$30-I42&gt;=E42,H42,H42+(Settings!$B$30-I42)+Settings!$B$31),H42+(Settings!$B$33-I42))</f>
        <v>2404.7163347249948</v>
      </c>
      <c r="K42" s="14">
        <f t="shared" si="2"/>
        <v>2428.7363347249948</v>
      </c>
      <c r="L42" s="14">
        <f t="shared" si="3"/>
        <v>2428.7363347249948</v>
      </c>
      <c r="M42" s="14">
        <f t="shared" si="14"/>
        <v>2399.7436768708294</v>
      </c>
      <c r="N42" s="14">
        <f t="shared" si="4"/>
        <v>2428.7363347249948</v>
      </c>
      <c r="O42" s="13">
        <f>Arrivals!I42</f>
        <v>6.4736299397942041</v>
      </c>
      <c r="P42" s="14">
        <f t="shared" si="5"/>
        <v>2435.2099646647889</v>
      </c>
      <c r="Q42" s="14">
        <f t="shared" si="6"/>
        <v>30.493629939794118</v>
      </c>
      <c r="R42" s="14">
        <f t="shared" si="7"/>
        <v>0</v>
      </c>
      <c r="S42" s="14">
        <f t="shared" si="8"/>
        <v>0</v>
      </c>
      <c r="T42" s="14">
        <f t="shared" si="9"/>
        <v>0</v>
      </c>
      <c r="U42" s="14">
        <f t="shared" si="10"/>
        <v>0</v>
      </c>
      <c r="V42" t="str">
        <f>IF(MOD(C42-Settings!$B$32,Settings!$B$33)&lt;Settings!$B$30,"Up","Down")</f>
        <v>Up</v>
      </c>
      <c r="W42" s="15">
        <f>IF(OR(E42&gt;Settings!$B$30,Q42&gt;Settings!$B$37),0,1)</f>
        <v>1</v>
      </c>
      <c r="X42" s="15">
        <f>IF(AND(W42=1,Q42&lt;=Settings!$B$36),1,0)</f>
        <v>1</v>
      </c>
    </row>
    <row r="43" spans="1:24" x14ac:dyDescent="0.25">
      <c r="A43">
        <v>1</v>
      </c>
      <c r="B43">
        <v>38</v>
      </c>
      <c r="C43" s="13">
        <f>Arrivals!F43</f>
        <v>2477.3691265764733</v>
      </c>
      <c r="D43" s="13">
        <f>Arrivals!K43</f>
        <v>300</v>
      </c>
      <c r="E43" s="14">
        <f>D43*8/Settings!$B$28+Settings!$B$29</f>
        <v>24.02</v>
      </c>
      <c r="F43" s="14">
        <f t="shared" si="0"/>
        <v>2477.3691265764733</v>
      </c>
      <c r="G43" s="14">
        <f t="shared" si="13"/>
        <v>2428.7363347249948</v>
      </c>
      <c r="H43" s="14">
        <f t="shared" si="1"/>
        <v>2477.3691265764733</v>
      </c>
      <c r="I43" s="14">
        <f>MOD(H43-Settings!$B$32,Settings!$B$33)</f>
        <v>317.36912657647326</v>
      </c>
      <c r="J43" s="14">
        <f>IF(I43&lt;Settings!$B$30,IF(Settings!$B$30-I43&gt;=E43,H43,H43+(Settings!$B$30-I43)+Settings!$B$31),H43+(Settings!$B$33-I43))</f>
        <v>2477.3691265764733</v>
      </c>
      <c r="K43" s="14">
        <f t="shared" si="2"/>
        <v>2501.3891265764732</v>
      </c>
      <c r="L43" s="14">
        <f t="shared" si="3"/>
        <v>2501.3891265764732</v>
      </c>
      <c r="M43" s="14">
        <f t="shared" si="14"/>
        <v>2435.2099646647889</v>
      </c>
      <c r="N43" s="14">
        <f t="shared" si="4"/>
        <v>2501.3891265764732</v>
      </c>
      <c r="O43" s="13">
        <f>Arrivals!I43</f>
        <v>3.8233154685216451</v>
      </c>
      <c r="P43" s="14">
        <f t="shared" si="5"/>
        <v>2505.212442044995</v>
      </c>
      <c r="Q43" s="14">
        <f t="shared" si="6"/>
        <v>27.843315468521723</v>
      </c>
      <c r="R43" s="14">
        <f t="shared" si="7"/>
        <v>0</v>
      </c>
      <c r="S43" s="14">
        <f t="shared" si="8"/>
        <v>0</v>
      </c>
      <c r="T43" s="14">
        <f t="shared" si="9"/>
        <v>0</v>
      </c>
      <c r="U43" s="14">
        <f t="shared" si="10"/>
        <v>0</v>
      </c>
      <c r="V43" t="str">
        <f>IF(MOD(C43-Settings!$B$32,Settings!$B$33)&lt;Settings!$B$30,"Up","Down")</f>
        <v>Up</v>
      </c>
      <c r="W43" s="15">
        <f>IF(OR(E43&gt;Settings!$B$30,Q43&gt;Settings!$B$37),0,1)</f>
        <v>1</v>
      </c>
      <c r="X43" s="15">
        <f>IF(AND(W43=1,Q43&lt;=Settings!$B$36),1,0)</f>
        <v>1</v>
      </c>
    </row>
    <row r="44" spans="1:24" x14ac:dyDescent="0.25">
      <c r="A44">
        <v>1</v>
      </c>
      <c r="B44">
        <v>39</v>
      </c>
      <c r="C44" s="13">
        <f>Arrivals!F44</f>
        <v>2533.2671032402213</v>
      </c>
      <c r="D44" s="13">
        <f>Arrivals!K44</f>
        <v>300</v>
      </c>
      <c r="E44" s="14">
        <f>D44*8/Settings!$B$28+Settings!$B$29</f>
        <v>24.02</v>
      </c>
      <c r="F44" s="14">
        <f t="shared" si="0"/>
        <v>2533.2671032402213</v>
      </c>
      <c r="G44" s="14">
        <f t="shared" si="13"/>
        <v>2501.3891265764732</v>
      </c>
      <c r="H44" s="14">
        <f t="shared" si="1"/>
        <v>2533.2671032402213</v>
      </c>
      <c r="I44" s="14">
        <f>MOD(H44-Settings!$B$32,Settings!$B$33)</f>
        <v>373.26710324022133</v>
      </c>
      <c r="J44" s="14">
        <f>IF(I44&lt;Settings!$B$30,IF(Settings!$B$30-I44&gt;=E44,H44,H44+(Settings!$B$30-I44)+Settings!$B$31),H44+(Settings!$B$33-I44))</f>
        <v>2533.2671032402213</v>
      </c>
      <c r="K44" s="14">
        <f t="shared" si="2"/>
        <v>2557.2871032402213</v>
      </c>
      <c r="L44" s="14">
        <f t="shared" si="3"/>
        <v>2557.2871032402213</v>
      </c>
      <c r="M44" s="14">
        <f t="shared" si="14"/>
        <v>2505.212442044995</v>
      </c>
      <c r="N44" s="14">
        <f t="shared" si="4"/>
        <v>2557.2871032402213</v>
      </c>
      <c r="O44" s="13">
        <f>Arrivals!I44</f>
        <v>6.8768966286512017</v>
      </c>
      <c r="P44" s="14">
        <f t="shared" si="5"/>
        <v>2564.1639998688725</v>
      </c>
      <c r="Q44" s="14">
        <f t="shared" si="6"/>
        <v>30.89689662865112</v>
      </c>
      <c r="R44" s="14">
        <f t="shared" si="7"/>
        <v>0</v>
      </c>
      <c r="S44" s="14">
        <f t="shared" si="8"/>
        <v>0</v>
      </c>
      <c r="T44" s="14">
        <f t="shared" si="9"/>
        <v>0</v>
      </c>
      <c r="U44" s="14">
        <f t="shared" si="10"/>
        <v>0</v>
      </c>
      <c r="V44" t="str">
        <f>IF(MOD(C44-Settings!$B$32,Settings!$B$33)&lt;Settings!$B$30,"Up","Down")</f>
        <v>Up</v>
      </c>
      <c r="W44" s="15">
        <f>IF(OR(E44&gt;Settings!$B$30,Q44&gt;Settings!$B$37),0,1)</f>
        <v>1</v>
      </c>
      <c r="X44" s="15">
        <f>IF(AND(W44=1,Q44&lt;=Settings!$B$36),1,0)</f>
        <v>1</v>
      </c>
    </row>
    <row r="45" spans="1:24" x14ac:dyDescent="0.25">
      <c r="A45">
        <v>1</v>
      </c>
      <c r="B45">
        <v>40</v>
      </c>
      <c r="C45" s="13">
        <f>Arrivals!F45</f>
        <v>2581.9072057500875</v>
      </c>
      <c r="D45" s="13">
        <f>Arrivals!K45</f>
        <v>300</v>
      </c>
      <c r="E45" s="14">
        <f>D45*8/Settings!$B$28+Settings!$B$29</f>
        <v>24.02</v>
      </c>
      <c r="F45" s="14">
        <f t="shared" si="0"/>
        <v>2581.9072057500875</v>
      </c>
      <c r="G45" s="14">
        <f t="shared" si="13"/>
        <v>2557.2871032402213</v>
      </c>
      <c r="H45" s="14">
        <f t="shared" si="1"/>
        <v>2581.9072057500875</v>
      </c>
      <c r="I45" s="14">
        <f>MOD(H45-Settings!$B$32,Settings!$B$33)</f>
        <v>421.90720575008754</v>
      </c>
      <c r="J45" s="14">
        <f>IF(I45&lt;Settings!$B$30,IF(Settings!$B$30-I45&gt;=E45,H45,H45+(Settings!$B$30-I45)+Settings!$B$31),H45+(Settings!$B$33-I45))</f>
        <v>2581.9072057500875</v>
      </c>
      <c r="K45" s="14">
        <f t="shared" si="2"/>
        <v>2605.9272057500875</v>
      </c>
      <c r="L45" s="14">
        <f t="shared" si="3"/>
        <v>2605.9272057500875</v>
      </c>
      <c r="M45" s="14">
        <f t="shared" si="14"/>
        <v>2564.1639998688725</v>
      </c>
      <c r="N45" s="14">
        <f t="shared" si="4"/>
        <v>2605.9272057500875</v>
      </c>
      <c r="O45" s="13">
        <f>Arrivals!I45</f>
        <v>0.41876201679640374</v>
      </c>
      <c r="P45" s="14">
        <f t="shared" si="5"/>
        <v>2606.3459677668839</v>
      </c>
      <c r="Q45" s="14">
        <f t="shared" si="6"/>
        <v>24.438762016796318</v>
      </c>
      <c r="R45" s="14">
        <f t="shared" si="7"/>
        <v>0</v>
      </c>
      <c r="S45" s="14">
        <f t="shared" si="8"/>
        <v>0</v>
      </c>
      <c r="T45" s="14">
        <f t="shared" si="9"/>
        <v>0</v>
      </c>
      <c r="U45" s="14">
        <f t="shared" si="10"/>
        <v>0</v>
      </c>
      <c r="V45" t="str">
        <f>IF(MOD(C45-Settings!$B$32,Settings!$B$33)&lt;Settings!$B$30,"Up","Down")</f>
        <v>Up</v>
      </c>
      <c r="W45" s="15">
        <f>IF(OR(E45&gt;Settings!$B$30,Q45&gt;Settings!$B$37),0,1)</f>
        <v>1</v>
      </c>
      <c r="X45" s="15">
        <f>IF(AND(W45=1,Q45&lt;=Settings!$B$36),1,0)</f>
        <v>1</v>
      </c>
    </row>
    <row r="46" spans="1:24" x14ac:dyDescent="0.25">
      <c r="A46">
        <v>1</v>
      </c>
      <c r="B46">
        <v>41</v>
      </c>
      <c r="C46" s="13">
        <f>Arrivals!F46</f>
        <v>2600.467839022489</v>
      </c>
      <c r="D46" s="13">
        <f>Arrivals!K46</f>
        <v>300</v>
      </c>
      <c r="E46" s="14">
        <f>D46*8/Settings!$B$28+Settings!$B$29</f>
        <v>24.02</v>
      </c>
      <c r="F46" s="14">
        <f t="shared" si="0"/>
        <v>2600.467839022489</v>
      </c>
      <c r="G46" s="14">
        <f t="shared" si="13"/>
        <v>2605.9272057500875</v>
      </c>
      <c r="H46" s="14">
        <f t="shared" si="1"/>
        <v>2605.9272057500875</v>
      </c>
      <c r="I46" s="14">
        <f>MOD(H46-Settings!$B$32,Settings!$B$33)</f>
        <v>445.92720575008752</v>
      </c>
      <c r="J46" s="14">
        <f>IF(I46&lt;Settings!$B$30,IF(Settings!$B$30-I46&gt;=E46,H46,H46+(Settings!$B$30-I46)+Settings!$B$31),H46+(Settings!$B$33-I46))</f>
        <v>2605.9272057500875</v>
      </c>
      <c r="K46" s="14">
        <f t="shared" si="2"/>
        <v>2629.9472057500875</v>
      </c>
      <c r="L46" s="14">
        <f t="shared" si="3"/>
        <v>2629.9472057500875</v>
      </c>
      <c r="M46" s="14">
        <f t="shared" si="14"/>
        <v>2606.3459677668839</v>
      </c>
      <c r="N46" s="14">
        <f t="shared" si="4"/>
        <v>2629.9472057500875</v>
      </c>
      <c r="O46" s="13">
        <f>Arrivals!I46</f>
        <v>3.3004079460328888</v>
      </c>
      <c r="P46" s="14">
        <f t="shared" si="5"/>
        <v>2633.2476136961204</v>
      </c>
      <c r="Q46" s="14">
        <f t="shared" si="6"/>
        <v>32.779774673631437</v>
      </c>
      <c r="R46" s="14">
        <f t="shared" si="7"/>
        <v>5.4593667275985354</v>
      </c>
      <c r="S46" s="14">
        <f t="shared" si="8"/>
        <v>0</v>
      </c>
      <c r="T46" s="14">
        <f t="shared" si="9"/>
        <v>0</v>
      </c>
      <c r="U46" s="14">
        <f t="shared" si="10"/>
        <v>5.4593667275985354</v>
      </c>
      <c r="V46" t="str">
        <f>IF(MOD(C46-Settings!$B$32,Settings!$B$33)&lt;Settings!$B$30,"Up","Down")</f>
        <v>Up</v>
      </c>
      <c r="W46" s="15">
        <f>IF(OR(E46&gt;Settings!$B$30,Q46&gt;Settings!$B$37),0,1)</f>
        <v>1</v>
      </c>
      <c r="X46" s="15">
        <f>IF(AND(W46=1,Q46&lt;=Settings!$B$36),1,0)</f>
        <v>1</v>
      </c>
    </row>
    <row r="47" spans="1:24" x14ac:dyDescent="0.25">
      <c r="A47">
        <v>1</v>
      </c>
      <c r="B47">
        <v>42</v>
      </c>
      <c r="C47" s="13">
        <f>Arrivals!F47</f>
        <v>2721.2558269198662</v>
      </c>
      <c r="D47" s="13">
        <f>Arrivals!K47</f>
        <v>300</v>
      </c>
      <c r="E47" s="14">
        <f>D47*8/Settings!$B$28+Settings!$B$29</f>
        <v>24.02</v>
      </c>
      <c r="F47" s="14">
        <f t="shared" si="0"/>
        <v>2721.2558269198662</v>
      </c>
      <c r="G47" s="14">
        <f t="shared" si="13"/>
        <v>2629.9472057500875</v>
      </c>
      <c r="H47" s="14">
        <f t="shared" si="1"/>
        <v>2721.2558269198662</v>
      </c>
      <c r="I47" s="14">
        <f>MOD(H47-Settings!$B$32,Settings!$B$33)</f>
        <v>561.25582691986619</v>
      </c>
      <c r="J47" s="14">
        <f>IF(I47&lt;Settings!$B$30,IF(Settings!$B$30-I47&gt;=E47,H47,H47+(Settings!$B$30-I47)+Settings!$B$31),H47+(Settings!$B$33-I47))</f>
        <v>2721.2558269198662</v>
      </c>
      <c r="K47" s="14">
        <f t="shared" si="2"/>
        <v>2745.2758269198662</v>
      </c>
      <c r="L47" s="14">
        <f t="shared" si="3"/>
        <v>2745.2758269198662</v>
      </c>
      <c r="M47" s="14">
        <f t="shared" si="14"/>
        <v>2633.2476136961204</v>
      </c>
      <c r="N47" s="14">
        <f t="shared" si="4"/>
        <v>2745.2758269198662</v>
      </c>
      <c r="O47" s="13">
        <f>Arrivals!I47</f>
        <v>1.6355820316350236</v>
      </c>
      <c r="P47" s="14">
        <f t="shared" si="5"/>
        <v>2746.911408951501</v>
      </c>
      <c r="Q47" s="14">
        <f t="shared" si="6"/>
        <v>25.655582031634822</v>
      </c>
      <c r="R47" s="14">
        <f t="shared" si="7"/>
        <v>0</v>
      </c>
      <c r="S47" s="14">
        <f t="shared" si="8"/>
        <v>0</v>
      </c>
      <c r="T47" s="14">
        <f t="shared" si="9"/>
        <v>0</v>
      </c>
      <c r="U47" s="14">
        <f t="shared" si="10"/>
        <v>0</v>
      </c>
      <c r="V47" t="str">
        <f>IF(MOD(C47-Settings!$B$32,Settings!$B$33)&lt;Settings!$B$30,"Up","Down")</f>
        <v>Up</v>
      </c>
      <c r="W47" s="15">
        <f>IF(OR(E47&gt;Settings!$B$30,Q47&gt;Settings!$B$37),0,1)</f>
        <v>1</v>
      </c>
      <c r="X47" s="15">
        <f>IF(AND(W47=1,Q47&lt;=Settings!$B$36),1,0)</f>
        <v>1</v>
      </c>
    </row>
    <row r="48" spans="1:24" x14ac:dyDescent="0.25">
      <c r="A48">
        <v>1</v>
      </c>
      <c r="B48">
        <v>43</v>
      </c>
      <c r="C48" s="13">
        <f>Arrivals!F48</f>
        <v>2727.374577917526</v>
      </c>
      <c r="D48" s="13">
        <f>Arrivals!K48</f>
        <v>300</v>
      </c>
      <c r="E48" s="14">
        <f>D48*8/Settings!$B$28+Settings!$B$29</f>
        <v>24.02</v>
      </c>
      <c r="F48" s="14">
        <f t="shared" si="0"/>
        <v>2727.374577917526</v>
      </c>
      <c r="G48" s="14">
        <f t="shared" si="13"/>
        <v>2745.2758269198662</v>
      </c>
      <c r="H48" s="14">
        <f t="shared" si="1"/>
        <v>2745.2758269198662</v>
      </c>
      <c r="I48" s="14">
        <f>MOD(H48-Settings!$B$32,Settings!$B$33)</f>
        <v>585.27582691986618</v>
      </c>
      <c r="J48" s="14">
        <f>IF(I48&lt;Settings!$B$30,IF(Settings!$B$30-I48&gt;=E48,H48,H48+(Settings!$B$30-I48)+Settings!$B$31),H48+(Settings!$B$33-I48))</f>
        <v>2880</v>
      </c>
      <c r="K48" s="14">
        <f t="shared" si="2"/>
        <v>2904.02</v>
      </c>
      <c r="L48" s="14">
        <f t="shared" si="3"/>
        <v>2904.02</v>
      </c>
      <c r="M48" s="14">
        <f t="shared" si="14"/>
        <v>2746.911408951501</v>
      </c>
      <c r="N48" s="14">
        <f t="shared" si="4"/>
        <v>2904.02</v>
      </c>
      <c r="O48" s="13">
        <f>Arrivals!I48</f>
        <v>4.8691602772363591</v>
      </c>
      <c r="P48" s="14">
        <f t="shared" si="5"/>
        <v>2908.8891602772364</v>
      </c>
      <c r="Q48" s="14">
        <f t="shared" si="6"/>
        <v>181.5145823597104</v>
      </c>
      <c r="R48" s="14">
        <f t="shared" si="7"/>
        <v>17.901249002340137</v>
      </c>
      <c r="S48" s="14">
        <f t="shared" si="8"/>
        <v>134.72417308013382</v>
      </c>
      <c r="T48" s="14">
        <f t="shared" si="9"/>
        <v>0</v>
      </c>
      <c r="U48" s="14">
        <f t="shared" si="10"/>
        <v>152.62542208247396</v>
      </c>
      <c r="V48" t="str">
        <f>IF(MOD(C48-Settings!$B$32,Settings!$B$33)&lt;Settings!$B$30,"Up","Down")</f>
        <v>Up</v>
      </c>
      <c r="W48" s="15">
        <f>IF(OR(E48&gt;Settings!$B$30,Q48&gt;Settings!$B$37),0,1)</f>
        <v>1</v>
      </c>
      <c r="X48" s="15">
        <f>IF(AND(W48=1,Q48&lt;=Settings!$B$36),1,0)</f>
        <v>0</v>
      </c>
    </row>
    <row r="49" spans="1:24" x14ac:dyDescent="0.25">
      <c r="A49">
        <v>1</v>
      </c>
      <c r="B49">
        <v>44</v>
      </c>
      <c r="C49" s="13">
        <f>Arrivals!F49</f>
        <v>2765.0590967208273</v>
      </c>
      <c r="D49" s="13">
        <f>Arrivals!K49</f>
        <v>300</v>
      </c>
      <c r="E49" s="14">
        <f>D49*8/Settings!$B$28+Settings!$B$29</f>
        <v>24.02</v>
      </c>
      <c r="F49" s="14">
        <f t="shared" si="0"/>
        <v>2765.0590967208273</v>
      </c>
      <c r="G49" s="14">
        <f t="shared" si="13"/>
        <v>2904.02</v>
      </c>
      <c r="H49" s="14">
        <f t="shared" si="1"/>
        <v>2904.02</v>
      </c>
      <c r="I49" s="14">
        <f>MOD(H49-Settings!$B$32,Settings!$B$33)</f>
        <v>24.019999999999982</v>
      </c>
      <c r="J49" s="14">
        <f>IF(I49&lt;Settings!$B$30,IF(Settings!$B$30-I49&gt;=E49,H49,H49+(Settings!$B$30-I49)+Settings!$B$31),H49+(Settings!$B$33-I49))</f>
        <v>2904.02</v>
      </c>
      <c r="K49" s="14">
        <f t="shared" si="2"/>
        <v>2928.04</v>
      </c>
      <c r="L49" s="14">
        <f t="shared" si="3"/>
        <v>2928.04</v>
      </c>
      <c r="M49" s="14">
        <f t="shared" si="14"/>
        <v>2908.8891602772364</v>
      </c>
      <c r="N49" s="14">
        <f t="shared" si="4"/>
        <v>2928.04</v>
      </c>
      <c r="O49" s="13">
        <f>Arrivals!I49</f>
        <v>3.683734519136872</v>
      </c>
      <c r="P49" s="14">
        <f t="shared" si="5"/>
        <v>2931.723734519137</v>
      </c>
      <c r="Q49" s="14">
        <f t="shared" si="6"/>
        <v>166.66463779830974</v>
      </c>
      <c r="R49" s="14">
        <f t="shared" si="7"/>
        <v>138.96090327917273</v>
      </c>
      <c r="S49" s="14">
        <f t="shared" si="8"/>
        <v>0</v>
      </c>
      <c r="T49" s="14">
        <f t="shared" si="9"/>
        <v>0</v>
      </c>
      <c r="U49" s="14">
        <f t="shared" si="10"/>
        <v>138.96090327917273</v>
      </c>
      <c r="V49" t="str">
        <f>IF(MOD(C49-Settings!$B$32,Settings!$B$33)&lt;Settings!$B$30,"Up","Down")</f>
        <v>Down</v>
      </c>
      <c r="W49" s="15">
        <f>IF(OR(E49&gt;Settings!$B$30,Q49&gt;Settings!$B$37),0,1)</f>
        <v>1</v>
      </c>
      <c r="X49" s="15">
        <f>IF(AND(W49=1,Q49&lt;=Settings!$B$36),1,0)</f>
        <v>0</v>
      </c>
    </row>
    <row r="50" spans="1:24" x14ac:dyDescent="0.25">
      <c r="A50">
        <v>1</v>
      </c>
      <c r="B50">
        <v>45</v>
      </c>
      <c r="C50" s="13">
        <f>Arrivals!F50</f>
        <v>2804.8301338708652</v>
      </c>
      <c r="D50" s="13">
        <f>Arrivals!K50</f>
        <v>300</v>
      </c>
      <c r="E50" s="14">
        <f>D50*8/Settings!$B$28+Settings!$B$29</f>
        <v>24.02</v>
      </c>
      <c r="F50" s="14">
        <f t="shared" si="0"/>
        <v>2804.8301338708652</v>
      </c>
      <c r="G50" s="14">
        <f t="shared" si="13"/>
        <v>2928.04</v>
      </c>
      <c r="H50" s="14">
        <f t="shared" si="1"/>
        <v>2928.04</v>
      </c>
      <c r="I50" s="14">
        <f>MOD(H50-Settings!$B$32,Settings!$B$33)</f>
        <v>48.039999999999964</v>
      </c>
      <c r="J50" s="14">
        <f>IF(I50&lt;Settings!$B$30,IF(Settings!$B$30-I50&gt;=E50,H50,H50+(Settings!$B$30-I50)+Settings!$B$31),H50+(Settings!$B$33-I50))</f>
        <v>2928.04</v>
      </c>
      <c r="K50" s="14">
        <f t="shared" si="2"/>
        <v>2952.06</v>
      </c>
      <c r="L50" s="14">
        <f t="shared" si="3"/>
        <v>2952.06</v>
      </c>
      <c r="M50" s="14">
        <f t="shared" si="14"/>
        <v>2931.723734519137</v>
      </c>
      <c r="N50" s="14">
        <f t="shared" si="4"/>
        <v>2952.06</v>
      </c>
      <c r="O50" s="13">
        <f>Arrivals!I50</f>
        <v>1.6676781942890417</v>
      </c>
      <c r="P50" s="14">
        <f t="shared" si="5"/>
        <v>2953.7276781942892</v>
      </c>
      <c r="Q50" s="14">
        <f t="shared" si="6"/>
        <v>148.89754432342397</v>
      </c>
      <c r="R50" s="14">
        <f t="shared" si="7"/>
        <v>123.20986612913475</v>
      </c>
      <c r="S50" s="14">
        <f t="shared" si="8"/>
        <v>0</v>
      </c>
      <c r="T50" s="14">
        <f t="shared" si="9"/>
        <v>0</v>
      </c>
      <c r="U50" s="14">
        <f t="shared" si="10"/>
        <v>123.20986612913475</v>
      </c>
      <c r="V50" t="str">
        <f>IF(MOD(C50-Settings!$B$32,Settings!$B$33)&lt;Settings!$B$30,"Up","Down")</f>
        <v>Down</v>
      </c>
      <c r="W50" s="15">
        <f>IF(OR(E50&gt;Settings!$B$30,Q50&gt;Settings!$B$37),0,1)</f>
        <v>1</v>
      </c>
      <c r="X50" s="15">
        <f>IF(AND(W50=1,Q50&lt;=Settings!$B$36),1,0)</f>
        <v>0</v>
      </c>
    </row>
    <row r="51" spans="1:24" x14ac:dyDescent="0.25">
      <c r="A51">
        <v>1</v>
      </c>
      <c r="B51">
        <v>46</v>
      </c>
      <c r="C51" s="13">
        <f>Arrivals!F51</f>
        <v>2805.245088472293</v>
      </c>
      <c r="D51" s="13">
        <f>Arrivals!K51</f>
        <v>300</v>
      </c>
      <c r="E51" s="14">
        <f>D51*8/Settings!$B$28+Settings!$B$29</f>
        <v>24.02</v>
      </c>
      <c r="F51" s="14">
        <f t="shared" si="0"/>
        <v>2805.245088472293</v>
      </c>
      <c r="G51" s="14">
        <f t="shared" si="13"/>
        <v>2952.06</v>
      </c>
      <c r="H51" s="14">
        <f t="shared" si="1"/>
        <v>2952.06</v>
      </c>
      <c r="I51" s="14">
        <f>MOD(H51-Settings!$B$32,Settings!$B$33)</f>
        <v>72.059999999999945</v>
      </c>
      <c r="J51" s="14">
        <f>IF(I51&lt;Settings!$B$30,IF(Settings!$B$30-I51&gt;=E51,H51,H51+(Settings!$B$30-I51)+Settings!$B$31),H51+(Settings!$B$33-I51))</f>
        <v>2952.06</v>
      </c>
      <c r="K51" s="14">
        <f t="shared" si="2"/>
        <v>2976.08</v>
      </c>
      <c r="L51" s="14">
        <f t="shared" si="3"/>
        <v>2976.08</v>
      </c>
      <c r="M51" s="14">
        <f t="shared" si="14"/>
        <v>2953.7276781942892</v>
      </c>
      <c r="N51" s="14">
        <f t="shared" si="4"/>
        <v>2976.08</v>
      </c>
      <c r="O51" s="13">
        <f>Arrivals!I51</f>
        <v>11.548903449119665</v>
      </c>
      <c r="P51" s="14">
        <f t="shared" si="5"/>
        <v>2987.6289034491197</v>
      </c>
      <c r="Q51" s="14">
        <f t="shared" si="6"/>
        <v>182.38381497682667</v>
      </c>
      <c r="R51" s="14">
        <f t="shared" si="7"/>
        <v>146.81491152770695</v>
      </c>
      <c r="S51" s="14">
        <f t="shared" si="8"/>
        <v>0</v>
      </c>
      <c r="T51" s="14">
        <f t="shared" si="9"/>
        <v>0</v>
      </c>
      <c r="U51" s="14">
        <f t="shared" si="10"/>
        <v>146.81491152770695</v>
      </c>
      <c r="V51" t="str">
        <f>IF(MOD(C51-Settings!$B$32,Settings!$B$33)&lt;Settings!$B$30,"Up","Down")</f>
        <v>Down</v>
      </c>
      <c r="W51" s="15">
        <f>IF(OR(E51&gt;Settings!$B$30,Q51&gt;Settings!$B$37),0,1)</f>
        <v>1</v>
      </c>
      <c r="X51" s="15">
        <f>IF(AND(W51=1,Q51&lt;=Settings!$B$36),1,0)</f>
        <v>0</v>
      </c>
    </row>
    <row r="52" spans="1:24" x14ac:dyDescent="0.25">
      <c r="A52">
        <v>1</v>
      </c>
      <c r="B52">
        <v>47</v>
      </c>
      <c r="C52" s="13">
        <f>Arrivals!F52</f>
        <v>2913.239943958502</v>
      </c>
      <c r="D52" s="13">
        <f>Arrivals!K52</f>
        <v>300</v>
      </c>
      <c r="E52" s="14">
        <f>D52*8/Settings!$B$28+Settings!$B$29</f>
        <v>24.02</v>
      </c>
      <c r="F52" s="14">
        <f t="shared" si="0"/>
        <v>2913.239943958502</v>
      </c>
      <c r="G52" s="14">
        <f t="shared" si="13"/>
        <v>2976.08</v>
      </c>
      <c r="H52" s="14">
        <f t="shared" si="1"/>
        <v>2976.08</v>
      </c>
      <c r="I52" s="14">
        <f>MOD(H52-Settings!$B$32,Settings!$B$33)</f>
        <v>96.079999999999927</v>
      </c>
      <c r="J52" s="14">
        <f>IF(I52&lt;Settings!$B$30,IF(Settings!$B$30-I52&gt;=E52,H52,H52+(Settings!$B$30-I52)+Settings!$B$31),H52+(Settings!$B$33-I52))</f>
        <v>2976.08</v>
      </c>
      <c r="K52" s="14">
        <f t="shared" si="2"/>
        <v>3000.1</v>
      </c>
      <c r="L52" s="14">
        <f t="shared" si="3"/>
        <v>3000.1</v>
      </c>
      <c r="M52" s="14">
        <f t="shared" si="14"/>
        <v>2987.6289034491197</v>
      </c>
      <c r="N52" s="14">
        <f t="shared" si="4"/>
        <v>3000.1</v>
      </c>
      <c r="O52" s="13">
        <f>Arrivals!I52</f>
        <v>1.6364465016905534</v>
      </c>
      <c r="P52" s="14">
        <f t="shared" si="5"/>
        <v>3001.7364465016904</v>
      </c>
      <c r="Q52" s="14">
        <f t="shared" si="6"/>
        <v>88.496502543188399</v>
      </c>
      <c r="R52" s="14">
        <f t="shared" si="7"/>
        <v>62.840056041497974</v>
      </c>
      <c r="S52" s="14">
        <f t="shared" si="8"/>
        <v>0</v>
      </c>
      <c r="T52" s="14">
        <f t="shared" si="9"/>
        <v>0</v>
      </c>
      <c r="U52" s="14">
        <f t="shared" si="10"/>
        <v>62.840056041497974</v>
      </c>
      <c r="V52" t="str">
        <f>IF(MOD(C52-Settings!$B$32,Settings!$B$33)&lt;Settings!$B$30,"Up","Down")</f>
        <v>Up</v>
      </c>
      <c r="W52" s="15">
        <f>IF(OR(E52&gt;Settings!$B$30,Q52&gt;Settings!$B$37),0,1)</f>
        <v>1</v>
      </c>
      <c r="X52" s="15">
        <f>IF(AND(W52=1,Q52&lt;=Settings!$B$36),1,0)</f>
        <v>1</v>
      </c>
    </row>
    <row r="53" spans="1:24" x14ac:dyDescent="0.25">
      <c r="A53">
        <v>1</v>
      </c>
      <c r="B53">
        <v>48</v>
      </c>
      <c r="C53" s="13">
        <f>Arrivals!F53</f>
        <v>2965.7732276450165</v>
      </c>
      <c r="D53" s="13">
        <f>Arrivals!K53</f>
        <v>300</v>
      </c>
      <c r="E53" s="14">
        <f>D53*8/Settings!$B$28+Settings!$B$29</f>
        <v>24.02</v>
      </c>
      <c r="F53" s="14">
        <f t="shared" si="0"/>
        <v>2965.7732276450165</v>
      </c>
      <c r="G53" s="14">
        <f t="shared" si="13"/>
        <v>3000.1</v>
      </c>
      <c r="H53" s="14">
        <f t="shared" si="1"/>
        <v>3000.1</v>
      </c>
      <c r="I53" s="14">
        <f>MOD(H53-Settings!$B$32,Settings!$B$33)</f>
        <v>120.09999999999991</v>
      </c>
      <c r="J53" s="14">
        <f>IF(I53&lt;Settings!$B$30,IF(Settings!$B$30-I53&gt;=E53,H53,H53+(Settings!$B$30-I53)+Settings!$B$31),H53+(Settings!$B$33-I53))</f>
        <v>3000.1</v>
      </c>
      <c r="K53" s="14">
        <f t="shared" si="2"/>
        <v>3024.12</v>
      </c>
      <c r="L53" s="14">
        <f t="shared" si="3"/>
        <v>3024.12</v>
      </c>
      <c r="M53" s="14">
        <f t="shared" si="14"/>
        <v>3001.7364465016904</v>
      </c>
      <c r="N53" s="14">
        <f t="shared" si="4"/>
        <v>3024.12</v>
      </c>
      <c r="O53" s="13">
        <f>Arrivals!I53</f>
        <v>0.49744888554275796</v>
      </c>
      <c r="P53" s="14">
        <f t="shared" si="5"/>
        <v>3024.6174488855427</v>
      </c>
      <c r="Q53" s="14">
        <f t="shared" si="6"/>
        <v>58.844221240526167</v>
      </c>
      <c r="R53" s="14">
        <f t="shared" si="7"/>
        <v>34.326772354983405</v>
      </c>
      <c r="S53" s="14">
        <f t="shared" si="8"/>
        <v>0</v>
      </c>
      <c r="T53" s="14">
        <f t="shared" si="9"/>
        <v>0</v>
      </c>
      <c r="U53" s="14">
        <f t="shared" si="10"/>
        <v>34.326772354983405</v>
      </c>
      <c r="V53" t="str">
        <f>IF(MOD(C53-Settings!$B$32,Settings!$B$33)&lt;Settings!$B$30,"Up","Down")</f>
        <v>Up</v>
      </c>
      <c r="W53" s="15">
        <f>IF(OR(E53&gt;Settings!$B$30,Q53&gt;Settings!$B$37),0,1)</f>
        <v>1</v>
      </c>
      <c r="X53" s="15">
        <f>IF(AND(W53=1,Q53&lt;=Settings!$B$36),1,0)</f>
        <v>1</v>
      </c>
    </row>
    <row r="54" spans="1:24" x14ac:dyDescent="0.25">
      <c r="A54">
        <v>1</v>
      </c>
      <c r="B54">
        <v>49</v>
      </c>
      <c r="C54" s="13">
        <f>Arrivals!F54</f>
        <v>3035.1782658611642</v>
      </c>
      <c r="D54" s="13">
        <f>Arrivals!K54</f>
        <v>300</v>
      </c>
      <c r="E54" s="14">
        <f>D54*8/Settings!$B$28+Settings!$B$29</f>
        <v>24.02</v>
      </c>
      <c r="F54" s="14">
        <f t="shared" si="0"/>
        <v>3035.1782658611642</v>
      </c>
      <c r="G54" s="14">
        <f t="shared" si="13"/>
        <v>3024.12</v>
      </c>
      <c r="H54" s="14">
        <f t="shared" si="1"/>
        <v>3035.1782658611642</v>
      </c>
      <c r="I54" s="14">
        <f>MOD(H54-Settings!$B$32,Settings!$B$33)</f>
        <v>155.17826586116416</v>
      </c>
      <c r="J54" s="14">
        <f>IF(I54&lt;Settings!$B$30,IF(Settings!$B$30-I54&gt;=E54,H54,H54+(Settings!$B$30-I54)+Settings!$B$31),H54+(Settings!$B$33-I54))</f>
        <v>3035.1782658611642</v>
      </c>
      <c r="K54" s="14">
        <f t="shared" si="2"/>
        <v>3059.1982658611641</v>
      </c>
      <c r="L54" s="14">
        <f t="shared" si="3"/>
        <v>3059.1982658611641</v>
      </c>
      <c r="M54" s="14">
        <f t="shared" si="14"/>
        <v>3024.6174488855427</v>
      </c>
      <c r="N54" s="14">
        <f t="shared" si="4"/>
        <v>3059.1982658611641</v>
      </c>
      <c r="O54" s="13">
        <f>Arrivals!I54</f>
        <v>2.1236279016946433</v>
      </c>
      <c r="P54" s="14">
        <f t="shared" si="5"/>
        <v>3061.321893762859</v>
      </c>
      <c r="Q54" s="14">
        <f t="shared" si="6"/>
        <v>26.143627901694799</v>
      </c>
      <c r="R54" s="14">
        <f t="shared" si="7"/>
        <v>0</v>
      </c>
      <c r="S54" s="14">
        <f t="shared" si="8"/>
        <v>0</v>
      </c>
      <c r="T54" s="14">
        <f t="shared" si="9"/>
        <v>0</v>
      </c>
      <c r="U54" s="14">
        <f t="shared" si="10"/>
        <v>0</v>
      </c>
      <c r="V54" t="str">
        <f>IF(MOD(C54-Settings!$B$32,Settings!$B$33)&lt;Settings!$B$30,"Up","Down")</f>
        <v>Up</v>
      </c>
      <c r="W54" s="15">
        <f>IF(OR(E54&gt;Settings!$B$30,Q54&gt;Settings!$B$37),0,1)</f>
        <v>1</v>
      </c>
      <c r="X54" s="15">
        <f>IF(AND(W54=1,Q54&lt;=Settings!$B$36),1,0)</f>
        <v>1</v>
      </c>
    </row>
    <row r="55" spans="1:24" x14ac:dyDescent="0.25">
      <c r="A55">
        <v>1</v>
      </c>
      <c r="B55">
        <v>50</v>
      </c>
      <c r="C55" s="13">
        <f>Arrivals!F55</f>
        <v>3040.8231666334746</v>
      </c>
      <c r="D55" s="13">
        <f>Arrivals!K55</f>
        <v>300</v>
      </c>
      <c r="E55" s="14">
        <f>D55*8/Settings!$B$28+Settings!$B$29</f>
        <v>24.02</v>
      </c>
      <c r="F55" s="14">
        <f t="shared" si="0"/>
        <v>3040.8231666334746</v>
      </c>
      <c r="G55" s="14">
        <f t="shared" si="13"/>
        <v>3059.1982658611641</v>
      </c>
      <c r="H55" s="14">
        <f t="shared" si="1"/>
        <v>3059.1982658611641</v>
      </c>
      <c r="I55" s="14">
        <f>MOD(H55-Settings!$B$32,Settings!$B$33)</f>
        <v>179.19826586116415</v>
      </c>
      <c r="J55" s="14">
        <f>IF(I55&lt;Settings!$B$30,IF(Settings!$B$30-I55&gt;=E55,H55,H55+(Settings!$B$30-I55)+Settings!$B$31),H55+(Settings!$B$33-I55))</f>
        <v>3059.1982658611641</v>
      </c>
      <c r="K55" s="14">
        <f t="shared" si="2"/>
        <v>3083.2182658611641</v>
      </c>
      <c r="L55" s="14">
        <f t="shared" si="3"/>
        <v>3083.2182658611641</v>
      </c>
      <c r="M55" s="14">
        <f t="shared" si="14"/>
        <v>3061.321893762859</v>
      </c>
      <c r="N55" s="14">
        <f t="shared" si="4"/>
        <v>3083.2182658611641</v>
      </c>
      <c r="O55" s="13">
        <f>Arrivals!I55</f>
        <v>1.3398102334293411</v>
      </c>
      <c r="P55" s="14">
        <f t="shared" si="5"/>
        <v>3084.5580760945936</v>
      </c>
      <c r="Q55" s="14">
        <f t="shared" si="6"/>
        <v>43.734909461119059</v>
      </c>
      <c r="R55" s="14">
        <f t="shared" si="7"/>
        <v>18.375099227689589</v>
      </c>
      <c r="S55" s="14">
        <f t="shared" si="8"/>
        <v>0</v>
      </c>
      <c r="T55" s="14">
        <f t="shared" si="9"/>
        <v>0</v>
      </c>
      <c r="U55" s="14">
        <f t="shared" si="10"/>
        <v>18.375099227689589</v>
      </c>
      <c r="V55" t="str">
        <f>IF(MOD(C55-Settings!$B$32,Settings!$B$33)&lt;Settings!$B$30,"Up","Down")</f>
        <v>Up</v>
      </c>
      <c r="W55" s="15">
        <f>IF(OR(E55&gt;Settings!$B$30,Q55&gt;Settings!$B$37),0,1)</f>
        <v>1</v>
      </c>
      <c r="X55" s="15">
        <f>IF(AND(W55=1,Q55&lt;=Settings!$B$36),1,0)</f>
        <v>1</v>
      </c>
    </row>
    <row r="56" spans="1:24" x14ac:dyDescent="0.25">
      <c r="A56">
        <v>1</v>
      </c>
      <c r="B56">
        <v>51</v>
      </c>
      <c r="C56" s="13">
        <f>Arrivals!F56</f>
        <v>3048.9853577783479</v>
      </c>
      <c r="D56" s="13">
        <f>Arrivals!K56</f>
        <v>300</v>
      </c>
      <c r="E56" s="14">
        <f>D56*8/Settings!$B$28+Settings!$B$29</f>
        <v>24.02</v>
      </c>
      <c r="F56" s="14">
        <f t="shared" si="0"/>
        <v>3048.9853577783479</v>
      </c>
      <c r="G56" s="14">
        <f t="shared" si="13"/>
        <v>3083.2182658611641</v>
      </c>
      <c r="H56" s="14">
        <f t="shared" si="1"/>
        <v>3083.2182658611641</v>
      </c>
      <c r="I56" s="14">
        <f>MOD(H56-Settings!$B$32,Settings!$B$33)</f>
        <v>203.21826586116413</v>
      </c>
      <c r="J56" s="14">
        <f>IF(I56&lt;Settings!$B$30,IF(Settings!$B$30-I56&gt;=E56,H56,H56+(Settings!$B$30-I56)+Settings!$B$31),H56+(Settings!$B$33-I56))</f>
        <v>3083.2182658611641</v>
      </c>
      <c r="K56" s="14">
        <f t="shared" si="2"/>
        <v>3107.2382658611641</v>
      </c>
      <c r="L56" s="14">
        <f t="shared" si="3"/>
        <v>3107.2382658611641</v>
      </c>
      <c r="M56" s="14">
        <f t="shared" si="14"/>
        <v>3084.5580760945936</v>
      </c>
      <c r="N56" s="14">
        <f t="shared" si="4"/>
        <v>3107.2382658611641</v>
      </c>
      <c r="O56" s="13">
        <f>Arrivals!I56</f>
        <v>5.4252821791044434</v>
      </c>
      <c r="P56" s="14">
        <f t="shared" si="5"/>
        <v>3112.6635480402688</v>
      </c>
      <c r="Q56" s="14">
        <f t="shared" si="6"/>
        <v>63.678190261920918</v>
      </c>
      <c r="R56" s="14">
        <f t="shared" si="7"/>
        <v>34.232908082816266</v>
      </c>
      <c r="S56" s="14">
        <f t="shared" si="8"/>
        <v>0</v>
      </c>
      <c r="T56" s="14">
        <f t="shared" si="9"/>
        <v>0</v>
      </c>
      <c r="U56" s="14">
        <f t="shared" si="10"/>
        <v>34.232908082816266</v>
      </c>
      <c r="V56" t="str">
        <f>IF(MOD(C56-Settings!$B$32,Settings!$B$33)&lt;Settings!$B$30,"Up","Down")</f>
        <v>Up</v>
      </c>
      <c r="W56" s="15">
        <f>IF(OR(E56&gt;Settings!$B$30,Q56&gt;Settings!$B$37),0,1)</f>
        <v>1</v>
      </c>
      <c r="X56" s="15">
        <f>IF(AND(W56=1,Q56&lt;=Settings!$B$36),1,0)</f>
        <v>1</v>
      </c>
    </row>
    <row r="57" spans="1:24" x14ac:dyDescent="0.25">
      <c r="A57">
        <v>1</v>
      </c>
      <c r="B57">
        <v>52</v>
      </c>
      <c r="C57" s="13">
        <f>Arrivals!F57</f>
        <v>3115.4317079056204</v>
      </c>
      <c r="D57" s="13">
        <f>Arrivals!K57</f>
        <v>300</v>
      </c>
      <c r="E57" s="14">
        <f>D57*8/Settings!$B$28+Settings!$B$29</f>
        <v>24.02</v>
      </c>
      <c r="F57" s="14">
        <f t="shared" si="0"/>
        <v>3115.4317079056204</v>
      </c>
      <c r="G57" s="14">
        <f t="shared" si="13"/>
        <v>3107.2382658611641</v>
      </c>
      <c r="H57" s="14">
        <f t="shared" si="1"/>
        <v>3115.4317079056204</v>
      </c>
      <c r="I57" s="14">
        <f>MOD(H57-Settings!$B$32,Settings!$B$33)</f>
        <v>235.43170790562044</v>
      </c>
      <c r="J57" s="14">
        <f>IF(I57&lt;Settings!$B$30,IF(Settings!$B$30-I57&gt;=E57,H57,H57+(Settings!$B$30-I57)+Settings!$B$31),H57+(Settings!$B$33-I57))</f>
        <v>3115.4317079056204</v>
      </c>
      <c r="K57" s="14">
        <f t="shared" si="2"/>
        <v>3139.4517079056204</v>
      </c>
      <c r="L57" s="14">
        <f t="shared" si="3"/>
        <v>3139.4517079056204</v>
      </c>
      <c r="M57" s="14">
        <f t="shared" si="14"/>
        <v>3112.6635480402688</v>
      </c>
      <c r="N57" s="14">
        <f t="shared" si="4"/>
        <v>3139.4517079056204</v>
      </c>
      <c r="O57" s="13">
        <f>Arrivals!I57</f>
        <v>2.0501628816486126</v>
      </c>
      <c r="P57" s="14">
        <f t="shared" si="5"/>
        <v>3141.5018707872691</v>
      </c>
      <c r="Q57" s="14">
        <f t="shared" si="6"/>
        <v>26.070162881648685</v>
      </c>
      <c r="R57" s="14">
        <f t="shared" si="7"/>
        <v>0</v>
      </c>
      <c r="S57" s="14">
        <f t="shared" si="8"/>
        <v>0</v>
      </c>
      <c r="T57" s="14">
        <f t="shared" si="9"/>
        <v>0</v>
      </c>
      <c r="U57" s="14">
        <f t="shared" si="10"/>
        <v>0</v>
      </c>
      <c r="V57" t="str">
        <f>IF(MOD(C57-Settings!$B$32,Settings!$B$33)&lt;Settings!$B$30,"Up","Down")</f>
        <v>Up</v>
      </c>
      <c r="W57" s="15">
        <f>IF(OR(E57&gt;Settings!$B$30,Q57&gt;Settings!$B$37),0,1)</f>
        <v>1</v>
      </c>
      <c r="X57" s="15">
        <f>IF(AND(W57=1,Q57&lt;=Settings!$B$36),1,0)</f>
        <v>1</v>
      </c>
    </row>
    <row r="58" spans="1:24" x14ac:dyDescent="0.25">
      <c r="A58">
        <v>1</v>
      </c>
      <c r="B58">
        <v>53</v>
      </c>
      <c r="C58" s="13">
        <f>Arrivals!F58</f>
        <v>3253.6964470963139</v>
      </c>
      <c r="D58" s="13">
        <f>Arrivals!K58</f>
        <v>300</v>
      </c>
      <c r="E58" s="14">
        <f>D58*8/Settings!$B$28+Settings!$B$29</f>
        <v>24.02</v>
      </c>
      <c r="F58" s="14">
        <f t="shared" si="0"/>
        <v>3253.6964470963139</v>
      </c>
      <c r="G58" s="14">
        <f t="shared" si="13"/>
        <v>3139.4517079056204</v>
      </c>
      <c r="H58" s="14">
        <f t="shared" si="1"/>
        <v>3253.6964470963139</v>
      </c>
      <c r="I58" s="14">
        <f>MOD(H58-Settings!$B$32,Settings!$B$33)</f>
        <v>373.69644709631393</v>
      </c>
      <c r="J58" s="14">
        <f>IF(I58&lt;Settings!$B$30,IF(Settings!$B$30-I58&gt;=E58,H58,H58+(Settings!$B$30-I58)+Settings!$B$31),H58+(Settings!$B$33-I58))</f>
        <v>3253.6964470963139</v>
      </c>
      <c r="K58" s="14">
        <f t="shared" si="2"/>
        <v>3277.7164470963139</v>
      </c>
      <c r="L58" s="14">
        <f t="shared" si="3"/>
        <v>3277.7164470963139</v>
      </c>
      <c r="M58" s="14">
        <f t="shared" si="14"/>
        <v>3141.5018707872691</v>
      </c>
      <c r="N58" s="14">
        <f t="shared" si="4"/>
        <v>3277.7164470963139</v>
      </c>
      <c r="O58" s="13">
        <f>Arrivals!I58</f>
        <v>0.33593782664468314</v>
      </c>
      <c r="P58" s="14">
        <f t="shared" si="5"/>
        <v>3278.0523849229585</v>
      </c>
      <c r="Q58" s="14">
        <f t="shared" si="6"/>
        <v>24.355937826644549</v>
      </c>
      <c r="R58" s="14">
        <f t="shared" si="7"/>
        <v>0</v>
      </c>
      <c r="S58" s="14">
        <f t="shared" si="8"/>
        <v>0</v>
      </c>
      <c r="T58" s="14">
        <f t="shared" si="9"/>
        <v>0</v>
      </c>
      <c r="U58" s="14">
        <f t="shared" si="10"/>
        <v>0</v>
      </c>
      <c r="V58" t="str">
        <f>IF(MOD(C58-Settings!$B$32,Settings!$B$33)&lt;Settings!$B$30,"Up","Down")</f>
        <v>Up</v>
      </c>
      <c r="W58" s="15">
        <f>IF(OR(E58&gt;Settings!$B$30,Q58&gt;Settings!$B$37),0,1)</f>
        <v>1</v>
      </c>
      <c r="X58" s="15">
        <f>IF(AND(W58=1,Q58&lt;=Settings!$B$36),1,0)</f>
        <v>1</v>
      </c>
    </row>
    <row r="59" spans="1:24" x14ac:dyDescent="0.25">
      <c r="A59">
        <v>1</v>
      </c>
      <c r="B59">
        <v>54</v>
      </c>
      <c r="C59" s="13">
        <f>Arrivals!F59</f>
        <v>3281.2489243682858</v>
      </c>
      <c r="D59" s="13">
        <f>Arrivals!K59</f>
        <v>300</v>
      </c>
      <c r="E59" s="14">
        <f>D59*8/Settings!$B$28+Settings!$B$29</f>
        <v>24.02</v>
      </c>
      <c r="F59" s="14">
        <f t="shared" si="0"/>
        <v>3281.2489243682858</v>
      </c>
      <c r="G59" s="14">
        <f t="shared" si="13"/>
        <v>3277.7164470963139</v>
      </c>
      <c r="H59" s="14">
        <f t="shared" si="1"/>
        <v>3281.2489243682858</v>
      </c>
      <c r="I59" s="14">
        <f>MOD(H59-Settings!$B$32,Settings!$B$33)</f>
        <v>401.24892436828577</v>
      </c>
      <c r="J59" s="14">
        <f>IF(I59&lt;Settings!$B$30,IF(Settings!$B$30-I59&gt;=E59,H59,H59+(Settings!$B$30-I59)+Settings!$B$31),H59+(Settings!$B$33-I59))</f>
        <v>3281.2489243682858</v>
      </c>
      <c r="K59" s="14">
        <f t="shared" si="2"/>
        <v>3305.2689243682858</v>
      </c>
      <c r="L59" s="14">
        <f t="shared" si="3"/>
        <v>3305.2689243682858</v>
      </c>
      <c r="M59" s="14">
        <f t="shared" si="14"/>
        <v>3278.0523849229585</v>
      </c>
      <c r="N59" s="14">
        <f t="shared" si="4"/>
        <v>3305.2689243682858</v>
      </c>
      <c r="O59" s="13">
        <f>Arrivals!I59</f>
        <v>8.43754415845215</v>
      </c>
      <c r="P59" s="14">
        <f t="shared" si="5"/>
        <v>3313.7064685267378</v>
      </c>
      <c r="Q59" s="14">
        <f t="shared" si="6"/>
        <v>32.457544158452038</v>
      </c>
      <c r="R59" s="14">
        <f t="shared" si="7"/>
        <v>0</v>
      </c>
      <c r="S59" s="14">
        <f t="shared" si="8"/>
        <v>0</v>
      </c>
      <c r="T59" s="14">
        <f t="shared" si="9"/>
        <v>0</v>
      </c>
      <c r="U59" s="14">
        <f t="shared" si="10"/>
        <v>0</v>
      </c>
      <c r="V59" t="str">
        <f>IF(MOD(C59-Settings!$B$32,Settings!$B$33)&lt;Settings!$B$30,"Up","Down")</f>
        <v>Up</v>
      </c>
      <c r="W59" s="15">
        <f>IF(OR(E59&gt;Settings!$B$30,Q59&gt;Settings!$B$37),0,1)</f>
        <v>1</v>
      </c>
      <c r="X59" s="15">
        <f>IF(AND(W59=1,Q59&lt;=Settings!$B$36),1,0)</f>
        <v>1</v>
      </c>
    </row>
    <row r="60" spans="1:24" x14ac:dyDescent="0.25">
      <c r="A60">
        <v>1</v>
      </c>
      <c r="B60">
        <v>55</v>
      </c>
      <c r="C60" s="13">
        <f>Arrivals!F60</f>
        <v>3337.5689516309612</v>
      </c>
      <c r="D60" s="13">
        <f>Arrivals!K60</f>
        <v>300</v>
      </c>
      <c r="E60" s="14">
        <f>D60*8/Settings!$B$28+Settings!$B$29</f>
        <v>24.02</v>
      </c>
      <c r="F60" s="14">
        <f t="shared" si="0"/>
        <v>3337.5689516309612</v>
      </c>
      <c r="G60" s="14">
        <f t="shared" si="13"/>
        <v>3305.2689243682858</v>
      </c>
      <c r="H60" s="14">
        <f t="shared" si="1"/>
        <v>3337.5689516309612</v>
      </c>
      <c r="I60" s="14">
        <f>MOD(H60-Settings!$B$32,Settings!$B$33)</f>
        <v>457.56895163096124</v>
      </c>
      <c r="J60" s="14">
        <f>IF(I60&lt;Settings!$B$30,IF(Settings!$B$30-I60&gt;=E60,H60,H60+(Settings!$B$30-I60)+Settings!$B$31),H60+(Settings!$B$33-I60))</f>
        <v>3337.5689516309612</v>
      </c>
      <c r="K60" s="14">
        <f t="shared" si="2"/>
        <v>3361.5889516309612</v>
      </c>
      <c r="L60" s="14">
        <f t="shared" si="3"/>
        <v>3361.5889516309612</v>
      </c>
      <c r="M60" s="14">
        <f t="shared" si="14"/>
        <v>3313.7064685267378</v>
      </c>
      <c r="N60" s="14">
        <f t="shared" si="4"/>
        <v>3361.5889516309612</v>
      </c>
      <c r="O60" s="13">
        <f>Arrivals!I60</f>
        <v>0.43069630639479056</v>
      </c>
      <c r="P60" s="14">
        <f t="shared" si="5"/>
        <v>3362.0196479373558</v>
      </c>
      <c r="Q60" s="14">
        <f t="shared" si="6"/>
        <v>24.450696306394548</v>
      </c>
      <c r="R60" s="14">
        <f t="shared" si="7"/>
        <v>0</v>
      </c>
      <c r="S60" s="14">
        <f t="shared" si="8"/>
        <v>0</v>
      </c>
      <c r="T60" s="14">
        <f t="shared" si="9"/>
        <v>0</v>
      </c>
      <c r="U60" s="14">
        <f t="shared" si="10"/>
        <v>0</v>
      </c>
      <c r="V60" t="str">
        <f>IF(MOD(C60-Settings!$B$32,Settings!$B$33)&lt;Settings!$B$30,"Up","Down")</f>
        <v>Up</v>
      </c>
      <c r="W60" s="15">
        <f>IF(OR(E60&gt;Settings!$B$30,Q60&gt;Settings!$B$37),0,1)</f>
        <v>1</v>
      </c>
      <c r="X60" s="15">
        <f>IF(AND(W60=1,Q60&lt;=Settings!$B$36),1,0)</f>
        <v>1</v>
      </c>
    </row>
    <row r="61" spans="1:24" x14ac:dyDescent="0.25">
      <c r="A61">
        <v>1</v>
      </c>
      <c r="B61">
        <v>56</v>
      </c>
      <c r="C61" s="13">
        <f>Arrivals!F61</f>
        <v>3532.8553858811201</v>
      </c>
      <c r="D61" s="13">
        <f>Arrivals!K61</f>
        <v>300</v>
      </c>
      <c r="E61" s="14">
        <f>D61*8/Settings!$B$28+Settings!$B$29</f>
        <v>24.02</v>
      </c>
      <c r="F61" s="14">
        <f t="shared" si="0"/>
        <v>3532.8553858811201</v>
      </c>
      <c r="G61" s="14">
        <f t="shared" si="13"/>
        <v>3361.5889516309612</v>
      </c>
      <c r="H61" s="14">
        <f t="shared" si="1"/>
        <v>3532.8553858811201</v>
      </c>
      <c r="I61" s="14">
        <f>MOD(H61-Settings!$B$32,Settings!$B$33)</f>
        <v>652.85538588112013</v>
      </c>
      <c r="J61" s="14">
        <f>IF(I61&lt;Settings!$B$30,IF(Settings!$B$30-I61&gt;=E61,H61,H61+(Settings!$B$30-I61)+Settings!$B$31),H61+(Settings!$B$33-I61))</f>
        <v>3600</v>
      </c>
      <c r="K61" s="14">
        <f t="shared" si="2"/>
        <v>3624.02</v>
      </c>
      <c r="L61" s="14">
        <f t="shared" si="3"/>
        <v>3624.02</v>
      </c>
      <c r="M61" s="14">
        <f t="shared" si="14"/>
        <v>3362.0196479373558</v>
      </c>
      <c r="N61" s="14">
        <f t="shared" si="4"/>
        <v>3624.02</v>
      </c>
      <c r="O61" s="13">
        <f>Arrivals!I61</f>
        <v>4.2587664038584432</v>
      </c>
      <c r="P61" s="14">
        <f t="shared" si="5"/>
        <v>3628.2787664038583</v>
      </c>
      <c r="Q61" s="14">
        <f t="shared" si="6"/>
        <v>95.423380522738171</v>
      </c>
      <c r="R61" s="14">
        <f t="shared" si="7"/>
        <v>0</v>
      </c>
      <c r="S61" s="14">
        <f t="shared" si="8"/>
        <v>67.144614118879872</v>
      </c>
      <c r="T61" s="14">
        <f t="shared" si="9"/>
        <v>0</v>
      </c>
      <c r="U61" s="14">
        <f t="shared" si="10"/>
        <v>67.144614118879872</v>
      </c>
      <c r="V61" t="str">
        <f>IF(MOD(C61-Settings!$B$32,Settings!$B$33)&lt;Settings!$B$30,"Up","Down")</f>
        <v>Down</v>
      </c>
      <c r="W61" s="15">
        <f>IF(OR(E61&gt;Settings!$B$30,Q61&gt;Settings!$B$37),0,1)</f>
        <v>1</v>
      </c>
      <c r="X61" s="15">
        <f>IF(AND(W61=1,Q61&lt;=Settings!$B$36),1,0)</f>
        <v>1</v>
      </c>
    </row>
    <row r="62" spans="1:24" x14ac:dyDescent="0.25">
      <c r="A62">
        <v>1</v>
      </c>
      <c r="B62">
        <v>57</v>
      </c>
      <c r="C62" s="13">
        <f>Arrivals!F62</f>
        <v>3566.1131722163118</v>
      </c>
      <c r="D62" s="13">
        <f>Arrivals!K62</f>
        <v>300</v>
      </c>
      <c r="E62" s="14">
        <f>D62*8/Settings!$B$28+Settings!$B$29</f>
        <v>24.02</v>
      </c>
      <c r="F62" s="14">
        <f t="shared" si="0"/>
        <v>3566.1131722163118</v>
      </c>
      <c r="G62" s="14">
        <f t="shared" si="13"/>
        <v>3624.02</v>
      </c>
      <c r="H62" s="14">
        <f t="shared" si="1"/>
        <v>3624.02</v>
      </c>
      <c r="I62" s="14">
        <f>MOD(H62-Settings!$B$32,Settings!$B$33)</f>
        <v>24.019999999999982</v>
      </c>
      <c r="J62" s="14">
        <f>IF(I62&lt;Settings!$B$30,IF(Settings!$B$30-I62&gt;=E62,H62,H62+(Settings!$B$30-I62)+Settings!$B$31),H62+(Settings!$B$33-I62))</f>
        <v>3624.02</v>
      </c>
      <c r="K62" s="14">
        <f t="shared" si="2"/>
        <v>3648.04</v>
      </c>
      <c r="L62" s="14">
        <f t="shared" si="3"/>
        <v>3648.04</v>
      </c>
      <c r="M62" s="14">
        <f t="shared" si="14"/>
        <v>3628.2787664038583</v>
      </c>
      <c r="N62" s="14">
        <f t="shared" si="4"/>
        <v>3648.04</v>
      </c>
      <c r="O62" s="13">
        <f>Arrivals!I62</f>
        <v>1.8599330442746265</v>
      </c>
      <c r="P62" s="14">
        <f t="shared" si="5"/>
        <v>3649.8999330442748</v>
      </c>
      <c r="Q62" s="14">
        <f t="shared" si="6"/>
        <v>83.786760827963008</v>
      </c>
      <c r="R62" s="14">
        <f t="shared" si="7"/>
        <v>57.906827783688186</v>
      </c>
      <c r="S62" s="14">
        <f t="shared" si="8"/>
        <v>0</v>
      </c>
      <c r="T62" s="14">
        <f t="shared" si="9"/>
        <v>0</v>
      </c>
      <c r="U62" s="14">
        <f t="shared" si="10"/>
        <v>57.906827783688186</v>
      </c>
      <c r="V62" t="str">
        <f>IF(MOD(C62-Settings!$B$32,Settings!$B$33)&lt;Settings!$B$30,"Up","Down")</f>
        <v>Down</v>
      </c>
      <c r="W62" s="15">
        <f>IF(OR(E62&gt;Settings!$B$30,Q62&gt;Settings!$B$37),0,1)</f>
        <v>1</v>
      </c>
      <c r="X62" s="15">
        <f>IF(AND(W62=1,Q62&lt;=Settings!$B$36),1,0)</f>
        <v>1</v>
      </c>
    </row>
    <row r="63" spans="1:24" x14ac:dyDescent="0.25">
      <c r="A63">
        <v>1</v>
      </c>
      <c r="B63">
        <v>58</v>
      </c>
      <c r="C63" s="13">
        <f>Arrivals!F63</f>
        <v>3656.1094362435247</v>
      </c>
      <c r="D63" s="13">
        <f>Arrivals!K63</f>
        <v>300</v>
      </c>
      <c r="E63" s="14">
        <f>D63*8/Settings!$B$28+Settings!$B$29</f>
        <v>24.02</v>
      </c>
      <c r="F63" s="14">
        <f t="shared" si="0"/>
        <v>3656.1094362435247</v>
      </c>
      <c r="G63" s="14">
        <f t="shared" si="13"/>
        <v>3648.04</v>
      </c>
      <c r="H63" s="14">
        <f t="shared" si="1"/>
        <v>3656.1094362435247</v>
      </c>
      <c r="I63" s="14">
        <f>MOD(H63-Settings!$B$32,Settings!$B$33)</f>
        <v>56.109436243524669</v>
      </c>
      <c r="J63" s="14">
        <f>IF(I63&lt;Settings!$B$30,IF(Settings!$B$30-I63&gt;=E63,H63,H63+(Settings!$B$30-I63)+Settings!$B$31),H63+(Settings!$B$33-I63))</f>
        <v>3656.1094362435247</v>
      </c>
      <c r="K63" s="14">
        <f t="shared" si="2"/>
        <v>3680.1294362435247</v>
      </c>
      <c r="L63" s="14">
        <f t="shared" si="3"/>
        <v>3680.1294362435247</v>
      </c>
      <c r="M63" s="14">
        <f t="shared" si="14"/>
        <v>3649.8999330442748</v>
      </c>
      <c r="N63" s="14">
        <f t="shared" si="4"/>
        <v>3680.1294362435247</v>
      </c>
      <c r="O63" s="13">
        <f>Arrivals!I63</f>
        <v>5.6517294333330694</v>
      </c>
      <c r="P63" s="14">
        <f t="shared" si="5"/>
        <v>3685.7811656768577</v>
      </c>
      <c r="Q63" s="14">
        <f t="shared" si="6"/>
        <v>29.671729433332985</v>
      </c>
      <c r="R63" s="14">
        <f t="shared" si="7"/>
        <v>0</v>
      </c>
      <c r="S63" s="14">
        <f t="shared" si="8"/>
        <v>0</v>
      </c>
      <c r="T63" s="14">
        <f t="shared" si="9"/>
        <v>0</v>
      </c>
      <c r="U63" s="14">
        <f t="shared" si="10"/>
        <v>0</v>
      </c>
      <c r="V63" t="str">
        <f>IF(MOD(C63-Settings!$B$32,Settings!$B$33)&lt;Settings!$B$30,"Up","Down")</f>
        <v>Up</v>
      </c>
      <c r="W63" s="15">
        <f>IF(OR(E63&gt;Settings!$B$30,Q63&gt;Settings!$B$37),0,1)</f>
        <v>1</v>
      </c>
      <c r="X63" s="15">
        <f>IF(AND(W63=1,Q63&lt;=Settings!$B$36),1,0)</f>
        <v>1</v>
      </c>
    </row>
    <row r="64" spans="1:24" x14ac:dyDescent="0.25">
      <c r="A64">
        <v>1</v>
      </c>
      <c r="B64">
        <v>59</v>
      </c>
      <c r="C64" s="13">
        <f>Arrivals!F64</f>
        <v>3713.8312307704391</v>
      </c>
      <c r="D64" s="13">
        <f>Arrivals!K64</f>
        <v>300</v>
      </c>
      <c r="E64" s="14">
        <f>D64*8/Settings!$B$28+Settings!$B$29</f>
        <v>24.02</v>
      </c>
      <c r="F64" s="14">
        <f t="shared" si="0"/>
        <v>3713.8312307704391</v>
      </c>
      <c r="G64" s="14">
        <f t="shared" si="13"/>
        <v>3680.1294362435247</v>
      </c>
      <c r="H64" s="14">
        <f t="shared" si="1"/>
        <v>3713.8312307704391</v>
      </c>
      <c r="I64" s="14">
        <f>MOD(H64-Settings!$B$32,Settings!$B$33)</f>
        <v>113.83123077043911</v>
      </c>
      <c r="J64" s="14">
        <f>IF(I64&lt;Settings!$B$30,IF(Settings!$B$30-I64&gt;=E64,H64,H64+(Settings!$B$30-I64)+Settings!$B$31),H64+(Settings!$B$33-I64))</f>
        <v>3713.8312307704391</v>
      </c>
      <c r="K64" s="14">
        <f t="shared" si="2"/>
        <v>3737.8512307704391</v>
      </c>
      <c r="L64" s="14">
        <f t="shared" si="3"/>
        <v>3737.8512307704391</v>
      </c>
      <c r="M64" s="14">
        <f t="shared" si="14"/>
        <v>3685.7811656768577</v>
      </c>
      <c r="N64" s="14">
        <f t="shared" si="4"/>
        <v>3737.8512307704391</v>
      </c>
      <c r="O64" s="13">
        <f>Arrivals!I64</f>
        <v>4.7973869202219745</v>
      </c>
      <c r="P64" s="14">
        <f t="shared" si="5"/>
        <v>3742.648617690661</v>
      </c>
      <c r="Q64" s="14">
        <f t="shared" si="6"/>
        <v>28.817386920221907</v>
      </c>
      <c r="R64" s="14">
        <f t="shared" si="7"/>
        <v>0</v>
      </c>
      <c r="S64" s="14">
        <f t="shared" si="8"/>
        <v>0</v>
      </c>
      <c r="T64" s="14">
        <f t="shared" si="9"/>
        <v>0</v>
      </c>
      <c r="U64" s="14">
        <f t="shared" si="10"/>
        <v>0</v>
      </c>
      <c r="V64" t="str">
        <f>IF(MOD(C64-Settings!$B$32,Settings!$B$33)&lt;Settings!$B$30,"Up","Down")</f>
        <v>Up</v>
      </c>
      <c r="W64" s="15">
        <f>IF(OR(E64&gt;Settings!$B$30,Q64&gt;Settings!$B$37),0,1)</f>
        <v>1</v>
      </c>
      <c r="X64" s="15">
        <f>IF(AND(W64=1,Q64&lt;=Settings!$B$36),1,0)</f>
        <v>1</v>
      </c>
    </row>
    <row r="65" spans="1:24" x14ac:dyDescent="0.25">
      <c r="A65">
        <v>1</v>
      </c>
      <c r="B65">
        <v>60</v>
      </c>
      <c r="C65" s="13">
        <f>Arrivals!F65</f>
        <v>3801.7641816547502</v>
      </c>
      <c r="D65" s="13">
        <f>Arrivals!K65</f>
        <v>300</v>
      </c>
      <c r="E65" s="14">
        <f>D65*8/Settings!$B$28+Settings!$B$29</f>
        <v>24.02</v>
      </c>
      <c r="F65" s="14">
        <f t="shared" si="0"/>
        <v>3801.7641816547502</v>
      </c>
      <c r="G65" s="14">
        <f t="shared" si="13"/>
        <v>3737.8512307704391</v>
      </c>
      <c r="H65" s="14">
        <f t="shared" si="1"/>
        <v>3801.7641816547502</v>
      </c>
      <c r="I65" s="14">
        <f>MOD(H65-Settings!$B$32,Settings!$B$33)</f>
        <v>201.76418165475025</v>
      </c>
      <c r="J65" s="14">
        <f>IF(I65&lt;Settings!$B$30,IF(Settings!$B$30-I65&gt;=E65,H65,H65+(Settings!$B$30-I65)+Settings!$B$31),H65+(Settings!$B$33-I65))</f>
        <v>3801.7641816547502</v>
      </c>
      <c r="K65" s="14">
        <f t="shared" si="2"/>
        <v>3825.7841816547502</v>
      </c>
      <c r="L65" s="14">
        <f t="shared" si="3"/>
        <v>3825.7841816547502</v>
      </c>
      <c r="M65" s="14">
        <f t="shared" si="14"/>
        <v>3742.648617690661</v>
      </c>
      <c r="N65" s="14">
        <f t="shared" si="4"/>
        <v>3825.7841816547502</v>
      </c>
      <c r="O65" s="13">
        <f>Arrivals!I65</f>
        <v>2.9428472687553229</v>
      </c>
      <c r="P65" s="14">
        <f t="shared" si="5"/>
        <v>3828.7270289235057</v>
      </c>
      <c r="Q65" s="14">
        <f t="shared" si="6"/>
        <v>26.962847268755468</v>
      </c>
      <c r="R65" s="14">
        <f t="shared" si="7"/>
        <v>0</v>
      </c>
      <c r="S65" s="14">
        <f t="shared" si="8"/>
        <v>0</v>
      </c>
      <c r="T65" s="14">
        <f t="shared" si="9"/>
        <v>0</v>
      </c>
      <c r="U65" s="14">
        <f t="shared" si="10"/>
        <v>0</v>
      </c>
      <c r="V65" t="str">
        <f>IF(MOD(C65-Settings!$B$32,Settings!$B$33)&lt;Settings!$B$30,"Up","Down")</f>
        <v>Up</v>
      </c>
      <c r="W65" s="15">
        <f>IF(OR(E65&gt;Settings!$B$30,Q65&gt;Settings!$B$37),0,1)</f>
        <v>1</v>
      </c>
      <c r="X65" s="15">
        <f>IF(AND(W65=1,Q65&lt;=Settings!$B$36),1,0)</f>
        <v>1</v>
      </c>
    </row>
    <row r="66" spans="1:24" x14ac:dyDescent="0.25">
      <c r="A66">
        <v>1</v>
      </c>
      <c r="B66">
        <v>61</v>
      </c>
      <c r="C66" s="13">
        <f>Arrivals!F66</f>
        <v>3832.8636793961341</v>
      </c>
      <c r="D66" s="13">
        <f>Arrivals!K66</f>
        <v>300</v>
      </c>
      <c r="E66" s="14">
        <f>D66*8/Settings!$B$28+Settings!$B$29</f>
        <v>24.02</v>
      </c>
      <c r="F66" s="14">
        <f t="shared" si="0"/>
        <v>3832.8636793961341</v>
      </c>
      <c r="G66" s="14">
        <f t="shared" si="13"/>
        <v>3825.7841816547502</v>
      </c>
      <c r="H66" s="14">
        <f t="shared" si="1"/>
        <v>3832.8636793961341</v>
      </c>
      <c r="I66" s="14">
        <f>MOD(H66-Settings!$B$32,Settings!$B$33)</f>
        <v>232.8636793961341</v>
      </c>
      <c r="J66" s="14">
        <f>IF(I66&lt;Settings!$B$30,IF(Settings!$B$30-I66&gt;=E66,H66,H66+(Settings!$B$30-I66)+Settings!$B$31),H66+(Settings!$B$33-I66))</f>
        <v>3832.8636793961341</v>
      </c>
      <c r="K66" s="14">
        <f t="shared" si="2"/>
        <v>3856.8836793961341</v>
      </c>
      <c r="L66" s="14">
        <f t="shared" si="3"/>
        <v>3856.8836793961341</v>
      </c>
      <c r="M66" s="14">
        <f t="shared" si="14"/>
        <v>3828.7270289235057</v>
      </c>
      <c r="N66" s="14">
        <f t="shared" si="4"/>
        <v>3856.8836793961341</v>
      </c>
      <c r="O66" s="13">
        <f>Arrivals!I66</f>
        <v>4.6370032134109298</v>
      </c>
      <c r="P66" s="14">
        <f t="shared" si="5"/>
        <v>3861.520682609545</v>
      </c>
      <c r="Q66" s="14">
        <f t="shared" si="6"/>
        <v>28.657003213410917</v>
      </c>
      <c r="R66" s="14">
        <f t="shared" si="7"/>
        <v>0</v>
      </c>
      <c r="S66" s="14">
        <f t="shared" si="8"/>
        <v>0</v>
      </c>
      <c r="T66" s="14">
        <f t="shared" si="9"/>
        <v>0</v>
      </c>
      <c r="U66" s="14">
        <f t="shared" si="10"/>
        <v>0</v>
      </c>
      <c r="V66" t="str">
        <f>IF(MOD(C66-Settings!$B$32,Settings!$B$33)&lt;Settings!$B$30,"Up","Down")</f>
        <v>Up</v>
      </c>
      <c r="W66" s="15">
        <f>IF(OR(E66&gt;Settings!$B$30,Q66&gt;Settings!$B$37),0,1)</f>
        <v>1</v>
      </c>
      <c r="X66" s="15">
        <f>IF(AND(W66=1,Q66&lt;=Settings!$B$36),1,0)</f>
        <v>1</v>
      </c>
    </row>
    <row r="67" spans="1:24" x14ac:dyDescent="0.25">
      <c r="A67">
        <v>1</v>
      </c>
      <c r="B67">
        <v>62</v>
      </c>
      <c r="C67" s="13">
        <f>Arrivals!F67</f>
        <v>3842.0506271501781</v>
      </c>
      <c r="D67" s="13">
        <f>Arrivals!K67</f>
        <v>300</v>
      </c>
      <c r="E67" s="14">
        <f>D67*8/Settings!$B$28+Settings!$B$29</f>
        <v>24.02</v>
      </c>
      <c r="F67" s="14">
        <f t="shared" si="0"/>
        <v>3842.0506271501781</v>
      </c>
      <c r="G67" s="14">
        <f t="shared" si="13"/>
        <v>3856.8836793961341</v>
      </c>
      <c r="H67" s="14">
        <f t="shared" si="1"/>
        <v>3856.8836793961341</v>
      </c>
      <c r="I67" s="14">
        <f>MOD(H67-Settings!$B$32,Settings!$B$33)</f>
        <v>256.88367939613408</v>
      </c>
      <c r="J67" s="14">
        <f>IF(I67&lt;Settings!$B$30,IF(Settings!$B$30-I67&gt;=E67,H67,H67+(Settings!$B$30-I67)+Settings!$B$31),H67+(Settings!$B$33-I67))</f>
        <v>3856.8836793961341</v>
      </c>
      <c r="K67" s="14">
        <f t="shared" si="2"/>
        <v>3880.9036793961341</v>
      </c>
      <c r="L67" s="14">
        <f t="shared" si="3"/>
        <v>3880.9036793961341</v>
      </c>
      <c r="M67" s="14">
        <f t="shared" si="14"/>
        <v>3861.520682609545</v>
      </c>
      <c r="N67" s="14">
        <f t="shared" si="4"/>
        <v>3880.9036793961341</v>
      </c>
      <c r="O67" s="13">
        <f>Arrivals!I67</f>
        <v>1.3639930881660969</v>
      </c>
      <c r="P67" s="14">
        <f t="shared" si="5"/>
        <v>3882.2676724843</v>
      </c>
      <c r="Q67" s="14">
        <f t="shared" si="6"/>
        <v>40.217045334121849</v>
      </c>
      <c r="R67" s="14">
        <f t="shared" si="7"/>
        <v>14.833052245955969</v>
      </c>
      <c r="S67" s="14">
        <f t="shared" si="8"/>
        <v>0</v>
      </c>
      <c r="T67" s="14">
        <f t="shared" si="9"/>
        <v>0</v>
      </c>
      <c r="U67" s="14">
        <f t="shared" si="10"/>
        <v>14.833052245955969</v>
      </c>
      <c r="V67" t="str">
        <f>IF(MOD(C67-Settings!$B$32,Settings!$B$33)&lt;Settings!$B$30,"Up","Down")</f>
        <v>Up</v>
      </c>
      <c r="W67" s="15">
        <f>IF(OR(E67&gt;Settings!$B$30,Q67&gt;Settings!$B$37),0,1)</f>
        <v>1</v>
      </c>
      <c r="X67" s="15">
        <f>IF(AND(W67=1,Q67&lt;=Settings!$B$36),1,0)</f>
        <v>1</v>
      </c>
    </row>
    <row r="68" spans="1:24" x14ac:dyDescent="0.25">
      <c r="A68">
        <v>1</v>
      </c>
      <c r="B68">
        <v>63</v>
      </c>
      <c r="C68" s="13">
        <f>Arrivals!F68</f>
        <v>3847.2982736866352</v>
      </c>
      <c r="D68" s="13">
        <f>Arrivals!K68</f>
        <v>300</v>
      </c>
      <c r="E68" s="14">
        <f>D68*8/Settings!$B$28+Settings!$B$29</f>
        <v>24.02</v>
      </c>
      <c r="F68" s="14">
        <f t="shared" si="0"/>
        <v>3847.2982736866352</v>
      </c>
      <c r="G68" s="14">
        <f t="shared" si="13"/>
        <v>3880.9036793961341</v>
      </c>
      <c r="H68" s="14">
        <f t="shared" si="1"/>
        <v>3880.9036793961341</v>
      </c>
      <c r="I68" s="14">
        <f>MOD(H68-Settings!$B$32,Settings!$B$33)</f>
        <v>280.90367939613407</v>
      </c>
      <c r="J68" s="14">
        <f>IF(I68&lt;Settings!$B$30,IF(Settings!$B$30-I68&gt;=E68,H68,H68+(Settings!$B$30-I68)+Settings!$B$31),H68+(Settings!$B$33-I68))</f>
        <v>3880.9036793961341</v>
      </c>
      <c r="K68" s="14">
        <f t="shared" si="2"/>
        <v>3904.923679396134</v>
      </c>
      <c r="L68" s="14">
        <f t="shared" si="3"/>
        <v>3904.923679396134</v>
      </c>
      <c r="M68" s="14">
        <f t="shared" si="14"/>
        <v>3882.2676724843</v>
      </c>
      <c r="N68" s="14">
        <f t="shared" si="4"/>
        <v>3904.923679396134</v>
      </c>
      <c r="O68" s="13">
        <f>Arrivals!I68</f>
        <v>0.95444691536808501</v>
      </c>
      <c r="P68" s="14">
        <f t="shared" si="5"/>
        <v>3905.878126311502</v>
      </c>
      <c r="Q68" s="14">
        <f t="shared" si="6"/>
        <v>58.579852624866817</v>
      </c>
      <c r="R68" s="14">
        <f t="shared" si="7"/>
        <v>33.605405709498882</v>
      </c>
      <c r="S68" s="14">
        <f t="shared" si="8"/>
        <v>0</v>
      </c>
      <c r="T68" s="14">
        <f t="shared" si="9"/>
        <v>0</v>
      </c>
      <c r="U68" s="14">
        <f t="shared" si="10"/>
        <v>33.605405709498882</v>
      </c>
      <c r="V68" t="str">
        <f>IF(MOD(C68-Settings!$B$32,Settings!$B$33)&lt;Settings!$B$30,"Up","Down")</f>
        <v>Up</v>
      </c>
      <c r="W68" s="15">
        <f>IF(OR(E68&gt;Settings!$B$30,Q68&gt;Settings!$B$37),0,1)</f>
        <v>1</v>
      </c>
      <c r="X68" s="15">
        <f>IF(AND(W68=1,Q68&lt;=Settings!$B$36),1,0)</f>
        <v>1</v>
      </c>
    </row>
    <row r="69" spans="1:24" x14ac:dyDescent="0.25">
      <c r="A69">
        <v>1</v>
      </c>
      <c r="B69">
        <v>64</v>
      </c>
      <c r="C69" s="13">
        <f>Arrivals!F69</f>
        <v>3889.5386523265415</v>
      </c>
      <c r="D69" s="13">
        <f>Arrivals!K69</f>
        <v>300</v>
      </c>
      <c r="E69" s="14">
        <f>D69*8/Settings!$B$28+Settings!$B$29</f>
        <v>24.02</v>
      </c>
      <c r="F69" s="14">
        <f t="shared" si="0"/>
        <v>3889.5386523265415</v>
      </c>
      <c r="G69" s="14">
        <f t="shared" si="13"/>
        <v>3904.923679396134</v>
      </c>
      <c r="H69" s="14">
        <f t="shared" si="1"/>
        <v>3904.923679396134</v>
      </c>
      <c r="I69" s="14">
        <f>MOD(H69-Settings!$B$32,Settings!$B$33)</f>
        <v>304.92367939613405</v>
      </c>
      <c r="J69" s="14">
        <f>IF(I69&lt;Settings!$B$30,IF(Settings!$B$30-I69&gt;=E69,H69,H69+(Settings!$B$30-I69)+Settings!$B$31),H69+(Settings!$B$33-I69))</f>
        <v>3904.923679396134</v>
      </c>
      <c r="K69" s="14">
        <f t="shared" si="2"/>
        <v>3928.943679396134</v>
      </c>
      <c r="L69" s="14">
        <f t="shared" si="3"/>
        <v>3928.943679396134</v>
      </c>
      <c r="M69" s="14">
        <f t="shared" si="14"/>
        <v>3905.878126311502</v>
      </c>
      <c r="N69" s="14">
        <f t="shared" si="4"/>
        <v>3928.943679396134</v>
      </c>
      <c r="O69" s="13">
        <f>Arrivals!I69</f>
        <v>6.0322567846878057</v>
      </c>
      <c r="P69" s="14">
        <f t="shared" si="5"/>
        <v>3934.9759361808219</v>
      </c>
      <c r="Q69" s="14">
        <f t="shared" si="6"/>
        <v>45.437283854280395</v>
      </c>
      <c r="R69" s="14">
        <f t="shared" si="7"/>
        <v>15.385027069592525</v>
      </c>
      <c r="S69" s="14">
        <f t="shared" si="8"/>
        <v>0</v>
      </c>
      <c r="T69" s="14">
        <f t="shared" si="9"/>
        <v>0</v>
      </c>
      <c r="U69" s="14">
        <f t="shared" si="10"/>
        <v>15.385027069592525</v>
      </c>
      <c r="V69" t="str">
        <f>IF(MOD(C69-Settings!$B$32,Settings!$B$33)&lt;Settings!$B$30,"Up","Down")</f>
        <v>Up</v>
      </c>
      <c r="W69" s="15">
        <f>IF(OR(E69&gt;Settings!$B$30,Q69&gt;Settings!$B$37),0,1)</f>
        <v>1</v>
      </c>
      <c r="X69" s="15">
        <f>IF(AND(W69=1,Q69&lt;=Settings!$B$36),1,0)</f>
        <v>1</v>
      </c>
    </row>
    <row r="70" spans="1:24" x14ac:dyDescent="0.25">
      <c r="A70">
        <v>1</v>
      </c>
      <c r="B70">
        <v>65</v>
      </c>
      <c r="C70" s="13">
        <f>Arrivals!F70</f>
        <v>3907.6873215084393</v>
      </c>
      <c r="D70" s="13">
        <f>Arrivals!K70</f>
        <v>300</v>
      </c>
      <c r="E70" s="14">
        <f>D70*8/Settings!$B$28+Settings!$B$29</f>
        <v>24.02</v>
      </c>
      <c r="F70" s="14">
        <f t="shared" ref="F70:F133" si="15">C70</f>
        <v>3907.6873215084393</v>
      </c>
      <c r="G70" s="14">
        <f t="shared" si="13"/>
        <v>3928.943679396134</v>
      </c>
      <c r="H70" s="14">
        <f t="shared" ref="H70:H133" si="16">MAX(F70,G70)</f>
        <v>3928.943679396134</v>
      </c>
      <c r="I70" s="14">
        <f>MOD(H70-Settings!$B$32,Settings!$B$33)</f>
        <v>328.94367939613403</v>
      </c>
      <c r="J70" s="14">
        <f>IF(I70&lt;Settings!$B$30,IF(Settings!$B$30-I70&gt;=E70,H70,H70+(Settings!$B$30-I70)+Settings!$B$31),H70+(Settings!$B$33-I70))</f>
        <v>3928.943679396134</v>
      </c>
      <c r="K70" s="14">
        <f t="shared" ref="K70:K133" si="17">J70+E70</f>
        <v>3952.963679396134</v>
      </c>
      <c r="L70" s="14">
        <f t="shared" ref="L70:L133" si="18">K70</f>
        <v>3952.963679396134</v>
      </c>
      <c r="M70" s="14">
        <f t="shared" si="14"/>
        <v>3934.9759361808219</v>
      </c>
      <c r="N70" s="14">
        <f t="shared" ref="N70:N133" si="19">MAX(L70,M70)</f>
        <v>3952.963679396134</v>
      </c>
      <c r="O70" s="13">
        <f>Arrivals!I70</f>
        <v>14.262551302171834</v>
      </c>
      <c r="P70" s="14">
        <f t="shared" ref="P70:P133" si="20">N70+O70</f>
        <v>3967.2262306983057</v>
      </c>
      <c r="Q70" s="14">
        <f t="shared" ref="Q70:Q133" si="21">P70-C70</f>
        <v>59.538909189866445</v>
      </c>
      <c r="R70" s="14">
        <f t="shared" ref="R70:R133" si="22">H70-F70</f>
        <v>21.256357887694776</v>
      </c>
      <c r="S70" s="14">
        <f t="shared" ref="S70:S133" si="23">J70-H70</f>
        <v>0</v>
      </c>
      <c r="T70" s="14">
        <f t="shared" ref="T70:T133" si="24">N70-L70</f>
        <v>0</v>
      </c>
      <c r="U70" s="14">
        <f t="shared" ref="U70:U133" si="25">R70+S70+T70</f>
        <v>21.256357887694776</v>
      </c>
      <c r="V70" t="str">
        <f>IF(MOD(C70-Settings!$B$32,Settings!$B$33)&lt;Settings!$B$30,"Up","Down")</f>
        <v>Up</v>
      </c>
      <c r="W70" s="15">
        <f>IF(OR(E70&gt;Settings!$B$30,Q70&gt;Settings!$B$37),0,1)</f>
        <v>1</v>
      </c>
      <c r="X70" s="15">
        <f>IF(AND(W70=1,Q70&lt;=Settings!$B$36),1,0)</f>
        <v>1</v>
      </c>
    </row>
    <row r="71" spans="1:24" x14ac:dyDescent="0.25">
      <c r="A71">
        <v>1</v>
      </c>
      <c r="B71">
        <v>66</v>
      </c>
      <c r="C71" s="13">
        <f>Arrivals!F71</f>
        <v>4035.4753049448668</v>
      </c>
      <c r="D71" s="13">
        <f>Arrivals!K71</f>
        <v>300</v>
      </c>
      <c r="E71" s="14">
        <f>D71*8/Settings!$B$28+Settings!$B$29</f>
        <v>24.02</v>
      </c>
      <c r="F71" s="14">
        <f t="shared" si="15"/>
        <v>4035.4753049448668</v>
      </c>
      <c r="G71" s="14">
        <f t="shared" ref="G71:G102" si="26">K70</f>
        <v>3952.963679396134</v>
      </c>
      <c r="H71" s="14">
        <f t="shared" si="16"/>
        <v>4035.4753049448668</v>
      </c>
      <c r="I71" s="14">
        <f>MOD(H71-Settings!$B$32,Settings!$B$33)</f>
        <v>435.47530494486682</v>
      </c>
      <c r="J71" s="14">
        <f>IF(I71&lt;Settings!$B$30,IF(Settings!$B$30-I71&gt;=E71,H71,H71+(Settings!$B$30-I71)+Settings!$B$31),H71+(Settings!$B$33-I71))</f>
        <v>4035.4753049448668</v>
      </c>
      <c r="K71" s="14">
        <f t="shared" si="17"/>
        <v>4059.4953049448668</v>
      </c>
      <c r="L71" s="14">
        <f t="shared" si="18"/>
        <v>4059.4953049448668</v>
      </c>
      <c r="M71" s="14">
        <f t="shared" ref="M71:M102" si="27">P70</f>
        <v>3967.2262306983057</v>
      </c>
      <c r="N71" s="14">
        <f t="shared" si="19"/>
        <v>4059.4953049448668</v>
      </c>
      <c r="O71" s="13">
        <f>Arrivals!I71</f>
        <v>5.0324498776191326</v>
      </c>
      <c r="P71" s="14">
        <f t="shared" si="20"/>
        <v>4064.5277548224858</v>
      </c>
      <c r="Q71" s="14">
        <f t="shared" si="21"/>
        <v>29.052449877618983</v>
      </c>
      <c r="R71" s="14">
        <f t="shared" si="22"/>
        <v>0</v>
      </c>
      <c r="S71" s="14">
        <f t="shared" si="23"/>
        <v>0</v>
      </c>
      <c r="T71" s="14">
        <f t="shared" si="24"/>
        <v>0</v>
      </c>
      <c r="U71" s="14">
        <f t="shared" si="25"/>
        <v>0</v>
      </c>
      <c r="V71" t="str">
        <f>IF(MOD(C71-Settings!$B$32,Settings!$B$33)&lt;Settings!$B$30,"Up","Down")</f>
        <v>Up</v>
      </c>
      <c r="W71" s="15">
        <f>IF(OR(E71&gt;Settings!$B$30,Q71&gt;Settings!$B$37),0,1)</f>
        <v>1</v>
      </c>
      <c r="X71" s="15">
        <f>IF(AND(W71=1,Q71&lt;=Settings!$B$36),1,0)</f>
        <v>1</v>
      </c>
    </row>
    <row r="72" spans="1:24" x14ac:dyDescent="0.25">
      <c r="A72">
        <v>1</v>
      </c>
      <c r="B72">
        <v>67</v>
      </c>
      <c r="C72" s="13">
        <f>Arrivals!F72</f>
        <v>4057.0089014490713</v>
      </c>
      <c r="D72" s="13">
        <f>Arrivals!K72</f>
        <v>300</v>
      </c>
      <c r="E72" s="14">
        <f>D72*8/Settings!$B$28+Settings!$B$29</f>
        <v>24.02</v>
      </c>
      <c r="F72" s="14">
        <f t="shared" si="15"/>
        <v>4057.0089014490713</v>
      </c>
      <c r="G72" s="14">
        <f t="shared" si="26"/>
        <v>4059.4953049448668</v>
      </c>
      <c r="H72" s="14">
        <f t="shared" si="16"/>
        <v>4059.4953049448668</v>
      </c>
      <c r="I72" s="14">
        <f>MOD(H72-Settings!$B$32,Settings!$B$33)</f>
        <v>459.4953049448668</v>
      </c>
      <c r="J72" s="14">
        <f>IF(I72&lt;Settings!$B$30,IF(Settings!$B$30-I72&gt;=E72,H72,H72+(Settings!$B$30-I72)+Settings!$B$31),H72+(Settings!$B$33-I72))</f>
        <v>4059.4953049448668</v>
      </c>
      <c r="K72" s="14">
        <f t="shared" si="17"/>
        <v>4083.5153049448668</v>
      </c>
      <c r="L72" s="14">
        <f t="shared" si="18"/>
        <v>4083.5153049448668</v>
      </c>
      <c r="M72" s="14">
        <f t="shared" si="27"/>
        <v>4064.5277548224858</v>
      </c>
      <c r="N72" s="14">
        <f t="shared" si="19"/>
        <v>4083.5153049448668</v>
      </c>
      <c r="O72" s="13">
        <f>Arrivals!I72</f>
        <v>3.8673469408061352</v>
      </c>
      <c r="P72" s="14">
        <f t="shared" si="20"/>
        <v>4087.3826518856731</v>
      </c>
      <c r="Q72" s="14">
        <f t="shared" si="21"/>
        <v>30.373750436601767</v>
      </c>
      <c r="R72" s="14">
        <f t="shared" si="22"/>
        <v>2.4864034957954573</v>
      </c>
      <c r="S72" s="14">
        <f t="shared" si="23"/>
        <v>0</v>
      </c>
      <c r="T72" s="14">
        <f t="shared" si="24"/>
        <v>0</v>
      </c>
      <c r="U72" s="14">
        <f t="shared" si="25"/>
        <v>2.4864034957954573</v>
      </c>
      <c r="V72" t="str">
        <f>IF(MOD(C72-Settings!$B$32,Settings!$B$33)&lt;Settings!$B$30,"Up","Down")</f>
        <v>Up</v>
      </c>
      <c r="W72" s="15">
        <f>IF(OR(E72&gt;Settings!$B$30,Q72&gt;Settings!$B$37),0,1)</f>
        <v>1</v>
      </c>
      <c r="X72" s="15">
        <f>IF(AND(W72=1,Q72&lt;=Settings!$B$36),1,0)</f>
        <v>1</v>
      </c>
    </row>
    <row r="73" spans="1:24" x14ac:dyDescent="0.25">
      <c r="A73">
        <v>1</v>
      </c>
      <c r="B73">
        <v>68</v>
      </c>
      <c r="C73" s="13">
        <f>Arrivals!F73</f>
        <v>4068.1538302349622</v>
      </c>
      <c r="D73" s="13">
        <f>Arrivals!K73</f>
        <v>300</v>
      </c>
      <c r="E73" s="14">
        <f>D73*8/Settings!$B$28+Settings!$B$29</f>
        <v>24.02</v>
      </c>
      <c r="F73" s="14">
        <f t="shared" si="15"/>
        <v>4068.1538302349622</v>
      </c>
      <c r="G73" s="14">
        <f t="shared" si="26"/>
        <v>4083.5153049448668</v>
      </c>
      <c r="H73" s="14">
        <f t="shared" si="16"/>
        <v>4083.5153049448668</v>
      </c>
      <c r="I73" s="14">
        <f>MOD(H73-Settings!$B$32,Settings!$B$33)</f>
        <v>483.51530494486678</v>
      </c>
      <c r="J73" s="14">
        <f>IF(I73&lt;Settings!$B$30,IF(Settings!$B$30-I73&gt;=E73,H73,H73+(Settings!$B$30-I73)+Settings!$B$31),H73+(Settings!$B$33-I73))</f>
        <v>4083.5153049448668</v>
      </c>
      <c r="K73" s="14">
        <f t="shared" si="17"/>
        <v>4107.5353049448668</v>
      </c>
      <c r="L73" s="14">
        <f t="shared" si="18"/>
        <v>4107.5353049448668</v>
      </c>
      <c r="M73" s="14">
        <f t="shared" si="27"/>
        <v>4087.3826518856731</v>
      </c>
      <c r="N73" s="14">
        <f t="shared" si="19"/>
        <v>4107.5353049448668</v>
      </c>
      <c r="O73" s="13">
        <f>Arrivals!I73</f>
        <v>3.3344429819391301</v>
      </c>
      <c r="P73" s="14">
        <f t="shared" si="20"/>
        <v>4110.8697479268058</v>
      </c>
      <c r="Q73" s="14">
        <f t="shared" si="21"/>
        <v>42.715917691843515</v>
      </c>
      <c r="R73" s="14">
        <f t="shared" si="22"/>
        <v>15.361474709904542</v>
      </c>
      <c r="S73" s="14">
        <f t="shared" si="23"/>
        <v>0</v>
      </c>
      <c r="T73" s="14">
        <f t="shared" si="24"/>
        <v>0</v>
      </c>
      <c r="U73" s="14">
        <f t="shared" si="25"/>
        <v>15.361474709904542</v>
      </c>
      <c r="V73" t="str">
        <f>IF(MOD(C73-Settings!$B$32,Settings!$B$33)&lt;Settings!$B$30,"Up","Down")</f>
        <v>Up</v>
      </c>
      <c r="W73" s="15">
        <f>IF(OR(E73&gt;Settings!$B$30,Q73&gt;Settings!$B$37),0,1)</f>
        <v>1</v>
      </c>
      <c r="X73" s="15">
        <f>IF(AND(W73=1,Q73&lt;=Settings!$B$36),1,0)</f>
        <v>1</v>
      </c>
    </row>
    <row r="74" spans="1:24" x14ac:dyDescent="0.25">
      <c r="A74">
        <v>1</v>
      </c>
      <c r="B74">
        <v>69</v>
      </c>
      <c r="C74" s="13">
        <f>Arrivals!F74</f>
        <v>4073.5548459258698</v>
      </c>
      <c r="D74" s="13">
        <f>Arrivals!K74</f>
        <v>300</v>
      </c>
      <c r="E74" s="14">
        <f>D74*8/Settings!$B$28+Settings!$B$29</f>
        <v>24.02</v>
      </c>
      <c r="F74" s="14">
        <f t="shared" si="15"/>
        <v>4073.5548459258698</v>
      </c>
      <c r="G74" s="14">
        <f t="shared" si="26"/>
        <v>4107.5353049448668</v>
      </c>
      <c r="H74" s="14">
        <f t="shared" si="16"/>
        <v>4107.5353049448668</v>
      </c>
      <c r="I74" s="14">
        <f>MOD(H74-Settings!$B$32,Settings!$B$33)</f>
        <v>507.53530494486677</v>
      </c>
      <c r="J74" s="14">
        <f>IF(I74&lt;Settings!$B$30,IF(Settings!$B$30-I74&gt;=E74,H74,H74+(Settings!$B$30-I74)+Settings!$B$31),H74+(Settings!$B$33-I74))</f>
        <v>4107.5353049448668</v>
      </c>
      <c r="K74" s="14">
        <f t="shared" si="17"/>
        <v>4131.5553049448672</v>
      </c>
      <c r="L74" s="14">
        <f t="shared" si="18"/>
        <v>4131.5553049448672</v>
      </c>
      <c r="M74" s="14">
        <f t="shared" si="27"/>
        <v>4110.8697479268058</v>
      </c>
      <c r="N74" s="14">
        <f t="shared" si="19"/>
        <v>4131.5553049448672</v>
      </c>
      <c r="O74" s="13">
        <f>Arrivals!I74</f>
        <v>5.2959528859793217</v>
      </c>
      <c r="P74" s="14">
        <f t="shared" si="20"/>
        <v>4136.8512578308464</v>
      </c>
      <c r="Q74" s="14">
        <f t="shared" si="21"/>
        <v>63.296411904976594</v>
      </c>
      <c r="R74" s="14">
        <f t="shared" si="22"/>
        <v>33.980459018996953</v>
      </c>
      <c r="S74" s="14">
        <f t="shared" si="23"/>
        <v>0</v>
      </c>
      <c r="T74" s="14">
        <f t="shared" si="24"/>
        <v>0</v>
      </c>
      <c r="U74" s="14">
        <f t="shared" si="25"/>
        <v>33.980459018996953</v>
      </c>
      <c r="V74" t="str">
        <f>IF(MOD(C74-Settings!$B$32,Settings!$B$33)&lt;Settings!$B$30,"Up","Down")</f>
        <v>Up</v>
      </c>
      <c r="W74" s="15">
        <f>IF(OR(E74&gt;Settings!$B$30,Q74&gt;Settings!$B$37),0,1)</f>
        <v>1</v>
      </c>
      <c r="X74" s="15">
        <f>IF(AND(W74=1,Q74&lt;=Settings!$B$36),1,0)</f>
        <v>1</v>
      </c>
    </row>
    <row r="75" spans="1:24" x14ac:dyDescent="0.25">
      <c r="A75">
        <v>1</v>
      </c>
      <c r="B75">
        <v>70</v>
      </c>
      <c r="C75" s="13">
        <f>Arrivals!F75</f>
        <v>4175.9750097238339</v>
      </c>
      <c r="D75" s="13">
        <f>Arrivals!K75</f>
        <v>300</v>
      </c>
      <c r="E75" s="14">
        <f>D75*8/Settings!$B$28+Settings!$B$29</f>
        <v>24.02</v>
      </c>
      <c r="F75" s="14">
        <f t="shared" si="15"/>
        <v>4175.9750097238339</v>
      </c>
      <c r="G75" s="14">
        <f t="shared" si="26"/>
        <v>4131.5553049448672</v>
      </c>
      <c r="H75" s="14">
        <f t="shared" si="16"/>
        <v>4175.9750097238339</v>
      </c>
      <c r="I75" s="14">
        <f>MOD(H75-Settings!$B$32,Settings!$B$33)</f>
        <v>575.97500972383386</v>
      </c>
      <c r="J75" s="14">
        <f>IF(I75&lt;Settings!$B$30,IF(Settings!$B$30-I75&gt;=E75,H75,H75+(Settings!$B$30-I75)+Settings!$B$31),H75+(Settings!$B$33-I75))</f>
        <v>4175.9750097238339</v>
      </c>
      <c r="K75" s="14">
        <f t="shared" si="17"/>
        <v>4199.9950097238343</v>
      </c>
      <c r="L75" s="14">
        <f t="shared" si="18"/>
        <v>4199.9950097238343</v>
      </c>
      <c r="M75" s="14">
        <f t="shared" si="27"/>
        <v>4136.8512578308464</v>
      </c>
      <c r="N75" s="14">
        <f t="shared" si="19"/>
        <v>4199.9950097238343</v>
      </c>
      <c r="O75" s="13">
        <f>Arrivals!I75</f>
        <v>0.54515871507641822</v>
      </c>
      <c r="P75" s="14">
        <f t="shared" si="20"/>
        <v>4200.5401684389108</v>
      </c>
      <c r="Q75" s="14">
        <f t="shared" si="21"/>
        <v>24.565158715076905</v>
      </c>
      <c r="R75" s="14">
        <f t="shared" si="22"/>
        <v>0</v>
      </c>
      <c r="S75" s="14">
        <f t="shared" si="23"/>
        <v>0</v>
      </c>
      <c r="T75" s="14">
        <f t="shared" si="24"/>
        <v>0</v>
      </c>
      <c r="U75" s="14">
        <f t="shared" si="25"/>
        <v>0</v>
      </c>
      <c r="V75" t="str">
        <f>IF(MOD(C75-Settings!$B$32,Settings!$B$33)&lt;Settings!$B$30,"Up","Down")</f>
        <v>Up</v>
      </c>
      <c r="W75" s="15">
        <f>IF(OR(E75&gt;Settings!$B$30,Q75&gt;Settings!$B$37),0,1)</f>
        <v>1</v>
      </c>
      <c r="X75" s="15">
        <f>IF(AND(W75=1,Q75&lt;=Settings!$B$36),1,0)</f>
        <v>1</v>
      </c>
    </row>
    <row r="76" spans="1:24" x14ac:dyDescent="0.25">
      <c r="A76">
        <v>1</v>
      </c>
      <c r="B76">
        <v>71</v>
      </c>
      <c r="C76" s="13">
        <f>Arrivals!F76</f>
        <v>4179.9318616454866</v>
      </c>
      <c r="D76" s="13">
        <f>Arrivals!K76</f>
        <v>300</v>
      </c>
      <c r="E76" s="14">
        <f>D76*8/Settings!$B$28+Settings!$B$29</f>
        <v>24.02</v>
      </c>
      <c r="F76" s="14">
        <f t="shared" si="15"/>
        <v>4179.9318616454866</v>
      </c>
      <c r="G76" s="14">
        <f t="shared" si="26"/>
        <v>4199.9950097238343</v>
      </c>
      <c r="H76" s="14">
        <f t="shared" si="16"/>
        <v>4199.9950097238343</v>
      </c>
      <c r="I76" s="14">
        <f>MOD(H76-Settings!$B$32,Settings!$B$33)</f>
        <v>599.9950097238343</v>
      </c>
      <c r="J76" s="14">
        <f>IF(I76&lt;Settings!$B$30,IF(Settings!$B$30-I76&gt;=E76,H76,H76+(Settings!$B$30-I76)+Settings!$B$31),H76+(Settings!$B$33-I76))</f>
        <v>4320</v>
      </c>
      <c r="K76" s="14">
        <f t="shared" si="17"/>
        <v>4344.0200000000004</v>
      </c>
      <c r="L76" s="14">
        <f t="shared" si="18"/>
        <v>4344.0200000000004</v>
      </c>
      <c r="M76" s="14">
        <f t="shared" si="27"/>
        <v>4200.5401684389108</v>
      </c>
      <c r="N76" s="14">
        <f t="shared" si="19"/>
        <v>4344.0200000000004</v>
      </c>
      <c r="O76" s="13">
        <f>Arrivals!I76</f>
        <v>1.9303074891889758</v>
      </c>
      <c r="P76" s="14">
        <f t="shared" si="20"/>
        <v>4345.9503074891891</v>
      </c>
      <c r="Q76" s="14">
        <f t="shared" si="21"/>
        <v>166.01844584370247</v>
      </c>
      <c r="R76" s="14">
        <f t="shared" si="22"/>
        <v>20.063148078347695</v>
      </c>
      <c r="S76" s="14">
        <f t="shared" si="23"/>
        <v>120.0049902761657</v>
      </c>
      <c r="T76" s="14">
        <f t="shared" si="24"/>
        <v>0</v>
      </c>
      <c r="U76" s="14">
        <f t="shared" si="25"/>
        <v>140.06813835451339</v>
      </c>
      <c r="V76" t="str">
        <f>IF(MOD(C76-Settings!$B$32,Settings!$B$33)&lt;Settings!$B$30,"Up","Down")</f>
        <v>Up</v>
      </c>
      <c r="W76" s="15">
        <f>IF(OR(E76&gt;Settings!$B$30,Q76&gt;Settings!$B$37),0,1)</f>
        <v>1</v>
      </c>
      <c r="X76" s="15">
        <f>IF(AND(W76=1,Q76&lt;=Settings!$B$36),1,0)</f>
        <v>0</v>
      </c>
    </row>
    <row r="77" spans="1:24" x14ac:dyDescent="0.25">
      <c r="A77">
        <v>1</v>
      </c>
      <c r="B77">
        <v>72</v>
      </c>
      <c r="C77" s="13">
        <f>Arrivals!F77</f>
        <v>4238.4679820992069</v>
      </c>
      <c r="D77" s="13">
        <f>Arrivals!K77</f>
        <v>300</v>
      </c>
      <c r="E77" s="14">
        <f>D77*8/Settings!$B$28+Settings!$B$29</f>
        <v>24.02</v>
      </c>
      <c r="F77" s="14">
        <f t="shared" si="15"/>
        <v>4238.4679820992069</v>
      </c>
      <c r="G77" s="14">
        <f t="shared" si="26"/>
        <v>4344.0200000000004</v>
      </c>
      <c r="H77" s="14">
        <f t="shared" si="16"/>
        <v>4344.0200000000004</v>
      </c>
      <c r="I77" s="14">
        <f>MOD(H77-Settings!$B$32,Settings!$B$33)</f>
        <v>24.020000000000437</v>
      </c>
      <c r="J77" s="14">
        <f>IF(I77&lt;Settings!$B$30,IF(Settings!$B$30-I77&gt;=E77,H77,H77+(Settings!$B$30-I77)+Settings!$B$31),H77+(Settings!$B$33-I77))</f>
        <v>4344.0200000000004</v>
      </c>
      <c r="K77" s="14">
        <f t="shared" si="17"/>
        <v>4368.0400000000009</v>
      </c>
      <c r="L77" s="14">
        <f t="shared" si="18"/>
        <v>4368.0400000000009</v>
      </c>
      <c r="M77" s="14">
        <f t="shared" si="27"/>
        <v>4345.9503074891891</v>
      </c>
      <c r="N77" s="14">
        <f t="shared" si="19"/>
        <v>4368.0400000000009</v>
      </c>
      <c r="O77" s="13">
        <f>Arrivals!I77</f>
        <v>8.2300718898416978</v>
      </c>
      <c r="P77" s="14">
        <f t="shared" si="20"/>
        <v>4376.2700718898423</v>
      </c>
      <c r="Q77" s="14">
        <f t="shared" si="21"/>
        <v>137.80208979063536</v>
      </c>
      <c r="R77" s="14">
        <f t="shared" si="22"/>
        <v>105.55201790079354</v>
      </c>
      <c r="S77" s="14">
        <f t="shared" si="23"/>
        <v>0</v>
      </c>
      <c r="T77" s="14">
        <f t="shared" si="24"/>
        <v>0</v>
      </c>
      <c r="U77" s="14">
        <f t="shared" si="25"/>
        <v>105.55201790079354</v>
      </c>
      <c r="V77" t="str">
        <f>IF(MOD(C77-Settings!$B$32,Settings!$B$33)&lt;Settings!$B$30,"Up","Down")</f>
        <v>Down</v>
      </c>
      <c r="W77" s="15">
        <f>IF(OR(E77&gt;Settings!$B$30,Q77&gt;Settings!$B$37),0,1)</f>
        <v>1</v>
      </c>
      <c r="X77" s="15">
        <f>IF(AND(W77=1,Q77&lt;=Settings!$B$36),1,0)</f>
        <v>0</v>
      </c>
    </row>
    <row r="78" spans="1:24" x14ac:dyDescent="0.25">
      <c r="A78">
        <v>1</v>
      </c>
      <c r="B78">
        <v>73</v>
      </c>
      <c r="C78" s="13">
        <f>Arrivals!F78</f>
        <v>4263.7065282812528</v>
      </c>
      <c r="D78" s="13">
        <f>Arrivals!K78</f>
        <v>300</v>
      </c>
      <c r="E78" s="14">
        <f>D78*8/Settings!$B$28+Settings!$B$29</f>
        <v>24.02</v>
      </c>
      <c r="F78" s="14">
        <f t="shared" si="15"/>
        <v>4263.7065282812528</v>
      </c>
      <c r="G78" s="14">
        <f t="shared" si="26"/>
        <v>4368.0400000000009</v>
      </c>
      <c r="H78" s="14">
        <f t="shared" si="16"/>
        <v>4368.0400000000009</v>
      </c>
      <c r="I78" s="14">
        <f>MOD(H78-Settings!$B$32,Settings!$B$33)</f>
        <v>48.040000000000873</v>
      </c>
      <c r="J78" s="14">
        <f>IF(I78&lt;Settings!$B$30,IF(Settings!$B$30-I78&gt;=E78,H78,H78+(Settings!$B$30-I78)+Settings!$B$31),H78+(Settings!$B$33-I78))</f>
        <v>4368.0400000000009</v>
      </c>
      <c r="K78" s="14">
        <f t="shared" si="17"/>
        <v>4392.0600000000013</v>
      </c>
      <c r="L78" s="14">
        <f t="shared" si="18"/>
        <v>4392.0600000000013</v>
      </c>
      <c r="M78" s="14">
        <f t="shared" si="27"/>
        <v>4376.2700718898423</v>
      </c>
      <c r="N78" s="14">
        <f t="shared" si="19"/>
        <v>4392.0600000000013</v>
      </c>
      <c r="O78" s="13">
        <f>Arrivals!I78</f>
        <v>3.2633050910298946</v>
      </c>
      <c r="P78" s="14">
        <f t="shared" si="20"/>
        <v>4395.3233050910312</v>
      </c>
      <c r="Q78" s="14">
        <f t="shared" si="21"/>
        <v>131.61677680977846</v>
      </c>
      <c r="R78" s="14">
        <f t="shared" si="22"/>
        <v>104.33347171874811</v>
      </c>
      <c r="S78" s="14">
        <f t="shared" si="23"/>
        <v>0</v>
      </c>
      <c r="T78" s="14">
        <f t="shared" si="24"/>
        <v>0</v>
      </c>
      <c r="U78" s="14">
        <f t="shared" si="25"/>
        <v>104.33347171874811</v>
      </c>
      <c r="V78" t="str">
        <f>IF(MOD(C78-Settings!$B$32,Settings!$B$33)&lt;Settings!$B$30,"Up","Down")</f>
        <v>Down</v>
      </c>
      <c r="W78" s="15">
        <f>IF(OR(E78&gt;Settings!$B$30,Q78&gt;Settings!$B$37),0,1)</f>
        <v>1</v>
      </c>
      <c r="X78" s="15">
        <f>IF(AND(W78=1,Q78&lt;=Settings!$B$36),1,0)</f>
        <v>0</v>
      </c>
    </row>
    <row r="79" spans="1:24" x14ac:dyDescent="0.25">
      <c r="A79">
        <v>1</v>
      </c>
      <c r="B79">
        <v>74</v>
      </c>
      <c r="C79" s="13">
        <f>Arrivals!F79</f>
        <v>4270.4453897715239</v>
      </c>
      <c r="D79" s="13">
        <f>Arrivals!K79</f>
        <v>300</v>
      </c>
      <c r="E79" s="14">
        <f>D79*8/Settings!$B$28+Settings!$B$29</f>
        <v>24.02</v>
      </c>
      <c r="F79" s="14">
        <f t="shared" si="15"/>
        <v>4270.4453897715239</v>
      </c>
      <c r="G79" s="14">
        <f t="shared" si="26"/>
        <v>4392.0600000000013</v>
      </c>
      <c r="H79" s="14">
        <f t="shared" si="16"/>
        <v>4392.0600000000013</v>
      </c>
      <c r="I79" s="14">
        <f>MOD(H79-Settings!$B$32,Settings!$B$33)</f>
        <v>72.06000000000131</v>
      </c>
      <c r="J79" s="14">
        <f>IF(I79&lt;Settings!$B$30,IF(Settings!$B$30-I79&gt;=E79,H79,H79+(Settings!$B$30-I79)+Settings!$B$31),H79+(Settings!$B$33-I79))</f>
        <v>4392.0600000000013</v>
      </c>
      <c r="K79" s="14">
        <f t="shared" si="17"/>
        <v>4416.0800000000017</v>
      </c>
      <c r="L79" s="14">
        <f t="shared" si="18"/>
        <v>4416.0800000000017</v>
      </c>
      <c r="M79" s="14">
        <f t="shared" si="27"/>
        <v>4395.3233050910312</v>
      </c>
      <c r="N79" s="14">
        <f t="shared" si="19"/>
        <v>4416.0800000000017</v>
      </c>
      <c r="O79" s="13">
        <f>Arrivals!I79</f>
        <v>4.8870824185018895</v>
      </c>
      <c r="P79" s="14">
        <f t="shared" si="20"/>
        <v>4420.9670824185032</v>
      </c>
      <c r="Q79" s="14">
        <f t="shared" si="21"/>
        <v>150.52169264697932</v>
      </c>
      <c r="R79" s="14">
        <f t="shared" si="22"/>
        <v>121.61461022847743</v>
      </c>
      <c r="S79" s="14">
        <f t="shared" si="23"/>
        <v>0</v>
      </c>
      <c r="T79" s="14">
        <f t="shared" si="24"/>
        <v>0</v>
      </c>
      <c r="U79" s="14">
        <f t="shared" si="25"/>
        <v>121.61461022847743</v>
      </c>
      <c r="V79" t="str">
        <f>IF(MOD(C79-Settings!$B$32,Settings!$B$33)&lt;Settings!$B$30,"Up","Down")</f>
        <v>Down</v>
      </c>
      <c r="W79" s="15">
        <f>IF(OR(E79&gt;Settings!$B$30,Q79&gt;Settings!$B$37),0,1)</f>
        <v>1</v>
      </c>
      <c r="X79" s="15">
        <f>IF(AND(W79=1,Q79&lt;=Settings!$B$36),1,0)</f>
        <v>0</v>
      </c>
    </row>
    <row r="80" spans="1:24" x14ac:dyDescent="0.25">
      <c r="A80">
        <v>1</v>
      </c>
      <c r="B80">
        <v>75</v>
      </c>
      <c r="C80" s="13">
        <f>Arrivals!F80</f>
        <v>4314.6125721347744</v>
      </c>
      <c r="D80" s="13">
        <f>Arrivals!K80</f>
        <v>300</v>
      </c>
      <c r="E80" s="14">
        <f>D80*8/Settings!$B$28+Settings!$B$29</f>
        <v>24.02</v>
      </c>
      <c r="F80" s="14">
        <f t="shared" si="15"/>
        <v>4314.6125721347744</v>
      </c>
      <c r="G80" s="14">
        <f t="shared" si="26"/>
        <v>4416.0800000000017</v>
      </c>
      <c r="H80" s="14">
        <f t="shared" si="16"/>
        <v>4416.0800000000017</v>
      </c>
      <c r="I80" s="14">
        <f>MOD(H80-Settings!$B$32,Settings!$B$33)</f>
        <v>96.080000000001746</v>
      </c>
      <c r="J80" s="14">
        <f>IF(I80&lt;Settings!$B$30,IF(Settings!$B$30-I80&gt;=E80,H80,H80+(Settings!$B$30-I80)+Settings!$B$31),H80+(Settings!$B$33-I80))</f>
        <v>4416.0800000000017</v>
      </c>
      <c r="K80" s="14">
        <f t="shared" si="17"/>
        <v>4440.1000000000022</v>
      </c>
      <c r="L80" s="14">
        <f t="shared" si="18"/>
        <v>4440.1000000000022</v>
      </c>
      <c r="M80" s="14">
        <f t="shared" si="27"/>
        <v>4420.9670824185032</v>
      </c>
      <c r="N80" s="14">
        <f t="shared" si="19"/>
        <v>4440.1000000000022</v>
      </c>
      <c r="O80" s="13">
        <f>Arrivals!I80</f>
        <v>7.4427259299320765</v>
      </c>
      <c r="P80" s="14">
        <f t="shared" si="20"/>
        <v>4447.542725929934</v>
      </c>
      <c r="Q80" s="14">
        <f t="shared" si="21"/>
        <v>132.93015379515964</v>
      </c>
      <c r="R80" s="14">
        <f t="shared" si="22"/>
        <v>101.46742786522736</v>
      </c>
      <c r="S80" s="14">
        <f t="shared" si="23"/>
        <v>0</v>
      </c>
      <c r="T80" s="14">
        <f t="shared" si="24"/>
        <v>0</v>
      </c>
      <c r="U80" s="14">
        <f t="shared" si="25"/>
        <v>101.46742786522736</v>
      </c>
      <c r="V80" t="str">
        <f>IF(MOD(C80-Settings!$B$32,Settings!$B$33)&lt;Settings!$B$30,"Up","Down")</f>
        <v>Down</v>
      </c>
      <c r="W80" s="15">
        <f>IF(OR(E80&gt;Settings!$B$30,Q80&gt;Settings!$B$37),0,1)</f>
        <v>1</v>
      </c>
      <c r="X80" s="15">
        <f>IF(AND(W80=1,Q80&lt;=Settings!$B$36),1,0)</f>
        <v>0</v>
      </c>
    </row>
    <row r="81" spans="1:24" x14ac:dyDescent="0.25">
      <c r="A81">
        <v>1</v>
      </c>
      <c r="B81">
        <v>76</v>
      </c>
      <c r="C81" s="13">
        <f>Arrivals!F81</f>
        <v>4525.9454152484923</v>
      </c>
      <c r="D81" s="13">
        <f>Arrivals!K81</f>
        <v>300</v>
      </c>
      <c r="E81" s="14">
        <f>D81*8/Settings!$B$28+Settings!$B$29</f>
        <v>24.02</v>
      </c>
      <c r="F81" s="14">
        <f t="shared" si="15"/>
        <v>4525.9454152484923</v>
      </c>
      <c r="G81" s="14">
        <f t="shared" si="26"/>
        <v>4440.1000000000022</v>
      </c>
      <c r="H81" s="14">
        <f t="shared" si="16"/>
        <v>4525.9454152484923</v>
      </c>
      <c r="I81" s="14">
        <f>MOD(H81-Settings!$B$32,Settings!$B$33)</f>
        <v>205.94541524849228</v>
      </c>
      <c r="J81" s="14">
        <f>IF(I81&lt;Settings!$B$30,IF(Settings!$B$30-I81&gt;=E81,H81,H81+(Settings!$B$30-I81)+Settings!$B$31),H81+(Settings!$B$33-I81))</f>
        <v>4525.9454152484923</v>
      </c>
      <c r="K81" s="14">
        <f t="shared" si="17"/>
        <v>4549.9654152484927</v>
      </c>
      <c r="L81" s="14">
        <f t="shared" si="18"/>
        <v>4549.9654152484927</v>
      </c>
      <c r="M81" s="14">
        <f t="shared" si="27"/>
        <v>4447.542725929934</v>
      </c>
      <c r="N81" s="14">
        <f t="shared" si="19"/>
        <v>4549.9654152484927</v>
      </c>
      <c r="O81" s="13">
        <f>Arrivals!I81</f>
        <v>1.9937301315371945</v>
      </c>
      <c r="P81" s="14">
        <f t="shared" si="20"/>
        <v>4551.9591453800303</v>
      </c>
      <c r="Q81" s="14">
        <f t="shared" si="21"/>
        <v>26.013730131538068</v>
      </c>
      <c r="R81" s="14">
        <f t="shared" si="22"/>
        <v>0</v>
      </c>
      <c r="S81" s="14">
        <f t="shared" si="23"/>
        <v>0</v>
      </c>
      <c r="T81" s="14">
        <f t="shared" si="24"/>
        <v>0</v>
      </c>
      <c r="U81" s="14">
        <f t="shared" si="25"/>
        <v>0</v>
      </c>
      <c r="V81" t="str">
        <f>IF(MOD(C81-Settings!$B$32,Settings!$B$33)&lt;Settings!$B$30,"Up","Down")</f>
        <v>Up</v>
      </c>
      <c r="W81" s="15">
        <f>IF(OR(E81&gt;Settings!$B$30,Q81&gt;Settings!$B$37),0,1)</f>
        <v>1</v>
      </c>
      <c r="X81" s="15">
        <f>IF(AND(W81=1,Q81&lt;=Settings!$B$36),1,0)</f>
        <v>1</v>
      </c>
    </row>
    <row r="82" spans="1:24" x14ac:dyDescent="0.25">
      <c r="A82">
        <v>1</v>
      </c>
      <c r="B82">
        <v>77</v>
      </c>
      <c r="C82" s="13">
        <f>Arrivals!F82</f>
        <v>4584.3990676862459</v>
      </c>
      <c r="D82" s="13">
        <f>Arrivals!K82</f>
        <v>300</v>
      </c>
      <c r="E82" s="14">
        <f>D82*8/Settings!$B$28+Settings!$B$29</f>
        <v>24.02</v>
      </c>
      <c r="F82" s="14">
        <f t="shared" si="15"/>
        <v>4584.3990676862459</v>
      </c>
      <c r="G82" s="14">
        <f t="shared" si="26"/>
        <v>4549.9654152484927</v>
      </c>
      <c r="H82" s="14">
        <f t="shared" si="16"/>
        <v>4584.3990676862459</v>
      </c>
      <c r="I82" s="14">
        <f>MOD(H82-Settings!$B$32,Settings!$B$33)</f>
        <v>264.39906768624587</v>
      </c>
      <c r="J82" s="14">
        <f>IF(I82&lt;Settings!$B$30,IF(Settings!$B$30-I82&gt;=E82,H82,H82+(Settings!$B$30-I82)+Settings!$B$31),H82+(Settings!$B$33-I82))</f>
        <v>4584.3990676862459</v>
      </c>
      <c r="K82" s="14">
        <f t="shared" si="17"/>
        <v>4608.4190676862463</v>
      </c>
      <c r="L82" s="14">
        <f t="shared" si="18"/>
        <v>4608.4190676862463</v>
      </c>
      <c r="M82" s="14">
        <f t="shared" si="27"/>
        <v>4551.9591453800303</v>
      </c>
      <c r="N82" s="14">
        <f t="shared" si="19"/>
        <v>4608.4190676862463</v>
      </c>
      <c r="O82" s="13">
        <f>Arrivals!I82</f>
        <v>0.19665296425876508</v>
      </c>
      <c r="P82" s="14">
        <f t="shared" si="20"/>
        <v>4608.615720650505</v>
      </c>
      <c r="Q82" s="14">
        <f t="shared" si="21"/>
        <v>24.216652964259083</v>
      </c>
      <c r="R82" s="14">
        <f t="shared" si="22"/>
        <v>0</v>
      </c>
      <c r="S82" s="14">
        <f t="shared" si="23"/>
        <v>0</v>
      </c>
      <c r="T82" s="14">
        <f t="shared" si="24"/>
        <v>0</v>
      </c>
      <c r="U82" s="14">
        <f t="shared" si="25"/>
        <v>0</v>
      </c>
      <c r="V82" t="str">
        <f>IF(MOD(C82-Settings!$B$32,Settings!$B$33)&lt;Settings!$B$30,"Up","Down")</f>
        <v>Up</v>
      </c>
      <c r="W82" s="15">
        <f>IF(OR(E82&gt;Settings!$B$30,Q82&gt;Settings!$B$37),0,1)</f>
        <v>1</v>
      </c>
      <c r="X82" s="15">
        <f>IF(AND(W82=1,Q82&lt;=Settings!$B$36),1,0)</f>
        <v>1</v>
      </c>
    </row>
    <row r="83" spans="1:24" x14ac:dyDescent="0.25">
      <c r="A83">
        <v>1</v>
      </c>
      <c r="B83">
        <v>78</v>
      </c>
      <c r="C83" s="13">
        <f>Arrivals!F83</f>
        <v>4643.9306586832572</v>
      </c>
      <c r="D83" s="13">
        <f>Arrivals!K83</f>
        <v>300</v>
      </c>
      <c r="E83" s="14">
        <f>D83*8/Settings!$B$28+Settings!$B$29</f>
        <v>24.02</v>
      </c>
      <c r="F83" s="14">
        <f t="shared" si="15"/>
        <v>4643.9306586832572</v>
      </c>
      <c r="G83" s="14">
        <f t="shared" si="26"/>
        <v>4608.4190676862463</v>
      </c>
      <c r="H83" s="14">
        <f t="shared" si="16"/>
        <v>4643.9306586832572</v>
      </c>
      <c r="I83" s="14">
        <f>MOD(H83-Settings!$B$32,Settings!$B$33)</f>
        <v>323.93065868325721</v>
      </c>
      <c r="J83" s="14">
        <f>IF(I83&lt;Settings!$B$30,IF(Settings!$B$30-I83&gt;=E83,H83,H83+(Settings!$B$30-I83)+Settings!$B$31),H83+(Settings!$B$33-I83))</f>
        <v>4643.9306586832572</v>
      </c>
      <c r="K83" s="14">
        <f t="shared" si="17"/>
        <v>4667.9506586832576</v>
      </c>
      <c r="L83" s="14">
        <f t="shared" si="18"/>
        <v>4667.9506586832576</v>
      </c>
      <c r="M83" s="14">
        <f t="shared" si="27"/>
        <v>4608.615720650505</v>
      </c>
      <c r="N83" s="14">
        <f t="shared" si="19"/>
        <v>4667.9506586832576</v>
      </c>
      <c r="O83" s="13">
        <f>Arrivals!I83</f>
        <v>1.449260539169877</v>
      </c>
      <c r="P83" s="14">
        <f t="shared" si="20"/>
        <v>4669.3999192224273</v>
      </c>
      <c r="Q83" s="14">
        <f t="shared" si="21"/>
        <v>25.469260539170136</v>
      </c>
      <c r="R83" s="14">
        <f t="shared" si="22"/>
        <v>0</v>
      </c>
      <c r="S83" s="14">
        <f t="shared" si="23"/>
        <v>0</v>
      </c>
      <c r="T83" s="14">
        <f t="shared" si="24"/>
        <v>0</v>
      </c>
      <c r="U83" s="14">
        <f t="shared" si="25"/>
        <v>0</v>
      </c>
      <c r="V83" t="str">
        <f>IF(MOD(C83-Settings!$B$32,Settings!$B$33)&lt;Settings!$B$30,"Up","Down")</f>
        <v>Up</v>
      </c>
      <c r="W83" s="15">
        <f>IF(OR(E83&gt;Settings!$B$30,Q83&gt;Settings!$B$37),0,1)</f>
        <v>1</v>
      </c>
      <c r="X83" s="15">
        <f>IF(AND(W83=1,Q83&lt;=Settings!$B$36),1,0)</f>
        <v>1</v>
      </c>
    </row>
    <row r="84" spans="1:24" x14ac:dyDescent="0.25">
      <c r="A84">
        <v>1</v>
      </c>
      <c r="B84">
        <v>79</v>
      </c>
      <c r="C84" s="13">
        <f>Arrivals!F84</f>
        <v>4697.7451176536524</v>
      </c>
      <c r="D84" s="13">
        <f>Arrivals!K84</f>
        <v>300</v>
      </c>
      <c r="E84" s="14">
        <f>D84*8/Settings!$B$28+Settings!$B$29</f>
        <v>24.02</v>
      </c>
      <c r="F84" s="14">
        <f t="shared" si="15"/>
        <v>4697.7451176536524</v>
      </c>
      <c r="G84" s="14">
        <f t="shared" si="26"/>
        <v>4667.9506586832576</v>
      </c>
      <c r="H84" s="14">
        <f t="shared" si="16"/>
        <v>4697.7451176536524</v>
      </c>
      <c r="I84" s="14">
        <f>MOD(H84-Settings!$B$32,Settings!$B$33)</f>
        <v>377.74511765365241</v>
      </c>
      <c r="J84" s="14">
        <f>IF(I84&lt;Settings!$B$30,IF(Settings!$B$30-I84&gt;=E84,H84,H84+(Settings!$B$30-I84)+Settings!$B$31),H84+(Settings!$B$33-I84))</f>
        <v>4697.7451176536524</v>
      </c>
      <c r="K84" s="14">
        <f t="shared" si="17"/>
        <v>4721.7651176536529</v>
      </c>
      <c r="L84" s="14">
        <f t="shared" si="18"/>
        <v>4721.7651176536529</v>
      </c>
      <c r="M84" s="14">
        <f t="shared" si="27"/>
        <v>4669.3999192224273</v>
      </c>
      <c r="N84" s="14">
        <f t="shared" si="19"/>
        <v>4721.7651176536529</v>
      </c>
      <c r="O84" s="13">
        <f>Arrivals!I84</f>
        <v>1.25611323828549</v>
      </c>
      <c r="P84" s="14">
        <f t="shared" si="20"/>
        <v>4723.0212308919381</v>
      </c>
      <c r="Q84" s="14">
        <f t="shared" si="21"/>
        <v>25.276113238285689</v>
      </c>
      <c r="R84" s="14">
        <f t="shared" si="22"/>
        <v>0</v>
      </c>
      <c r="S84" s="14">
        <f t="shared" si="23"/>
        <v>0</v>
      </c>
      <c r="T84" s="14">
        <f t="shared" si="24"/>
        <v>0</v>
      </c>
      <c r="U84" s="14">
        <f t="shared" si="25"/>
        <v>0</v>
      </c>
      <c r="V84" t="str">
        <f>IF(MOD(C84-Settings!$B$32,Settings!$B$33)&lt;Settings!$B$30,"Up","Down")</f>
        <v>Up</v>
      </c>
      <c r="W84" s="15">
        <f>IF(OR(E84&gt;Settings!$B$30,Q84&gt;Settings!$B$37),0,1)</f>
        <v>1</v>
      </c>
      <c r="X84" s="15">
        <f>IF(AND(W84=1,Q84&lt;=Settings!$B$36),1,0)</f>
        <v>1</v>
      </c>
    </row>
    <row r="85" spans="1:24" x14ac:dyDescent="0.25">
      <c r="A85">
        <v>1</v>
      </c>
      <c r="B85">
        <v>80</v>
      </c>
      <c r="C85" s="13">
        <f>Arrivals!F85</f>
        <v>4755.851269931868</v>
      </c>
      <c r="D85" s="13">
        <f>Arrivals!K85</f>
        <v>300</v>
      </c>
      <c r="E85" s="14">
        <f>D85*8/Settings!$B$28+Settings!$B$29</f>
        <v>24.02</v>
      </c>
      <c r="F85" s="14">
        <f t="shared" si="15"/>
        <v>4755.851269931868</v>
      </c>
      <c r="G85" s="14">
        <f t="shared" si="26"/>
        <v>4721.7651176536529</v>
      </c>
      <c r="H85" s="14">
        <f t="shared" si="16"/>
        <v>4755.851269931868</v>
      </c>
      <c r="I85" s="14">
        <f>MOD(H85-Settings!$B$32,Settings!$B$33)</f>
        <v>435.85126993186805</v>
      </c>
      <c r="J85" s="14">
        <f>IF(I85&lt;Settings!$B$30,IF(Settings!$B$30-I85&gt;=E85,H85,H85+(Settings!$B$30-I85)+Settings!$B$31),H85+(Settings!$B$33-I85))</f>
        <v>4755.851269931868</v>
      </c>
      <c r="K85" s="14">
        <f t="shared" si="17"/>
        <v>4779.8712699318685</v>
      </c>
      <c r="L85" s="14">
        <f t="shared" si="18"/>
        <v>4779.8712699318685</v>
      </c>
      <c r="M85" s="14">
        <f t="shared" si="27"/>
        <v>4723.0212308919381</v>
      </c>
      <c r="N85" s="14">
        <f t="shared" si="19"/>
        <v>4779.8712699318685</v>
      </c>
      <c r="O85" s="13">
        <f>Arrivals!I85</f>
        <v>2.8884012493580826</v>
      </c>
      <c r="P85" s="14">
        <f t="shared" si="20"/>
        <v>4782.7596711812266</v>
      </c>
      <c r="Q85" s="14">
        <f t="shared" si="21"/>
        <v>26.908401249358576</v>
      </c>
      <c r="R85" s="14">
        <f t="shared" si="22"/>
        <v>0</v>
      </c>
      <c r="S85" s="14">
        <f t="shared" si="23"/>
        <v>0</v>
      </c>
      <c r="T85" s="14">
        <f t="shared" si="24"/>
        <v>0</v>
      </c>
      <c r="U85" s="14">
        <f t="shared" si="25"/>
        <v>0</v>
      </c>
      <c r="V85" t="str">
        <f>IF(MOD(C85-Settings!$B$32,Settings!$B$33)&lt;Settings!$B$30,"Up","Down")</f>
        <v>Up</v>
      </c>
      <c r="W85" s="15">
        <f>IF(OR(E85&gt;Settings!$B$30,Q85&gt;Settings!$B$37),0,1)</f>
        <v>1</v>
      </c>
      <c r="X85" s="15">
        <f>IF(AND(W85=1,Q85&lt;=Settings!$B$36),1,0)</f>
        <v>1</v>
      </c>
    </row>
    <row r="86" spans="1:24" x14ac:dyDescent="0.25">
      <c r="A86">
        <v>1</v>
      </c>
      <c r="B86">
        <v>81</v>
      </c>
      <c r="C86" s="13">
        <f>Arrivals!F86</f>
        <v>4846.1905767552616</v>
      </c>
      <c r="D86" s="13">
        <f>Arrivals!K86</f>
        <v>300</v>
      </c>
      <c r="E86" s="14">
        <f>D86*8/Settings!$B$28+Settings!$B$29</f>
        <v>24.02</v>
      </c>
      <c r="F86" s="14">
        <f t="shared" si="15"/>
        <v>4846.1905767552616</v>
      </c>
      <c r="G86" s="14">
        <f t="shared" si="26"/>
        <v>4779.8712699318685</v>
      </c>
      <c r="H86" s="14">
        <f t="shared" si="16"/>
        <v>4846.1905767552616</v>
      </c>
      <c r="I86" s="14">
        <f>MOD(H86-Settings!$B$32,Settings!$B$33)</f>
        <v>526.19057675526165</v>
      </c>
      <c r="J86" s="14">
        <f>IF(I86&lt;Settings!$B$30,IF(Settings!$B$30-I86&gt;=E86,H86,H86+(Settings!$B$30-I86)+Settings!$B$31),H86+(Settings!$B$33-I86))</f>
        <v>4846.1905767552616</v>
      </c>
      <c r="K86" s="14">
        <f t="shared" si="17"/>
        <v>4870.2105767552621</v>
      </c>
      <c r="L86" s="14">
        <f t="shared" si="18"/>
        <v>4870.2105767552621</v>
      </c>
      <c r="M86" s="14">
        <f t="shared" si="27"/>
        <v>4782.7596711812266</v>
      </c>
      <c r="N86" s="14">
        <f t="shared" si="19"/>
        <v>4870.2105767552621</v>
      </c>
      <c r="O86" s="13">
        <f>Arrivals!I86</f>
        <v>1.5375509784807264</v>
      </c>
      <c r="P86" s="14">
        <f t="shared" si="20"/>
        <v>4871.7481277337429</v>
      </c>
      <c r="Q86" s="14">
        <f t="shared" si="21"/>
        <v>25.557550978481231</v>
      </c>
      <c r="R86" s="14">
        <f t="shared" si="22"/>
        <v>0</v>
      </c>
      <c r="S86" s="14">
        <f t="shared" si="23"/>
        <v>0</v>
      </c>
      <c r="T86" s="14">
        <f t="shared" si="24"/>
        <v>0</v>
      </c>
      <c r="U86" s="14">
        <f t="shared" si="25"/>
        <v>0</v>
      </c>
      <c r="V86" t="str">
        <f>IF(MOD(C86-Settings!$B$32,Settings!$B$33)&lt;Settings!$B$30,"Up","Down")</f>
        <v>Up</v>
      </c>
      <c r="W86" s="15">
        <f>IF(OR(E86&gt;Settings!$B$30,Q86&gt;Settings!$B$37),0,1)</f>
        <v>1</v>
      </c>
      <c r="X86" s="15">
        <f>IF(AND(W86=1,Q86&lt;=Settings!$B$36),1,0)</f>
        <v>1</v>
      </c>
    </row>
    <row r="87" spans="1:24" x14ac:dyDescent="0.25">
      <c r="A87">
        <v>1</v>
      </c>
      <c r="B87">
        <v>82</v>
      </c>
      <c r="C87" s="13">
        <f>Arrivals!F87</f>
        <v>5264.5361600977712</v>
      </c>
      <c r="D87" s="13">
        <f>Arrivals!K87</f>
        <v>300</v>
      </c>
      <c r="E87" s="14">
        <f>D87*8/Settings!$B$28+Settings!$B$29</f>
        <v>24.02</v>
      </c>
      <c r="F87" s="14">
        <f t="shared" si="15"/>
        <v>5264.5361600977712</v>
      </c>
      <c r="G87" s="14">
        <f t="shared" si="26"/>
        <v>4870.2105767552621</v>
      </c>
      <c r="H87" s="14">
        <f t="shared" si="16"/>
        <v>5264.5361600977712</v>
      </c>
      <c r="I87" s="14">
        <f>MOD(H87-Settings!$B$32,Settings!$B$33)</f>
        <v>224.53616009777124</v>
      </c>
      <c r="J87" s="14">
        <f>IF(I87&lt;Settings!$B$30,IF(Settings!$B$30-I87&gt;=E87,H87,H87+(Settings!$B$30-I87)+Settings!$B$31),H87+(Settings!$B$33-I87))</f>
        <v>5264.5361600977712</v>
      </c>
      <c r="K87" s="14">
        <f t="shared" si="17"/>
        <v>5288.5561600977717</v>
      </c>
      <c r="L87" s="14">
        <f t="shared" si="18"/>
        <v>5288.5561600977717</v>
      </c>
      <c r="M87" s="14">
        <f t="shared" si="27"/>
        <v>4871.7481277337429</v>
      </c>
      <c r="N87" s="14">
        <f t="shared" si="19"/>
        <v>5288.5561600977717</v>
      </c>
      <c r="O87" s="13">
        <f>Arrivals!I87</f>
        <v>4.3395057376269977</v>
      </c>
      <c r="P87" s="14">
        <f t="shared" si="20"/>
        <v>5292.8956658353991</v>
      </c>
      <c r="Q87" s="14">
        <f t="shared" si="21"/>
        <v>28.359505737627842</v>
      </c>
      <c r="R87" s="14">
        <f t="shared" si="22"/>
        <v>0</v>
      </c>
      <c r="S87" s="14">
        <f t="shared" si="23"/>
        <v>0</v>
      </c>
      <c r="T87" s="14">
        <f t="shared" si="24"/>
        <v>0</v>
      </c>
      <c r="U87" s="14">
        <f t="shared" si="25"/>
        <v>0</v>
      </c>
      <c r="V87" t="str">
        <f>IF(MOD(C87-Settings!$B$32,Settings!$B$33)&lt;Settings!$B$30,"Up","Down")</f>
        <v>Up</v>
      </c>
      <c r="W87" s="15">
        <f>IF(OR(E87&gt;Settings!$B$30,Q87&gt;Settings!$B$37),0,1)</f>
        <v>1</v>
      </c>
      <c r="X87" s="15">
        <f>IF(AND(W87=1,Q87&lt;=Settings!$B$36),1,0)</f>
        <v>1</v>
      </c>
    </row>
    <row r="88" spans="1:24" x14ac:dyDescent="0.25">
      <c r="A88">
        <v>1</v>
      </c>
      <c r="B88">
        <v>83</v>
      </c>
      <c r="C88" s="13">
        <f>Arrivals!F88</f>
        <v>5281.4402681053498</v>
      </c>
      <c r="D88" s="13">
        <f>Arrivals!K88</f>
        <v>300</v>
      </c>
      <c r="E88" s="14">
        <f>D88*8/Settings!$B$28+Settings!$B$29</f>
        <v>24.02</v>
      </c>
      <c r="F88" s="14">
        <f t="shared" si="15"/>
        <v>5281.4402681053498</v>
      </c>
      <c r="G88" s="14">
        <f t="shared" si="26"/>
        <v>5288.5561600977717</v>
      </c>
      <c r="H88" s="14">
        <f t="shared" si="16"/>
        <v>5288.5561600977717</v>
      </c>
      <c r="I88" s="14">
        <f>MOD(H88-Settings!$B$32,Settings!$B$33)</f>
        <v>248.55616009777168</v>
      </c>
      <c r="J88" s="14">
        <f>IF(I88&lt;Settings!$B$30,IF(Settings!$B$30-I88&gt;=E88,H88,H88+(Settings!$B$30-I88)+Settings!$B$31),H88+(Settings!$B$33-I88))</f>
        <v>5288.5561600977717</v>
      </c>
      <c r="K88" s="14">
        <f t="shared" si="17"/>
        <v>5312.5761600977721</v>
      </c>
      <c r="L88" s="14">
        <f t="shared" si="18"/>
        <v>5312.5761600977721</v>
      </c>
      <c r="M88" s="14">
        <f t="shared" si="27"/>
        <v>5292.8956658353991</v>
      </c>
      <c r="N88" s="14">
        <f t="shared" si="19"/>
        <v>5312.5761600977721</v>
      </c>
      <c r="O88" s="13">
        <f>Arrivals!I88</f>
        <v>0.80796467966787877</v>
      </c>
      <c r="P88" s="14">
        <f t="shared" si="20"/>
        <v>5313.3841247774399</v>
      </c>
      <c r="Q88" s="14">
        <f t="shared" si="21"/>
        <v>31.943856672090078</v>
      </c>
      <c r="R88" s="14">
        <f t="shared" si="22"/>
        <v>7.1158919924218935</v>
      </c>
      <c r="S88" s="14">
        <f t="shared" si="23"/>
        <v>0</v>
      </c>
      <c r="T88" s="14">
        <f t="shared" si="24"/>
        <v>0</v>
      </c>
      <c r="U88" s="14">
        <f t="shared" si="25"/>
        <v>7.1158919924218935</v>
      </c>
      <c r="V88" t="str">
        <f>IF(MOD(C88-Settings!$B$32,Settings!$B$33)&lt;Settings!$B$30,"Up","Down")</f>
        <v>Up</v>
      </c>
      <c r="W88" s="15">
        <f>IF(OR(E88&gt;Settings!$B$30,Q88&gt;Settings!$B$37),0,1)</f>
        <v>1</v>
      </c>
      <c r="X88" s="15">
        <f>IF(AND(W88=1,Q88&lt;=Settings!$B$36),1,0)</f>
        <v>1</v>
      </c>
    </row>
    <row r="89" spans="1:24" x14ac:dyDescent="0.25">
      <c r="A89">
        <v>1</v>
      </c>
      <c r="B89">
        <v>84</v>
      </c>
      <c r="C89" s="13">
        <f>Arrivals!F89</f>
        <v>5331.2478201332588</v>
      </c>
      <c r="D89" s="13">
        <f>Arrivals!K89</f>
        <v>300</v>
      </c>
      <c r="E89" s="14">
        <f>D89*8/Settings!$B$28+Settings!$B$29</f>
        <v>24.02</v>
      </c>
      <c r="F89" s="14">
        <f t="shared" si="15"/>
        <v>5331.2478201332588</v>
      </c>
      <c r="G89" s="14">
        <f t="shared" si="26"/>
        <v>5312.5761600977721</v>
      </c>
      <c r="H89" s="14">
        <f t="shared" si="16"/>
        <v>5331.2478201332588</v>
      </c>
      <c r="I89" s="14">
        <f>MOD(H89-Settings!$B$32,Settings!$B$33)</f>
        <v>291.24782013325876</v>
      </c>
      <c r="J89" s="14">
        <f>IF(I89&lt;Settings!$B$30,IF(Settings!$B$30-I89&gt;=E89,H89,H89+(Settings!$B$30-I89)+Settings!$B$31),H89+(Settings!$B$33-I89))</f>
        <v>5331.2478201332588</v>
      </c>
      <c r="K89" s="14">
        <f t="shared" si="17"/>
        <v>5355.2678201332592</v>
      </c>
      <c r="L89" s="14">
        <f t="shared" si="18"/>
        <v>5355.2678201332592</v>
      </c>
      <c r="M89" s="14">
        <f t="shared" si="27"/>
        <v>5313.3841247774399</v>
      </c>
      <c r="N89" s="14">
        <f t="shared" si="19"/>
        <v>5355.2678201332592</v>
      </c>
      <c r="O89" s="13">
        <f>Arrivals!I89</f>
        <v>13.328487686285898</v>
      </c>
      <c r="P89" s="14">
        <f t="shared" si="20"/>
        <v>5368.5963078195455</v>
      </c>
      <c r="Q89" s="14">
        <f t="shared" si="21"/>
        <v>37.348487686286717</v>
      </c>
      <c r="R89" s="14">
        <f t="shared" si="22"/>
        <v>0</v>
      </c>
      <c r="S89" s="14">
        <f t="shared" si="23"/>
        <v>0</v>
      </c>
      <c r="T89" s="14">
        <f t="shared" si="24"/>
        <v>0</v>
      </c>
      <c r="U89" s="14">
        <f t="shared" si="25"/>
        <v>0</v>
      </c>
      <c r="V89" t="str">
        <f>IF(MOD(C89-Settings!$B$32,Settings!$B$33)&lt;Settings!$B$30,"Up","Down")</f>
        <v>Up</v>
      </c>
      <c r="W89" s="15">
        <f>IF(OR(E89&gt;Settings!$B$30,Q89&gt;Settings!$B$37),0,1)</f>
        <v>1</v>
      </c>
      <c r="X89" s="15">
        <f>IF(AND(W89=1,Q89&lt;=Settings!$B$36),1,0)</f>
        <v>1</v>
      </c>
    </row>
    <row r="90" spans="1:24" x14ac:dyDescent="0.25">
      <c r="A90">
        <v>1</v>
      </c>
      <c r="B90">
        <v>85</v>
      </c>
      <c r="C90" s="13">
        <f>Arrivals!F90</f>
        <v>5347.874248834939</v>
      </c>
      <c r="D90" s="13">
        <f>Arrivals!K90</f>
        <v>300</v>
      </c>
      <c r="E90" s="14">
        <f>D90*8/Settings!$B$28+Settings!$B$29</f>
        <v>24.02</v>
      </c>
      <c r="F90" s="14">
        <f t="shared" si="15"/>
        <v>5347.874248834939</v>
      </c>
      <c r="G90" s="14">
        <f t="shared" si="26"/>
        <v>5355.2678201332592</v>
      </c>
      <c r="H90" s="14">
        <f t="shared" si="16"/>
        <v>5355.2678201332592</v>
      </c>
      <c r="I90" s="14">
        <f>MOD(H90-Settings!$B$32,Settings!$B$33)</f>
        <v>315.26782013325919</v>
      </c>
      <c r="J90" s="14">
        <f>IF(I90&lt;Settings!$B$30,IF(Settings!$B$30-I90&gt;=E90,H90,H90+(Settings!$B$30-I90)+Settings!$B$31),H90+(Settings!$B$33-I90))</f>
        <v>5355.2678201332592</v>
      </c>
      <c r="K90" s="14">
        <f t="shared" si="17"/>
        <v>5379.2878201332596</v>
      </c>
      <c r="L90" s="14">
        <f t="shared" si="18"/>
        <v>5379.2878201332596</v>
      </c>
      <c r="M90" s="14">
        <f t="shared" si="27"/>
        <v>5368.5963078195455</v>
      </c>
      <c r="N90" s="14">
        <f t="shared" si="19"/>
        <v>5379.2878201332596</v>
      </c>
      <c r="O90" s="13">
        <f>Arrivals!I90</f>
        <v>4.8215504646595626</v>
      </c>
      <c r="P90" s="14">
        <f t="shared" si="20"/>
        <v>5384.1093705979192</v>
      </c>
      <c r="Q90" s="14">
        <f t="shared" si="21"/>
        <v>36.23512176298027</v>
      </c>
      <c r="R90" s="14">
        <f t="shared" si="22"/>
        <v>7.3935712983202393</v>
      </c>
      <c r="S90" s="14">
        <f t="shared" si="23"/>
        <v>0</v>
      </c>
      <c r="T90" s="14">
        <f t="shared" si="24"/>
        <v>0</v>
      </c>
      <c r="U90" s="14">
        <f t="shared" si="25"/>
        <v>7.3935712983202393</v>
      </c>
      <c r="V90" t="str">
        <f>IF(MOD(C90-Settings!$B$32,Settings!$B$33)&lt;Settings!$B$30,"Up","Down")</f>
        <v>Up</v>
      </c>
      <c r="W90" s="15">
        <f>IF(OR(E90&gt;Settings!$B$30,Q90&gt;Settings!$B$37),0,1)</f>
        <v>1</v>
      </c>
      <c r="X90" s="15">
        <f>IF(AND(W90=1,Q90&lt;=Settings!$B$36),1,0)</f>
        <v>1</v>
      </c>
    </row>
    <row r="91" spans="1:24" x14ac:dyDescent="0.25">
      <c r="A91">
        <v>1</v>
      </c>
      <c r="B91">
        <v>86</v>
      </c>
      <c r="C91" s="13">
        <f>Arrivals!F91</f>
        <v>5429.4156021119907</v>
      </c>
      <c r="D91" s="13">
        <f>Arrivals!K91</f>
        <v>300</v>
      </c>
      <c r="E91" s="14">
        <f>D91*8/Settings!$B$28+Settings!$B$29</f>
        <v>24.02</v>
      </c>
      <c r="F91" s="14">
        <f t="shared" si="15"/>
        <v>5429.4156021119907</v>
      </c>
      <c r="G91" s="14">
        <f t="shared" si="26"/>
        <v>5379.2878201332596</v>
      </c>
      <c r="H91" s="14">
        <f t="shared" si="16"/>
        <v>5429.4156021119907</v>
      </c>
      <c r="I91" s="14">
        <f>MOD(H91-Settings!$B$32,Settings!$B$33)</f>
        <v>389.41560211199067</v>
      </c>
      <c r="J91" s="14">
        <f>IF(I91&lt;Settings!$B$30,IF(Settings!$B$30-I91&gt;=E91,H91,H91+(Settings!$B$30-I91)+Settings!$B$31),H91+(Settings!$B$33-I91))</f>
        <v>5429.4156021119907</v>
      </c>
      <c r="K91" s="14">
        <f t="shared" si="17"/>
        <v>5453.4356021119911</v>
      </c>
      <c r="L91" s="14">
        <f t="shared" si="18"/>
        <v>5453.4356021119911</v>
      </c>
      <c r="M91" s="14">
        <f t="shared" si="27"/>
        <v>5384.1093705979192</v>
      </c>
      <c r="N91" s="14">
        <f t="shared" si="19"/>
        <v>5453.4356021119911</v>
      </c>
      <c r="O91" s="13">
        <f>Arrivals!I91</f>
        <v>0.11598043986057199</v>
      </c>
      <c r="P91" s="14">
        <f t="shared" si="20"/>
        <v>5453.5515825518514</v>
      </c>
      <c r="Q91" s="14">
        <f t="shared" si="21"/>
        <v>24.135980439860759</v>
      </c>
      <c r="R91" s="14">
        <f t="shared" si="22"/>
        <v>0</v>
      </c>
      <c r="S91" s="14">
        <f t="shared" si="23"/>
        <v>0</v>
      </c>
      <c r="T91" s="14">
        <f t="shared" si="24"/>
        <v>0</v>
      </c>
      <c r="U91" s="14">
        <f t="shared" si="25"/>
        <v>0</v>
      </c>
      <c r="V91" t="str">
        <f>IF(MOD(C91-Settings!$B$32,Settings!$B$33)&lt;Settings!$B$30,"Up","Down")</f>
        <v>Up</v>
      </c>
      <c r="W91" s="15">
        <f>IF(OR(E91&gt;Settings!$B$30,Q91&gt;Settings!$B$37),0,1)</f>
        <v>1</v>
      </c>
      <c r="X91" s="15">
        <f>IF(AND(W91=1,Q91&lt;=Settings!$B$36),1,0)</f>
        <v>1</v>
      </c>
    </row>
    <row r="92" spans="1:24" x14ac:dyDescent="0.25">
      <c r="A92">
        <v>1</v>
      </c>
      <c r="B92">
        <v>87</v>
      </c>
      <c r="C92" s="13">
        <f>Arrivals!F92</f>
        <v>5434.6705408135203</v>
      </c>
      <c r="D92" s="13">
        <f>Arrivals!K92</f>
        <v>300</v>
      </c>
      <c r="E92" s="14">
        <f>D92*8/Settings!$B$28+Settings!$B$29</f>
        <v>24.02</v>
      </c>
      <c r="F92" s="14">
        <f t="shared" si="15"/>
        <v>5434.6705408135203</v>
      </c>
      <c r="G92" s="14">
        <f t="shared" si="26"/>
        <v>5453.4356021119911</v>
      </c>
      <c r="H92" s="14">
        <f t="shared" si="16"/>
        <v>5453.4356021119911</v>
      </c>
      <c r="I92" s="14">
        <f>MOD(H92-Settings!$B$32,Settings!$B$33)</f>
        <v>413.4356021119911</v>
      </c>
      <c r="J92" s="14">
        <f>IF(I92&lt;Settings!$B$30,IF(Settings!$B$30-I92&gt;=E92,H92,H92+(Settings!$B$30-I92)+Settings!$B$31),H92+(Settings!$B$33-I92))</f>
        <v>5453.4356021119911</v>
      </c>
      <c r="K92" s="14">
        <f t="shared" si="17"/>
        <v>5477.4556021119915</v>
      </c>
      <c r="L92" s="14">
        <f t="shared" si="18"/>
        <v>5477.4556021119915</v>
      </c>
      <c r="M92" s="14">
        <f t="shared" si="27"/>
        <v>5453.5515825518514</v>
      </c>
      <c r="N92" s="14">
        <f t="shared" si="19"/>
        <v>5477.4556021119915</v>
      </c>
      <c r="O92" s="13">
        <f>Arrivals!I92</f>
        <v>1.5641421979283203</v>
      </c>
      <c r="P92" s="14">
        <f t="shared" si="20"/>
        <v>5479.0197443099196</v>
      </c>
      <c r="Q92" s="14">
        <f t="shared" si="21"/>
        <v>44.349203496399241</v>
      </c>
      <c r="R92" s="14">
        <f t="shared" si="22"/>
        <v>18.765061298470755</v>
      </c>
      <c r="S92" s="14">
        <f t="shared" si="23"/>
        <v>0</v>
      </c>
      <c r="T92" s="14">
        <f t="shared" si="24"/>
        <v>0</v>
      </c>
      <c r="U92" s="14">
        <f t="shared" si="25"/>
        <v>18.765061298470755</v>
      </c>
      <c r="V92" t="str">
        <f>IF(MOD(C92-Settings!$B$32,Settings!$B$33)&lt;Settings!$B$30,"Up","Down")</f>
        <v>Up</v>
      </c>
      <c r="W92" s="15">
        <f>IF(OR(E92&gt;Settings!$B$30,Q92&gt;Settings!$B$37),0,1)</f>
        <v>1</v>
      </c>
      <c r="X92" s="15">
        <f>IF(AND(W92=1,Q92&lt;=Settings!$B$36),1,0)</f>
        <v>1</v>
      </c>
    </row>
    <row r="93" spans="1:24" x14ac:dyDescent="0.25">
      <c r="A93">
        <v>1</v>
      </c>
      <c r="B93">
        <v>88</v>
      </c>
      <c r="C93" s="13">
        <f>Arrivals!F93</f>
        <v>5463.0515818540971</v>
      </c>
      <c r="D93" s="13">
        <f>Arrivals!K93</f>
        <v>300</v>
      </c>
      <c r="E93" s="14">
        <f>D93*8/Settings!$B$28+Settings!$B$29</f>
        <v>24.02</v>
      </c>
      <c r="F93" s="14">
        <f t="shared" si="15"/>
        <v>5463.0515818540971</v>
      </c>
      <c r="G93" s="14">
        <f t="shared" si="26"/>
        <v>5477.4556021119915</v>
      </c>
      <c r="H93" s="14">
        <f t="shared" si="16"/>
        <v>5477.4556021119915</v>
      </c>
      <c r="I93" s="14">
        <f>MOD(H93-Settings!$B$32,Settings!$B$33)</f>
        <v>437.45560211199154</v>
      </c>
      <c r="J93" s="14">
        <f>IF(I93&lt;Settings!$B$30,IF(Settings!$B$30-I93&gt;=E93,H93,H93+(Settings!$B$30-I93)+Settings!$B$31),H93+(Settings!$B$33-I93))</f>
        <v>5477.4556021119915</v>
      </c>
      <c r="K93" s="14">
        <f t="shared" si="17"/>
        <v>5501.475602111992</v>
      </c>
      <c r="L93" s="14">
        <f t="shared" si="18"/>
        <v>5501.475602111992</v>
      </c>
      <c r="M93" s="14">
        <f t="shared" si="27"/>
        <v>5479.0197443099196</v>
      </c>
      <c r="N93" s="14">
        <f t="shared" si="19"/>
        <v>5501.475602111992</v>
      </c>
      <c r="O93" s="13">
        <f>Arrivals!I93</f>
        <v>2.6375653248990356</v>
      </c>
      <c r="P93" s="14">
        <f t="shared" si="20"/>
        <v>5504.1131674368908</v>
      </c>
      <c r="Q93" s="14">
        <f t="shared" si="21"/>
        <v>41.061585582793668</v>
      </c>
      <c r="R93" s="14">
        <f t="shared" si="22"/>
        <v>14.404020257894445</v>
      </c>
      <c r="S93" s="14">
        <f t="shared" si="23"/>
        <v>0</v>
      </c>
      <c r="T93" s="14">
        <f t="shared" si="24"/>
        <v>0</v>
      </c>
      <c r="U93" s="14">
        <f t="shared" si="25"/>
        <v>14.404020257894445</v>
      </c>
      <c r="V93" t="str">
        <f>IF(MOD(C93-Settings!$B$32,Settings!$B$33)&lt;Settings!$B$30,"Up","Down")</f>
        <v>Up</v>
      </c>
      <c r="W93" s="15">
        <f>IF(OR(E93&gt;Settings!$B$30,Q93&gt;Settings!$B$37),0,1)</f>
        <v>1</v>
      </c>
      <c r="X93" s="15">
        <f>IF(AND(W93=1,Q93&lt;=Settings!$B$36),1,0)</f>
        <v>1</v>
      </c>
    </row>
    <row r="94" spans="1:24" x14ac:dyDescent="0.25">
      <c r="A94">
        <v>1</v>
      </c>
      <c r="B94">
        <v>89</v>
      </c>
      <c r="C94" s="13">
        <f>Arrivals!F94</f>
        <v>5479.0933648504515</v>
      </c>
      <c r="D94" s="13">
        <f>Arrivals!K94</f>
        <v>300</v>
      </c>
      <c r="E94" s="14">
        <f>D94*8/Settings!$B$28+Settings!$B$29</f>
        <v>24.02</v>
      </c>
      <c r="F94" s="14">
        <f t="shared" si="15"/>
        <v>5479.0933648504515</v>
      </c>
      <c r="G94" s="14">
        <f t="shared" si="26"/>
        <v>5501.475602111992</v>
      </c>
      <c r="H94" s="14">
        <f t="shared" si="16"/>
        <v>5501.475602111992</v>
      </c>
      <c r="I94" s="14">
        <f>MOD(H94-Settings!$B$32,Settings!$B$33)</f>
        <v>461.47560211199198</v>
      </c>
      <c r="J94" s="14">
        <f>IF(I94&lt;Settings!$B$30,IF(Settings!$B$30-I94&gt;=E94,H94,H94+(Settings!$B$30-I94)+Settings!$B$31),H94+(Settings!$B$33-I94))</f>
        <v>5501.475602111992</v>
      </c>
      <c r="K94" s="14">
        <f t="shared" si="17"/>
        <v>5525.4956021119924</v>
      </c>
      <c r="L94" s="14">
        <f t="shared" si="18"/>
        <v>5525.4956021119924</v>
      </c>
      <c r="M94" s="14">
        <f t="shared" si="27"/>
        <v>5504.1131674368908</v>
      </c>
      <c r="N94" s="14">
        <f t="shared" si="19"/>
        <v>5525.4956021119924</v>
      </c>
      <c r="O94" s="13">
        <f>Arrivals!I94</f>
        <v>18.700782789502373</v>
      </c>
      <c r="P94" s="14">
        <f t="shared" si="20"/>
        <v>5544.1963849014946</v>
      </c>
      <c r="Q94" s="14">
        <f t="shared" si="21"/>
        <v>65.103020051043131</v>
      </c>
      <c r="R94" s="14">
        <f t="shared" si="22"/>
        <v>22.382237261540467</v>
      </c>
      <c r="S94" s="14">
        <f t="shared" si="23"/>
        <v>0</v>
      </c>
      <c r="T94" s="14">
        <f t="shared" si="24"/>
        <v>0</v>
      </c>
      <c r="U94" s="14">
        <f t="shared" si="25"/>
        <v>22.382237261540467</v>
      </c>
      <c r="V94" t="str">
        <f>IF(MOD(C94-Settings!$B$32,Settings!$B$33)&lt;Settings!$B$30,"Up","Down")</f>
        <v>Up</v>
      </c>
      <c r="W94" s="15">
        <f>IF(OR(E94&gt;Settings!$B$30,Q94&gt;Settings!$B$37),0,1)</f>
        <v>1</v>
      </c>
      <c r="X94" s="15">
        <f>IF(AND(W94=1,Q94&lt;=Settings!$B$36),1,0)</f>
        <v>1</v>
      </c>
    </row>
    <row r="95" spans="1:24" x14ac:dyDescent="0.25">
      <c r="A95">
        <v>1</v>
      </c>
      <c r="B95">
        <v>90</v>
      </c>
      <c r="C95" s="13">
        <f>Arrivals!F95</f>
        <v>5479.3223286144948</v>
      </c>
      <c r="D95" s="13">
        <f>Arrivals!K95</f>
        <v>300</v>
      </c>
      <c r="E95" s="14">
        <f>D95*8/Settings!$B$28+Settings!$B$29</f>
        <v>24.02</v>
      </c>
      <c r="F95" s="14">
        <f t="shared" si="15"/>
        <v>5479.3223286144948</v>
      </c>
      <c r="G95" s="14">
        <f t="shared" si="26"/>
        <v>5525.4956021119924</v>
      </c>
      <c r="H95" s="14">
        <f t="shared" si="16"/>
        <v>5525.4956021119924</v>
      </c>
      <c r="I95" s="14">
        <f>MOD(H95-Settings!$B$32,Settings!$B$33)</f>
        <v>485.49560211199241</v>
      </c>
      <c r="J95" s="14">
        <f>IF(I95&lt;Settings!$B$30,IF(Settings!$B$30-I95&gt;=E95,H95,H95+(Settings!$B$30-I95)+Settings!$B$31),H95+(Settings!$B$33-I95))</f>
        <v>5525.4956021119924</v>
      </c>
      <c r="K95" s="14">
        <f t="shared" si="17"/>
        <v>5549.5156021119928</v>
      </c>
      <c r="L95" s="14">
        <f t="shared" si="18"/>
        <v>5549.5156021119928</v>
      </c>
      <c r="M95" s="14">
        <f t="shared" si="27"/>
        <v>5544.1963849014946</v>
      </c>
      <c r="N95" s="14">
        <f t="shared" si="19"/>
        <v>5549.5156021119928</v>
      </c>
      <c r="O95" s="13">
        <f>Arrivals!I95</f>
        <v>1.4071388901522821</v>
      </c>
      <c r="P95" s="14">
        <f t="shared" si="20"/>
        <v>5550.9227410021449</v>
      </c>
      <c r="Q95" s="14">
        <f t="shared" si="21"/>
        <v>71.600412387650067</v>
      </c>
      <c r="R95" s="14">
        <f t="shared" si="22"/>
        <v>46.173273497497576</v>
      </c>
      <c r="S95" s="14">
        <f t="shared" si="23"/>
        <v>0</v>
      </c>
      <c r="T95" s="14">
        <f t="shared" si="24"/>
        <v>0</v>
      </c>
      <c r="U95" s="14">
        <f t="shared" si="25"/>
        <v>46.173273497497576</v>
      </c>
      <c r="V95" t="str">
        <f>IF(MOD(C95-Settings!$B$32,Settings!$B$33)&lt;Settings!$B$30,"Up","Down")</f>
        <v>Up</v>
      </c>
      <c r="W95" s="15">
        <f>IF(OR(E95&gt;Settings!$B$30,Q95&gt;Settings!$B$37),0,1)</f>
        <v>1</v>
      </c>
      <c r="X95" s="15">
        <f>IF(AND(W95=1,Q95&lt;=Settings!$B$36),1,0)</f>
        <v>1</v>
      </c>
    </row>
    <row r="96" spans="1:24" x14ac:dyDescent="0.25">
      <c r="A96">
        <v>1</v>
      </c>
      <c r="B96">
        <v>91</v>
      </c>
      <c r="C96" s="13">
        <f>Arrivals!F96</f>
        <v>5480.1894020108948</v>
      </c>
      <c r="D96" s="13">
        <f>Arrivals!K96</f>
        <v>300</v>
      </c>
      <c r="E96" s="14">
        <f>D96*8/Settings!$B$28+Settings!$B$29</f>
        <v>24.02</v>
      </c>
      <c r="F96" s="14">
        <f t="shared" si="15"/>
        <v>5480.1894020108948</v>
      </c>
      <c r="G96" s="14">
        <f t="shared" si="26"/>
        <v>5549.5156021119928</v>
      </c>
      <c r="H96" s="14">
        <f t="shared" si="16"/>
        <v>5549.5156021119928</v>
      </c>
      <c r="I96" s="14">
        <f>MOD(H96-Settings!$B$32,Settings!$B$33)</f>
        <v>509.51560211199285</v>
      </c>
      <c r="J96" s="14">
        <f>IF(I96&lt;Settings!$B$30,IF(Settings!$B$30-I96&gt;=E96,H96,H96+(Settings!$B$30-I96)+Settings!$B$31),H96+(Settings!$B$33-I96))</f>
        <v>5549.5156021119928</v>
      </c>
      <c r="K96" s="14">
        <f t="shared" si="17"/>
        <v>5573.5356021119933</v>
      </c>
      <c r="L96" s="14">
        <f t="shared" si="18"/>
        <v>5573.5356021119933</v>
      </c>
      <c r="M96" s="14">
        <f t="shared" si="27"/>
        <v>5550.9227410021449</v>
      </c>
      <c r="N96" s="14">
        <f t="shared" si="19"/>
        <v>5573.5356021119933</v>
      </c>
      <c r="O96" s="13">
        <f>Arrivals!I96</f>
        <v>2.2214108305720774</v>
      </c>
      <c r="P96" s="14">
        <f t="shared" si="20"/>
        <v>5575.7570129425658</v>
      </c>
      <c r="Q96" s="14">
        <f t="shared" si="21"/>
        <v>95.56761093167097</v>
      </c>
      <c r="R96" s="14">
        <f t="shared" si="22"/>
        <v>69.326200101098038</v>
      </c>
      <c r="S96" s="14">
        <f t="shared" si="23"/>
        <v>0</v>
      </c>
      <c r="T96" s="14">
        <f t="shared" si="24"/>
        <v>0</v>
      </c>
      <c r="U96" s="14">
        <f t="shared" si="25"/>
        <v>69.326200101098038</v>
      </c>
      <c r="V96" t="str">
        <f>IF(MOD(C96-Settings!$B$32,Settings!$B$33)&lt;Settings!$B$30,"Up","Down")</f>
        <v>Up</v>
      </c>
      <c r="W96" s="15">
        <f>IF(OR(E96&gt;Settings!$B$30,Q96&gt;Settings!$B$37),0,1)</f>
        <v>1</v>
      </c>
      <c r="X96" s="15">
        <f>IF(AND(W96=1,Q96&lt;=Settings!$B$36),1,0)</f>
        <v>1</v>
      </c>
    </row>
    <row r="97" spans="1:24" x14ac:dyDescent="0.25">
      <c r="A97">
        <v>1</v>
      </c>
      <c r="B97">
        <v>92</v>
      </c>
      <c r="C97" s="13">
        <f>Arrivals!F97</f>
        <v>5488.9023258242987</v>
      </c>
      <c r="D97" s="13">
        <f>Arrivals!K97</f>
        <v>300</v>
      </c>
      <c r="E97" s="14">
        <f>D97*8/Settings!$B$28+Settings!$B$29</f>
        <v>24.02</v>
      </c>
      <c r="F97" s="14">
        <f t="shared" si="15"/>
        <v>5488.9023258242987</v>
      </c>
      <c r="G97" s="14">
        <f t="shared" si="26"/>
        <v>5573.5356021119933</v>
      </c>
      <c r="H97" s="14">
        <f t="shared" si="16"/>
        <v>5573.5356021119933</v>
      </c>
      <c r="I97" s="14">
        <f>MOD(H97-Settings!$B$32,Settings!$B$33)</f>
        <v>533.53560211199328</v>
      </c>
      <c r="J97" s="14">
        <f>IF(I97&lt;Settings!$B$30,IF(Settings!$B$30-I97&gt;=E97,H97,H97+(Settings!$B$30-I97)+Settings!$B$31),H97+(Settings!$B$33-I97))</f>
        <v>5573.5356021119933</v>
      </c>
      <c r="K97" s="14">
        <f t="shared" si="17"/>
        <v>5597.5556021119937</v>
      </c>
      <c r="L97" s="14">
        <f t="shared" si="18"/>
        <v>5597.5556021119937</v>
      </c>
      <c r="M97" s="14">
        <f t="shared" si="27"/>
        <v>5575.7570129425658</v>
      </c>
      <c r="N97" s="14">
        <f t="shared" si="19"/>
        <v>5597.5556021119937</v>
      </c>
      <c r="O97" s="13">
        <f>Arrivals!I97</f>
        <v>14.023816369107895</v>
      </c>
      <c r="P97" s="14">
        <f t="shared" si="20"/>
        <v>5611.579418481102</v>
      </c>
      <c r="Q97" s="14">
        <f t="shared" si="21"/>
        <v>122.67709265680332</v>
      </c>
      <c r="R97" s="14">
        <f t="shared" si="22"/>
        <v>84.633276287694571</v>
      </c>
      <c r="S97" s="14">
        <f t="shared" si="23"/>
        <v>0</v>
      </c>
      <c r="T97" s="14">
        <f t="shared" si="24"/>
        <v>0</v>
      </c>
      <c r="U97" s="14">
        <f t="shared" si="25"/>
        <v>84.633276287694571</v>
      </c>
      <c r="V97" t="str">
        <f>IF(MOD(C97-Settings!$B$32,Settings!$B$33)&lt;Settings!$B$30,"Up","Down")</f>
        <v>Up</v>
      </c>
      <c r="W97" s="15">
        <f>IF(OR(E97&gt;Settings!$B$30,Q97&gt;Settings!$B$37),0,1)</f>
        <v>1</v>
      </c>
      <c r="X97" s="15">
        <f>IF(AND(W97=1,Q97&lt;=Settings!$B$36),1,0)</f>
        <v>0</v>
      </c>
    </row>
    <row r="98" spans="1:24" x14ac:dyDescent="0.25">
      <c r="A98">
        <v>1</v>
      </c>
      <c r="B98">
        <v>93</v>
      </c>
      <c r="C98" s="13">
        <f>Arrivals!F98</f>
        <v>5561.4444598137807</v>
      </c>
      <c r="D98" s="13">
        <f>Arrivals!K98</f>
        <v>300</v>
      </c>
      <c r="E98" s="14">
        <f>D98*8/Settings!$B$28+Settings!$B$29</f>
        <v>24.02</v>
      </c>
      <c r="F98" s="14">
        <f t="shared" si="15"/>
        <v>5561.4444598137807</v>
      </c>
      <c r="G98" s="14">
        <f t="shared" si="26"/>
        <v>5597.5556021119937</v>
      </c>
      <c r="H98" s="14">
        <f t="shared" si="16"/>
        <v>5597.5556021119937</v>
      </c>
      <c r="I98" s="14">
        <f>MOD(H98-Settings!$B$32,Settings!$B$33)</f>
        <v>557.55560211199372</v>
      </c>
      <c r="J98" s="14">
        <f>IF(I98&lt;Settings!$B$30,IF(Settings!$B$30-I98&gt;=E98,H98,H98+(Settings!$B$30-I98)+Settings!$B$31),H98+(Settings!$B$33-I98))</f>
        <v>5597.5556021119937</v>
      </c>
      <c r="K98" s="14">
        <f t="shared" si="17"/>
        <v>5621.5756021119942</v>
      </c>
      <c r="L98" s="14">
        <f t="shared" si="18"/>
        <v>5621.5756021119942</v>
      </c>
      <c r="M98" s="14">
        <f t="shared" si="27"/>
        <v>5611.579418481102</v>
      </c>
      <c r="N98" s="14">
        <f t="shared" si="19"/>
        <v>5621.5756021119942</v>
      </c>
      <c r="O98" s="13">
        <f>Arrivals!I98</f>
        <v>2.657955353384283</v>
      </c>
      <c r="P98" s="14">
        <f t="shared" si="20"/>
        <v>5624.233557465378</v>
      </c>
      <c r="Q98" s="14">
        <f t="shared" si="21"/>
        <v>62.789097651597331</v>
      </c>
      <c r="R98" s="14">
        <f t="shared" si="22"/>
        <v>36.111142298213053</v>
      </c>
      <c r="S98" s="14">
        <f t="shared" si="23"/>
        <v>0</v>
      </c>
      <c r="T98" s="14">
        <f t="shared" si="24"/>
        <v>0</v>
      </c>
      <c r="U98" s="14">
        <f t="shared" si="25"/>
        <v>36.111142298213053</v>
      </c>
      <c r="V98" t="str">
        <f>IF(MOD(C98-Settings!$B$32,Settings!$B$33)&lt;Settings!$B$30,"Up","Down")</f>
        <v>Up</v>
      </c>
      <c r="W98" s="15">
        <f>IF(OR(E98&gt;Settings!$B$30,Q98&gt;Settings!$B$37),0,1)</f>
        <v>1</v>
      </c>
      <c r="X98" s="15">
        <f>IF(AND(W98=1,Q98&lt;=Settings!$B$36),1,0)</f>
        <v>1</v>
      </c>
    </row>
    <row r="99" spans="1:24" x14ac:dyDescent="0.25">
      <c r="A99">
        <v>1</v>
      </c>
      <c r="B99">
        <v>94</v>
      </c>
      <c r="C99" s="13">
        <f>Arrivals!F99</f>
        <v>5588.4512100038037</v>
      </c>
      <c r="D99" s="13">
        <f>Arrivals!K99</f>
        <v>300</v>
      </c>
      <c r="E99" s="14">
        <f>D99*8/Settings!$B$28+Settings!$B$29</f>
        <v>24.02</v>
      </c>
      <c r="F99" s="14">
        <f t="shared" si="15"/>
        <v>5588.4512100038037</v>
      </c>
      <c r="G99" s="14">
        <f t="shared" si="26"/>
        <v>5621.5756021119942</v>
      </c>
      <c r="H99" s="14">
        <f t="shared" si="16"/>
        <v>5621.5756021119942</v>
      </c>
      <c r="I99" s="14">
        <f>MOD(H99-Settings!$B$32,Settings!$B$33)</f>
        <v>581.57560211199416</v>
      </c>
      <c r="J99" s="14">
        <f>IF(I99&lt;Settings!$B$30,IF(Settings!$B$30-I99&gt;=E99,H99,H99+(Settings!$B$30-I99)+Settings!$B$31),H99+(Settings!$B$33-I99))</f>
        <v>5760</v>
      </c>
      <c r="K99" s="14">
        <f t="shared" si="17"/>
        <v>5784.02</v>
      </c>
      <c r="L99" s="14">
        <f t="shared" si="18"/>
        <v>5784.02</v>
      </c>
      <c r="M99" s="14">
        <f t="shared" si="27"/>
        <v>5624.233557465378</v>
      </c>
      <c r="N99" s="14">
        <f t="shared" si="19"/>
        <v>5784.02</v>
      </c>
      <c r="O99" s="13">
        <f>Arrivals!I99</f>
        <v>0.8208131101258016</v>
      </c>
      <c r="P99" s="14">
        <f t="shared" si="20"/>
        <v>5784.840813110126</v>
      </c>
      <c r="Q99" s="14">
        <f t="shared" si="21"/>
        <v>196.38960310632228</v>
      </c>
      <c r="R99" s="14">
        <f t="shared" si="22"/>
        <v>33.124392108190477</v>
      </c>
      <c r="S99" s="14">
        <f t="shared" si="23"/>
        <v>138.42439788800584</v>
      </c>
      <c r="T99" s="14">
        <f t="shared" si="24"/>
        <v>0</v>
      </c>
      <c r="U99" s="14">
        <f t="shared" si="25"/>
        <v>171.54878999619632</v>
      </c>
      <c r="V99" t="str">
        <f>IF(MOD(C99-Settings!$B$32,Settings!$B$33)&lt;Settings!$B$30,"Up","Down")</f>
        <v>Up</v>
      </c>
      <c r="W99" s="15">
        <f>IF(OR(E99&gt;Settings!$B$30,Q99&gt;Settings!$B$37),0,1)</f>
        <v>1</v>
      </c>
      <c r="X99" s="15">
        <f>IF(AND(W99=1,Q99&lt;=Settings!$B$36),1,0)</f>
        <v>0</v>
      </c>
    </row>
    <row r="100" spans="1:24" x14ac:dyDescent="0.25">
      <c r="A100">
        <v>1</v>
      </c>
      <c r="B100">
        <v>95</v>
      </c>
      <c r="C100" s="13">
        <f>Arrivals!F100</f>
        <v>5641.8361492126614</v>
      </c>
      <c r="D100" s="13">
        <f>Arrivals!K100</f>
        <v>300</v>
      </c>
      <c r="E100" s="14">
        <f>D100*8/Settings!$B$28+Settings!$B$29</f>
        <v>24.02</v>
      </c>
      <c r="F100" s="14">
        <f t="shared" si="15"/>
        <v>5641.8361492126614</v>
      </c>
      <c r="G100" s="14">
        <f t="shared" si="26"/>
        <v>5784.02</v>
      </c>
      <c r="H100" s="14">
        <f t="shared" si="16"/>
        <v>5784.02</v>
      </c>
      <c r="I100" s="14">
        <f>MOD(H100-Settings!$B$32,Settings!$B$33)</f>
        <v>24.020000000000437</v>
      </c>
      <c r="J100" s="14">
        <f>IF(I100&lt;Settings!$B$30,IF(Settings!$B$30-I100&gt;=E100,H100,H100+(Settings!$B$30-I100)+Settings!$B$31),H100+(Settings!$B$33-I100))</f>
        <v>5784.02</v>
      </c>
      <c r="K100" s="14">
        <f t="shared" si="17"/>
        <v>5808.0400000000009</v>
      </c>
      <c r="L100" s="14">
        <f t="shared" si="18"/>
        <v>5808.0400000000009</v>
      </c>
      <c r="M100" s="14">
        <f t="shared" si="27"/>
        <v>5784.840813110126</v>
      </c>
      <c r="N100" s="14">
        <f t="shared" si="19"/>
        <v>5808.0400000000009</v>
      </c>
      <c r="O100" s="13">
        <f>Arrivals!I100</f>
        <v>2.2064459172596911E-2</v>
      </c>
      <c r="P100" s="14">
        <f t="shared" si="20"/>
        <v>5808.0620644591736</v>
      </c>
      <c r="Q100" s="14">
        <f t="shared" si="21"/>
        <v>166.22591524651216</v>
      </c>
      <c r="R100" s="14">
        <f t="shared" si="22"/>
        <v>142.183850787339</v>
      </c>
      <c r="S100" s="14">
        <f t="shared" si="23"/>
        <v>0</v>
      </c>
      <c r="T100" s="14">
        <f t="shared" si="24"/>
        <v>0</v>
      </c>
      <c r="U100" s="14">
        <f t="shared" si="25"/>
        <v>142.183850787339</v>
      </c>
      <c r="V100" t="str">
        <f>IF(MOD(C100-Settings!$B$32,Settings!$B$33)&lt;Settings!$B$30,"Up","Down")</f>
        <v>Down</v>
      </c>
      <c r="W100" s="15">
        <f>IF(OR(E100&gt;Settings!$B$30,Q100&gt;Settings!$B$37),0,1)</f>
        <v>1</v>
      </c>
      <c r="X100" s="15">
        <f>IF(AND(W100=1,Q100&lt;=Settings!$B$36),1,0)</f>
        <v>0</v>
      </c>
    </row>
    <row r="101" spans="1:24" x14ac:dyDescent="0.25">
      <c r="A101">
        <v>1</v>
      </c>
      <c r="B101">
        <v>96</v>
      </c>
      <c r="C101" s="13">
        <f>Arrivals!F101</f>
        <v>5670.1401684463008</v>
      </c>
      <c r="D101" s="13">
        <f>Arrivals!K101</f>
        <v>300</v>
      </c>
      <c r="E101" s="14">
        <f>D101*8/Settings!$B$28+Settings!$B$29</f>
        <v>24.02</v>
      </c>
      <c r="F101" s="14">
        <f t="shared" si="15"/>
        <v>5670.1401684463008</v>
      </c>
      <c r="G101" s="14">
        <f t="shared" si="26"/>
        <v>5808.0400000000009</v>
      </c>
      <c r="H101" s="14">
        <f t="shared" si="16"/>
        <v>5808.0400000000009</v>
      </c>
      <c r="I101" s="14">
        <f>MOD(H101-Settings!$B$32,Settings!$B$33)</f>
        <v>48.040000000000873</v>
      </c>
      <c r="J101" s="14">
        <f>IF(I101&lt;Settings!$B$30,IF(Settings!$B$30-I101&gt;=E101,H101,H101+(Settings!$B$30-I101)+Settings!$B$31),H101+(Settings!$B$33-I101))</f>
        <v>5808.0400000000009</v>
      </c>
      <c r="K101" s="14">
        <f t="shared" si="17"/>
        <v>5832.0600000000013</v>
      </c>
      <c r="L101" s="14">
        <f t="shared" si="18"/>
        <v>5832.0600000000013</v>
      </c>
      <c r="M101" s="14">
        <f t="shared" si="27"/>
        <v>5808.0620644591736</v>
      </c>
      <c r="N101" s="14">
        <f t="shared" si="19"/>
        <v>5832.0600000000013</v>
      </c>
      <c r="O101" s="13">
        <f>Arrivals!I101</f>
        <v>2.4213742280084003</v>
      </c>
      <c r="P101" s="14">
        <f t="shared" si="20"/>
        <v>5834.4813742280094</v>
      </c>
      <c r="Q101" s="14">
        <f t="shared" si="21"/>
        <v>164.3412057817086</v>
      </c>
      <c r="R101" s="14">
        <f t="shared" si="22"/>
        <v>137.8998315537001</v>
      </c>
      <c r="S101" s="14">
        <f t="shared" si="23"/>
        <v>0</v>
      </c>
      <c r="T101" s="14">
        <f t="shared" si="24"/>
        <v>0</v>
      </c>
      <c r="U101" s="14">
        <f t="shared" si="25"/>
        <v>137.8998315537001</v>
      </c>
      <c r="V101" t="str">
        <f>IF(MOD(C101-Settings!$B$32,Settings!$B$33)&lt;Settings!$B$30,"Up","Down")</f>
        <v>Down</v>
      </c>
      <c r="W101" s="15">
        <f>IF(OR(E101&gt;Settings!$B$30,Q101&gt;Settings!$B$37),0,1)</f>
        <v>1</v>
      </c>
      <c r="X101" s="15">
        <f>IF(AND(W101=1,Q101&lt;=Settings!$B$36),1,0)</f>
        <v>0</v>
      </c>
    </row>
    <row r="102" spans="1:24" x14ac:dyDescent="0.25">
      <c r="A102">
        <v>1</v>
      </c>
      <c r="B102">
        <v>97</v>
      </c>
      <c r="C102" s="13">
        <f>Arrivals!F102</f>
        <v>5761.5679934948439</v>
      </c>
      <c r="D102" s="13">
        <f>Arrivals!K102</f>
        <v>300</v>
      </c>
      <c r="E102" s="14">
        <f>D102*8/Settings!$B$28+Settings!$B$29</f>
        <v>24.02</v>
      </c>
      <c r="F102" s="14">
        <f t="shared" si="15"/>
        <v>5761.5679934948439</v>
      </c>
      <c r="G102" s="14">
        <f t="shared" si="26"/>
        <v>5832.0600000000013</v>
      </c>
      <c r="H102" s="14">
        <f t="shared" si="16"/>
        <v>5832.0600000000013</v>
      </c>
      <c r="I102" s="14">
        <f>MOD(H102-Settings!$B$32,Settings!$B$33)</f>
        <v>72.06000000000131</v>
      </c>
      <c r="J102" s="14">
        <f>IF(I102&lt;Settings!$B$30,IF(Settings!$B$30-I102&gt;=E102,H102,H102+(Settings!$B$30-I102)+Settings!$B$31),H102+(Settings!$B$33-I102))</f>
        <v>5832.0600000000013</v>
      </c>
      <c r="K102" s="14">
        <f t="shared" si="17"/>
        <v>5856.0800000000017</v>
      </c>
      <c r="L102" s="14">
        <f t="shared" si="18"/>
        <v>5856.0800000000017</v>
      </c>
      <c r="M102" s="14">
        <f t="shared" si="27"/>
        <v>5834.4813742280094</v>
      </c>
      <c r="N102" s="14">
        <f t="shared" si="19"/>
        <v>5856.0800000000017</v>
      </c>
      <c r="O102" s="13">
        <f>Arrivals!I102</f>
        <v>1.312307660692305</v>
      </c>
      <c r="P102" s="14">
        <f t="shared" si="20"/>
        <v>5857.3923076606943</v>
      </c>
      <c r="Q102" s="14">
        <f t="shared" si="21"/>
        <v>95.82431416585041</v>
      </c>
      <c r="R102" s="14">
        <f t="shared" si="22"/>
        <v>70.492006505157406</v>
      </c>
      <c r="S102" s="14">
        <f t="shared" si="23"/>
        <v>0</v>
      </c>
      <c r="T102" s="14">
        <f t="shared" si="24"/>
        <v>0</v>
      </c>
      <c r="U102" s="14">
        <f t="shared" si="25"/>
        <v>70.492006505157406</v>
      </c>
      <c r="V102" t="str">
        <f>IF(MOD(C102-Settings!$B$32,Settings!$B$33)&lt;Settings!$B$30,"Up","Down")</f>
        <v>Up</v>
      </c>
      <c r="W102" s="15">
        <f>IF(OR(E102&gt;Settings!$B$30,Q102&gt;Settings!$B$37),0,1)</f>
        <v>1</v>
      </c>
      <c r="X102" s="15">
        <f>IF(AND(W102=1,Q102&lt;=Settings!$B$36),1,0)</f>
        <v>1</v>
      </c>
    </row>
    <row r="103" spans="1:24" x14ac:dyDescent="0.25">
      <c r="A103">
        <v>1</v>
      </c>
      <c r="B103">
        <v>98</v>
      </c>
      <c r="C103" s="13">
        <f>Arrivals!F103</f>
        <v>5764.0496037966868</v>
      </c>
      <c r="D103" s="13">
        <f>Arrivals!K103</f>
        <v>300</v>
      </c>
      <c r="E103" s="14">
        <f>D103*8/Settings!$B$28+Settings!$B$29</f>
        <v>24.02</v>
      </c>
      <c r="F103" s="14">
        <f t="shared" si="15"/>
        <v>5764.0496037966868</v>
      </c>
      <c r="G103" s="14">
        <f t="shared" ref="G103:G125" si="28">K102</f>
        <v>5856.0800000000017</v>
      </c>
      <c r="H103" s="14">
        <f t="shared" si="16"/>
        <v>5856.0800000000017</v>
      </c>
      <c r="I103" s="14">
        <f>MOD(H103-Settings!$B$32,Settings!$B$33)</f>
        <v>96.080000000001746</v>
      </c>
      <c r="J103" s="14">
        <f>IF(I103&lt;Settings!$B$30,IF(Settings!$B$30-I103&gt;=E103,H103,H103+(Settings!$B$30-I103)+Settings!$B$31),H103+(Settings!$B$33-I103))</f>
        <v>5856.0800000000017</v>
      </c>
      <c r="K103" s="14">
        <f t="shared" si="17"/>
        <v>5880.1000000000022</v>
      </c>
      <c r="L103" s="14">
        <f t="shared" si="18"/>
        <v>5880.1000000000022</v>
      </c>
      <c r="M103" s="14">
        <f t="shared" ref="M103:M125" si="29">P102</f>
        <v>5857.3923076606943</v>
      </c>
      <c r="N103" s="14">
        <f t="shared" si="19"/>
        <v>5880.1000000000022</v>
      </c>
      <c r="O103" s="13">
        <f>Arrivals!I103</f>
        <v>6.240969754852423</v>
      </c>
      <c r="P103" s="14">
        <f t="shared" si="20"/>
        <v>5886.340969754855</v>
      </c>
      <c r="Q103" s="14">
        <f t="shared" si="21"/>
        <v>122.29136595816817</v>
      </c>
      <c r="R103" s="14">
        <f t="shared" si="22"/>
        <v>92.030396203314922</v>
      </c>
      <c r="S103" s="14">
        <f t="shared" si="23"/>
        <v>0</v>
      </c>
      <c r="T103" s="14">
        <f t="shared" si="24"/>
        <v>0</v>
      </c>
      <c r="U103" s="14">
        <f t="shared" si="25"/>
        <v>92.030396203314922</v>
      </c>
      <c r="V103" t="str">
        <f>IF(MOD(C103-Settings!$B$32,Settings!$B$33)&lt;Settings!$B$30,"Up","Down")</f>
        <v>Up</v>
      </c>
      <c r="W103" s="15">
        <f>IF(OR(E103&gt;Settings!$B$30,Q103&gt;Settings!$B$37),0,1)</f>
        <v>1</v>
      </c>
      <c r="X103" s="15">
        <f>IF(AND(W103=1,Q103&lt;=Settings!$B$36),1,0)</f>
        <v>0</v>
      </c>
    </row>
    <row r="104" spans="1:24" x14ac:dyDescent="0.25">
      <c r="A104">
        <v>1</v>
      </c>
      <c r="B104">
        <v>99</v>
      </c>
      <c r="C104" s="13">
        <f>Arrivals!F104</f>
        <v>5958.704137761677</v>
      </c>
      <c r="D104" s="13">
        <f>Arrivals!K104</f>
        <v>300</v>
      </c>
      <c r="E104" s="14">
        <f>D104*8/Settings!$B$28+Settings!$B$29</f>
        <v>24.02</v>
      </c>
      <c r="F104" s="14">
        <f t="shared" si="15"/>
        <v>5958.704137761677</v>
      </c>
      <c r="G104" s="14">
        <f t="shared" si="28"/>
        <v>5880.1000000000022</v>
      </c>
      <c r="H104" s="14">
        <f t="shared" si="16"/>
        <v>5958.704137761677</v>
      </c>
      <c r="I104" s="14">
        <f>MOD(H104-Settings!$B$32,Settings!$B$33)</f>
        <v>198.70413776167698</v>
      </c>
      <c r="J104" s="14">
        <f>IF(I104&lt;Settings!$B$30,IF(Settings!$B$30-I104&gt;=E104,H104,H104+(Settings!$B$30-I104)+Settings!$B$31),H104+(Settings!$B$33-I104))</f>
        <v>5958.704137761677</v>
      </c>
      <c r="K104" s="14">
        <f t="shared" si="17"/>
        <v>5982.7241377616774</v>
      </c>
      <c r="L104" s="14">
        <f t="shared" si="18"/>
        <v>5982.7241377616774</v>
      </c>
      <c r="M104" s="14">
        <f t="shared" si="29"/>
        <v>5886.340969754855</v>
      </c>
      <c r="N104" s="14">
        <f t="shared" si="19"/>
        <v>5982.7241377616774</v>
      </c>
      <c r="O104" s="13">
        <f>Arrivals!I104</f>
        <v>0.41780884455988448</v>
      </c>
      <c r="P104" s="14">
        <f t="shared" si="20"/>
        <v>5983.1419466062371</v>
      </c>
      <c r="Q104" s="14">
        <f t="shared" si="21"/>
        <v>24.437808844560095</v>
      </c>
      <c r="R104" s="14">
        <f t="shared" si="22"/>
        <v>0</v>
      </c>
      <c r="S104" s="14">
        <f t="shared" si="23"/>
        <v>0</v>
      </c>
      <c r="T104" s="14">
        <f t="shared" si="24"/>
        <v>0</v>
      </c>
      <c r="U104" s="14">
        <f t="shared" si="25"/>
        <v>0</v>
      </c>
      <c r="V104" t="str">
        <f>IF(MOD(C104-Settings!$B$32,Settings!$B$33)&lt;Settings!$B$30,"Up","Down")</f>
        <v>Up</v>
      </c>
      <c r="W104" s="15">
        <f>IF(OR(E104&gt;Settings!$B$30,Q104&gt;Settings!$B$37),0,1)</f>
        <v>1</v>
      </c>
      <c r="X104" s="15">
        <f>IF(AND(W104=1,Q104&lt;=Settings!$B$36),1,0)</f>
        <v>1</v>
      </c>
    </row>
    <row r="105" spans="1:24" x14ac:dyDescent="0.25">
      <c r="A105">
        <v>1</v>
      </c>
      <c r="B105">
        <v>100</v>
      </c>
      <c r="C105" s="13">
        <f>Arrivals!F105</f>
        <v>6007.8070572410652</v>
      </c>
      <c r="D105" s="13">
        <f>Arrivals!K105</f>
        <v>300</v>
      </c>
      <c r="E105" s="14">
        <f>D105*8/Settings!$B$28+Settings!$B$29</f>
        <v>24.02</v>
      </c>
      <c r="F105" s="14">
        <f t="shared" si="15"/>
        <v>6007.8070572410652</v>
      </c>
      <c r="G105" s="14">
        <f t="shared" si="28"/>
        <v>5982.7241377616774</v>
      </c>
      <c r="H105" s="14">
        <f t="shared" si="16"/>
        <v>6007.8070572410652</v>
      </c>
      <c r="I105" s="14">
        <f>MOD(H105-Settings!$B$32,Settings!$B$33)</f>
        <v>247.80705724106519</v>
      </c>
      <c r="J105" s="14">
        <f>IF(I105&lt;Settings!$B$30,IF(Settings!$B$30-I105&gt;=E105,H105,H105+(Settings!$B$30-I105)+Settings!$B$31),H105+(Settings!$B$33-I105))</f>
        <v>6007.8070572410652</v>
      </c>
      <c r="K105" s="14">
        <f t="shared" si="17"/>
        <v>6031.8270572410656</v>
      </c>
      <c r="L105" s="14">
        <f t="shared" si="18"/>
        <v>6031.8270572410656</v>
      </c>
      <c r="M105" s="14">
        <f t="shared" si="29"/>
        <v>5983.1419466062371</v>
      </c>
      <c r="N105" s="14">
        <f t="shared" si="19"/>
        <v>6031.8270572410656</v>
      </c>
      <c r="O105" s="13">
        <f>Arrivals!I105</f>
        <v>12.357689407956707</v>
      </c>
      <c r="P105" s="14">
        <f t="shared" si="20"/>
        <v>6044.1847466490226</v>
      </c>
      <c r="Q105" s="14">
        <f t="shared" si="21"/>
        <v>36.377689407957405</v>
      </c>
      <c r="R105" s="14">
        <f t="shared" si="22"/>
        <v>0</v>
      </c>
      <c r="S105" s="14">
        <f t="shared" si="23"/>
        <v>0</v>
      </c>
      <c r="T105" s="14">
        <f t="shared" si="24"/>
        <v>0</v>
      </c>
      <c r="U105" s="14">
        <f t="shared" si="25"/>
        <v>0</v>
      </c>
      <c r="V105" t="str">
        <f>IF(MOD(C105-Settings!$B$32,Settings!$B$33)&lt;Settings!$B$30,"Up","Down")</f>
        <v>Up</v>
      </c>
      <c r="W105" s="15">
        <f>IF(OR(E105&gt;Settings!$B$30,Q105&gt;Settings!$B$37),0,1)</f>
        <v>1</v>
      </c>
      <c r="X105" s="15">
        <f>IF(AND(W105=1,Q105&lt;=Settings!$B$36),1,0)</f>
        <v>1</v>
      </c>
    </row>
    <row r="106" spans="1:24" x14ac:dyDescent="0.25">
      <c r="A106">
        <v>1</v>
      </c>
      <c r="B106">
        <v>101</v>
      </c>
      <c r="C106" s="13">
        <f>Arrivals!F106</f>
        <v>6075.8824532754461</v>
      </c>
      <c r="D106" s="13">
        <f>Arrivals!K106</f>
        <v>300</v>
      </c>
      <c r="E106" s="14">
        <f>D106*8/Settings!$B$28+Settings!$B$29</f>
        <v>24.02</v>
      </c>
      <c r="F106" s="14">
        <f t="shared" si="15"/>
        <v>6075.8824532754461</v>
      </c>
      <c r="G106" s="14">
        <f t="shared" si="28"/>
        <v>6031.8270572410656</v>
      </c>
      <c r="H106" s="14">
        <f t="shared" si="16"/>
        <v>6075.8824532754461</v>
      </c>
      <c r="I106" s="14">
        <f>MOD(H106-Settings!$B$32,Settings!$B$33)</f>
        <v>315.8824532754461</v>
      </c>
      <c r="J106" s="14">
        <f>IF(I106&lt;Settings!$B$30,IF(Settings!$B$30-I106&gt;=E106,H106,H106+(Settings!$B$30-I106)+Settings!$B$31),H106+(Settings!$B$33-I106))</f>
        <v>6075.8824532754461</v>
      </c>
      <c r="K106" s="14">
        <f t="shared" si="17"/>
        <v>6099.9024532754465</v>
      </c>
      <c r="L106" s="14">
        <f t="shared" si="18"/>
        <v>6099.9024532754465</v>
      </c>
      <c r="M106" s="14">
        <f t="shared" si="29"/>
        <v>6044.1847466490226</v>
      </c>
      <c r="N106" s="14">
        <f t="shared" si="19"/>
        <v>6099.9024532754465</v>
      </c>
      <c r="O106" s="13">
        <f>Arrivals!I106</f>
        <v>6.575446928907696</v>
      </c>
      <c r="P106" s="14">
        <f t="shared" si="20"/>
        <v>6106.4779002043542</v>
      </c>
      <c r="Q106" s="14">
        <f t="shared" si="21"/>
        <v>30.595446928908132</v>
      </c>
      <c r="R106" s="14">
        <f t="shared" si="22"/>
        <v>0</v>
      </c>
      <c r="S106" s="14">
        <f t="shared" si="23"/>
        <v>0</v>
      </c>
      <c r="T106" s="14">
        <f t="shared" si="24"/>
        <v>0</v>
      </c>
      <c r="U106" s="14">
        <f t="shared" si="25"/>
        <v>0</v>
      </c>
      <c r="V106" t="str">
        <f>IF(MOD(C106-Settings!$B$32,Settings!$B$33)&lt;Settings!$B$30,"Up","Down")</f>
        <v>Up</v>
      </c>
      <c r="W106" s="15">
        <f>IF(OR(E106&gt;Settings!$B$30,Q106&gt;Settings!$B$37),0,1)</f>
        <v>1</v>
      </c>
      <c r="X106" s="15">
        <f>IF(AND(W106=1,Q106&lt;=Settings!$B$36),1,0)</f>
        <v>1</v>
      </c>
    </row>
    <row r="107" spans="1:24" x14ac:dyDescent="0.25">
      <c r="A107">
        <v>1</v>
      </c>
      <c r="B107">
        <v>102</v>
      </c>
      <c r="C107" s="13">
        <f>Arrivals!F107</f>
        <v>6137.6361417077587</v>
      </c>
      <c r="D107" s="13">
        <f>Arrivals!K107</f>
        <v>300</v>
      </c>
      <c r="E107" s="14">
        <f>D107*8/Settings!$B$28+Settings!$B$29</f>
        <v>24.02</v>
      </c>
      <c r="F107" s="14">
        <f t="shared" si="15"/>
        <v>6137.6361417077587</v>
      </c>
      <c r="G107" s="14">
        <f t="shared" si="28"/>
        <v>6099.9024532754465</v>
      </c>
      <c r="H107" s="14">
        <f t="shared" si="16"/>
        <v>6137.6361417077587</v>
      </c>
      <c r="I107" s="14">
        <f>MOD(H107-Settings!$B$32,Settings!$B$33)</f>
        <v>377.63614170775872</v>
      </c>
      <c r="J107" s="14">
        <f>IF(I107&lt;Settings!$B$30,IF(Settings!$B$30-I107&gt;=E107,H107,H107+(Settings!$B$30-I107)+Settings!$B$31),H107+(Settings!$B$33-I107))</f>
        <v>6137.6361417077587</v>
      </c>
      <c r="K107" s="14">
        <f t="shared" si="17"/>
        <v>6161.6561417077592</v>
      </c>
      <c r="L107" s="14">
        <f t="shared" si="18"/>
        <v>6161.6561417077592</v>
      </c>
      <c r="M107" s="14">
        <f t="shared" si="29"/>
        <v>6106.4779002043542</v>
      </c>
      <c r="N107" s="14">
        <f t="shared" si="19"/>
        <v>6161.6561417077592</v>
      </c>
      <c r="O107" s="13">
        <f>Arrivals!I107</f>
        <v>1.6818514847487513</v>
      </c>
      <c r="P107" s="14">
        <f t="shared" si="20"/>
        <v>6163.3379931925083</v>
      </c>
      <c r="Q107" s="14">
        <f t="shared" si="21"/>
        <v>25.701851484749568</v>
      </c>
      <c r="R107" s="14">
        <f t="shared" si="22"/>
        <v>0</v>
      </c>
      <c r="S107" s="14">
        <f t="shared" si="23"/>
        <v>0</v>
      </c>
      <c r="T107" s="14">
        <f t="shared" si="24"/>
        <v>0</v>
      </c>
      <c r="U107" s="14">
        <f t="shared" si="25"/>
        <v>0</v>
      </c>
      <c r="V107" t="str">
        <f>IF(MOD(C107-Settings!$B$32,Settings!$B$33)&lt;Settings!$B$30,"Up","Down")</f>
        <v>Up</v>
      </c>
      <c r="W107" s="15">
        <f>IF(OR(E107&gt;Settings!$B$30,Q107&gt;Settings!$B$37),0,1)</f>
        <v>1</v>
      </c>
      <c r="X107" s="15">
        <f>IF(AND(W107=1,Q107&lt;=Settings!$B$36),1,0)</f>
        <v>1</v>
      </c>
    </row>
    <row r="108" spans="1:24" x14ac:dyDescent="0.25">
      <c r="A108">
        <v>1</v>
      </c>
      <c r="B108">
        <v>103</v>
      </c>
      <c r="C108" s="13">
        <f>Arrivals!F108</f>
        <v>6147.4510107863998</v>
      </c>
      <c r="D108" s="13">
        <f>Arrivals!K108</f>
        <v>300</v>
      </c>
      <c r="E108" s="14">
        <f>D108*8/Settings!$B$28+Settings!$B$29</f>
        <v>24.02</v>
      </c>
      <c r="F108" s="14">
        <f t="shared" si="15"/>
        <v>6147.4510107863998</v>
      </c>
      <c r="G108" s="14">
        <f t="shared" si="28"/>
        <v>6161.6561417077592</v>
      </c>
      <c r="H108" s="14">
        <f t="shared" si="16"/>
        <v>6161.6561417077592</v>
      </c>
      <c r="I108" s="14">
        <f>MOD(H108-Settings!$B$32,Settings!$B$33)</f>
        <v>401.65614170775916</v>
      </c>
      <c r="J108" s="14">
        <f>IF(I108&lt;Settings!$B$30,IF(Settings!$B$30-I108&gt;=E108,H108,H108+(Settings!$B$30-I108)+Settings!$B$31),H108+(Settings!$B$33-I108))</f>
        <v>6161.6561417077592</v>
      </c>
      <c r="K108" s="14">
        <f t="shared" si="17"/>
        <v>6185.6761417077596</v>
      </c>
      <c r="L108" s="14">
        <f t="shared" si="18"/>
        <v>6185.6761417077596</v>
      </c>
      <c r="M108" s="14">
        <f t="shared" si="29"/>
        <v>6163.3379931925083</v>
      </c>
      <c r="N108" s="14">
        <f t="shared" si="19"/>
        <v>6185.6761417077596</v>
      </c>
      <c r="O108" s="13">
        <f>Arrivals!I108</f>
        <v>0.53136796747827286</v>
      </c>
      <c r="P108" s="14">
        <f t="shared" si="20"/>
        <v>6186.2075096752378</v>
      </c>
      <c r="Q108" s="14">
        <f t="shared" si="21"/>
        <v>38.756498888837996</v>
      </c>
      <c r="R108" s="14">
        <f t="shared" si="22"/>
        <v>14.205130921359341</v>
      </c>
      <c r="S108" s="14">
        <f t="shared" si="23"/>
        <v>0</v>
      </c>
      <c r="T108" s="14">
        <f t="shared" si="24"/>
        <v>0</v>
      </c>
      <c r="U108" s="14">
        <f t="shared" si="25"/>
        <v>14.205130921359341</v>
      </c>
      <c r="V108" t="str">
        <f>IF(MOD(C108-Settings!$B$32,Settings!$B$33)&lt;Settings!$B$30,"Up","Down")</f>
        <v>Up</v>
      </c>
      <c r="W108" s="15">
        <f>IF(OR(E108&gt;Settings!$B$30,Q108&gt;Settings!$B$37),0,1)</f>
        <v>1</v>
      </c>
      <c r="X108" s="15">
        <f>IF(AND(W108=1,Q108&lt;=Settings!$B$36),1,0)</f>
        <v>1</v>
      </c>
    </row>
    <row r="109" spans="1:24" x14ac:dyDescent="0.25">
      <c r="A109">
        <v>1</v>
      </c>
      <c r="B109">
        <v>104</v>
      </c>
      <c r="C109" s="13">
        <f>Arrivals!F109</f>
        <v>6162.1123551701039</v>
      </c>
      <c r="D109" s="13">
        <f>Arrivals!K109</f>
        <v>300</v>
      </c>
      <c r="E109" s="14">
        <f>D109*8/Settings!$B$28+Settings!$B$29</f>
        <v>24.02</v>
      </c>
      <c r="F109" s="14">
        <f t="shared" si="15"/>
        <v>6162.1123551701039</v>
      </c>
      <c r="G109" s="14">
        <f t="shared" si="28"/>
        <v>6185.6761417077596</v>
      </c>
      <c r="H109" s="14">
        <f t="shared" si="16"/>
        <v>6185.6761417077596</v>
      </c>
      <c r="I109" s="14">
        <f>MOD(H109-Settings!$B$32,Settings!$B$33)</f>
        <v>425.6761417077596</v>
      </c>
      <c r="J109" s="14">
        <f>IF(I109&lt;Settings!$B$30,IF(Settings!$B$30-I109&gt;=E109,H109,H109+(Settings!$B$30-I109)+Settings!$B$31),H109+(Settings!$B$33-I109))</f>
        <v>6185.6761417077596</v>
      </c>
      <c r="K109" s="14">
        <f t="shared" si="17"/>
        <v>6209.69614170776</v>
      </c>
      <c r="L109" s="14">
        <f t="shared" si="18"/>
        <v>6209.69614170776</v>
      </c>
      <c r="M109" s="14">
        <f t="shared" si="29"/>
        <v>6186.2075096752378</v>
      </c>
      <c r="N109" s="14">
        <f t="shared" si="19"/>
        <v>6209.69614170776</v>
      </c>
      <c r="O109" s="13">
        <f>Arrivals!I109</f>
        <v>5.283387077746462</v>
      </c>
      <c r="P109" s="14">
        <f t="shared" si="20"/>
        <v>6214.9795287855068</v>
      </c>
      <c r="Q109" s="14">
        <f t="shared" si="21"/>
        <v>52.867173615402862</v>
      </c>
      <c r="R109" s="14">
        <f t="shared" si="22"/>
        <v>23.563786537655687</v>
      </c>
      <c r="S109" s="14">
        <f t="shared" si="23"/>
        <v>0</v>
      </c>
      <c r="T109" s="14">
        <f t="shared" si="24"/>
        <v>0</v>
      </c>
      <c r="U109" s="14">
        <f t="shared" si="25"/>
        <v>23.563786537655687</v>
      </c>
      <c r="V109" t="str">
        <f>IF(MOD(C109-Settings!$B$32,Settings!$B$33)&lt;Settings!$B$30,"Up","Down")</f>
        <v>Up</v>
      </c>
      <c r="W109" s="15">
        <f>IF(OR(E109&gt;Settings!$B$30,Q109&gt;Settings!$B$37),0,1)</f>
        <v>1</v>
      </c>
      <c r="X109" s="15">
        <f>IF(AND(W109=1,Q109&lt;=Settings!$B$36),1,0)</f>
        <v>1</v>
      </c>
    </row>
    <row r="110" spans="1:24" x14ac:dyDescent="0.25">
      <c r="A110">
        <v>1</v>
      </c>
      <c r="B110">
        <v>105</v>
      </c>
      <c r="C110" s="13">
        <f>Arrivals!F110</f>
        <v>6218.1347222226805</v>
      </c>
      <c r="D110" s="13">
        <f>Arrivals!K110</f>
        <v>300</v>
      </c>
      <c r="E110" s="14">
        <f>D110*8/Settings!$B$28+Settings!$B$29</f>
        <v>24.02</v>
      </c>
      <c r="F110" s="14">
        <f t="shared" si="15"/>
        <v>6218.1347222226805</v>
      </c>
      <c r="G110" s="14">
        <f t="shared" si="28"/>
        <v>6209.69614170776</v>
      </c>
      <c r="H110" s="14">
        <f t="shared" si="16"/>
        <v>6218.1347222226805</v>
      </c>
      <c r="I110" s="14">
        <f>MOD(H110-Settings!$B$32,Settings!$B$33)</f>
        <v>458.13472222268047</v>
      </c>
      <c r="J110" s="14">
        <f>IF(I110&lt;Settings!$B$30,IF(Settings!$B$30-I110&gt;=E110,H110,H110+(Settings!$B$30-I110)+Settings!$B$31),H110+(Settings!$B$33-I110))</f>
        <v>6218.1347222226805</v>
      </c>
      <c r="K110" s="14">
        <f t="shared" si="17"/>
        <v>6242.1547222226809</v>
      </c>
      <c r="L110" s="14">
        <f t="shared" si="18"/>
        <v>6242.1547222226809</v>
      </c>
      <c r="M110" s="14">
        <f t="shared" si="29"/>
        <v>6214.9795287855068</v>
      </c>
      <c r="N110" s="14">
        <f t="shared" si="19"/>
        <v>6242.1547222226809</v>
      </c>
      <c r="O110" s="13">
        <f>Arrivals!I110</f>
        <v>0.23538325637244653</v>
      </c>
      <c r="P110" s="14">
        <f t="shared" si="20"/>
        <v>6242.3901054790531</v>
      </c>
      <c r="Q110" s="14">
        <f t="shared" si="21"/>
        <v>24.255383256372625</v>
      </c>
      <c r="R110" s="14">
        <f t="shared" si="22"/>
        <v>0</v>
      </c>
      <c r="S110" s="14">
        <f t="shared" si="23"/>
        <v>0</v>
      </c>
      <c r="T110" s="14">
        <f t="shared" si="24"/>
        <v>0</v>
      </c>
      <c r="U110" s="14">
        <f t="shared" si="25"/>
        <v>0</v>
      </c>
      <c r="V110" t="str">
        <f>IF(MOD(C110-Settings!$B$32,Settings!$B$33)&lt;Settings!$B$30,"Up","Down")</f>
        <v>Up</v>
      </c>
      <c r="W110" s="15">
        <f>IF(OR(E110&gt;Settings!$B$30,Q110&gt;Settings!$B$37),0,1)</f>
        <v>1</v>
      </c>
      <c r="X110" s="15">
        <f>IF(AND(W110=1,Q110&lt;=Settings!$B$36),1,0)</f>
        <v>1</v>
      </c>
    </row>
    <row r="111" spans="1:24" x14ac:dyDescent="0.25">
      <c r="A111">
        <v>1</v>
      </c>
      <c r="B111">
        <v>106</v>
      </c>
      <c r="C111" s="13">
        <f>Arrivals!F111</f>
        <v>6236.7344232047299</v>
      </c>
      <c r="D111" s="13">
        <f>Arrivals!K111</f>
        <v>300</v>
      </c>
      <c r="E111" s="14">
        <f>D111*8/Settings!$B$28+Settings!$B$29</f>
        <v>24.02</v>
      </c>
      <c r="F111" s="14">
        <f t="shared" si="15"/>
        <v>6236.7344232047299</v>
      </c>
      <c r="G111" s="14">
        <f t="shared" si="28"/>
        <v>6242.1547222226809</v>
      </c>
      <c r="H111" s="14">
        <f t="shared" si="16"/>
        <v>6242.1547222226809</v>
      </c>
      <c r="I111" s="14">
        <f>MOD(H111-Settings!$B$32,Settings!$B$33)</f>
        <v>482.1547222226809</v>
      </c>
      <c r="J111" s="14">
        <f>IF(I111&lt;Settings!$B$30,IF(Settings!$B$30-I111&gt;=E111,H111,H111+(Settings!$B$30-I111)+Settings!$B$31),H111+(Settings!$B$33-I111))</f>
        <v>6242.1547222226809</v>
      </c>
      <c r="K111" s="14">
        <f t="shared" si="17"/>
        <v>6266.1747222226813</v>
      </c>
      <c r="L111" s="14">
        <f t="shared" si="18"/>
        <v>6266.1747222226813</v>
      </c>
      <c r="M111" s="14">
        <f t="shared" si="29"/>
        <v>6242.3901054790531</v>
      </c>
      <c r="N111" s="14">
        <f t="shared" si="19"/>
        <v>6266.1747222226813</v>
      </c>
      <c r="O111" s="13">
        <f>Arrivals!I111</f>
        <v>2.6482201266146892</v>
      </c>
      <c r="P111" s="14">
        <f t="shared" si="20"/>
        <v>6268.8229423492958</v>
      </c>
      <c r="Q111" s="14">
        <f t="shared" si="21"/>
        <v>32.088519144565907</v>
      </c>
      <c r="R111" s="14">
        <f t="shared" si="22"/>
        <v>5.420299017951038</v>
      </c>
      <c r="S111" s="14">
        <f t="shared" si="23"/>
        <v>0</v>
      </c>
      <c r="T111" s="14">
        <f t="shared" si="24"/>
        <v>0</v>
      </c>
      <c r="U111" s="14">
        <f t="shared" si="25"/>
        <v>5.420299017951038</v>
      </c>
      <c r="V111" t="str">
        <f>IF(MOD(C111-Settings!$B$32,Settings!$B$33)&lt;Settings!$B$30,"Up","Down")</f>
        <v>Up</v>
      </c>
      <c r="W111" s="15">
        <f>IF(OR(E111&gt;Settings!$B$30,Q111&gt;Settings!$B$37),0,1)</f>
        <v>1</v>
      </c>
      <c r="X111" s="15">
        <f>IF(AND(W111=1,Q111&lt;=Settings!$B$36),1,0)</f>
        <v>1</v>
      </c>
    </row>
    <row r="112" spans="1:24" x14ac:dyDescent="0.25">
      <c r="A112">
        <v>1</v>
      </c>
      <c r="B112">
        <v>107</v>
      </c>
      <c r="C112" s="13">
        <f>Arrivals!F112</f>
        <v>6372.2905206494479</v>
      </c>
      <c r="D112" s="13">
        <f>Arrivals!K112</f>
        <v>300</v>
      </c>
      <c r="E112" s="14">
        <f>D112*8/Settings!$B$28+Settings!$B$29</f>
        <v>24.02</v>
      </c>
      <c r="F112" s="14">
        <f t="shared" si="15"/>
        <v>6372.2905206494479</v>
      </c>
      <c r="G112" s="14">
        <f t="shared" si="28"/>
        <v>6266.1747222226813</v>
      </c>
      <c r="H112" s="14">
        <f t="shared" si="16"/>
        <v>6372.2905206494479</v>
      </c>
      <c r="I112" s="14">
        <f>MOD(H112-Settings!$B$32,Settings!$B$33)</f>
        <v>612.2905206494479</v>
      </c>
      <c r="J112" s="14">
        <f>IF(I112&lt;Settings!$B$30,IF(Settings!$B$30-I112&gt;=E112,H112,H112+(Settings!$B$30-I112)+Settings!$B$31),H112+(Settings!$B$33-I112))</f>
        <v>6480</v>
      </c>
      <c r="K112" s="14">
        <f t="shared" si="17"/>
        <v>6504.02</v>
      </c>
      <c r="L112" s="14">
        <f t="shared" si="18"/>
        <v>6504.02</v>
      </c>
      <c r="M112" s="14">
        <f t="shared" si="29"/>
        <v>6268.8229423492958</v>
      </c>
      <c r="N112" s="14">
        <f t="shared" si="19"/>
        <v>6504.02</v>
      </c>
      <c r="O112" s="13">
        <f>Arrivals!I112</f>
        <v>0.47863305130054806</v>
      </c>
      <c r="P112" s="14">
        <f t="shared" si="20"/>
        <v>6504.4986330513011</v>
      </c>
      <c r="Q112" s="14">
        <f t="shared" si="21"/>
        <v>132.20811240185321</v>
      </c>
      <c r="R112" s="14">
        <f t="shared" si="22"/>
        <v>0</v>
      </c>
      <c r="S112" s="14">
        <f t="shared" si="23"/>
        <v>107.7094793505521</v>
      </c>
      <c r="T112" s="14">
        <f t="shared" si="24"/>
        <v>0</v>
      </c>
      <c r="U112" s="14">
        <f t="shared" si="25"/>
        <v>107.7094793505521</v>
      </c>
      <c r="V112" t="str">
        <f>IF(MOD(C112-Settings!$B$32,Settings!$B$33)&lt;Settings!$B$30,"Up","Down")</f>
        <v>Down</v>
      </c>
      <c r="W112" s="15">
        <f>IF(OR(E112&gt;Settings!$B$30,Q112&gt;Settings!$B$37),0,1)</f>
        <v>1</v>
      </c>
      <c r="X112" s="15">
        <f>IF(AND(W112=1,Q112&lt;=Settings!$B$36),1,0)</f>
        <v>0</v>
      </c>
    </row>
    <row r="113" spans="1:24" x14ac:dyDescent="0.25">
      <c r="A113">
        <v>1</v>
      </c>
      <c r="B113">
        <v>108</v>
      </c>
      <c r="C113" s="13">
        <f>Arrivals!F113</f>
        <v>6509.0506592841666</v>
      </c>
      <c r="D113" s="13">
        <f>Arrivals!K113</f>
        <v>300</v>
      </c>
      <c r="E113" s="14">
        <f>D113*8/Settings!$B$28+Settings!$B$29</f>
        <v>24.02</v>
      </c>
      <c r="F113" s="14">
        <f t="shared" si="15"/>
        <v>6509.0506592841666</v>
      </c>
      <c r="G113" s="14">
        <f t="shared" si="28"/>
        <v>6504.02</v>
      </c>
      <c r="H113" s="14">
        <f t="shared" si="16"/>
        <v>6509.0506592841666</v>
      </c>
      <c r="I113" s="14">
        <f>MOD(H113-Settings!$B$32,Settings!$B$33)</f>
        <v>29.050659284166613</v>
      </c>
      <c r="J113" s="14">
        <f>IF(I113&lt;Settings!$B$30,IF(Settings!$B$30-I113&gt;=E113,H113,H113+(Settings!$B$30-I113)+Settings!$B$31),H113+(Settings!$B$33-I113))</f>
        <v>6509.0506592841666</v>
      </c>
      <c r="K113" s="14">
        <f t="shared" si="17"/>
        <v>6533.070659284167</v>
      </c>
      <c r="L113" s="14">
        <f t="shared" si="18"/>
        <v>6533.070659284167</v>
      </c>
      <c r="M113" s="14">
        <f t="shared" si="29"/>
        <v>6504.4986330513011</v>
      </c>
      <c r="N113" s="14">
        <f t="shared" si="19"/>
        <v>6533.070659284167</v>
      </c>
      <c r="O113" s="13">
        <f>Arrivals!I113</f>
        <v>2.2713763408106442</v>
      </c>
      <c r="P113" s="14">
        <f t="shared" si="20"/>
        <v>6535.3420356249781</v>
      </c>
      <c r="Q113" s="14">
        <f t="shared" si="21"/>
        <v>26.291376340811439</v>
      </c>
      <c r="R113" s="14">
        <f t="shared" si="22"/>
        <v>0</v>
      </c>
      <c r="S113" s="14">
        <f t="shared" si="23"/>
        <v>0</v>
      </c>
      <c r="T113" s="14">
        <f t="shared" si="24"/>
        <v>0</v>
      </c>
      <c r="U113" s="14">
        <f t="shared" si="25"/>
        <v>0</v>
      </c>
      <c r="V113" t="str">
        <f>IF(MOD(C113-Settings!$B$32,Settings!$B$33)&lt;Settings!$B$30,"Up","Down")</f>
        <v>Up</v>
      </c>
      <c r="W113" s="15">
        <f>IF(OR(E113&gt;Settings!$B$30,Q113&gt;Settings!$B$37),0,1)</f>
        <v>1</v>
      </c>
      <c r="X113" s="15">
        <f>IF(AND(W113=1,Q113&lt;=Settings!$B$36),1,0)</f>
        <v>1</v>
      </c>
    </row>
    <row r="114" spans="1:24" x14ac:dyDescent="0.25">
      <c r="A114">
        <v>1</v>
      </c>
      <c r="B114">
        <v>109</v>
      </c>
      <c r="C114" s="13">
        <f>Arrivals!F114</f>
        <v>6596.4201821699298</v>
      </c>
      <c r="D114" s="13">
        <f>Arrivals!K114</f>
        <v>300</v>
      </c>
      <c r="E114" s="14">
        <f>D114*8/Settings!$B$28+Settings!$B$29</f>
        <v>24.02</v>
      </c>
      <c r="F114" s="14">
        <f t="shared" si="15"/>
        <v>6596.4201821699298</v>
      </c>
      <c r="G114" s="14">
        <f t="shared" si="28"/>
        <v>6533.070659284167</v>
      </c>
      <c r="H114" s="14">
        <f t="shared" si="16"/>
        <v>6596.4201821699298</v>
      </c>
      <c r="I114" s="14">
        <f>MOD(H114-Settings!$B$32,Settings!$B$33)</f>
        <v>116.42018216992983</v>
      </c>
      <c r="J114" s="14">
        <f>IF(I114&lt;Settings!$B$30,IF(Settings!$B$30-I114&gt;=E114,H114,H114+(Settings!$B$30-I114)+Settings!$B$31),H114+(Settings!$B$33-I114))</f>
        <v>6596.4201821699298</v>
      </c>
      <c r="K114" s="14">
        <f t="shared" si="17"/>
        <v>6620.4401821699303</v>
      </c>
      <c r="L114" s="14">
        <f t="shared" si="18"/>
        <v>6620.4401821699303</v>
      </c>
      <c r="M114" s="14">
        <f t="shared" si="29"/>
        <v>6535.3420356249781</v>
      </c>
      <c r="N114" s="14">
        <f t="shared" si="19"/>
        <v>6620.4401821699303</v>
      </c>
      <c r="O114" s="13">
        <f>Arrivals!I114</f>
        <v>4.8204008760728261</v>
      </c>
      <c r="P114" s="14">
        <f t="shared" si="20"/>
        <v>6625.2605830460034</v>
      </c>
      <c r="Q114" s="14">
        <f t="shared" si="21"/>
        <v>28.840400876073545</v>
      </c>
      <c r="R114" s="14">
        <f t="shared" si="22"/>
        <v>0</v>
      </c>
      <c r="S114" s="14">
        <f t="shared" si="23"/>
        <v>0</v>
      </c>
      <c r="T114" s="14">
        <f t="shared" si="24"/>
        <v>0</v>
      </c>
      <c r="U114" s="14">
        <f t="shared" si="25"/>
        <v>0</v>
      </c>
      <c r="V114" t="str">
        <f>IF(MOD(C114-Settings!$B$32,Settings!$B$33)&lt;Settings!$B$30,"Up","Down")</f>
        <v>Up</v>
      </c>
      <c r="W114" s="15">
        <f>IF(OR(E114&gt;Settings!$B$30,Q114&gt;Settings!$B$37),0,1)</f>
        <v>1</v>
      </c>
      <c r="X114" s="15">
        <f>IF(AND(W114=1,Q114&lt;=Settings!$B$36),1,0)</f>
        <v>1</v>
      </c>
    </row>
    <row r="115" spans="1:24" x14ac:dyDescent="0.25">
      <c r="A115">
        <v>1</v>
      </c>
      <c r="B115">
        <v>110</v>
      </c>
      <c r="C115" s="13">
        <f>Arrivals!F115</f>
        <v>6688.0395239790378</v>
      </c>
      <c r="D115" s="13">
        <f>Arrivals!K115</f>
        <v>300</v>
      </c>
      <c r="E115" s="14">
        <f>D115*8/Settings!$B$28+Settings!$B$29</f>
        <v>24.02</v>
      </c>
      <c r="F115" s="14">
        <f t="shared" si="15"/>
        <v>6688.0395239790378</v>
      </c>
      <c r="G115" s="14">
        <f t="shared" si="28"/>
        <v>6620.4401821699303</v>
      </c>
      <c r="H115" s="14">
        <f t="shared" si="16"/>
        <v>6688.0395239790378</v>
      </c>
      <c r="I115" s="14">
        <f>MOD(H115-Settings!$B$32,Settings!$B$33)</f>
        <v>208.03952397903777</v>
      </c>
      <c r="J115" s="14">
        <f>IF(I115&lt;Settings!$B$30,IF(Settings!$B$30-I115&gt;=E115,H115,H115+(Settings!$B$30-I115)+Settings!$B$31),H115+(Settings!$B$33-I115))</f>
        <v>6688.0395239790378</v>
      </c>
      <c r="K115" s="14">
        <f t="shared" si="17"/>
        <v>6712.0595239790382</v>
      </c>
      <c r="L115" s="14">
        <f t="shared" si="18"/>
        <v>6712.0595239790382</v>
      </c>
      <c r="M115" s="14">
        <f t="shared" si="29"/>
        <v>6625.2605830460034</v>
      </c>
      <c r="N115" s="14">
        <f t="shared" si="19"/>
        <v>6712.0595239790382</v>
      </c>
      <c r="O115" s="13">
        <f>Arrivals!I115</f>
        <v>3.4827311517151367</v>
      </c>
      <c r="P115" s="14">
        <f t="shared" si="20"/>
        <v>6715.5422551307529</v>
      </c>
      <c r="Q115" s="14">
        <f t="shared" si="21"/>
        <v>27.502731151715125</v>
      </c>
      <c r="R115" s="14">
        <f t="shared" si="22"/>
        <v>0</v>
      </c>
      <c r="S115" s="14">
        <f t="shared" si="23"/>
        <v>0</v>
      </c>
      <c r="T115" s="14">
        <f t="shared" si="24"/>
        <v>0</v>
      </c>
      <c r="U115" s="14">
        <f t="shared" si="25"/>
        <v>0</v>
      </c>
      <c r="V115" t="str">
        <f>IF(MOD(C115-Settings!$B$32,Settings!$B$33)&lt;Settings!$B$30,"Up","Down")</f>
        <v>Up</v>
      </c>
      <c r="W115" s="15">
        <f>IF(OR(E115&gt;Settings!$B$30,Q115&gt;Settings!$B$37),0,1)</f>
        <v>1</v>
      </c>
      <c r="X115" s="15">
        <f>IF(AND(W115=1,Q115&lt;=Settings!$B$36),1,0)</f>
        <v>1</v>
      </c>
    </row>
    <row r="116" spans="1:24" x14ac:dyDescent="0.25">
      <c r="A116">
        <v>1</v>
      </c>
      <c r="B116">
        <v>111</v>
      </c>
      <c r="C116" s="13">
        <f>Arrivals!F116</f>
        <v>6762.4483466442098</v>
      </c>
      <c r="D116" s="13">
        <f>Arrivals!K116</f>
        <v>300</v>
      </c>
      <c r="E116" s="14">
        <f>D116*8/Settings!$B$28+Settings!$B$29</f>
        <v>24.02</v>
      </c>
      <c r="F116" s="14">
        <f t="shared" si="15"/>
        <v>6762.4483466442098</v>
      </c>
      <c r="G116" s="14">
        <f t="shared" si="28"/>
        <v>6712.0595239790382</v>
      </c>
      <c r="H116" s="14">
        <f t="shared" si="16"/>
        <v>6762.4483466442098</v>
      </c>
      <c r="I116" s="14">
        <f>MOD(H116-Settings!$B$32,Settings!$B$33)</f>
        <v>282.44834664420978</v>
      </c>
      <c r="J116" s="14">
        <f>IF(I116&lt;Settings!$B$30,IF(Settings!$B$30-I116&gt;=E116,H116,H116+(Settings!$B$30-I116)+Settings!$B$31),H116+(Settings!$B$33-I116))</f>
        <v>6762.4483466442098</v>
      </c>
      <c r="K116" s="14">
        <f t="shared" si="17"/>
        <v>6786.4683466442102</v>
      </c>
      <c r="L116" s="14">
        <f t="shared" si="18"/>
        <v>6786.4683466442102</v>
      </c>
      <c r="M116" s="14">
        <f t="shared" si="29"/>
        <v>6715.5422551307529</v>
      </c>
      <c r="N116" s="14">
        <f t="shared" si="19"/>
        <v>6786.4683466442102</v>
      </c>
      <c r="O116" s="13">
        <f>Arrivals!I116</f>
        <v>2.6730241445803</v>
      </c>
      <c r="P116" s="14">
        <f t="shared" si="20"/>
        <v>6789.1413707887905</v>
      </c>
      <c r="Q116" s="14">
        <f t="shared" si="21"/>
        <v>26.693024144580704</v>
      </c>
      <c r="R116" s="14">
        <f t="shared" si="22"/>
        <v>0</v>
      </c>
      <c r="S116" s="14">
        <f t="shared" si="23"/>
        <v>0</v>
      </c>
      <c r="T116" s="14">
        <f t="shared" si="24"/>
        <v>0</v>
      </c>
      <c r="U116" s="14">
        <f t="shared" si="25"/>
        <v>0</v>
      </c>
      <c r="V116" t="str">
        <f>IF(MOD(C116-Settings!$B$32,Settings!$B$33)&lt;Settings!$B$30,"Up","Down")</f>
        <v>Up</v>
      </c>
      <c r="W116" s="15">
        <f>IF(OR(E116&gt;Settings!$B$30,Q116&gt;Settings!$B$37),0,1)</f>
        <v>1</v>
      </c>
      <c r="X116" s="15">
        <f>IF(AND(W116=1,Q116&lt;=Settings!$B$36),1,0)</f>
        <v>1</v>
      </c>
    </row>
    <row r="117" spans="1:24" x14ac:dyDescent="0.25">
      <c r="A117">
        <v>1</v>
      </c>
      <c r="B117">
        <v>112</v>
      </c>
      <c r="C117" s="13">
        <f>Arrivals!F117</f>
        <v>6764.5594714260224</v>
      </c>
      <c r="D117" s="13">
        <f>Arrivals!K117</f>
        <v>300</v>
      </c>
      <c r="E117" s="14">
        <f>D117*8/Settings!$B$28+Settings!$B$29</f>
        <v>24.02</v>
      </c>
      <c r="F117" s="14">
        <f t="shared" si="15"/>
        <v>6764.5594714260224</v>
      </c>
      <c r="G117" s="14">
        <f t="shared" si="28"/>
        <v>6786.4683466442102</v>
      </c>
      <c r="H117" s="14">
        <f t="shared" si="16"/>
        <v>6786.4683466442102</v>
      </c>
      <c r="I117" s="14">
        <f>MOD(H117-Settings!$B$32,Settings!$B$33)</f>
        <v>306.46834664421021</v>
      </c>
      <c r="J117" s="14">
        <f>IF(I117&lt;Settings!$B$30,IF(Settings!$B$30-I117&gt;=E117,H117,H117+(Settings!$B$30-I117)+Settings!$B$31),H117+(Settings!$B$33-I117))</f>
        <v>6786.4683466442102</v>
      </c>
      <c r="K117" s="14">
        <f t="shared" si="17"/>
        <v>6810.4883466442107</v>
      </c>
      <c r="L117" s="14">
        <f t="shared" si="18"/>
        <v>6810.4883466442107</v>
      </c>
      <c r="M117" s="14">
        <f t="shared" si="29"/>
        <v>6789.1413707887905</v>
      </c>
      <c r="N117" s="14">
        <f t="shared" si="19"/>
        <v>6810.4883466442107</v>
      </c>
      <c r="O117" s="13">
        <f>Arrivals!I117</f>
        <v>4.8461251261872214</v>
      </c>
      <c r="P117" s="14">
        <f t="shared" si="20"/>
        <v>6815.3344717703976</v>
      </c>
      <c r="Q117" s="14">
        <f t="shared" si="21"/>
        <v>50.775000344375258</v>
      </c>
      <c r="R117" s="14">
        <f t="shared" si="22"/>
        <v>21.908875218187859</v>
      </c>
      <c r="S117" s="14">
        <f t="shared" si="23"/>
        <v>0</v>
      </c>
      <c r="T117" s="14">
        <f t="shared" si="24"/>
        <v>0</v>
      </c>
      <c r="U117" s="14">
        <f t="shared" si="25"/>
        <v>21.908875218187859</v>
      </c>
      <c r="V117" t="str">
        <f>IF(MOD(C117-Settings!$B$32,Settings!$B$33)&lt;Settings!$B$30,"Up","Down")</f>
        <v>Up</v>
      </c>
      <c r="W117" s="15">
        <f>IF(OR(E117&gt;Settings!$B$30,Q117&gt;Settings!$B$37),0,1)</f>
        <v>1</v>
      </c>
      <c r="X117" s="15">
        <f>IF(AND(W117=1,Q117&lt;=Settings!$B$36),1,0)</f>
        <v>1</v>
      </c>
    </row>
    <row r="118" spans="1:24" x14ac:dyDescent="0.25">
      <c r="A118">
        <v>1</v>
      </c>
      <c r="B118">
        <v>113</v>
      </c>
      <c r="C118" s="13">
        <f>Arrivals!F118</f>
        <v>6769.4675612861847</v>
      </c>
      <c r="D118" s="13">
        <f>Arrivals!K118</f>
        <v>300</v>
      </c>
      <c r="E118" s="14">
        <f>D118*8/Settings!$B$28+Settings!$B$29</f>
        <v>24.02</v>
      </c>
      <c r="F118" s="14">
        <f t="shared" si="15"/>
        <v>6769.4675612861847</v>
      </c>
      <c r="G118" s="14">
        <f t="shared" si="28"/>
        <v>6810.4883466442107</v>
      </c>
      <c r="H118" s="14">
        <f t="shared" si="16"/>
        <v>6810.4883466442107</v>
      </c>
      <c r="I118" s="14">
        <f>MOD(H118-Settings!$B$32,Settings!$B$33)</f>
        <v>330.48834664421065</v>
      </c>
      <c r="J118" s="14">
        <f>IF(I118&lt;Settings!$B$30,IF(Settings!$B$30-I118&gt;=E118,H118,H118+(Settings!$B$30-I118)+Settings!$B$31),H118+(Settings!$B$33-I118))</f>
        <v>6810.4883466442107</v>
      </c>
      <c r="K118" s="14">
        <f t="shared" si="17"/>
        <v>6834.5083466442111</v>
      </c>
      <c r="L118" s="14">
        <f t="shared" si="18"/>
        <v>6834.5083466442111</v>
      </c>
      <c r="M118" s="14">
        <f t="shared" si="29"/>
        <v>6815.3344717703976</v>
      </c>
      <c r="N118" s="14">
        <f t="shared" si="19"/>
        <v>6834.5083466442111</v>
      </c>
      <c r="O118" s="13">
        <f>Arrivals!I118</f>
        <v>8.0675543823426512</v>
      </c>
      <c r="P118" s="14">
        <f t="shared" si="20"/>
        <v>6842.5759010265538</v>
      </c>
      <c r="Q118" s="14">
        <f t="shared" si="21"/>
        <v>73.108339740369047</v>
      </c>
      <c r="R118" s="14">
        <f t="shared" si="22"/>
        <v>41.020785358025933</v>
      </c>
      <c r="S118" s="14">
        <f t="shared" si="23"/>
        <v>0</v>
      </c>
      <c r="T118" s="14">
        <f t="shared" si="24"/>
        <v>0</v>
      </c>
      <c r="U118" s="14">
        <f t="shared" si="25"/>
        <v>41.020785358025933</v>
      </c>
      <c r="V118" t="str">
        <f>IF(MOD(C118-Settings!$B$32,Settings!$B$33)&lt;Settings!$B$30,"Up","Down")</f>
        <v>Up</v>
      </c>
      <c r="W118" s="15">
        <f>IF(OR(E118&gt;Settings!$B$30,Q118&gt;Settings!$B$37),0,1)</f>
        <v>1</v>
      </c>
      <c r="X118" s="15">
        <f>IF(AND(W118=1,Q118&lt;=Settings!$B$36),1,0)</f>
        <v>1</v>
      </c>
    </row>
    <row r="119" spans="1:24" x14ac:dyDescent="0.25">
      <c r="A119">
        <v>1</v>
      </c>
      <c r="B119">
        <v>114</v>
      </c>
      <c r="C119" s="13">
        <f>Arrivals!F119</f>
        <v>6776.34584593209</v>
      </c>
      <c r="D119" s="13">
        <f>Arrivals!K119</f>
        <v>300</v>
      </c>
      <c r="E119" s="14">
        <f>D119*8/Settings!$B$28+Settings!$B$29</f>
        <v>24.02</v>
      </c>
      <c r="F119" s="14">
        <f t="shared" si="15"/>
        <v>6776.34584593209</v>
      </c>
      <c r="G119" s="14">
        <f t="shared" si="28"/>
        <v>6834.5083466442111</v>
      </c>
      <c r="H119" s="14">
        <f t="shared" si="16"/>
        <v>6834.5083466442111</v>
      </c>
      <c r="I119" s="14">
        <f>MOD(H119-Settings!$B$32,Settings!$B$33)</f>
        <v>354.50834664421109</v>
      </c>
      <c r="J119" s="14">
        <f>IF(I119&lt;Settings!$B$30,IF(Settings!$B$30-I119&gt;=E119,H119,H119+(Settings!$B$30-I119)+Settings!$B$31),H119+(Settings!$B$33-I119))</f>
        <v>6834.5083466442111</v>
      </c>
      <c r="K119" s="14">
        <f t="shared" si="17"/>
        <v>6858.5283466442115</v>
      </c>
      <c r="L119" s="14">
        <f t="shared" si="18"/>
        <v>6858.5283466442115</v>
      </c>
      <c r="M119" s="14">
        <f t="shared" si="29"/>
        <v>6842.5759010265538</v>
      </c>
      <c r="N119" s="14">
        <f t="shared" si="19"/>
        <v>6858.5283466442115</v>
      </c>
      <c r="O119" s="13">
        <f>Arrivals!I119</f>
        <v>2.8680667396459878</v>
      </c>
      <c r="P119" s="14">
        <f t="shared" si="20"/>
        <v>6861.3964133838572</v>
      </c>
      <c r="Q119" s="14">
        <f t="shared" si="21"/>
        <v>85.050567451767165</v>
      </c>
      <c r="R119" s="14">
        <f t="shared" si="22"/>
        <v>58.162500712121073</v>
      </c>
      <c r="S119" s="14">
        <f t="shared" si="23"/>
        <v>0</v>
      </c>
      <c r="T119" s="14">
        <f t="shared" si="24"/>
        <v>0</v>
      </c>
      <c r="U119" s="14">
        <f t="shared" si="25"/>
        <v>58.162500712121073</v>
      </c>
      <c r="V119" t="str">
        <f>IF(MOD(C119-Settings!$B$32,Settings!$B$33)&lt;Settings!$B$30,"Up","Down")</f>
        <v>Up</v>
      </c>
      <c r="W119" s="15">
        <f>IF(OR(E119&gt;Settings!$B$30,Q119&gt;Settings!$B$37),0,1)</f>
        <v>1</v>
      </c>
      <c r="X119" s="15">
        <f>IF(AND(W119=1,Q119&lt;=Settings!$B$36),1,0)</f>
        <v>1</v>
      </c>
    </row>
    <row r="120" spans="1:24" x14ac:dyDescent="0.25">
      <c r="A120">
        <v>1</v>
      </c>
      <c r="B120">
        <v>115</v>
      </c>
      <c r="C120" s="13">
        <f>Arrivals!F120</f>
        <v>6805.6317002785772</v>
      </c>
      <c r="D120" s="13">
        <f>Arrivals!K120</f>
        <v>300</v>
      </c>
      <c r="E120" s="14">
        <f>D120*8/Settings!$B$28+Settings!$B$29</f>
        <v>24.02</v>
      </c>
      <c r="F120" s="14">
        <f t="shared" si="15"/>
        <v>6805.6317002785772</v>
      </c>
      <c r="G120" s="14">
        <f t="shared" si="28"/>
        <v>6858.5283466442115</v>
      </c>
      <c r="H120" s="14">
        <f t="shared" si="16"/>
        <v>6858.5283466442115</v>
      </c>
      <c r="I120" s="14">
        <f>MOD(H120-Settings!$B$32,Settings!$B$33)</f>
        <v>378.52834664421152</v>
      </c>
      <c r="J120" s="14">
        <f>IF(I120&lt;Settings!$B$30,IF(Settings!$B$30-I120&gt;=E120,H120,H120+(Settings!$B$30-I120)+Settings!$B$31),H120+(Settings!$B$33-I120))</f>
        <v>6858.5283466442115</v>
      </c>
      <c r="K120" s="14">
        <f t="shared" si="17"/>
        <v>6882.548346644212</v>
      </c>
      <c r="L120" s="14">
        <f t="shared" si="18"/>
        <v>6882.548346644212</v>
      </c>
      <c r="M120" s="14">
        <f t="shared" si="29"/>
        <v>6861.3964133838572</v>
      </c>
      <c r="N120" s="14">
        <f t="shared" si="19"/>
        <v>6882.548346644212</v>
      </c>
      <c r="O120" s="13">
        <f>Arrivals!I120</f>
        <v>4.9840930267377246</v>
      </c>
      <c r="P120" s="14">
        <f t="shared" si="20"/>
        <v>6887.5324396709493</v>
      </c>
      <c r="Q120" s="14">
        <f t="shared" si="21"/>
        <v>81.900739392372088</v>
      </c>
      <c r="R120" s="14">
        <f t="shared" si="22"/>
        <v>52.896646365634297</v>
      </c>
      <c r="S120" s="14">
        <f t="shared" si="23"/>
        <v>0</v>
      </c>
      <c r="T120" s="14">
        <f t="shared" si="24"/>
        <v>0</v>
      </c>
      <c r="U120" s="14">
        <f t="shared" si="25"/>
        <v>52.896646365634297</v>
      </c>
      <c r="V120" t="str">
        <f>IF(MOD(C120-Settings!$B$32,Settings!$B$33)&lt;Settings!$B$30,"Up","Down")</f>
        <v>Up</v>
      </c>
      <c r="W120" s="15">
        <f>IF(OR(E120&gt;Settings!$B$30,Q120&gt;Settings!$B$37),0,1)</f>
        <v>1</v>
      </c>
      <c r="X120" s="15">
        <f>IF(AND(W120=1,Q120&lt;=Settings!$B$36),1,0)</f>
        <v>1</v>
      </c>
    </row>
    <row r="121" spans="1:24" x14ac:dyDescent="0.25">
      <c r="A121">
        <v>1</v>
      </c>
      <c r="B121">
        <v>116</v>
      </c>
      <c r="C121" s="13">
        <f>Arrivals!F121</f>
        <v>7044.6138494286142</v>
      </c>
      <c r="D121" s="13">
        <f>Arrivals!K121</f>
        <v>300</v>
      </c>
      <c r="E121" s="14">
        <f>D121*8/Settings!$B$28+Settings!$B$29</f>
        <v>24.02</v>
      </c>
      <c r="F121" s="14">
        <f t="shared" si="15"/>
        <v>7044.6138494286142</v>
      </c>
      <c r="G121" s="14">
        <f t="shared" si="28"/>
        <v>6882.548346644212</v>
      </c>
      <c r="H121" s="14">
        <f t="shared" si="16"/>
        <v>7044.6138494286142</v>
      </c>
      <c r="I121" s="14">
        <f>MOD(H121-Settings!$B$32,Settings!$B$33)</f>
        <v>564.61384942861423</v>
      </c>
      <c r="J121" s="14">
        <f>IF(I121&lt;Settings!$B$30,IF(Settings!$B$30-I121&gt;=E121,H121,H121+(Settings!$B$30-I121)+Settings!$B$31),H121+(Settings!$B$33-I121))</f>
        <v>7044.6138494286142</v>
      </c>
      <c r="K121" s="14">
        <f t="shared" si="17"/>
        <v>7068.6338494286147</v>
      </c>
      <c r="L121" s="14">
        <f t="shared" si="18"/>
        <v>7068.6338494286147</v>
      </c>
      <c r="M121" s="14">
        <f t="shared" si="29"/>
        <v>6887.5324396709493</v>
      </c>
      <c r="N121" s="14">
        <f t="shared" si="19"/>
        <v>7068.6338494286147</v>
      </c>
      <c r="O121" s="13">
        <f>Arrivals!I121</f>
        <v>2.9912254914022216</v>
      </c>
      <c r="P121" s="14">
        <f t="shared" si="20"/>
        <v>7071.6250749200171</v>
      </c>
      <c r="Q121" s="14">
        <f t="shared" si="21"/>
        <v>27.011225491402911</v>
      </c>
      <c r="R121" s="14">
        <f t="shared" si="22"/>
        <v>0</v>
      </c>
      <c r="S121" s="14">
        <f t="shared" si="23"/>
        <v>0</v>
      </c>
      <c r="T121" s="14">
        <f t="shared" si="24"/>
        <v>0</v>
      </c>
      <c r="U121" s="14">
        <f t="shared" si="25"/>
        <v>0</v>
      </c>
      <c r="V121" t="str">
        <f>IF(MOD(C121-Settings!$B$32,Settings!$B$33)&lt;Settings!$B$30,"Up","Down")</f>
        <v>Up</v>
      </c>
      <c r="W121" s="15">
        <f>IF(OR(E121&gt;Settings!$B$30,Q121&gt;Settings!$B$37),0,1)</f>
        <v>1</v>
      </c>
      <c r="X121" s="15">
        <f>IF(AND(W121=1,Q121&lt;=Settings!$B$36),1,0)</f>
        <v>1</v>
      </c>
    </row>
    <row r="122" spans="1:24" x14ac:dyDescent="0.25">
      <c r="A122">
        <v>1</v>
      </c>
      <c r="B122">
        <v>117</v>
      </c>
      <c r="C122" s="13">
        <f>Arrivals!F122</f>
        <v>7184.2336215469377</v>
      </c>
      <c r="D122" s="13">
        <f>Arrivals!K122</f>
        <v>300</v>
      </c>
      <c r="E122" s="14">
        <f>D122*8/Settings!$B$28+Settings!$B$29</f>
        <v>24.02</v>
      </c>
      <c r="F122" s="14">
        <f t="shared" si="15"/>
        <v>7184.2336215469377</v>
      </c>
      <c r="G122" s="14">
        <f t="shared" si="28"/>
        <v>7068.6338494286147</v>
      </c>
      <c r="H122" s="14">
        <f t="shared" si="16"/>
        <v>7184.2336215469377</v>
      </c>
      <c r="I122" s="14">
        <f>MOD(H122-Settings!$B$32,Settings!$B$33)</f>
        <v>704.23362154693768</v>
      </c>
      <c r="J122" s="14">
        <f>IF(I122&lt;Settings!$B$30,IF(Settings!$B$30-I122&gt;=E122,H122,H122+(Settings!$B$30-I122)+Settings!$B$31),H122+(Settings!$B$33-I122))</f>
        <v>7200</v>
      </c>
      <c r="K122" s="14">
        <f t="shared" si="17"/>
        <v>7224.02</v>
      </c>
      <c r="L122" s="14">
        <f t="shared" si="18"/>
        <v>7224.02</v>
      </c>
      <c r="M122" s="14">
        <f t="shared" si="29"/>
        <v>7071.6250749200171</v>
      </c>
      <c r="N122" s="14">
        <f t="shared" si="19"/>
        <v>7224.02</v>
      </c>
      <c r="O122" s="13">
        <f>Arrivals!I122</f>
        <v>2.7796746389442442</v>
      </c>
      <c r="P122" s="14">
        <f t="shared" si="20"/>
        <v>7226.7996746389445</v>
      </c>
      <c r="Q122" s="14">
        <f t="shared" si="21"/>
        <v>42.566053092006769</v>
      </c>
      <c r="R122" s="14">
        <f t="shared" si="22"/>
        <v>0</v>
      </c>
      <c r="S122" s="14">
        <f t="shared" si="23"/>
        <v>15.766378453062316</v>
      </c>
      <c r="T122" s="14">
        <f t="shared" si="24"/>
        <v>0</v>
      </c>
      <c r="U122" s="14">
        <f t="shared" si="25"/>
        <v>15.766378453062316</v>
      </c>
      <c r="V122" t="str">
        <f>IF(MOD(C122-Settings!$B$32,Settings!$B$33)&lt;Settings!$B$30,"Up","Down")</f>
        <v>Down</v>
      </c>
      <c r="W122" s="15">
        <f>IF(OR(E122&gt;Settings!$B$30,Q122&gt;Settings!$B$37),0,1)</f>
        <v>1</v>
      </c>
      <c r="X122" s="15">
        <f>IF(AND(W122=1,Q122&lt;=Settings!$B$36),1,0)</f>
        <v>1</v>
      </c>
    </row>
    <row r="123" spans="1:24" x14ac:dyDescent="0.25">
      <c r="A123">
        <v>1</v>
      </c>
      <c r="B123">
        <v>118</v>
      </c>
      <c r="C123" s="13">
        <f>Arrivals!F123</f>
        <v>7290.9172364154092</v>
      </c>
      <c r="D123" s="13">
        <f>Arrivals!K123</f>
        <v>300</v>
      </c>
      <c r="E123" s="14">
        <f>D123*8/Settings!$B$28+Settings!$B$29</f>
        <v>24.02</v>
      </c>
      <c r="F123" s="14">
        <f t="shared" si="15"/>
        <v>7290.9172364154092</v>
      </c>
      <c r="G123" s="14">
        <f t="shared" si="28"/>
        <v>7224.02</v>
      </c>
      <c r="H123" s="14">
        <f t="shared" si="16"/>
        <v>7290.9172364154092</v>
      </c>
      <c r="I123" s="14">
        <f>MOD(H123-Settings!$B$32,Settings!$B$33)</f>
        <v>90.917236415409207</v>
      </c>
      <c r="J123" s="14">
        <f>IF(I123&lt;Settings!$B$30,IF(Settings!$B$30-I123&gt;=E123,H123,H123+(Settings!$B$30-I123)+Settings!$B$31),H123+(Settings!$B$33-I123))</f>
        <v>7290.9172364154092</v>
      </c>
      <c r="K123" s="14">
        <f t="shared" si="17"/>
        <v>7314.9372364154096</v>
      </c>
      <c r="L123" s="14">
        <f t="shared" si="18"/>
        <v>7314.9372364154096</v>
      </c>
      <c r="M123" s="14">
        <f t="shared" si="29"/>
        <v>7226.7996746389445</v>
      </c>
      <c r="N123" s="14">
        <f t="shared" si="19"/>
        <v>7314.9372364154096</v>
      </c>
      <c r="O123" s="13">
        <f>Arrivals!I123</f>
        <v>1.8700899801350537</v>
      </c>
      <c r="P123" s="14">
        <f t="shared" si="20"/>
        <v>7316.8073263955448</v>
      </c>
      <c r="Q123" s="14">
        <f t="shared" si="21"/>
        <v>25.890089980135599</v>
      </c>
      <c r="R123" s="14">
        <f t="shared" si="22"/>
        <v>0</v>
      </c>
      <c r="S123" s="14">
        <f t="shared" si="23"/>
        <v>0</v>
      </c>
      <c r="T123" s="14">
        <f t="shared" si="24"/>
        <v>0</v>
      </c>
      <c r="U123" s="14">
        <f t="shared" si="25"/>
        <v>0</v>
      </c>
      <c r="V123" t="str">
        <f>IF(MOD(C123-Settings!$B$32,Settings!$B$33)&lt;Settings!$B$30,"Up","Down")</f>
        <v>Up</v>
      </c>
      <c r="W123" s="15">
        <f>IF(OR(E123&gt;Settings!$B$30,Q123&gt;Settings!$B$37),0,1)</f>
        <v>1</v>
      </c>
      <c r="X123" s="15">
        <f>IF(AND(W123=1,Q123&lt;=Settings!$B$36),1,0)</f>
        <v>1</v>
      </c>
    </row>
    <row r="124" spans="1:24" x14ac:dyDescent="0.25">
      <c r="A124">
        <v>1</v>
      </c>
      <c r="B124">
        <v>119</v>
      </c>
      <c r="C124" s="13">
        <f>Arrivals!F124</f>
        <v>7303.9678738218336</v>
      </c>
      <c r="D124" s="13">
        <f>Arrivals!K124</f>
        <v>300</v>
      </c>
      <c r="E124" s="14">
        <f>D124*8/Settings!$B$28+Settings!$B$29</f>
        <v>24.02</v>
      </c>
      <c r="F124" s="14">
        <f t="shared" si="15"/>
        <v>7303.9678738218336</v>
      </c>
      <c r="G124" s="14">
        <f t="shared" si="28"/>
        <v>7314.9372364154096</v>
      </c>
      <c r="H124" s="14">
        <f t="shared" si="16"/>
        <v>7314.9372364154096</v>
      </c>
      <c r="I124" s="14">
        <f>MOD(H124-Settings!$B$32,Settings!$B$33)</f>
        <v>114.93723641540964</v>
      </c>
      <c r="J124" s="14">
        <f>IF(I124&lt;Settings!$B$30,IF(Settings!$B$30-I124&gt;=E124,H124,H124+(Settings!$B$30-I124)+Settings!$B$31),H124+(Settings!$B$33-I124))</f>
        <v>7314.9372364154096</v>
      </c>
      <c r="K124" s="14">
        <f t="shared" si="17"/>
        <v>7338.9572364154101</v>
      </c>
      <c r="L124" s="14">
        <f t="shared" si="18"/>
        <v>7338.9572364154101</v>
      </c>
      <c r="M124" s="14">
        <f t="shared" si="29"/>
        <v>7316.8073263955448</v>
      </c>
      <c r="N124" s="14">
        <f t="shared" si="19"/>
        <v>7338.9572364154101</v>
      </c>
      <c r="O124" s="13">
        <f>Arrivals!I124</f>
        <v>3.0190389609476918</v>
      </c>
      <c r="P124" s="14">
        <f t="shared" si="20"/>
        <v>7341.976275376358</v>
      </c>
      <c r="Q124" s="14">
        <f t="shared" si="21"/>
        <v>38.008401554524426</v>
      </c>
      <c r="R124" s="14">
        <f t="shared" si="22"/>
        <v>10.969362593576079</v>
      </c>
      <c r="S124" s="14">
        <f t="shared" si="23"/>
        <v>0</v>
      </c>
      <c r="T124" s="14">
        <f t="shared" si="24"/>
        <v>0</v>
      </c>
      <c r="U124" s="14">
        <f t="shared" si="25"/>
        <v>10.969362593576079</v>
      </c>
      <c r="V124" t="str">
        <f>IF(MOD(C124-Settings!$B$32,Settings!$B$33)&lt;Settings!$B$30,"Up","Down")</f>
        <v>Up</v>
      </c>
      <c r="W124" s="15">
        <f>IF(OR(E124&gt;Settings!$B$30,Q124&gt;Settings!$B$37),0,1)</f>
        <v>1</v>
      </c>
      <c r="X124" s="15">
        <f>IF(AND(W124=1,Q124&lt;=Settings!$B$36),1,0)</f>
        <v>1</v>
      </c>
    </row>
    <row r="125" spans="1:24" x14ac:dyDescent="0.25">
      <c r="A125">
        <v>1</v>
      </c>
      <c r="B125">
        <v>120</v>
      </c>
      <c r="C125" s="13">
        <f>Arrivals!F125</f>
        <v>7339.6409934498297</v>
      </c>
      <c r="D125" s="13">
        <f>Arrivals!K125</f>
        <v>300</v>
      </c>
      <c r="E125" s="14">
        <f>D125*8/Settings!$B$28+Settings!$B$29</f>
        <v>24.02</v>
      </c>
      <c r="F125" s="14">
        <f t="shared" si="15"/>
        <v>7339.6409934498297</v>
      </c>
      <c r="G125" s="14">
        <f t="shared" si="28"/>
        <v>7338.9572364154101</v>
      </c>
      <c r="H125" s="14">
        <f t="shared" si="16"/>
        <v>7339.6409934498297</v>
      </c>
      <c r="I125" s="14">
        <f>MOD(H125-Settings!$B$32,Settings!$B$33)</f>
        <v>139.64099344982969</v>
      </c>
      <c r="J125" s="14">
        <f>IF(I125&lt;Settings!$B$30,IF(Settings!$B$30-I125&gt;=E125,H125,H125+(Settings!$B$30-I125)+Settings!$B$31),H125+(Settings!$B$33-I125))</f>
        <v>7339.6409934498297</v>
      </c>
      <c r="K125" s="14">
        <f t="shared" si="17"/>
        <v>7363.6609934498301</v>
      </c>
      <c r="L125" s="14">
        <f t="shared" si="18"/>
        <v>7363.6609934498301</v>
      </c>
      <c r="M125" s="14">
        <f t="shared" si="29"/>
        <v>7341.976275376358</v>
      </c>
      <c r="N125" s="14">
        <f t="shared" si="19"/>
        <v>7363.6609934498301</v>
      </c>
      <c r="O125" s="13">
        <f>Arrivals!I125</f>
        <v>4.0144355492076027</v>
      </c>
      <c r="P125" s="14">
        <f t="shared" si="20"/>
        <v>7367.6754289990376</v>
      </c>
      <c r="Q125" s="14">
        <f t="shared" si="21"/>
        <v>28.034435549207956</v>
      </c>
      <c r="R125" s="14">
        <f t="shared" si="22"/>
        <v>0</v>
      </c>
      <c r="S125" s="14">
        <f t="shared" si="23"/>
        <v>0</v>
      </c>
      <c r="T125" s="14">
        <f t="shared" si="24"/>
        <v>0</v>
      </c>
      <c r="U125" s="14">
        <f t="shared" si="25"/>
        <v>0</v>
      </c>
      <c r="V125" t="str">
        <f>IF(MOD(C125-Settings!$B$32,Settings!$B$33)&lt;Settings!$B$30,"Up","Down")</f>
        <v>Up</v>
      </c>
      <c r="W125" s="15">
        <f>IF(OR(E125&gt;Settings!$B$30,Q125&gt;Settings!$B$37),0,1)</f>
        <v>1</v>
      </c>
      <c r="X125" s="15">
        <f>IF(AND(W125=1,Q125&lt;=Settings!$B$36),1,0)</f>
        <v>1</v>
      </c>
    </row>
    <row r="126" spans="1:24" x14ac:dyDescent="0.25">
      <c r="A126">
        <v>2</v>
      </c>
      <c r="B126">
        <v>1</v>
      </c>
      <c r="C126" s="13">
        <f>Arrivals!F126</f>
        <v>131.2113073920367</v>
      </c>
      <c r="D126" s="13">
        <f>Arrivals!K126</f>
        <v>300</v>
      </c>
      <c r="E126" s="14">
        <f>D126*8/Settings!$B$28+Settings!$B$29</f>
        <v>24.02</v>
      </c>
      <c r="F126" s="14">
        <f t="shared" si="15"/>
        <v>131.2113073920367</v>
      </c>
      <c r="G126" s="14">
        <v>0</v>
      </c>
      <c r="H126" s="14">
        <f t="shared" si="16"/>
        <v>131.2113073920367</v>
      </c>
      <c r="I126" s="14">
        <f>MOD(H126-Settings!$B$32,Settings!$B$33)</f>
        <v>131.2113073920367</v>
      </c>
      <c r="J126" s="14">
        <f>IF(I126&lt;Settings!$B$30,IF(Settings!$B$30-I126&gt;=E126,H126,H126+(Settings!$B$30-I126)+Settings!$B$31),H126+(Settings!$B$33-I126))</f>
        <v>131.2113073920367</v>
      </c>
      <c r="K126" s="14">
        <f t="shared" si="17"/>
        <v>155.23130739203671</v>
      </c>
      <c r="L126" s="14">
        <f t="shared" si="18"/>
        <v>155.23130739203671</v>
      </c>
      <c r="M126" s="14">
        <v>0</v>
      </c>
      <c r="N126" s="14">
        <f t="shared" si="19"/>
        <v>155.23130739203671</v>
      </c>
      <c r="O126" s="13">
        <f>Arrivals!I126</f>
        <v>3.2767564210398592</v>
      </c>
      <c r="P126" s="14">
        <f t="shared" si="20"/>
        <v>158.50806381307657</v>
      </c>
      <c r="Q126" s="14">
        <f t="shared" si="21"/>
        <v>27.296756421039873</v>
      </c>
      <c r="R126" s="14">
        <f t="shared" si="22"/>
        <v>0</v>
      </c>
      <c r="S126" s="14">
        <f t="shared" si="23"/>
        <v>0</v>
      </c>
      <c r="T126" s="14">
        <f t="shared" si="24"/>
        <v>0</v>
      </c>
      <c r="U126" s="14">
        <f t="shared" si="25"/>
        <v>0</v>
      </c>
      <c r="V126" t="str">
        <f>IF(MOD(C126-Settings!$B$32,Settings!$B$33)&lt;Settings!$B$30,"Up","Down")</f>
        <v>Up</v>
      </c>
      <c r="W126" s="15">
        <f>IF(OR(E126&gt;Settings!$B$30,Q126&gt;Settings!$B$37),0,1)</f>
        <v>1</v>
      </c>
      <c r="X126" s="15">
        <f>IF(AND(W126=1,Q126&lt;=Settings!$B$36),1,0)</f>
        <v>1</v>
      </c>
    </row>
    <row r="127" spans="1:24" x14ac:dyDescent="0.25">
      <c r="A127">
        <v>2</v>
      </c>
      <c r="B127">
        <v>2</v>
      </c>
      <c r="C127" s="13">
        <f>Arrivals!F127</f>
        <v>136.89824623553147</v>
      </c>
      <c r="D127" s="13">
        <f>Arrivals!K127</f>
        <v>300</v>
      </c>
      <c r="E127" s="14">
        <f>D127*8/Settings!$B$28+Settings!$B$29</f>
        <v>24.02</v>
      </c>
      <c r="F127" s="14">
        <f t="shared" si="15"/>
        <v>136.89824623553147</v>
      </c>
      <c r="G127" s="14">
        <f t="shared" ref="G127:G158" si="30">K126</f>
        <v>155.23130739203671</v>
      </c>
      <c r="H127" s="14">
        <f t="shared" si="16"/>
        <v>155.23130739203671</v>
      </c>
      <c r="I127" s="14">
        <f>MOD(H127-Settings!$B$32,Settings!$B$33)</f>
        <v>155.23130739203671</v>
      </c>
      <c r="J127" s="14">
        <f>IF(I127&lt;Settings!$B$30,IF(Settings!$B$30-I127&gt;=E127,H127,H127+(Settings!$B$30-I127)+Settings!$B$31),H127+(Settings!$B$33-I127))</f>
        <v>155.23130739203671</v>
      </c>
      <c r="K127" s="14">
        <f t="shared" si="17"/>
        <v>179.25130739203672</v>
      </c>
      <c r="L127" s="14">
        <f t="shared" si="18"/>
        <v>179.25130739203672</v>
      </c>
      <c r="M127" s="14">
        <f t="shared" ref="M127:M158" si="31">P126</f>
        <v>158.50806381307657</v>
      </c>
      <c r="N127" s="14">
        <f t="shared" si="19"/>
        <v>179.25130739203672</v>
      </c>
      <c r="O127" s="13">
        <f>Arrivals!I127</f>
        <v>4.317992401803096</v>
      </c>
      <c r="P127" s="14">
        <f t="shared" si="20"/>
        <v>183.56929979383983</v>
      </c>
      <c r="Q127" s="14">
        <f t="shared" si="21"/>
        <v>46.671053558308358</v>
      </c>
      <c r="R127" s="14">
        <f t="shared" si="22"/>
        <v>18.333061156505238</v>
      </c>
      <c r="S127" s="14">
        <f t="shared" si="23"/>
        <v>0</v>
      </c>
      <c r="T127" s="14">
        <f t="shared" si="24"/>
        <v>0</v>
      </c>
      <c r="U127" s="14">
        <f t="shared" si="25"/>
        <v>18.333061156505238</v>
      </c>
      <c r="V127" t="str">
        <f>IF(MOD(C127-Settings!$B$32,Settings!$B$33)&lt;Settings!$B$30,"Up","Down")</f>
        <v>Up</v>
      </c>
      <c r="W127" s="15">
        <f>IF(OR(E127&gt;Settings!$B$30,Q127&gt;Settings!$B$37),0,1)</f>
        <v>1</v>
      </c>
      <c r="X127" s="15">
        <f>IF(AND(W127=1,Q127&lt;=Settings!$B$36),1,0)</f>
        <v>1</v>
      </c>
    </row>
    <row r="128" spans="1:24" x14ac:dyDescent="0.25">
      <c r="A128">
        <v>2</v>
      </c>
      <c r="B128">
        <v>3</v>
      </c>
      <c r="C128" s="13">
        <f>Arrivals!F128</f>
        <v>247.47627586116198</v>
      </c>
      <c r="D128" s="13">
        <f>Arrivals!K128</f>
        <v>300</v>
      </c>
      <c r="E128" s="14">
        <f>D128*8/Settings!$B$28+Settings!$B$29</f>
        <v>24.02</v>
      </c>
      <c r="F128" s="14">
        <f t="shared" si="15"/>
        <v>247.47627586116198</v>
      </c>
      <c r="G128" s="14">
        <f t="shared" si="30"/>
        <v>179.25130739203672</v>
      </c>
      <c r="H128" s="14">
        <f t="shared" si="16"/>
        <v>247.47627586116198</v>
      </c>
      <c r="I128" s="14">
        <f>MOD(H128-Settings!$B$32,Settings!$B$33)</f>
        <v>247.47627586116198</v>
      </c>
      <c r="J128" s="14">
        <f>IF(I128&lt;Settings!$B$30,IF(Settings!$B$30-I128&gt;=E128,H128,H128+(Settings!$B$30-I128)+Settings!$B$31),H128+(Settings!$B$33-I128))</f>
        <v>247.47627586116198</v>
      </c>
      <c r="K128" s="14">
        <f t="shared" si="17"/>
        <v>271.49627586116196</v>
      </c>
      <c r="L128" s="14">
        <f t="shared" si="18"/>
        <v>271.49627586116196</v>
      </c>
      <c r="M128" s="14">
        <f t="shared" si="31"/>
        <v>183.56929979383983</v>
      </c>
      <c r="N128" s="14">
        <f t="shared" si="19"/>
        <v>271.49627586116196</v>
      </c>
      <c r="O128" s="13">
        <f>Arrivals!I128</f>
        <v>3.2176439324829142</v>
      </c>
      <c r="P128" s="14">
        <f t="shared" si="20"/>
        <v>274.71391979364489</v>
      </c>
      <c r="Q128" s="14">
        <f t="shared" si="21"/>
        <v>27.237643932482911</v>
      </c>
      <c r="R128" s="14">
        <f t="shared" si="22"/>
        <v>0</v>
      </c>
      <c r="S128" s="14">
        <f t="shared" si="23"/>
        <v>0</v>
      </c>
      <c r="T128" s="14">
        <f t="shared" si="24"/>
        <v>0</v>
      </c>
      <c r="U128" s="14">
        <f t="shared" si="25"/>
        <v>0</v>
      </c>
      <c r="V128" t="str">
        <f>IF(MOD(C128-Settings!$B$32,Settings!$B$33)&lt;Settings!$B$30,"Up","Down")</f>
        <v>Up</v>
      </c>
      <c r="W128" s="15">
        <f>IF(OR(E128&gt;Settings!$B$30,Q128&gt;Settings!$B$37),0,1)</f>
        <v>1</v>
      </c>
      <c r="X128" s="15">
        <f>IF(AND(W128=1,Q128&lt;=Settings!$B$36),1,0)</f>
        <v>1</v>
      </c>
    </row>
    <row r="129" spans="1:24" x14ac:dyDescent="0.25">
      <c r="A129">
        <v>2</v>
      </c>
      <c r="B129">
        <v>4</v>
      </c>
      <c r="C129" s="13">
        <f>Arrivals!F129</f>
        <v>312.88949234237566</v>
      </c>
      <c r="D129" s="13">
        <f>Arrivals!K129</f>
        <v>300</v>
      </c>
      <c r="E129" s="14">
        <f>D129*8/Settings!$B$28+Settings!$B$29</f>
        <v>24.02</v>
      </c>
      <c r="F129" s="14">
        <f t="shared" si="15"/>
        <v>312.88949234237566</v>
      </c>
      <c r="G129" s="14">
        <f t="shared" si="30"/>
        <v>271.49627586116196</v>
      </c>
      <c r="H129" s="14">
        <f t="shared" si="16"/>
        <v>312.88949234237566</v>
      </c>
      <c r="I129" s="14">
        <f>MOD(H129-Settings!$B$32,Settings!$B$33)</f>
        <v>312.88949234237566</v>
      </c>
      <c r="J129" s="14">
        <f>IF(I129&lt;Settings!$B$30,IF(Settings!$B$30-I129&gt;=E129,H129,H129+(Settings!$B$30-I129)+Settings!$B$31),H129+(Settings!$B$33-I129))</f>
        <v>312.88949234237566</v>
      </c>
      <c r="K129" s="14">
        <f t="shared" si="17"/>
        <v>336.90949234237564</v>
      </c>
      <c r="L129" s="14">
        <f t="shared" si="18"/>
        <v>336.90949234237564</v>
      </c>
      <c r="M129" s="14">
        <f t="shared" si="31"/>
        <v>274.71391979364489</v>
      </c>
      <c r="N129" s="14">
        <f t="shared" si="19"/>
        <v>336.90949234237564</v>
      </c>
      <c r="O129" s="13">
        <f>Arrivals!I129</f>
        <v>1.8223202159540239</v>
      </c>
      <c r="P129" s="14">
        <f t="shared" si="20"/>
        <v>338.73181255832969</v>
      </c>
      <c r="Q129" s="14">
        <f t="shared" si="21"/>
        <v>25.842320215954032</v>
      </c>
      <c r="R129" s="14">
        <f t="shared" si="22"/>
        <v>0</v>
      </c>
      <c r="S129" s="14">
        <f t="shared" si="23"/>
        <v>0</v>
      </c>
      <c r="T129" s="14">
        <f t="shared" si="24"/>
        <v>0</v>
      </c>
      <c r="U129" s="14">
        <f t="shared" si="25"/>
        <v>0</v>
      </c>
      <c r="V129" t="str">
        <f>IF(MOD(C129-Settings!$B$32,Settings!$B$33)&lt;Settings!$B$30,"Up","Down")</f>
        <v>Up</v>
      </c>
      <c r="W129" s="15">
        <f>IF(OR(E129&gt;Settings!$B$30,Q129&gt;Settings!$B$37),0,1)</f>
        <v>1</v>
      </c>
      <c r="X129" s="15">
        <f>IF(AND(W129=1,Q129&lt;=Settings!$B$36),1,0)</f>
        <v>1</v>
      </c>
    </row>
    <row r="130" spans="1:24" x14ac:dyDescent="0.25">
      <c r="A130">
        <v>2</v>
      </c>
      <c r="B130">
        <v>5</v>
      </c>
      <c r="C130" s="13">
        <f>Arrivals!F130</f>
        <v>349.19539831947344</v>
      </c>
      <c r="D130" s="13">
        <f>Arrivals!K130</f>
        <v>300</v>
      </c>
      <c r="E130" s="14">
        <f>D130*8/Settings!$B$28+Settings!$B$29</f>
        <v>24.02</v>
      </c>
      <c r="F130" s="14">
        <f t="shared" si="15"/>
        <v>349.19539831947344</v>
      </c>
      <c r="G130" s="14">
        <f t="shared" si="30"/>
        <v>336.90949234237564</v>
      </c>
      <c r="H130" s="14">
        <f t="shared" si="16"/>
        <v>349.19539831947344</v>
      </c>
      <c r="I130" s="14">
        <f>MOD(H130-Settings!$B$32,Settings!$B$33)</f>
        <v>349.19539831947344</v>
      </c>
      <c r="J130" s="14">
        <f>IF(I130&lt;Settings!$B$30,IF(Settings!$B$30-I130&gt;=E130,H130,H130+(Settings!$B$30-I130)+Settings!$B$31),H130+(Settings!$B$33-I130))</f>
        <v>349.19539831947344</v>
      </c>
      <c r="K130" s="14">
        <f t="shared" si="17"/>
        <v>373.21539831947342</v>
      </c>
      <c r="L130" s="14">
        <f t="shared" si="18"/>
        <v>373.21539831947342</v>
      </c>
      <c r="M130" s="14">
        <f t="shared" si="31"/>
        <v>338.73181255832969</v>
      </c>
      <c r="N130" s="14">
        <f t="shared" si="19"/>
        <v>373.21539831947342</v>
      </c>
      <c r="O130" s="13">
        <f>Arrivals!I130</f>
        <v>6.6232160273717242E-2</v>
      </c>
      <c r="P130" s="14">
        <f t="shared" si="20"/>
        <v>373.28163047974715</v>
      </c>
      <c r="Q130" s="14">
        <f t="shared" si="21"/>
        <v>24.08623216027371</v>
      </c>
      <c r="R130" s="14">
        <f t="shared" si="22"/>
        <v>0</v>
      </c>
      <c r="S130" s="14">
        <f t="shared" si="23"/>
        <v>0</v>
      </c>
      <c r="T130" s="14">
        <f t="shared" si="24"/>
        <v>0</v>
      </c>
      <c r="U130" s="14">
        <f t="shared" si="25"/>
        <v>0</v>
      </c>
      <c r="V130" t="str">
        <f>IF(MOD(C130-Settings!$B$32,Settings!$B$33)&lt;Settings!$B$30,"Up","Down")</f>
        <v>Up</v>
      </c>
      <c r="W130" s="15">
        <f>IF(OR(E130&gt;Settings!$B$30,Q130&gt;Settings!$B$37),0,1)</f>
        <v>1</v>
      </c>
      <c r="X130" s="15">
        <f>IF(AND(W130=1,Q130&lt;=Settings!$B$36),1,0)</f>
        <v>1</v>
      </c>
    </row>
    <row r="131" spans="1:24" x14ac:dyDescent="0.25">
      <c r="A131">
        <v>2</v>
      </c>
      <c r="B131">
        <v>6</v>
      </c>
      <c r="C131" s="13">
        <f>Arrivals!F131</f>
        <v>351.05216139609109</v>
      </c>
      <c r="D131" s="13">
        <f>Arrivals!K131</f>
        <v>300</v>
      </c>
      <c r="E131" s="14">
        <f>D131*8/Settings!$B$28+Settings!$B$29</f>
        <v>24.02</v>
      </c>
      <c r="F131" s="14">
        <f t="shared" si="15"/>
        <v>351.05216139609109</v>
      </c>
      <c r="G131" s="14">
        <f t="shared" si="30"/>
        <v>373.21539831947342</v>
      </c>
      <c r="H131" s="14">
        <f t="shared" si="16"/>
        <v>373.21539831947342</v>
      </c>
      <c r="I131" s="14">
        <f>MOD(H131-Settings!$B$32,Settings!$B$33)</f>
        <v>373.21539831947342</v>
      </c>
      <c r="J131" s="14">
        <f>IF(I131&lt;Settings!$B$30,IF(Settings!$B$30-I131&gt;=E131,H131,H131+(Settings!$B$30-I131)+Settings!$B$31),H131+(Settings!$B$33-I131))</f>
        <v>373.21539831947342</v>
      </c>
      <c r="K131" s="14">
        <f t="shared" si="17"/>
        <v>397.2353983194734</v>
      </c>
      <c r="L131" s="14">
        <f t="shared" si="18"/>
        <v>397.2353983194734</v>
      </c>
      <c r="M131" s="14">
        <f t="shared" si="31"/>
        <v>373.28163047974715</v>
      </c>
      <c r="N131" s="14">
        <f t="shared" si="19"/>
        <v>397.2353983194734</v>
      </c>
      <c r="O131" s="13">
        <f>Arrivals!I131</f>
        <v>32.027258151936778</v>
      </c>
      <c r="P131" s="14">
        <f t="shared" si="20"/>
        <v>429.2626564714102</v>
      </c>
      <c r="Q131" s="14">
        <f t="shared" si="21"/>
        <v>78.210495075319102</v>
      </c>
      <c r="R131" s="14">
        <f t="shared" si="22"/>
        <v>22.163236923382328</v>
      </c>
      <c r="S131" s="14">
        <f t="shared" si="23"/>
        <v>0</v>
      </c>
      <c r="T131" s="14">
        <f t="shared" si="24"/>
        <v>0</v>
      </c>
      <c r="U131" s="14">
        <f t="shared" si="25"/>
        <v>22.163236923382328</v>
      </c>
      <c r="V131" t="str">
        <f>IF(MOD(C131-Settings!$B$32,Settings!$B$33)&lt;Settings!$B$30,"Up","Down")</f>
        <v>Up</v>
      </c>
      <c r="W131" s="15">
        <f>IF(OR(E131&gt;Settings!$B$30,Q131&gt;Settings!$B$37),0,1)</f>
        <v>1</v>
      </c>
      <c r="X131" s="15">
        <f>IF(AND(W131=1,Q131&lt;=Settings!$B$36),1,0)</f>
        <v>1</v>
      </c>
    </row>
    <row r="132" spans="1:24" x14ac:dyDescent="0.25">
      <c r="A132">
        <v>2</v>
      </c>
      <c r="B132">
        <v>7</v>
      </c>
      <c r="C132" s="13">
        <f>Arrivals!F132</f>
        <v>360.45001480029453</v>
      </c>
      <c r="D132" s="13">
        <f>Arrivals!K132</f>
        <v>300</v>
      </c>
      <c r="E132" s="14">
        <f>D132*8/Settings!$B$28+Settings!$B$29</f>
        <v>24.02</v>
      </c>
      <c r="F132" s="14">
        <f t="shared" si="15"/>
        <v>360.45001480029453</v>
      </c>
      <c r="G132" s="14">
        <f t="shared" si="30"/>
        <v>397.2353983194734</v>
      </c>
      <c r="H132" s="14">
        <f t="shared" si="16"/>
        <v>397.2353983194734</v>
      </c>
      <c r="I132" s="14">
        <f>MOD(H132-Settings!$B$32,Settings!$B$33)</f>
        <v>397.2353983194734</v>
      </c>
      <c r="J132" s="14">
        <f>IF(I132&lt;Settings!$B$30,IF(Settings!$B$30-I132&gt;=E132,H132,H132+(Settings!$B$30-I132)+Settings!$B$31),H132+(Settings!$B$33-I132))</f>
        <v>397.2353983194734</v>
      </c>
      <c r="K132" s="14">
        <f t="shared" si="17"/>
        <v>421.25539831947339</v>
      </c>
      <c r="L132" s="14">
        <f t="shared" si="18"/>
        <v>421.25539831947339</v>
      </c>
      <c r="M132" s="14">
        <f t="shared" si="31"/>
        <v>429.2626564714102</v>
      </c>
      <c r="N132" s="14">
        <f t="shared" si="19"/>
        <v>429.2626564714102</v>
      </c>
      <c r="O132" s="13">
        <f>Arrivals!I132</f>
        <v>2.0444372155102224</v>
      </c>
      <c r="P132" s="14">
        <f t="shared" si="20"/>
        <v>431.30709368692044</v>
      </c>
      <c r="Q132" s="14">
        <f t="shared" si="21"/>
        <v>70.857078886625914</v>
      </c>
      <c r="R132" s="14">
        <f t="shared" si="22"/>
        <v>36.785383519178879</v>
      </c>
      <c r="S132" s="14">
        <f t="shared" si="23"/>
        <v>0</v>
      </c>
      <c r="T132" s="14">
        <f t="shared" si="24"/>
        <v>8.00725815193681</v>
      </c>
      <c r="U132" s="14">
        <f t="shared" si="25"/>
        <v>44.792641671115689</v>
      </c>
      <c r="V132" t="str">
        <f>IF(MOD(C132-Settings!$B$32,Settings!$B$33)&lt;Settings!$B$30,"Up","Down")</f>
        <v>Up</v>
      </c>
      <c r="W132" s="15">
        <f>IF(OR(E132&gt;Settings!$B$30,Q132&gt;Settings!$B$37),0,1)</f>
        <v>1</v>
      </c>
      <c r="X132" s="15">
        <f>IF(AND(W132=1,Q132&lt;=Settings!$B$36),1,0)</f>
        <v>1</v>
      </c>
    </row>
    <row r="133" spans="1:24" x14ac:dyDescent="0.25">
      <c r="A133">
        <v>2</v>
      </c>
      <c r="B133">
        <v>8</v>
      </c>
      <c r="C133" s="13">
        <f>Arrivals!F133</f>
        <v>429.88233853307827</v>
      </c>
      <c r="D133" s="13">
        <f>Arrivals!K133</f>
        <v>300</v>
      </c>
      <c r="E133" s="14">
        <f>D133*8/Settings!$B$28+Settings!$B$29</f>
        <v>24.02</v>
      </c>
      <c r="F133" s="14">
        <f t="shared" si="15"/>
        <v>429.88233853307827</v>
      </c>
      <c r="G133" s="14">
        <f t="shared" si="30"/>
        <v>421.25539831947339</v>
      </c>
      <c r="H133" s="14">
        <f t="shared" si="16"/>
        <v>429.88233853307827</v>
      </c>
      <c r="I133" s="14">
        <f>MOD(H133-Settings!$B$32,Settings!$B$33)</f>
        <v>429.88233853307827</v>
      </c>
      <c r="J133" s="14">
        <f>IF(I133&lt;Settings!$B$30,IF(Settings!$B$30-I133&gt;=E133,H133,H133+(Settings!$B$30-I133)+Settings!$B$31),H133+(Settings!$B$33-I133))</f>
        <v>429.88233853307827</v>
      </c>
      <c r="K133" s="14">
        <f t="shared" si="17"/>
        <v>453.90233853307825</v>
      </c>
      <c r="L133" s="14">
        <f t="shared" si="18"/>
        <v>453.90233853307825</v>
      </c>
      <c r="M133" s="14">
        <f t="shared" si="31"/>
        <v>431.30709368692044</v>
      </c>
      <c r="N133" s="14">
        <f t="shared" si="19"/>
        <v>453.90233853307825</v>
      </c>
      <c r="O133" s="13">
        <f>Arrivals!I133</f>
        <v>4.318548949089581</v>
      </c>
      <c r="P133" s="14">
        <f t="shared" si="20"/>
        <v>458.22088748216783</v>
      </c>
      <c r="Q133" s="14">
        <f t="shared" si="21"/>
        <v>28.338548949089557</v>
      </c>
      <c r="R133" s="14">
        <f t="shared" si="22"/>
        <v>0</v>
      </c>
      <c r="S133" s="14">
        <f t="shared" si="23"/>
        <v>0</v>
      </c>
      <c r="T133" s="14">
        <f t="shared" si="24"/>
        <v>0</v>
      </c>
      <c r="U133" s="14">
        <f t="shared" si="25"/>
        <v>0</v>
      </c>
      <c r="V133" t="str">
        <f>IF(MOD(C133-Settings!$B$32,Settings!$B$33)&lt;Settings!$B$30,"Up","Down")</f>
        <v>Up</v>
      </c>
      <c r="W133" s="15">
        <f>IF(OR(E133&gt;Settings!$B$30,Q133&gt;Settings!$B$37),0,1)</f>
        <v>1</v>
      </c>
      <c r="X133" s="15">
        <f>IF(AND(W133=1,Q133&lt;=Settings!$B$36),1,0)</f>
        <v>1</v>
      </c>
    </row>
    <row r="134" spans="1:24" x14ac:dyDescent="0.25">
      <c r="A134">
        <v>2</v>
      </c>
      <c r="B134">
        <v>9</v>
      </c>
      <c r="C134" s="13">
        <f>Arrivals!F134</f>
        <v>470.6438917603881</v>
      </c>
      <c r="D134" s="13">
        <f>Arrivals!K134</f>
        <v>300</v>
      </c>
      <c r="E134" s="14">
        <f>D134*8/Settings!$B$28+Settings!$B$29</f>
        <v>24.02</v>
      </c>
      <c r="F134" s="14">
        <f t="shared" ref="F134:F197" si="32">C134</f>
        <v>470.6438917603881</v>
      </c>
      <c r="G134" s="14">
        <f t="shared" si="30"/>
        <v>453.90233853307825</v>
      </c>
      <c r="H134" s="14">
        <f t="shared" ref="H134:H197" si="33">MAX(F134,G134)</f>
        <v>470.6438917603881</v>
      </c>
      <c r="I134" s="14">
        <f>MOD(H134-Settings!$B$32,Settings!$B$33)</f>
        <v>470.6438917603881</v>
      </c>
      <c r="J134" s="14">
        <f>IF(I134&lt;Settings!$B$30,IF(Settings!$B$30-I134&gt;=E134,H134,H134+(Settings!$B$30-I134)+Settings!$B$31),H134+(Settings!$B$33-I134))</f>
        <v>470.6438917603881</v>
      </c>
      <c r="K134" s="14">
        <f t="shared" ref="K134:K197" si="34">J134+E134</f>
        <v>494.66389176038808</v>
      </c>
      <c r="L134" s="14">
        <f t="shared" ref="L134:L197" si="35">K134</f>
        <v>494.66389176038808</v>
      </c>
      <c r="M134" s="14">
        <f t="shared" si="31"/>
        <v>458.22088748216783</v>
      </c>
      <c r="N134" s="14">
        <f t="shared" ref="N134:N197" si="36">MAX(L134,M134)</f>
        <v>494.66389176038808</v>
      </c>
      <c r="O134" s="13">
        <f>Arrivals!I134</f>
        <v>1.7054898637118387</v>
      </c>
      <c r="P134" s="14">
        <f t="shared" ref="P134:P197" si="37">N134+O134</f>
        <v>496.3693816240999</v>
      </c>
      <c r="Q134" s="14">
        <f t="shared" ref="Q134:Q197" si="38">P134-C134</f>
        <v>25.7254898637118</v>
      </c>
      <c r="R134" s="14">
        <f t="shared" ref="R134:R197" si="39">H134-F134</f>
        <v>0</v>
      </c>
      <c r="S134" s="14">
        <f t="shared" ref="S134:S197" si="40">J134-H134</f>
        <v>0</v>
      </c>
      <c r="T134" s="14">
        <f t="shared" ref="T134:T197" si="41">N134-L134</f>
        <v>0</v>
      </c>
      <c r="U134" s="14">
        <f t="shared" ref="U134:U197" si="42">R134+S134+T134</f>
        <v>0</v>
      </c>
      <c r="V134" t="str">
        <f>IF(MOD(C134-Settings!$B$32,Settings!$B$33)&lt;Settings!$B$30,"Up","Down")</f>
        <v>Up</v>
      </c>
      <c r="W134" s="15">
        <f>IF(OR(E134&gt;Settings!$B$30,Q134&gt;Settings!$B$37),0,1)</f>
        <v>1</v>
      </c>
      <c r="X134" s="15">
        <f>IF(AND(W134=1,Q134&lt;=Settings!$B$36),1,0)</f>
        <v>1</v>
      </c>
    </row>
    <row r="135" spans="1:24" x14ac:dyDescent="0.25">
      <c r="A135">
        <v>2</v>
      </c>
      <c r="B135">
        <v>10</v>
      </c>
      <c r="C135" s="13">
        <f>Arrivals!F135</f>
        <v>577.10537941525092</v>
      </c>
      <c r="D135" s="13">
        <f>Arrivals!K135</f>
        <v>300</v>
      </c>
      <c r="E135" s="14">
        <f>D135*8/Settings!$B$28+Settings!$B$29</f>
        <v>24.02</v>
      </c>
      <c r="F135" s="14">
        <f t="shared" si="32"/>
        <v>577.10537941525092</v>
      </c>
      <c r="G135" s="14">
        <f t="shared" si="30"/>
        <v>494.66389176038808</v>
      </c>
      <c r="H135" s="14">
        <f t="shared" si="33"/>
        <v>577.10537941525092</v>
      </c>
      <c r="I135" s="14">
        <f>MOD(H135-Settings!$B$32,Settings!$B$33)</f>
        <v>577.10537941525092</v>
      </c>
      <c r="J135" s="14">
        <f>IF(I135&lt;Settings!$B$30,IF(Settings!$B$30-I135&gt;=E135,H135,H135+(Settings!$B$30-I135)+Settings!$B$31),H135+(Settings!$B$33-I135))</f>
        <v>720</v>
      </c>
      <c r="K135" s="14">
        <f t="shared" si="34"/>
        <v>744.02</v>
      </c>
      <c r="L135" s="14">
        <f t="shared" si="35"/>
        <v>744.02</v>
      </c>
      <c r="M135" s="14">
        <f t="shared" si="31"/>
        <v>496.3693816240999</v>
      </c>
      <c r="N135" s="14">
        <f t="shared" si="36"/>
        <v>744.02</v>
      </c>
      <c r="O135" s="13">
        <f>Arrivals!I135</f>
        <v>0.70412258443694242</v>
      </c>
      <c r="P135" s="14">
        <f t="shared" si="37"/>
        <v>744.72412258443694</v>
      </c>
      <c r="Q135" s="14">
        <f t="shared" si="38"/>
        <v>167.61874316918602</v>
      </c>
      <c r="R135" s="14">
        <f t="shared" si="39"/>
        <v>0</v>
      </c>
      <c r="S135" s="14">
        <f t="shared" si="40"/>
        <v>142.89462058474908</v>
      </c>
      <c r="T135" s="14">
        <f t="shared" si="41"/>
        <v>0</v>
      </c>
      <c r="U135" s="14">
        <f t="shared" si="42"/>
        <v>142.89462058474908</v>
      </c>
      <c r="V135" t="str">
        <f>IF(MOD(C135-Settings!$B$32,Settings!$B$33)&lt;Settings!$B$30,"Up","Down")</f>
        <v>Up</v>
      </c>
      <c r="W135" s="15">
        <f>IF(OR(E135&gt;Settings!$B$30,Q135&gt;Settings!$B$37),0,1)</f>
        <v>1</v>
      </c>
      <c r="X135" s="15">
        <f>IF(AND(W135=1,Q135&lt;=Settings!$B$36),1,0)</f>
        <v>0</v>
      </c>
    </row>
    <row r="136" spans="1:24" x14ac:dyDescent="0.25">
      <c r="A136">
        <v>2</v>
      </c>
      <c r="B136">
        <v>11</v>
      </c>
      <c r="C136" s="13">
        <f>Arrivals!F136</f>
        <v>642.3120484347113</v>
      </c>
      <c r="D136" s="13">
        <f>Arrivals!K136</f>
        <v>300</v>
      </c>
      <c r="E136" s="14">
        <f>D136*8/Settings!$B$28+Settings!$B$29</f>
        <v>24.02</v>
      </c>
      <c r="F136" s="14">
        <f t="shared" si="32"/>
        <v>642.3120484347113</v>
      </c>
      <c r="G136" s="14">
        <f t="shared" si="30"/>
        <v>744.02</v>
      </c>
      <c r="H136" s="14">
        <f t="shared" si="33"/>
        <v>744.02</v>
      </c>
      <c r="I136" s="14">
        <f>MOD(H136-Settings!$B$32,Settings!$B$33)</f>
        <v>24.019999999999982</v>
      </c>
      <c r="J136" s="14">
        <f>IF(I136&lt;Settings!$B$30,IF(Settings!$B$30-I136&gt;=E136,H136,H136+(Settings!$B$30-I136)+Settings!$B$31),H136+(Settings!$B$33-I136))</f>
        <v>744.02</v>
      </c>
      <c r="K136" s="14">
        <f t="shared" si="34"/>
        <v>768.04</v>
      </c>
      <c r="L136" s="14">
        <f t="shared" si="35"/>
        <v>768.04</v>
      </c>
      <c r="M136" s="14">
        <f t="shared" si="31"/>
        <v>744.72412258443694</v>
      </c>
      <c r="N136" s="14">
        <f t="shared" si="36"/>
        <v>768.04</v>
      </c>
      <c r="O136" s="13">
        <f>Arrivals!I136</f>
        <v>6.0473159366621099</v>
      </c>
      <c r="P136" s="14">
        <f t="shared" si="37"/>
        <v>774.08731593666209</v>
      </c>
      <c r="Q136" s="14">
        <f t="shared" si="38"/>
        <v>131.77526750195079</v>
      </c>
      <c r="R136" s="14">
        <f t="shared" si="39"/>
        <v>101.70795156528868</v>
      </c>
      <c r="S136" s="14">
        <f t="shared" si="40"/>
        <v>0</v>
      </c>
      <c r="T136" s="14">
        <f t="shared" si="41"/>
        <v>0</v>
      </c>
      <c r="U136" s="14">
        <f t="shared" si="42"/>
        <v>101.70795156528868</v>
      </c>
      <c r="V136" t="str">
        <f>IF(MOD(C136-Settings!$B$32,Settings!$B$33)&lt;Settings!$B$30,"Up","Down")</f>
        <v>Down</v>
      </c>
      <c r="W136" s="15">
        <f>IF(OR(E136&gt;Settings!$B$30,Q136&gt;Settings!$B$37),0,1)</f>
        <v>1</v>
      </c>
      <c r="X136" s="15">
        <f>IF(AND(W136=1,Q136&lt;=Settings!$B$36),1,0)</f>
        <v>0</v>
      </c>
    </row>
    <row r="137" spans="1:24" x14ac:dyDescent="0.25">
      <c r="A137">
        <v>2</v>
      </c>
      <c r="B137">
        <v>12</v>
      </c>
      <c r="C137" s="13">
        <f>Arrivals!F137</f>
        <v>857.15163024809374</v>
      </c>
      <c r="D137" s="13">
        <f>Arrivals!K137</f>
        <v>300</v>
      </c>
      <c r="E137" s="14">
        <f>D137*8/Settings!$B$28+Settings!$B$29</f>
        <v>24.02</v>
      </c>
      <c r="F137" s="14">
        <f t="shared" si="32"/>
        <v>857.15163024809374</v>
      </c>
      <c r="G137" s="14">
        <f t="shared" si="30"/>
        <v>768.04</v>
      </c>
      <c r="H137" s="14">
        <f t="shared" si="33"/>
        <v>857.15163024809374</v>
      </c>
      <c r="I137" s="14">
        <f>MOD(H137-Settings!$B$32,Settings!$B$33)</f>
        <v>137.15163024809374</v>
      </c>
      <c r="J137" s="14">
        <f>IF(I137&lt;Settings!$B$30,IF(Settings!$B$30-I137&gt;=E137,H137,H137+(Settings!$B$30-I137)+Settings!$B$31),H137+(Settings!$B$33-I137))</f>
        <v>857.15163024809374</v>
      </c>
      <c r="K137" s="14">
        <f t="shared" si="34"/>
        <v>881.17163024809372</v>
      </c>
      <c r="L137" s="14">
        <f t="shared" si="35"/>
        <v>881.17163024809372</v>
      </c>
      <c r="M137" s="14">
        <f t="shared" si="31"/>
        <v>774.08731593666209</v>
      </c>
      <c r="N137" s="14">
        <f t="shared" si="36"/>
        <v>881.17163024809372</v>
      </c>
      <c r="O137" s="13">
        <f>Arrivals!I137</f>
        <v>12.023838438140757</v>
      </c>
      <c r="P137" s="14">
        <f t="shared" si="37"/>
        <v>893.19546868623445</v>
      </c>
      <c r="Q137" s="14">
        <f t="shared" si="38"/>
        <v>36.04383843814071</v>
      </c>
      <c r="R137" s="14">
        <f t="shared" si="39"/>
        <v>0</v>
      </c>
      <c r="S137" s="14">
        <f t="shared" si="40"/>
        <v>0</v>
      </c>
      <c r="T137" s="14">
        <f t="shared" si="41"/>
        <v>0</v>
      </c>
      <c r="U137" s="14">
        <f t="shared" si="42"/>
        <v>0</v>
      </c>
      <c r="V137" t="str">
        <f>IF(MOD(C137-Settings!$B$32,Settings!$B$33)&lt;Settings!$B$30,"Up","Down")</f>
        <v>Up</v>
      </c>
      <c r="W137" s="15">
        <f>IF(OR(E137&gt;Settings!$B$30,Q137&gt;Settings!$B$37),0,1)</f>
        <v>1</v>
      </c>
      <c r="X137" s="15">
        <f>IF(AND(W137=1,Q137&lt;=Settings!$B$36),1,0)</f>
        <v>1</v>
      </c>
    </row>
    <row r="138" spans="1:24" x14ac:dyDescent="0.25">
      <c r="A138">
        <v>2</v>
      </c>
      <c r="B138">
        <v>13</v>
      </c>
      <c r="C138" s="13">
        <f>Arrivals!F138</f>
        <v>954.35427323426541</v>
      </c>
      <c r="D138" s="13">
        <f>Arrivals!K138</f>
        <v>300</v>
      </c>
      <c r="E138" s="14">
        <f>D138*8/Settings!$B$28+Settings!$B$29</f>
        <v>24.02</v>
      </c>
      <c r="F138" s="14">
        <f t="shared" si="32"/>
        <v>954.35427323426541</v>
      </c>
      <c r="G138" s="14">
        <f t="shared" si="30"/>
        <v>881.17163024809372</v>
      </c>
      <c r="H138" s="14">
        <f t="shared" si="33"/>
        <v>954.35427323426541</v>
      </c>
      <c r="I138" s="14">
        <f>MOD(H138-Settings!$B$32,Settings!$B$33)</f>
        <v>234.35427323426541</v>
      </c>
      <c r="J138" s="14">
        <f>IF(I138&lt;Settings!$B$30,IF(Settings!$B$30-I138&gt;=E138,H138,H138+(Settings!$B$30-I138)+Settings!$B$31),H138+(Settings!$B$33-I138))</f>
        <v>954.35427323426541</v>
      </c>
      <c r="K138" s="14">
        <f t="shared" si="34"/>
        <v>978.37427323426539</v>
      </c>
      <c r="L138" s="14">
        <f t="shared" si="35"/>
        <v>978.37427323426539</v>
      </c>
      <c r="M138" s="14">
        <f t="shared" si="31"/>
        <v>893.19546868623445</v>
      </c>
      <c r="N138" s="14">
        <f t="shared" si="36"/>
        <v>978.37427323426539</v>
      </c>
      <c r="O138" s="13">
        <f>Arrivals!I138</f>
        <v>0.8962839523079893</v>
      </c>
      <c r="P138" s="14">
        <f t="shared" si="37"/>
        <v>979.27055718657334</v>
      </c>
      <c r="Q138" s="14">
        <f t="shared" si="38"/>
        <v>24.916283952307936</v>
      </c>
      <c r="R138" s="14">
        <f t="shared" si="39"/>
        <v>0</v>
      </c>
      <c r="S138" s="14">
        <f t="shared" si="40"/>
        <v>0</v>
      </c>
      <c r="T138" s="14">
        <f t="shared" si="41"/>
        <v>0</v>
      </c>
      <c r="U138" s="14">
        <f t="shared" si="42"/>
        <v>0</v>
      </c>
      <c r="V138" t="str">
        <f>IF(MOD(C138-Settings!$B$32,Settings!$B$33)&lt;Settings!$B$30,"Up","Down")</f>
        <v>Up</v>
      </c>
      <c r="W138" s="15">
        <f>IF(OR(E138&gt;Settings!$B$30,Q138&gt;Settings!$B$37),0,1)</f>
        <v>1</v>
      </c>
      <c r="X138" s="15">
        <f>IF(AND(W138=1,Q138&lt;=Settings!$B$36),1,0)</f>
        <v>1</v>
      </c>
    </row>
    <row r="139" spans="1:24" x14ac:dyDescent="0.25">
      <c r="A139">
        <v>2</v>
      </c>
      <c r="B139">
        <v>14</v>
      </c>
      <c r="C139" s="13">
        <f>Arrivals!F139</f>
        <v>958.26336272038998</v>
      </c>
      <c r="D139" s="13">
        <f>Arrivals!K139</f>
        <v>300</v>
      </c>
      <c r="E139" s="14">
        <f>D139*8/Settings!$B$28+Settings!$B$29</f>
        <v>24.02</v>
      </c>
      <c r="F139" s="14">
        <f t="shared" si="32"/>
        <v>958.26336272038998</v>
      </c>
      <c r="G139" s="14">
        <f t="shared" si="30"/>
        <v>978.37427323426539</v>
      </c>
      <c r="H139" s="14">
        <f t="shared" si="33"/>
        <v>978.37427323426539</v>
      </c>
      <c r="I139" s="14">
        <f>MOD(H139-Settings!$B$32,Settings!$B$33)</f>
        <v>258.37427323426539</v>
      </c>
      <c r="J139" s="14">
        <f>IF(I139&lt;Settings!$B$30,IF(Settings!$B$30-I139&gt;=E139,H139,H139+(Settings!$B$30-I139)+Settings!$B$31),H139+(Settings!$B$33-I139))</f>
        <v>978.37427323426539</v>
      </c>
      <c r="K139" s="14">
        <f t="shared" si="34"/>
        <v>1002.3942732342654</v>
      </c>
      <c r="L139" s="14">
        <f t="shared" si="35"/>
        <v>1002.3942732342654</v>
      </c>
      <c r="M139" s="14">
        <f t="shared" si="31"/>
        <v>979.27055718657334</v>
      </c>
      <c r="N139" s="14">
        <f t="shared" si="36"/>
        <v>1002.3942732342654</v>
      </c>
      <c r="O139" s="13">
        <f>Arrivals!I139</f>
        <v>7.9851980606776376</v>
      </c>
      <c r="P139" s="14">
        <f t="shared" si="37"/>
        <v>1010.379471294943</v>
      </c>
      <c r="Q139" s="14">
        <f t="shared" si="38"/>
        <v>52.116108574552982</v>
      </c>
      <c r="R139" s="14">
        <f t="shared" si="39"/>
        <v>20.11091051387541</v>
      </c>
      <c r="S139" s="14">
        <f t="shared" si="40"/>
        <v>0</v>
      </c>
      <c r="T139" s="14">
        <f t="shared" si="41"/>
        <v>0</v>
      </c>
      <c r="U139" s="14">
        <f t="shared" si="42"/>
        <v>20.11091051387541</v>
      </c>
      <c r="V139" t="str">
        <f>IF(MOD(C139-Settings!$B$32,Settings!$B$33)&lt;Settings!$B$30,"Up","Down")</f>
        <v>Up</v>
      </c>
      <c r="W139" s="15">
        <f>IF(OR(E139&gt;Settings!$B$30,Q139&gt;Settings!$B$37),0,1)</f>
        <v>1</v>
      </c>
      <c r="X139" s="15">
        <f>IF(AND(W139=1,Q139&lt;=Settings!$B$36),1,0)</f>
        <v>1</v>
      </c>
    </row>
    <row r="140" spans="1:24" x14ac:dyDescent="0.25">
      <c r="A140">
        <v>2</v>
      </c>
      <c r="B140">
        <v>15</v>
      </c>
      <c r="C140" s="13">
        <f>Arrivals!F140</f>
        <v>964.10989868039655</v>
      </c>
      <c r="D140" s="13">
        <f>Arrivals!K140</f>
        <v>300</v>
      </c>
      <c r="E140" s="14">
        <f>D140*8/Settings!$B$28+Settings!$B$29</f>
        <v>24.02</v>
      </c>
      <c r="F140" s="14">
        <f t="shared" si="32"/>
        <v>964.10989868039655</v>
      </c>
      <c r="G140" s="14">
        <f t="shared" si="30"/>
        <v>1002.3942732342654</v>
      </c>
      <c r="H140" s="14">
        <f t="shared" si="33"/>
        <v>1002.3942732342654</v>
      </c>
      <c r="I140" s="14">
        <f>MOD(H140-Settings!$B$32,Settings!$B$33)</f>
        <v>282.39427323426537</v>
      </c>
      <c r="J140" s="14">
        <f>IF(I140&lt;Settings!$B$30,IF(Settings!$B$30-I140&gt;=E140,H140,H140+(Settings!$B$30-I140)+Settings!$B$31),H140+(Settings!$B$33-I140))</f>
        <v>1002.3942732342654</v>
      </c>
      <c r="K140" s="14">
        <f t="shared" si="34"/>
        <v>1026.4142732342655</v>
      </c>
      <c r="L140" s="14">
        <f t="shared" si="35"/>
        <v>1026.4142732342655</v>
      </c>
      <c r="M140" s="14">
        <f t="shared" si="31"/>
        <v>1010.379471294943</v>
      </c>
      <c r="N140" s="14">
        <f t="shared" si="36"/>
        <v>1026.4142732342655</v>
      </c>
      <c r="O140" s="13">
        <f>Arrivals!I140</f>
        <v>17.44972977782049</v>
      </c>
      <c r="P140" s="14">
        <f t="shared" si="37"/>
        <v>1043.864003012086</v>
      </c>
      <c r="Q140" s="14">
        <f t="shared" si="38"/>
        <v>79.754104331689405</v>
      </c>
      <c r="R140" s="14">
        <f t="shared" si="39"/>
        <v>38.284374553868815</v>
      </c>
      <c r="S140" s="14">
        <f t="shared" si="40"/>
        <v>0</v>
      </c>
      <c r="T140" s="14">
        <f t="shared" si="41"/>
        <v>0</v>
      </c>
      <c r="U140" s="14">
        <f t="shared" si="42"/>
        <v>38.284374553868815</v>
      </c>
      <c r="V140" t="str">
        <f>IF(MOD(C140-Settings!$B$32,Settings!$B$33)&lt;Settings!$B$30,"Up","Down")</f>
        <v>Up</v>
      </c>
      <c r="W140" s="15">
        <f>IF(OR(E140&gt;Settings!$B$30,Q140&gt;Settings!$B$37),0,1)</f>
        <v>1</v>
      </c>
      <c r="X140" s="15">
        <f>IF(AND(W140=1,Q140&lt;=Settings!$B$36),1,0)</f>
        <v>1</v>
      </c>
    </row>
    <row r="141" spans="1:24" x14ac:dyDescent="0.25">
      <c r="A141">
        <v>2</v>
      </c>
      <c r="B141">
        <v>16</v>
      </c>
      <c r="C141" s="13">
        <f>Arrivals!F141</f>
        <v>1000.059437359679</v>
      </c>
      <c r="D141" s="13">
        <f>Arrivals!K141</f>
        <v>300</v>
      </c>
      <c r="E141" s="14">
        <f>D141*8/Settings!$B$28+Settings!$B$29</f>
        <v>24.02</v>
      </c>
      <c r="F141" s="14">
        <f t="shared" si="32"/>
        <v>1000.059437359679</v>
      </c>
      <c r="G141" s="14">
        <f t="shared" si="30"/>
        <v>1026.4142732342655</v>
      </c>
      <c r="H141" s="14">
        <f t="shared" si="33"/>
        <v>1026.4142732342655</v>
      </c>
      <c r="I141" s="14">
        <f>MOD(H141-Settings!$B$32,Settings!$B$33)</f>
        <v>306.41427323426547</v>
      </c>
      <c r="J141" s="14">
        <f>IF(I141&lt;Settings!$B$30,IF(Settings!$B$30-I141&gt;=E141,H141,H141+(Settings!$B$30-I141)+Settings!$B$31),H141+(Settings!$B$33-I141))</f>
        <v>1026.4142732342655</v>
      </c>
      <c r="K141" s="14">
        <f t="shared" si="34"/>
        <v>1050.4342732342654</v>
      </c>
      <c r="L141" s="14">
        <f t="shared" si="35"/>
        <v>1050.4342732342654</v>
      </c>
      <c r="M141" s="14">
        <f t="shared" si="31"/>
        <v>1043.864003012086</v>
      </c>
      <c r="N141" s="14">
        <f t="shared" si="36"/>
        <v>1050.4342732342654</v>
      </c>
      <c r="O141" s="13">
        <f>Arrivals!I141</f>
        <v>5.6327068977192694</v>
      </c>
      <c r="P141" s="14">
        <f t="shared" si="37"/>
        <v>1056.0669801319848</v>
      </c>
      <c r="Q141" s="14">
        <f t="shared" si="38"/>
        <v>56.007542772305783</v>
      </c>
      <c r="R141" s="14">
        <f t="shared" si="39"/>
        <v>26.354835874586456</v>
      </c>
      <c r="S141" s="14">
        <f t="shared" si="40"/>
        <v>0</v>
      </c>
      <c r="T141" s="14">
        <f t="shared" si="41"/>
        <v>0</v>
      </c>
      <c r="U141" s="14">
        <f t="shared" si="42"/>
        <v>26.354835874586456</v>
      </c>
      <c r="V141" t="str">
        <f>IF(MOD(C141-Settings!$B$32,Settings!$B$33)&lt;Settings!$B$30,"Up","Down")</f>
        <v>Up</v>
      </c>
      <c r="W141" s="15">
        <f>IF(OR(E141&gt;Settings!$B$30,Q141&gt;Settings!$B$37),0,1)</f>
        <v>1</v>
      </c>
      <c r="X141" s="15">
        <f>IF(AND(W141=1,Q141&lt;=Settings!$B$36),1,0)</f>
        <v>1</v>
      </c>
    </row>
    <row r="142" spans="1:24" x14ac:dyDescent="0.25">
      <c r="A142">
        <v>2</v>
      </c>
      <c r="B142">
        <v>17</v>
      </c>
      <c r="C142" s="13">
        <f>Arrivals!F142</f>
        <v>1027.0324901083075</v>
      </c>
      <c r="D142" s="13">
        <f>Arrivals!K142</f>
        <v>300</v>
      </c>
      <c r="E142" s="14">
        <f>D142*8/Settings!$B$28+Settings!$B$29</f>
        <v>24.02</v>
      </c>
      <c r="F142" s="14">
        <f t="shared" si="32"/>
        <v>1027.0324901083075</v>
      </c>
      <c r="G142" s="14">
        <f t="shared" si="30"/>
        <v>1050.4342732342654</v>
      </c>
      <c r="H142" s="14">
        <f t="shared" si="33"/>
        <v>1050.4342732342654</v>
      </c>
      <c r="I142" s="14">
        <f>MOD(H142-Settings!$B$32,Settings!$B$33)</f>
        <v>330.43427323426545</v>
      </c>
      <c r="J142" s="14">
        <f>IF(I142&lt;Settings!$B$30,IF(Settings!$B$30-I142&gt;=E142,H142,H142+(Settings!$B$30-I142)+Settings!$B$31),H142+(Settings!$B$33-I142))</f>
        <v>1050.4342732342654</v>
      </c>
      <c r="K142" s="14">
        <f t="shared" si="34"/>
        <v>1074.4542732342654</v>
      </c>
      <c r="L142" s="14">
        <f t="shared" si="35"/>
        <v>1074.4542732342654</v>
      </c>
      <c r="M142" s="14">
        <f t="shared" si="31"/>
        <v>1056.0669801319848</v>
      </c>
      <c r="N142" s="14">
        <f t="shared" si="36"/>
        <v>1074.4542732342654</v>
      </c>
      <c r="O142" s="13">
        <f>Arrivals!I142</f>
        <v>0.87033308165276879</v>
      </c>
      <c r="P142" s="14">
        <f t="shared" si="37"/>
        <v>1075.3246063159181</v>
      </c>
      <c r="Q142" s="14">
        <f t="shared" si="38"/>
        <v>48.292116207610661</v>
      </c>
      <c r="R142" s="14">
        <f t="shared" si="39"/>
        <v>23.401783125957991</v>
      </c>
      <c r="S142" s="14">
        <f t="shared" si="40"/>
        <v>0</v>
      </c>
      <c r="T142" s="14">
        <f t="shared" si="41"/>
        <v>0</v>
      </c>
      <c r="U142" s="14">
        <f t="shared" si="42"/>
        <v>23.401783125957991</v>
      </c>
      <c r="V142" t="str">
        <f>IF(MOD(C142-Settings!$B$32,Settings!$B$33)&lt;Settings!$B$30,"Up","Down")</f>
        <v>Up</v>
      </c>
      <c r="W142" s="15">
        <f>IF(OR(E142&gt;Settings!$B$30,Q142&gt;Settings!$B$37),0,1)</f>
        <v>1</v>
      </c>
      <c r="X142" s="15">
        <f>IF(AND(W142=1,Q142&lt;=Settings!$B$36),1,0)</f>
        <v>1</v>
      </c>
    </row>
    <row r="143" spans="1:24" x14ac:dyDescent="0.25">
      <c r="A143">
        <v>2</v>
      </c>
      <c r="B143">
        <v>18</v>
      </c>
      <c r="C143" s="13">
        <f>Arrivals!F143</f>
        <v>1077.6035878333767</v>
      </c>
      <c r="D143" s="13">
        <f>Arrivals!K143</f>
        <v>300</v>
      </c>
      <c r="E143" s="14">
        <f>D143*8/Settings!$B$28+Settings!$B$29</f>
        <v>24.02</v>
      </c>
      <c r="F143" s="14">
        <f t="shared" si="32"/>
        <v>1077.6035878333767</v>
      </c>
      <c r="G143" s="14">
        <f t="shared" si="30"/>
        <v>1074.4542732342654</v>
      </c>
      <c r="H143" s="14">
        <f t="shared" si="33"/>
        <v>1077.6035878333767</v>
      </c>
      <c r="I143" s="14">
        <f>MOD(H143-Settings!$B$32,Settings!$B$33)</f>
        <v>357.60358783337665</v>
      </c>
      <c r="J143" s="14">
        <f>IF(I143&lt;Settings!$B$30,IF(Settings!$B$30-I143&gt;=E143,H143,H143+(Settings!$B$30-I143)+Settings!$B$31),H143+(Settings!$B$33-I143))</f>
        <v>1077.6035878333767</v>
      </c>
      <c r="K143" s="14">
        <f t="shared" si="34"/>
        <v>1101.6235878333766</v>
      </c>
      <c r="L143" s="14">
        <f t="shared" si="35"/>
        <v>1101.6235878333766</v>
      </c>
      <c r="M143" s="14">
        <f t="shared" si="31"/>
        <v>1075.3246063159181</v>
      </c>
      <c r="N143" s="14">
        <f t="shared" si="36"/>
        <v>1101.6235878333766</v>
      </c>
      <c r="O143" s="13">
        <f>Arrivals!I143</f>
        <v>2.2516657300569412</v>
      </c>
      <c r="P143" s="14">
        <f t="shared" si="37"/>
        <v>1103.8752535634335</v>
      </c>
      <c r="Q143" s="14">
        <f t="shared" si="38"/>
        <v>26.271665730056839</v>
      </c>
      <c r="R143" s="14">
        <f t="shared" si="39"/>
        <v>0</v>
      </c>
      <c r="S143" s="14">
        <f t="shared" si="40"/>
        <v>0</v>
      </c>
      <c r="T143" s="14">
        <f t="shared" si="41"/>
        <v>0</v>
      </c>
      <c r="U143" s="14">
        <f t="shared" si="42"/>
        <v>0</v>
      </c>
      <c r="V143" t="str">
        <f>IF(MOD(C143-Settings!$B$32,Settings!$B$33)&lt;Settings!$B$30,"Up","Down")</f>
        <v>Up</v>
      </c>
      <c r="W143" s="15">
        <f>IF(OR(E143&gt;Settings!$B$30,Q143&gt;Settings!$B$37),0,1)</f>
        <v>1</v>
      </c>
      <c r="X143" s="15">
        <f>IF(AND(W143=1,Q143&lt;=Settings!$B$36),1,0)</f>
        <v>1</v>
      </c>
    </row>
    <row r="144" spans="1:24" x14ac:dyDescent="0.25">
      <c r="A144">
        <v>2</v>
      </c>
      <c r="B144">
        <v>19</v>
      </c>
      <c r="C144" s="13">
        <f>Arrivals!F144</f>
        <v>1217.2715597712122</v>
      </c>
      <c r="D144" s="13">
        <f>Arrivals!K144</f>
        <v>300</v>
      </c>
      <c r="E144" s="14">
        <f>D144*8/Settings!$B$28+Settings!$B$29</f>
        <v>24.02</v>
      </c>
      <c r="F144" s="14">
        <f t="shared" si="32"/>
        <v>1217.2715597712122</v>
      </c>
      <c r="G144" s="14">
        <f t="shared" si="30"/>
        <v>1101.6235878333766</v>
      </c>
      <c r="H144" s="14">
        <f t="shared" si="33"/>
        <v>1217.2715597712122</v>
      </c>
      <c r="I144" s="14">
        <f>MOD(H144-Settings!$B$32,Settings!$B$33)</f>
        <v>497.2715597712122</v>
      </c>
      <c r="J144" s="14">
        <f>IF(I144&lt;Settings!$B$30,IF(Settings!$B$30-I144&gt;=E144,H144,H144+(Settings!$B$30-I144)+Settings!$B$31),H144+(Settings!$B$33-I144))</f>
        <v>1217.2715597712122</v>
      </c>
      <c r="K144" s="14">
        <f t="shared" si="34"/>
        <v>1241.2915597712122</v>
      </c>
      <c r="L144" s="14">
        <f t="shared" si="35"/>
        <v>1241.2915597712122</v>
      </c>
      <c r="M144" s="14">
        <f t="shared" si="31"/>
        <v>1103.8752535634335</v>
      </c>
      <c r="N144" s="14">
        <f t="shared" si="36"/>
        <v>1241.2915597712122</v>
      </c>
      <c r="O144" s="13">
        <f>Arrivals!I144</f>
        <v>4.1666657033921464</v>
      </c>
      <c r="P144" s="14">
        <f t="shared" si="37"/>
        <v>1245.4582254746044</v>
      </c>
      <c r="Q144" s="14">
        <f t="shared" si="38"/>
        <v>28.186665703392237</v>
      </c>
      <c r="R144" s="14">
        <f t="shared" si="39"/>
        <v>0</v>
      </c>
      <c r="S144" s="14">
        <f t="shared" si="40"/>
        <v>0</v>
      </c>
      <c r="T144" s="14">
        <f t="shared" si="41"/>
        <v>0</v>
      </c>
      <c r="U144" s="14">
        <f t="shared" si="42"/>
        <v>0</v>
      </c>
      <c r="V144" t="str">
        <f>IF(MOD(C144-Settings!$B$32,Settings!$B$33)&lt;Settings!$B$30,"Up","Down")</f>
        <v>Up</v>
      </c>
      <c r="W144" s="15">
        <f>IF(OR(E144&gt;Settings!$B$30,Q144&gt;Settings!$B$37),0,1)</f>
        <v>1</v>
      </c>
      <c r="X144" s="15">
        <f>IF(AND(W144=1,Q144&lt;=Settings!$B$36),1,0)</f>
        <v>1</v>
      </c>
    </row>
    <row r="145" spans="1:24" x14ac:dyDescent="0.25">
      <c r="A145">
        <v>2</v>
      </c>
      <c r="B145">
        <v>20</v>
      </c>
      <c r="C145" s="13">
        <f>Arrivals!F145</f>
        <v>1226.8889245089488</v>
      </c>
      <c r="D145" s="13">
        <f>Arrivals!K145</f>
        <v>300</v>
      </c>
      <c r="E145" s="14">
        <f>D145*8/Settings!$B$28+Settings!$B$29</f>
        <v>24.02</v>
      </c>
      <c r="F145" s="14">
        <f t="shared" si="32"/>
        <v>1226.8889245089488</v>
      </c>
      <c r="G145" s="14">
        <f t="shared" si="30"/>
        <v>1241.2915597712122</v>
      </c>
      <c r="H145" s="14">
        <f t="shared" si="33"/>
        <v>1241.2915597712122</v>
      </c>
      <c r="I145" s="14">
        <f>MOD(H145-Settings!$B$32,Settings!$B$33)</f>
        <v>521.29155977121218</v>
      </c>
      <c r="J145" s="14">
        <f>IF(I145&lt;Settings!$B$30,IF(Settings!$B$30-I145&gt;=E145,H145,H145+(Settings!$B$30-I145)+Settings!$B$31),H145+(Settings!$B$33-I145))</f>
        <v>1241.2915597712122</v>
      </c>
      <c r="K145" s="14">
        <f t="shared" si="34"/>
        <v>1265.3115597712122</v>
      </c>
      <c r="L145" s="14">
        <f t="shared" si="35"/>
        <v>1265.3115597712122</v>
      </c>
      <c r="M145" s="14">
        <f t="shared" si="31"/>
        <v>1245.4582254746044</v>
      </c>
      <c r="N145" s="14">
        <f t="shared" si="36"/>
        <v>1265.3115597712122</v>
      </c>
      <c r="O145" s="13">
        <f>Arrivals!I145</f>
        <v>1.9014524521624507</v>
      </c>
      <c r="P145" s="14">
        <f t="shared" si="37"/>
        <v>1267.2130122233746</v>
      </c>
      <c r="Q145" s="14">
        <f t="shared" si="38"/>
        <v>40.324087714425787</v>
      </c>
      <c r="R145" s="14">
        <f t="shared" si="39"/>
        <v>14.402635262263402</v>
      </c>
      <c r="S145" s="14">
        <f t="shared" si="40"/>
        <v>0</v>
      </c>
      <c r="T145" s="14">
        <f t="shared" si="41"/>
        <v>0</v>
      </c>
      <c r="U145" s="14">
        <f t="shared" si="42"/>
        <v>14.402635262263402</v>
      </c>
      <c r="V145" t="str">
        <f>IF(MOD(C145-Settings!$B$32,Settings!$B$33)&lt;Settings!$B$30,"Up","Down")</f>
        <v>Up</v>
      </c>
      <c r="W145" s="15">
        <f>IF(OR(E145&gt;Settings!$B$30,Q145&gt;Settings!$B$37),0,1)</f>
        <v>1</v>
      </c>
      <c r="X145" s="15">
        <f>IF(AND(W145=1,Q145&lt;=Settings!$B$36),1,0)</f>
        <v>1</v>
      </c>
    </row>
    <row r="146" spans="1:24" x14ac:dyDescent="0.25">
      <c r="A146">
        <v>2</v>
      </c>
      <c r="B146">
        <v>21</v>
      </c>
      <c r="C146" s="13">
        <f>Arrivals!F146</f>
        <v>1237.6147391426828</v>
      </c>
      <c r="D146" s="13">
        <f>Arrivals!K146</f>
        <v>300</v>
      </c>
      <c r="E146" s="14">
        <f>D146*8/Settings!$B$28+Settings!$B$29</f>
        <v>24.02</v>
      </c>
      <c r="F146" s="14">
        <f t="shared" si="32"/>
        <v>1237.6147391426828</v>
      </c>
      <c r="G146" s="14">
        <f t="shared" si="30"/>
        <v>1265.3115597712122</v>
      </c>
      <c r="H146" s="14">
        <f t="shared" si="33"/>
        <v>1265.3115597712122</v>
      </c>
      <c r="I146" s="14">
        <f>MOD(H146-Settings!$B$32,Settings!$B$33)</f>
        <v>545.31155977121216</v>
      </c>
      <c r="J146" s="14">
        <f>IF(I146&lt;Settings!$B$30,IF(Settings!$B$30-I146&gt;=E146,H146,H146+(Settings!$B$30-I146)+Settings!$B$31),H146+(Settings!$B$33-I146))</f>
        <v>1265.3115597712122</v>
      </c>
      <c r="K146" s="14">
        <f t="shared" si="34"/>
        <v>1289.3315597712121</v>
      </c>
      <c r="L146" s="14">
        <f t="shared" si="35"/>
        <v>1289.3315597712121</v>
      </c>
      <c r="M146" s="14">
        <f t="shared" si="31"/>
        <v>1267.2130122233746</v>
      </c>
      <c r="N146" s="14">
        <f t="shared" si="36"/>
        <v>1289.3315597712121</v>
      </c>
      <c r="O146" s="13">
        <f>Arrivals!I146</f>
        <v>5.9212346124962849</v>
      </c>
      <c r="P146" s="14">
        <f t="shared" si="37"/>
        <v>1295.2527943837085</v>
      </c>
      <c r="Q146" s="14">
        <f t="shared" si="38"/>
        <v>57.638055241025768</v>
      </c>
      <c r="R146" s="14">
        <f t="shared" si="39"/>
        <v>27.696820628529395</v>
      </c>
      <c r="S146" s="14">
        <f t="shared" si="40"/>
        <v>0</v>
      </c>
      <c r="T146" s="14">
        <f t="shared" si="41"/>
        <v>0</v>
      </c>
      <c r="U146" s="14">
        <f t="shared" si="42"/>
        <v>27.696820628529395</v>
      </c>
      <c r="V146" t="str">
        <f>IF(MOD(C146-Settings!$B$32,Settings!$B$33)&lt;Settings!$B$30,"Up","Down")</f>
        <v>Up</v>
      </c>
      <c r="W146" s="15">
        <f>IF(OR(E146&gt;Settings!$B$30,Q146&gt;Settings!$B$37),0,1)</f>
        <v>1</v>
      </c>
      <c r="X146" s="15">
        <f>IF(AND(W146=1,Q146&lt;=Settings!$B$36),1,0)</f>
        <v>1</v>
      </c>
    </row>
    <row r="147" spans="1:24" x14ac:dyDescent="0.25">
      <c r="A147">
        <v>2</v>
      </c>
      <c r="B147">
        <v>22</v>
      </c>
      <c r="C147" s="13">
        <f>Arrivals!F147</f>
        <v>1254.5120625272186</v>
      </c>
      <c r="D147" s="13">
        <f>Arrivals!K147</f>
        <v>300</v>
      </c>
      <c r="E147" s="14">
        <f>D147*8/Settings!$B$28+Settings!$B$29</f>
        <v>24.02</v>
      </c>
      <c r="F147" s="14">
        <f t="shared" si="32"/>
        <v>1254.5120625272186</v>
      </c>
      <c r="G147" s="14">
        <f t="shared" si="30"/>
        <v>1289.3315597712121</v>
      </c>
      <c r="H147" s="14">
        <f t="shared" si="33"/>
        <v>1289.3315597712121</v>
      </c>
      <c r="I147" s="14">
        <f>MOD(H147-Settings!$B$32,Settings!$B$33)</f>
        <v>569.33155977121214</v>
      </c>
      <c r="J147" s="14">
        <f>IF(I147&lt;Settings!$B$30,IF(Settings!$B$30-I147&gt;=E147,H147,H147+(Settings!$B$30-I147)+Settings!$B$31),H147+(Settings!$B$33-I147))</f>
        <v>1289.3315597712121</v>
      </c>
      <c r="K147" s="14">
        <f t="shared" si="34"/>
        <v>1313.3515597712121</v>
      </c>
      <c r="L147" s="14">
        <f t="shared" si="35"/>
        <v>1313.3515597712121</v>
      </c>
      <c r="M147" s="14">
        <f t="shared" si="31"/>
        <v>1295.2527943837085</v>
      </c>
      <c r="N147" s="14">
        <f t="shared" si="36"/>
        <v>1313.3515597712121</v>
      </c>
      <c r="O147" s="13">
        <f>Arrivals!I147</f>
        <v>1.2811910159024009</v>
      </c>
      <c r="P147" s="14">
        <f t="shared" si="37"/>
        <v>1314.6327507871144</v>
      </c>
      <c r="Q147" s="14">
        <f t="shared" si="38"/>
        <v>60.120688259895815</v>
      </c>
      <c r="R147" s="14">
        <f t="shared" si="39"/>
        <v>34.81949724399351</v>
      </c>
      <c r="S147" s="14">
        <f t="shared" si="40"/>
        <v>0</v>
      </c>
      <c r="T147" s="14">
        <f t="shared" si="41"/>
        <v>0</v>
      </c>
      <c r="U147" s="14">
        <f t="shared" si="42"/>
        <v>34.81949724399351</v>
      </c>
      <c r="V147" t="str">
        <f>IF(MOD(C147-Settings!$B$32,Settings!$B$33)&lt;Settings!$B$30,"Up","Down")</f>
        <v>Up</v>
      </c>
      <c r="W147" s="15">
        <f>IF(OR(E147&gt;Settings!$B$30,Q147&gt;Settings!$B$37),0,1)</f>
        <v>1</v>
      </c>
      <c r="X147" s="15">
        <f>IF(AND(W147=1,Q147&lt;=Settings!$B$36),1,0)</f>
        <v>1</v>
      </c>
    </row>
    <row r="148" spans="1:24" x14ac:dyDescent="0.25">
      <c r="A148">
        <v>2</v>
      </c>
      <c r="B148">
        <v>23</v>
      </c>
      <c r="C148" s="13">
        <f>Arrivals!F148</f>
        <v>1262.8718017902374</v>
      </c>
      <c r="D148" s="13">
        <f>Arrivals!K148</f>
        <v>300</v>
      </c>
      <c r="E148" s="14">
        <f>D148*8/Settings!$B$28+Settings!$B$29</f>
        <v>24.02</v>
      </c>
      <c r="F148" s="14">
        <f t="shared" si="32"/>
        <v>1262.8718017902374</v>
      </c>
      <c r="G148" s="14">
        <f t="shared" si="30"/>
        <v>1313.3515597712121</v>
      </c>
      <c r="H148" s="14">
        <f t="shared" si="33"/>
        <v>1313.3515597712121</v>
      </c>
      <c r="I148" s="14">
        <f>MOD(H148-Settings!$B$32,Settings!$B$33)</f>
        <v>593.35155977121212</v>
      </c>
      <c r="J148" s="14">
        <f>IF(I148&lt;Settings!$B$30,IF(Settings!$B$30-I148&gt;=E148,H148,H148+(Settings!$B$30-I148)+Settings!$B$31),H148+(Settings!$B$33-I148))</f>
        <v>1440</v>
      </c>
      <c r="K148" s="14">
        <f t="shared" si="34"/>
        <v>1464.02</v>
      </c>
      <c r="L148" s="14">
        <f t="shared" si="35"/>
        <v>1464.02</v>
      </c>
      <c r="M148" s="14">
        <f t="shared" si="31"/>
        <v>1314.6327507871144</v>
      </c>
      <c r="N148" s="14">
        <f t="shared" si="36"/>
        <v>1464.02</v>
      </c>
      <c r="O148" s="13">
        <f>Arrivals!I148</f>
        <v>1.1320926244351432</v>
      </c>
      <c r="P148" s="14">
        <f t="shared" si="37"/>
        <v>1465.1520926244352</v>
      </c>
      <c r="Q148" s="14">
        <f t="shared" si="38"/>
        <v>202.28029083419779</v>
      </c>
      <c r="R148" s="14">
        <f t="shared" si="39"/>
        <v>50.479757980974682</v>
      </c>
      <c r="S148" s="14">
        <f t="shared" si="40"/>
        <v>126.64844022878788</v>
      </c>
      <c r="T148" s="14">
        <f t="shared" si="41"/>
        <v>0</v>
      </c>
      <c r="U148" s="14">
        <f t="shared" si="42"/>
        <v>177.12819820976256</v>
      </c>
      <c r="V148" t="str">
        <f>IF(MOD(C148-Settings!$B$32,Settings!$B$33)&lt;Settings!$B$30,"Up","Down")</f>
        <v>Up</v>
      </c>
      <c r="W148" s="15">
        <f>IF(OR(E148&gt;Settings!$B$30,Q148&gt;Settings!$B$37),0,1)</f>
        <v>1</v>
      </c>
      <c r="X148" s="15">
        <f>IF(AND(W148=1,Q148&lt;=Settings!$B$36),1,0)</f>
        <v>0</v>
      </c>
    </row>
    <row r="149" spans="1:24" x14ac:dyDescent="0.25">
      <c r="A149">
        <v>2</v>
      </c>
      <c r="B149">
        <v>24</v>
      </c>
      <c r="C149" s="13">
        <f>Arrivals!F149</f>
        <v>1394.4865654066307</v>
      </c>
      <c r="D149" s="13">
        <f>Arrivals!K149</f>
        <v>300</v>
      </c>
      <c r="E149" s="14">
        <f>D149*8/Settings!$B$28+Settings!$B$29</f>
        <v>24.02</v>
      </c>
      <c r="F149" s="14">
        <f t="shared" si="32"/>
        <v>1394.4865654066307</v>
      </c>
      <c r="G149" s="14">
        <f t="shared" si="30"/>
        <v>1464.02</v>
      </c>
      <c r="H149" s="14">
        <f t="shared" si="33"/>
        <v>1464.02</v>
      </c>
      <c r="I149" s="14">
        <f>MOD(H149-Settings!$B$32,Settings!$B$33)</f>
        <v>24.019999999999982</v>
      </c>
      <c r="J149" s="14">
        <f>IF(I149&lt;Settings!$B$30,IF(Settings!$B$30-I149&gt;=E149,H149,H149+(Settings!$B$30-I149)+Settings!$B$31),H149+(Settings!$B$33-I149))</f>
        <v>1464.02</v>
      </c>
      <c r="K149" s="14">
        <f t="shared" si="34"/>
        <v>1488.04</v>
      </c>
      <c r="L149" s="14">
        <f t="shared" si="35"/>
        <v>1488.04</v>
      </c>
      <c r="M149" s="14">
        <f t="shared" si="31"/>
        <v>1465.1520926244352</v>
      </c>
      <c r="N149" s="14">
        <f t="shared" si="36"/>
        <v>1488.04</v>
      </c>
      <c r="O149" s="13">
        <f>Arrivals!I149</f>
        <v>8.6925633667615365</v>
      </c>
      <c r="P149" s="14">
        <f t="shared" si="37"/>
        <v>1496.7325633667615</v>
      </c>
      <c r="Q149" s="14">
        <f t="shared" si="38"/>
        <v>102.24599796013081</v>
      </c>
      <c r="R149" s="14">
        <f t="shared" si="39"/>
        <v>69.533434593369293</v>
      </c>
      <c r="S149" s="14">
        <f t="shared" si="40"/>
        <v>0</v>
      </c>
      <c r="T149" s="14">
        <f t="shared" si="41"/>
        <v>0</v>
      </c>
      <c r="U149" s="14">
        <f t="shared" si="42"/>
        <v>69.533434593369293</v>
      </c>
      <c r="V149" t="str">
        <f>IF(MOD(C149-Settings!$B$32,Settings!$B$33)&lt;Settings!$B$30,"Up","Down")</f>
        <v>Down</v>
      </c>
      <c r="W149" s="15">
        <f>IF(OR(E149&gt;Settings!$B$30,Q149&gt;Settings!$B$37),0,1)</f>
        <v>1</v>
      </c>
      <c r="X149" s="15">
        <f>IF(AND(W149=1,Q149&lt;=Settings!$B$36),1,0)</f>
        <v>1</v>
      </c>
    </row>
    <row r="150" spans="1:24" x14ac:dyDescent="0.25">
      <c r="A150">
        <v>2</v>
      </c>
      <c r="B150">
        <v>25</v>
      </c>
      <c r="C150" s="13">
        <f>Arrivals!F150</f>
        <v>1474.3848582850928</v>
      </c>
      <c r="D150" s="13">
        <f>Arrivals!K150</f>
        <v>300</v>
      </c>
      <c r="E150" s="14">
        <f>D150*8/Settings!$B$28+Settings!$B$29</f>
        <v>24.02</v>
      </c>
      <c r="F150" s="14">
        <f t="shared" si="32"/>
        <v>1474.3848582850928</v>
      </c>
      <c r="G150" s="14">
        <f t="shared" si="30"/>
        <v>1488.04</v>
      </c>
      <c r="H150" s="14">
        <f t="shared" si="33"/>
        <v>1488.04</v>
      </c>
      <c r="I150" s="14">
        <f>MOD(H150-Settings!$B$32,Settings!$B$33)</f>
        <v>48.039999999999964</v>
      </c>
      <c r="J150" s="14">
        <f>IF(I150&lt;Settings!$B$30,IF(Settings!$B$30-I150&gt;=E150,H150,H150+(Settings!$B$30-I150)+Settings!$B$31),H150+(Settings!$B$33-I150))</f>
        <v>1488.04</v>
      </c>
      <c r="K150" s="14">
        <f t="shared" si="34"/>
        <v>1512.06</v>
      </c>
      <c r="L150" s="14">
        <f t="shared" si="35"/>
        <v>1512.06</v>
      </c>
      <c r="M150" s="14">
        <f t="shared" si="31"/>
        <v>1496.7325633667615</v>
      </c>
      <c r="N150" s="14">
        <f t="shared" si="36"/>
        <v>1512.06</v>
      </c>
      <c r="O150" s="13">
        <f>Arrivals!I150</f>
        <v>0.1406839109591394</v>
      </c>
      <c r="P150" s="14">
        <f t="shared" si="37"/>
        <v>1512.200683910959</v>
      </c>
      <c r="Q150" s="14">
        <f t="shared" si="38"/>
        <v>37.815825625866182</v>
      </c>
      <c r="R150" s="14">
        <f t="shared" si="39"/>
        <v>13.655141714907131</v>
      </c>
      <c r="S150" s="14">
        <f t="shared" si="40"/>
        <v>0</v>
      </c>
      <c r="T150" s="14">
        <f t="shared" si="41"/>
        <v>0</v>
      </c>
      <c r="U150" s="14">
        <f t="shared" si="42"/>
        <v>13.655141714907131</v>
      </c>
      <c r="V150" t="str">
        <f>IF(MOD(C150-Settings!$B$32,Settings!$B$33)&lt;Settings!$B$30,"Up","Down")</f>
        <v>Up</v>
      </c>
      <c r="W150" s="15">
        <f>IF(OR(E150&gt;Settings!$B$30,Q150&gt;Settings!$B$37),0,1)</f>
        <v>1</v>
      </c>
      <c r="X150" s="15">
        <f>IF(AND(W150=1,Q150&lt;=Settings!$B$36),1,0)</f>
        <v>1</v>
      </c>
    </row>
    <row r="151" spans="1:24" x14ac:dyDescent="0.25">
      <c r="A151">
        <v>2</v>
      </c>
      <c r="B151">
        <v>26</v>
      </c>
      <c r="C151" s="13">
        <f>Arrivals!F151</f>
        <v>1488.2769927269687</v>
      </c>
      <c r="D151" s="13">
        <f>Arrivals!K151</f>
        <v>300</v>
      </c>
      <c r="E151" s="14">
        <f>D151*8/Settings!$B$28+Settings!$B$29</f>
        <v>24.02</v>
      </c>
      <c r="F151" s="14">
        <f t="shared" si="32"/>
        <v>1488.2769927269687</v>
      </c>
      <c r="G151" s="14">
        <f t="shared" si="30"/>
        <v>1512.06</v>
      </c>
      <c r="H151" s="14">
        <f t="shared" si="33"/>
        <v>1512.06</v>
      </c>
      <c r="I151" s="14">
        <f>MOD(H151-Settings!$B$32,Settings!$B$33)</f>
        <v>72.059999999999945</v>
      </c>
      <c r="J151" s="14">
        <f>IF(I151&lt;Settings!$B$30,IF(Settings!$B$30-I151&gt;=E151,H151,H151+(Settings!$B$30-I151)+Settings!$B$31),H151+(Settings!$B$33-I151))</f>
        <v>1512.06</v>
      </c>
      <c r="K151" s="14">
        <f t="shared" si="34"/>
        <v>1536.08</v>
      </c>
      <c r="L151" s="14">
        <f t="shared" si="35"/>
        <v>1536.08</v>
      </c>
      <c r="M151" s="14">
        <f t="shared" si="31"/>
        <v>1512.200683910959</v>
      </c>
      <c r="N151" s="14">
        <f t="shared" si="36"/>
        <v>1536.08</v>
      </c>
      <c r="O151" s="13">
        <f>Arrivals!I151</f>
        <v>7.4397481895536632</v>
      </c>
      <c r="P151" s="14">
        <f t="shared" si="37"/>
        <v>1543.5197481895536</v>
      </c>
      <c r="Q151" s="14">
        <f t="shared" si="38"/>
        <v>55.24275546258491</v>
      </c>
      <c r="R151" s="14">
        <f t="shared" si="39"/>
        <v>23.783007273031217</v>
      </c>
      <c r="S151" s="14">
        <f t="shared" si="40"/>
        <v>0</v>
      </c>
      <c r="T151" s="14">
        <f t="shared" si="41"/>
        <v>0</v>
      </c>
      <c r="U151" s="14">
        <f t="shared" si="42"/>
        <v>23.783007273031217</v>
      </c>
      <c r="V151" t="str">
        <f>IF(MOD(C151-Settings!$B$32,Settings!$B$33)&lt;Settings!$B$30,"Up","Down")</f>
        <v>Up</v>
      </c>
      <c r="W151" s="15">
        <f>IF(OR(E151&gt;Settings!$B$30,Q151&gt;Settings!$B$37),0,1)</f>
        <v>1</v>
      </c>
      <c r="X151" s="15">
        <f>IF(AND(W151=1,Q151&lt;=Settings!$B$36),1,0)</f>
        <v>1</v>
      </c>
    </row>
    <row r="152" spans="1:24" x14ac:dyDescent="0.25">
      <c r="A152">
        <v>2</v>
      </c>
      <c r="B152">
        <v>27</v>
      </c>
      <c r="C152" s="13">
        <f>Arrivals!F152</f>
        <v>1574.8214742015525</v>
      </c>
      <c r="D152" s="13">
        <f>Arrivals!K152</f>
        <v>300</v>
      </c>
      <c r="E152" s="14">
        <f>D152*8/Settings!$B$28+Settings!$B$29</f>
        <v>24.02</v>
      </c>
      <c r="F152" s="14">
        <f t="shared" si="32"/>
        <v>1574.8214742015525</v>
      </c>
      <c r="G152" s="14">
        <f t="shared" si="30"/>
        <v>1536.08</v>
      </c>
      <c r="H152" s="14">
        <f t="shared" si="33"/>
        <v>1574.8214742015525</v>
      </c>
      <c r="I152" s="14">
        <f>MOD(H152-Settings!$B$32,Settings!$B$33)</f>
        <v>134.82147420155252</v>
      </c>
      <c r="J152" s="14">
        <f>IF(I152&lt;Settings!$B$30,IF(Settings!$B$30-I152&gt;=E152,H152,H152+(Settings!$B$30-I152)+Settings!$B$31),H152+(Settings!$B$33-I152))</f>
        <v>1574.8214742015525</v>
      </c>
      <c r="K152" s="14">
        <f t="shared" si="34"/>
        <v>1598.8414742015525</v>
      </c>
      <c r="L152" s="14">
        <f t="shared" si="35"/>
        <v>1598.8414742015525</v>
      </c>
      <c r="M152" s="14">
        <f t="shared" si="31"/>
        <v>1543.5197481895536</v>
      </c>
      <c r="N152" s="14">
        <f t="shared" si="36"/>
        <v>1598.8414742015525</v>
      </c>
      <c r="O152" s="13">
        <f>Arrivals!I152</f>
        <v>2.3579434641345514</v>
      </c>
      <c r="P152" s="14">
        <f t="shared" si="37"/>
        <v>1601.199417665687</v>
      </c>
      <c r="Q152" s="14">
        <f t="shared" si="38"/>
        <v>26.377943464134432</v>
      </c>
      <c r="R152" s="14">
        <f t="shared" si="39"/>
        <v>0</v>
      </c>
      <c r="S152" s="14">
        <f t="shared" si="40"/>
        <v>0</v>
      </c>
      <c r="T152" s="14">
        <f t="shared" si="41"/>
        <v>0</v>
      </c>
      <c r="U152" s="14">
        <f t="shared" si="42"/>
        <v>0</v>
      </c>
      <c r="V152" t="str">
        <f>IF(MOD(C152-Settings!$B$32,Settings!$B$33)&lt;Settings!$B$30,"Up","Down")</f>
        <v>Up</v>
      </c>
      <c r="W152" s="15">
        <f>IF(OR(E152&gt;Settings!$B$30,Q152&gt;Settings!$B$37),0,1)</f>
        <v>1</v>
      </c>
      <c r="X152" s="15">
        <f>IF(AND(W152=1,Q152&lt;=Settings!$B$36),1,0)</f>
        <v>1</v>
      </c>
    </row>
    <row r="153" spans="1:24" x14ac:dyDescent="0.25">
      <c r="A153">
        <v>2</v>
      </c>
      <c r="B153">
        <v>28</v>
      </c>
      <c r="C153" s="13">
        <f>Arrivals!F153</f>
        <v>1620.4410105272486</v>
      </c>
      <c r="D153" s="13">
        <f>Arrivals!K153</f>
        <v>300</v>
      </c>
      <c r="E153" s="14">
        <f>D153*8/Settings!$B$28+Settings!$B$29</f>
        <v>24.02</v>
      </c>
      <c r="F153" s="14">
        <f t="shared" si="32"/>
        <v>1620.4410105272486</v>
      </c>
      <c r="G153" s="14">
        <f t="shared" si="30"/>
        <v>1598.8414742015525</v>
      </c>
      <c r="H153" s="14">
        <f t="shared" si="33"/>
        <v>1620.4410105272486</v>
      </c>
      <c r="I153" s="14">
        <f>MOD(H153-Settings!$B$32,Settings!$B$33)</f>
        <v>180.44101052724864</v>
      </c>
      <c r="J153" s="14">
        <f>IF(I153&lt;Settings!$B$30,IF(Settings!$B$30-I153&gt;=E153,H153,H153+(Settings!$B$30-I153)+Settings!$B$31),H153+(Settings!$B$33-I153))</f>
        <v>1620.4410105272486</v>
      </c>
      <c r="K153" s="14">
        <f t="shared" si="34"/>
        <v>1644.4610105272486</v>
      </c>
      <c r="L153" s="14">
        <f t="shared" si="35"/>
        <v>1644.4610105272486</v>
      </c>
      <c r="M153" s="14">
        <f t="shared" si="31"/>
        <v>1601.199417665687</v>
      </c>
      <c r="N153" s="14">
        <f t="shared" si="36"/>
        <v>1644.4610105272486</v>
      </c>
      <c r="O153" s="13">
        <f>Arrivals!I153</f>
        <v>3.9783538188920575</v>
      </c>
      <c r="P153" s="14">
        <f t="shared" si="37"/>
        <v>1648.4393643461406</v>
      </c>
      <c r="Q153" s="14">
        <f t="shared" si="38"/>
        <v>27.998353818891928</v>
      </c>
      <c r="R153" s="14">
        <f t="shared" si="39"/>
        <v>0</v>
      </c>
      <c r="S153" s="14">
        <f t="shared" si="40"/>
        <v>0</v>
      </c>
      <c r="T153" s="14">
        <f t="shared" si="41"/>
        <v>0</v>
      </c>
      <c r="U153" s="14">
        <f t="shared" si="42"/>
        <v>0</v>
      </c>
      <c r="V153" t="str">
        <f>IF(MOD(C153-Settings!$B$32,Settings!$B$33)&lt;Settings!$B$30,"Up","Down")</f>
        <v>Up</v>
      </c>
      <c r="W153" s="15">
        <f>IF(OR(E153&gt;Settings!$B$30,Q153&gt;Settings!$B$37),0,1)</f>
        <v>1</v>
      </c>
      <c r="X153" s="15">
        <f>IF(AND(W153=1,Q153&lt;=Settings!$B$36),1,0)</f>
        <v>1</v>
      </c>
    </row>
    <row r="154" spans="1:24" x14ac:dyDescent="0.25">
      <c r="A154">
        <v>2</v>
      </c>
      <c r="B154">
        <v>29</v>
      </c>
      <c r="C154" s="13">
        <f>Arrivals!F154</f>
        <v>1660.7506907170621</v>
      </c>
      <c r="D154" s="13">
        <f>Arrivals!K154</f>
        <v>300</v>
      </c>
      <c r="E154" s="14">
        <f>D154*8/Settings!$B$28+Settings!$B$29</f>
        <v>24.02</v>
      </c>
      <c r="F154" s="14">
        <f t="shared" si="32"/>
        <v>1660.7506907170621</v>
      </c>
      <c r="G154" s="14">
        <f t="shared" si="30"/>
        <v>1644.4610105272486</v>
      </c>
      <c r="H154" s="14">
        <f t="shared" si="33"/>
        <v>1660.7506907170621</v>
      </c>
      <c r="I154" s="14">
        <f>MOD(H154-Settings!$B$32,Settings!$B$33)</f>
        <v>220.75069071706207</v>
      </c>
      <c r="J154" s="14">
        <f>IF(I154&lt;Settings!$B$30,IF(Settings!$B$30-I154&gt;=E154,H154,H154+(Settings!$B$30-I154)+Settings!$B$31),H154+(Settings!$B$33-I154))</f>
        <v>1660.7506907170621</v>
      </c>
      <c r="K154" s="14">
        <f t="shared" si="34"/>
        <v>1684.7706907170621</v>
      </c>
      <c r="L154" s="14">
        <f t="shared" si="35"/>
        <v>1684.7706907170621</v>
      </c>
      <c r="M154" s="14">
        <f t="shared" si="31"/>
        <v>1648.4393643461406</v>
      </c>
      <c r="N154" s="14">
        <f t="shared" si="36"/>
        <v>1684.7706907170621</v>
      </c>
      <c r="O154" s="13">
        <f>Arrivals!I154</f>
        <v>2.7743714864685773</v>
      </c>
      <c r="P154" s="14">
        <f t="shared" si="37"/>
        <v>1687.5450622035307</v>
      </c>
      <c r="Q154" s="14">
        <f t="shared" si="38"/>
        <v>26.794371486468663</v>
      </c>
      <c r="R154" s="14">
        <f t="shared" si="39"/>
        <v>0</v>
      </c>
      <c r="S154" s="14">
        <f t="shared" si="40"/>
        <v>0</v>
      </c>
      <c r="T154" s="14">
        <f t="shared" si="41"/>
        <v>0</v>
      </c>
      <c r="U154" s="14">
        <f t="shared" si="42"/>
        <v>0</v>
      </c>
      <c r="V154" t="str">
        <f>IF(MOD(C154-Settings!$B$32,Settings!$B$33)&lt;Settings!$B$30,"Up","Down")</f>
        <v>Up</v>
      </c>
      <c r="W154" s="15">
        <f>IF(OR(E154&gt;Settings!$B$30,Q154&gt;Settings!$B$37),0,1)</f>
        <v>1</v>
      </c>
      <c r="X154" s="15">
        <f>IF(AND(W154=1,Q154&lt;=Settings!$B$36),1,0)</f>
        <v>1</v>
      </c>
    </row>
    <row r="155" spans="1:24" x14ac:dyDescent="0.25">
      <c r="A155">
        <v>2</v>
      </c>
      <c r="B155">
        <v>30</v>
      </c>
      <c r="C155" s="13">
        <f>Arrivals!F155</f>
        <v>1693.5298481581306</v>
      </c>
      <c r="D155" s="13">
        <f>Arrivals!K155</f>
        <v>300</v>
      </c>
      <c r="E155" s="14">
        <f>D155*8/Settings!$B$28+Settings!$B$29</f>
        <v>24.02</v>
      </c>
      <c r="F155" s="14">
        <f t="shared" si="32"/>
        <v>1693.5298481581306</v>
      </c>
      <c r="G155" s="14">
        <f t="shared" si="30"/>
        <v>1684.7706907170621</v>
      </c>
      <c r="H155" s="14">
        <f t="shared" si="33"/>
        <v>1693.5298481581306</v>
      </c>
      <c r="I155" s="14">
        <f>MOD(H155-Settings!$B$32,Settings!$B$33)</f>
        <v>253.52984815813056</v>
      </c>
      <c r="J155" s="14">
        <f>IF(I155&lt;Settings!$B$30,IF(Settings!$B$30-I155&gt;=E155,H155,H155+(Settings!$B$30-I155)+Settings!$B$31),H155+(Settings!$B$33-I155))</f>
        <v>1693.5298481581306</v>
      </c>
      <c r="K155" s="14">
        <f t="shared" si="34"/>
        <v>1717.5498481581305</v>
      </c>
      <c r="L155" s="14">
        <f t="shared" si="35"/>
        <v>1717.5498481581305</v>
      </c>
      <c r="M155" s="14">
        <f t="shared" si="31"/>
        <v>1687.5450622035307</v>
      </c>
      <c r="N155" s="14">
        <f t="shared" si="36"/>
        <v>1717.5498481581305</v>
      </c>
      <c r="O155" s="13">
        <f>Arrivals!I155</f>
        <v>1.121662338323415</v>
      </c>
      <c r="P155" s="14">
        <f t="shared" si="37"/>
        <v>1718.6715104964539</v>
      </c>
      <c r="Q155" s="14">
        <f t="shared" si="38"/>
        <v>25.141662338323385</v>
      </c>
      <c r="R155" s="14">
        <f t="shared" si="39"/>
        <v>0</v>
      </c>
      <c r="S155" s="14">
        <f t="shared" si="40"/>
        <v>0</v>
      </c>
      <c r="T155" s="14">
        <f t="shared" si="41"/>
        <v>0</v>
      </c>
      <c r="U155" s="14">
        <f t="shared" si="42"/>
        <v>0</v>
      </c>
      <c r="V155" t="str">
        <f>IF(MOD(C155-Settings!$B$32,Settings!$B$33)&lt;Settings!$B$30,"Up","Down")</f>
        <v>Up</v>
      </c>
      <c r="W155" s="15">
        <f>IF(OR(E155&gt;Settings!$B$30,Q155&gt;Settings!$B$37),0,1)</f>
        <v>1</v>
      </c>
      <c r="X155" s="15">
        <f>IF(AND(W155=1,Q155&lt;=Settings!$B$36),1,0)</f>
        <v>1</v>
      </c>
    </row>
    <row r="156" spans="1:24" x14ac:dyDescent="0.25">
      <c r="A156">
        <v>2</v>
      </c>
      <c r="B156">
        <v>31</v>
      </c>
      <c r="C156" s="13">
        <f>Arrivals!F156</f>
        <v>1729.1482293782265</v>
      </c>
      <c r="D156" s="13">
        <f>Arrivals!K156</f>
        <v>300</v>
      </c>
      <c r="E156" s="14">
        <f>D156*8/Settings!$B$28+Settings!$B$29</f>
        <v>24.02</v>
      </c>
      <c r="F156" s="14">
        <f t="shared" si="32"/>
        <v>1729.1482293782265</v>
      </c>
      <c r="G156" s="14">
        <f t="shared" si="30"/>
        <v>1717.5498481581305</v>
      </c>
      <c r="H156" s="14">
        <f t="shared" si="33"/>
        <v>1729.1482293782265</v>
      </c>
      <c r="I156" s="14">
        <f>MOD(H156-Settings!$B$32,Settings!$B$33)</f>
        <v>289.14822937822646</v>
      </c>
      <c r="J156" s="14">
        <f>IF(I156&lt;Settings!$B$30,IF(Settings!$B$30-I156&gt;=E156,H156,H156+(Settings!$B$30-I156)+Settings!$B$31),H156+(Settings!$B$33-I156))</f>
        <v>1729.1482293782265</v>
      </c>
      <c r="K156" s="14">
        <f t="shared" si="34"/>
        <v>1753.1682293782264</v>
      </c>
      <c r="L156" s="14">
        <f t="shared" si="35"/>
        <v>1753.1682293782264</v>
      </c>
      <c r="M156" s="14">
        <f t="shared" si="31"/>
        <v>1718.6715104964539</v>
      </c>
      <c r="N156" s="14">
        <f t="shared" si="36"/>
        <v>1753.1682293782264</v>
      </c>
      <c r="O156" s="13">
        <f>Arrivals!I156</f>
        <v>6.8704538120189396</v>
      </c>
      <c r="P156" s="14">
        <f t="shared" si="37"/>
        <v>1760.0386831902454</v>
      </c>
      <c r="Q156" s="14">
        <f t="shared" si="38"/>
        <v>30.890453812018905</v>
      </c>
      <c r="R156" s="14">
        <f t="shared" si="39"/>
        <v>0</v>
      </c>
      <c r="S156" s="14">
        <f t="shared" si="40"/>
        <v>0</v>
      </c>
      <c r="T156" s="14">
        <f t="shared" si="41"/>
        <v>0</v>
      </c>
      <c r="U156" s="14">
        <f t="shared" si="42"/>
        <v>0</v>
      </c>
      <c r="V156" t="str">
        <f>IF(MOD(C156-Settings!$B$32,Settings!$B$33)&lt;Settings!$B$30,"Up","Down")</f>
        <v>Up</v>
      </c>
      <c r="W156" s="15">
        <f>IF(OR(E156&gt;Settings!$B$30,Q156&gt;Settings!$B$37),0,1)</f>
        <v>1</v>
      </c>
      <c r="X156" s="15">
        <f>IF(AND(W156=1,Q156&lt;=Settings!$B$36),1,0)</f>
        <v>1</v>
      </c>
    </row>
    <row r="157" spans="1:24" x14ac:dyDescent="0.25">
      <c r="A157">
        <v>2</v>
      </c>
      <c r="B157">
        <v>32</v>
      </c>
      <c r="C157" s="13">
        <f>Arrivals!F157</f>
        <v>1747.9586473086165</v>
      </c>
      <c r="D157" s="13">
        <f>Arrivals!K157</f>
        <v>300</v>
      </c>
      <c r="E157" s="14">
        <f>D157*8/Settings!$B$28+Settings!$B$29</f>
        <v>24.02</v>
      </c>
      <c r="F157" s="14">
        <f t="shared" si="32"/>
        <v>1747.9586473086165</v>
      </c>
      <c r="G157" s="14">
        <f t="shared" si="30"/>
        <v>1753.1682293782264</v>
      </c>
      <c r="H157" s="14">
        <f t="shared" si="33"/>
        <v>1753.1682293782264</v>
      </c>
      <c r="I157" s="14">
        <f>MOD(H157-Settings!$B$32,Settings!$B$33)</f>
        <v>313.16822937822644</v>
      </c>
      <c r="J157" s="14">
        <f>IF(I157&lt;Settings!$B$30,IF(Settings!$B$30-I157&gt;=E157,H157,H157+(Settings!$B$30-I157)+Settings!$B$31),H157+(Settings!$B$33-I157))</f>
        <v>1753.1682293782264</v>
      </c>
      <c r="K157" s="14">
        <f t="shared" si="34"/>
        <v>1777.1882293782264</v>
      </c>
      <c r="L157" s="14">
        <f t="shared" si="35"/>
        <v>1777.1882293782264</v>
      </c>
      <c r="M157" s="14">
        <f t="shared" si="31"/>
        <v>1760.0386831902454</v>
      </c>
      <c r="N157" s="14">
        <f t="shared" si="36"/>
        <v>1777.1882293782264</v>
      </c>
      <c r="O157" s="13">
        <f>Arrivals!I157</f>
        <v>1.1199503363703516</v>
      </c>
      <c r="P157" s="14">
        <f t="shared" si="37"/>
        <v>1778.3081797145967</v>
      </c>
      <c r="Q157" s="14">
        <f t="shared" si="38"/>
        <v>30.349532405980199</v>
      </c>
      <c r="R157" s="14">
        <f t="shared" si="39"/>
        <v>5.2095820696099508</v>
      </c>
      <c r="S157" s="14">
        <f t="shared" si="40"/>
        <v>0</v>
      </c>
      <c r="T157" s="14">
        <f t="shared" si="41"/>
        <v>0</v>
      </c>
      <c r="U157" s="14">
        <f t="shared" si="42"/>
        <v>5.2095820696099508</v>
      </c>
      <c r="V157" t="str">
        <f>IF(MOD(C157-Settings!$B$32,Settings!$B$33)&lt;Settings!$B$30,"Up","Down")</f>
        <v>Up</v>
      </c>
      <c r="W157" s="15">
        <f>IF(OR(E157&gt;Settings!$B$30,Q157&gt;Settings!$B$37),0,1)</f>
        <v>1</v>
      </c>
      <c r="X157" s="15">
        <f>IF(AND(W157=1,Q157&lt;=Settings!$B$36),1,0)</f>
        <v>1</v>
      </c>
    </row>
    <row r="158" spans="1:24" x14ac:dyDescent="0.25">
      <c r="A158">
        <v>2</v>
      </c>
      <c r="B158">
        <v>33</v>
      </c>
      <c r="C158" s="13">
        <f>Arrivals!F158</f>
        <v>1755.0725451904593</v>
      </c>
      <c r="D158" s="13">
        <f>Arrivals!K158</f>
        <v>300</v>
      </c>
      <c r="E158" s="14">
        <f>D158*8/Settings!$B$28+Settings!$B$29</f>
        <v>24.02</v>
      </c>
      <c r="F158" s="14">
        <f t="shared" si="32"/>
        <v>1755.0725451904593</v>
      </c>
      <c r="G158" s="14">
        <f t="shared" si="30"/>
        <v>1777.1882293782264</v>
      </c>
      <c r="H158" s="14">
        <f t="shared" si="33"/>
        <v>1777.1882293782264</v>
      </c>
      <c r="I158" s="14">
        <f>MOD(H158-Settings!$B$32,Settings!$B$33)</f>
        <v>337.18822937822642</v>
      </c>
      <c r="J158" s="14">
        <f>IF(I158&lt;Settings!$B$30,IF(Settings!$B$30-I158&gt;=E158,H158,H158+(Settings!$B$30-I158)+Settings!$B$31),H158+(Settings!$B$33-I158))</f>
        <v>1777.1882293782264</v>
      </c>
      <c r="K158" s="14">
        <f t="shared" si="34"/>
        <v>1801.2082293782264</v>
      </c>
      <c r="L158" s="14">
        <f t="shared" si="35"/>
        <v>1801.2082293782264</v>
      </c>
      <c r="M158" s="14">
        <f t="shared" si="31"/>
        <v>1778.3081797145967</v>
      </c>
      <c r="N158" s="14">
        <f t="shared" si="36"/>
        <v>1801.2082293782264</v>
      </c>
      <c r="O158" s="13">
        <f>Arrivals!I158</f>
        <v>1.9441667948629091</v>
      </c>
      <c r="P158" s="14">
        <f t="shared" si="37"/>
        <v>1803.1523961730893</v>
      </c>
      <c r="Q158" s="14">
        <f t="shared" si="38"/>
        <v>48.079850982629978</v>
      </c>
      <c r="R158" s="14">
        <f t="shared" si="39"/>
        <v>22.115684187767101</v>
      </c>
      <c r="S158" s="14">
        <f t="shared" si="40"/>
        <v>0</v>
      </c>
      <c r="T158" s="14">
        <f t="shared" si="41"/>
        <v>0</v>
      </c>
      <c r="U158" s="14">
        <f t="shared" si="42"/>
        <v>22.115684187767101</v>
      </c>
      <c r="V158" t="str">
        <f>IF(MOD(C158-Settings!$B$32,Settings!$B$33)&lt;Settings!$B$30,"Up","Down")</f>
        <v>Up</v>
      </c>
      <c r="W158" s="15">
        <f>IF(OR(E158&gt;Settings!$B$30,Q158&gt;Settings!$B$37),0,1)</f>
        <v>1</v>
      </c>
      <c r="X158" s="15">
        <f>IF(AND(W158=1,Q158&lt;=Settings!$B$36),1,0)</f>
        <v>1</v>
      </c>
    </row>
    <row r="159" spans="1:24" x14ac:dyDescent="0.25">
      <c r="A159">
        <v>2</v>
      </c>
      <c r="B159">
        <v>34</v>
      </c>
      <c r="C159" s="13">
        <f>Arrivals!F159</f>
        <v>1762.8483814709277</v>
      </c>
      <c r="D159" s="13">
        <f>Arrivals!K159</f>
        <v>300</v>
      </c>
      <c r="E159" s="14">
        <f>D159*8/Settings!$B$28+Settings!$B$29</f>
        <v>24.02</v>
      </c>
      <c r="F159" s="14">
        <f t="shared" si="32"/>
        <v>1762.8483814709277</v>
      </c>
      <c r="G159" s="14">
        <f t="shared" ref="G159:G190" si="43">K158</f>
        <v>1801.2082293782264</v>
      </c>
      <c r="H159" s="14">
        <f t="shared" si="33"/>
        <v>1801.2082293782264</v>
      </c>
      <c r="I159" s="14">
        <f>MOD(H159-Settings!$B$32,Settings!$B$33)</f>
        <v>361.20822937822641</v>
      </c>
      <c r="J159" s="14">
        <f>IF(I159&lt;Settings!$B$30,IF(Settings!$B$30-I159&gt;=E159,H159,H159+(Settings!$B$30-I159)+Settings!$B$31),H159+(Settings!$B$33-I159))</f>
        <v>1801.2082293782264</v>
      </c>
      <c r="K159" s="14">
        <f t="shared" si="34"/>
        <v>1825.2282293782264</v>
      </c>
      <c r="L159" s="14">
        <f t="shared" si="35"/>
        <v>1825.2282293782264</v>
      </c>
      <c r="M159" s="14">
        <f t="shared" ref="M159:M190" si="44">P158</f>
        <v>1803.1523961730893</v>
      </c>
      <c r="N159" s="14">
        <f t="shared" si="36"/>
        <v>1825.2282293782264</v>
      </c>
      <c r="O159" s="13">
        <f>Arrivals!I159</f>
        <v>5.5631934930007576</v>
      </c>
      <c r="P159" s="14">
        <f t="shared" si="37"/>
        <v>1830.791422871227</v>
      </c>
      <c r="Q159" s="14">
        <f t="shared" si="38"/>
        <v>67.943041400299307</v>
      </c>
      <c r="R159" s="14">
        <f t="shared" si="39"/>
        <v>38.359847907298672</v>
      </c>
      <c r="S159" s="14">
        <f t="shared" si="40"/>
        <v>0</v>
      </c>
      <c r="T159" s="14">
        <f t="shared" si="41"/>
        <v>0</v>
      </c>
      <c r="U159" s="14">
        <f t="shared" si="42"/>
        <v>38.359847907298672</v>
      </c>
      <c r="V159" t="str">
        <f>IF(MOD(C159-Settings!$B$32,Settings!$B$33)&lt;Settings!$B$30,"Up","Down")</f>
        <v>Up</v>
      </c>
      <c r="W159" s="15">
        <f>IF(OR(E159&gt;Settings!$B$30,Q159&gt;Settings!$B$37),0,1)</f>
        <v>1</v>
      </c>
      <c r="X159" s="15">
        <f>IF(AND(W159=1,Q159&lt;=Settings!$B$36),1,0)</f>
        <v>1</v>
      </c>
    </row>
    <row r="160" spans="1:24" x14ac:dyDescent="0.25">
      <c r="A160">
        <v>2</v>
      </c>
      <c r="B160">
        <v>35</v>
      </c>
      <c r="C160" s="13">
        <f>Arrivals!F160</f>
        <v>1904.3124500281999</v>
      </c>
      <c r="D160" s="13">
        <f>Arrivals!K160</f>
        <v>300</v>
      </c>
      <c r="E160" s="14">
        <f>D160*8/Settings!$B$28+Settings!$B$29</f>
        <v>24.02</v>
      </c>
      <c r="F160" s="14">
        <f t="shared" si="32"/>
        <v>1904.3124500281999</v>
      </c>
      <c r="G160" s="14">
        <f t="shared" si="43"/>
        <v>1825.2282293782264</v>
      </c>
      <c r="H160" s="14">
        <f t="shared" si="33"/>
        <v>1904.3124500281999</v>
      </c>
      <c r="I160" s="14">
        <f>MOD(H160-Settings!$B$32,Settings!$B$33)</f>
        <v>464.31245002819992</v>
      </c>
      <c r="J160" s="14">
        <f>IF(I160&lt;Settings!$B$30,IF(Settings!$B$30-I160&gt;=E160,H160,H160+(Settings!$B$30-I160)+Settings!$B$31),H160+(Settings!$B$33-I160))</f>
        <v>1904.3124500281999</v>
      </c>
      <c r="K160" s="14">
        <f t="shared" si="34"/>
        <v>1928.3324500281999</v>
      </c>
      <c r="L160" s="14">
        <f t="shared" si="35"/>
        <v>1928.3324500281999</v>
      </c>
      <c r="M160" s="14">
        <f t="shared" si="44"/>
        <v>1830.791422871227</v>
      </c>
      <c r="N160" s="14">
        <f t="shared" si="36"/>
        <v>1928.3324500281999</v>
      </c>
      <c r="O160" s="13">
        <f>Arrivals!I160</f>
        <v>0.56707585313926889</v>
      </c>
      <c r="P160" s="14">
        <f t="shared" si="37"/>
        <v>1928.8995258813391</v>
      </c>
      <c r="Q160" s="14">
        <f t="shared" si="38"/>
        <v>24.58707585313914</v>
      </c>
      <c r="R160" s="14">
        <f t="shared" si="39"/>
        <v>0</v>
      </c>
      <c r="S160" s="14">
        <f t="shared" si="40"/>
        <v>0</v>
      </c>
      <c r="T160" s="14">
        <f t="shared" si="41"/>
        <v>0</v>
      </c>
      <c r="U160" s="14">
        <f t="shared" si="42"/>
        <v>0</v>
      </c>
      <c r="V160" t="str">
        <f>IF(MOD(C160-Settings!$B$32,Settings!$B$33)&lt;Settings!$B$30,"Up","Down")</f>
        <v>Up</v>
      </c>
      <c r="W160" s="15">
        <f>IF(OR(E160&gt;Settings!$B$30,Q160&gt;Settings!$B$37),0,1)</f>
        <v>1</v>
      </c>
      <c r="X160" s="15">
        <f>IF(AND(W160=1,Q160&lt;=Settings!$B$36),1,0)</f>
        <v>1</v>
      </c>
    </row>
    <row r="161" spans="1:24" x14ac:dyDescent="0.25">
      <c r="A161">
        <v>2</v>
      </c>
      <c r="B161">
        <v>36</v>
      </c>
      <c r="C161" s="13">
        <f>Arrivals!F161</f>
        <v>1943.5510571080517</v>
      </c>
      <c r="D161" s="13">
        <f>Arrivals!K161</f>
        <v>300</v>
      </c>
      <c r="E161" s="14">
        <f>D161*8/Settings!$B$28+Settings!$B$29</f>
        <v>24.02</v>
      </c>
      <c r="F161" s="14">
        <f t="shared" si="32"/>
        <v>1943.5510571080517</v>
      </c>
      <c r="G161" s="14">
        <f t="shared" si="43"/>
        <v>1928.3324500281999</v>
      </c>
      <c r="H161" s="14">
        <f t="shared" si="33"/>
        <v>1943.5510571080517</v>
      </c>
      <c r="I161" s="14">
        <f>MOD(H161-Settings!$B$32,Settings!$B$33)</f>
        <v>503.55105710805174</v>
      </c>
      <c r="J161" s="14">
        <f>IF(I161&lt;Settings!$B$30,IF(Settings!$B$30-I161&gt;=E161,H161,H161+(Settings!$B$30-I161)+Settings!$B$31),H161+(Settings!$B$33-I161))</f>
        <v>1943.5510571080517</v>
      </c>
      <c r="K161" s="14">
        <f t="shared" si="34"/>
        <v>1967.5710571080517</v>
      </c>
      <c r="L161" s="14">
        <f t="shared" si="35"/>
        <v>1967.5710571080517</v>
      </c>
      <c r="M161" s="14">
        <f t="shared" si="44"/>
        <v>1928.8995258813391</v>
      </c>
      <c r="N161" s="14">
        <f t="shared" si="36"/>
        <v>1967.5710571080517</v>
      </c>
      <c r="O161" s="13">
        <f>Arrivals!I161</f>
        <v>2.9371279709618983</v>
      </c>
      <c r="P161" s="14">
        <f t="shared" si="37"/>
        <v>1970.5081850790136</v>
      </c>
      <c r="Q161" s="14">
        <f t="shared" si="38"/>
        <v>26.957127970961892</v>
      </c>
      <c r="R161" s="14">
        <f t="shared" si="39"/>
        <v>0</v>
      </c>
      <c r="S161" s="14">
        <f t="shared" si="40"/>
        <v>0</v>
      </c>
      <c r="T161" s="14">
        <f t="shared" si="41"/>
        <v>0</v>
      </c>
      <c r="U161" s="14">
        <f t="shared" si="42"/>
        <v>0</v>
      </c>
      <c r="V161" t="str">
        <f>IF(MOD(C161-Settings!$B$32,Settings!$B$33)&lt;Settings!$B$30,"Up","Down")</f>
        <v>Up</v>
      </c>
      <c r="W161" s="15">
        <f>IF(OR(E161&gt;Settings!$B$30,Q161&gt;Settings!$B$37),0,1)</f>
        <v>1</v>
      </c>
      <c r="X161" s="15">
        <f>IF(AND(W161=1,Q161&lt;=Settings!$B$36),1,0)</f>
        <v>1</v>
      </c>
    </row>
    <row r="162" spans="1:24" x14ac:dyDescent="0.25">
      <c r="A162">
        <v>2</v>
      </c>
      <c r="B162">
        <v>37</v>
      </c>
      <c r="C162" s="13">
        <f>Arrivals!F162</f>
        <v>2040.0404770518392</v>
      </c>
      <c r="D162" s="13">
        <f>Arrivals!K162</f>
        <v>300</v>
      </c>
      <c r="E162" s="14">
        <f>D162*8/Settings!$B$28+Settings!$B$29</f>
        <v>24.02</v>
      </c>
      <c r="F162" s="14">
        <f t="shared" si="32"/>
        <v>2040.0404770518392</v>
      </c>
      <c r="G162" s="14">
        <f t="shared" si="43"/>
        <v>1967.5710571080517</v>
      </c>
      <c r="H162" s="14">
        <f t="shared" si="33"/>
        <v>2040.0404770518392</v>
      </c>
      <c r="I162" s="14">
        <f>MOD(H162-Settings!$B$32,Settings!$B$33)</f>
        <v>600.04047705183916</v>
      </c>
      <c r="J162" s="14">
        <f>IF(I162&lt;Settings!$B$30,IF(Settings!$B$30-I162&gt;=E162,H162,H162+(Settings!$B$30-I162)+Settings!$B$31),H162+(Settings!$B$33-I162))</f>
        <v>2160</v>
      </c>
      <c r="K162" s="14">
        <f t="shared" si="34"/>
        <v>2184.02</v>
      </c>
      <c r="L162" s="14">
        <f t="shared" si="35"/>
        <v>2184.02</v>
      </c>
      <c r="M162" s="14">
        <f t="shared" si="44"/>
        <v>1970.5081850790136</v>
      </c>
      <c r="N162" s="14">
        <f t="shared" si="36"/>
        <v>2184.02</v>
      </c>
      <c r="O162" s="13">
        <f>Arrivals!I162</f>
        <v>0.71276681261928676</v>
      </c>
      <c r="P162" s="14">
        <f t="shared" si="37"/>
        <v>2184.732766812619</v>
      </c>
      <c r="Q162" s="14">
        <f t="shared" si="38"/>
        <v>144.69228976077989</v>
      </c>
      <c r="R162" s="14">
        <f t="shared" si="39"/>
        <v>0</v>
      </c>
      <c r="S162" s="14">
        <f t="shared" si="40"/>
        <v>119.95952294816084</v>
      </c>
      <c r="T162" s="14">
        <f t="shared" si="41"/>
        <v>0</v>
      </c>
      <c r="U162" s="14">
        <f t="shared" si="42"/>
        <v>119.95952294816084</v>
      </c>
      <c r="V162" t="str">
        <f>IF(MOD(C162-Settings!$B$32,Settings!$B$33)&lt;Settings!$B$30,"Up","Down")</f>
        <v>Down</v>
      </c>
      <c r="W162" s="15">
        <f>IF(OR(E162&gt;Settings!$B$30,Q162&gt;Settings!$B$37),0,1)</f>
        <v>1</v>
      </c>
      <c r="X162" s="15">
        <f>IF(AND(W162=1,Q162&lt;=Settings!$B$36),1,0)</f>
        <v>0</v>
      </c>
    </row>
    <row r="163" spans="1:24" x14ac:dyDescent="0.25">
      <c r="A163">
        <v>2</v>
      </c>
      <c r="B163">
        <v>38</v>
      </c>
      <c r="C163" s="13">
        <f>Arrivals!F163</f>
        <v>2060.7234830817952</v>
      </c>
      <c r="D163" s="13">
        <f>Arrivals!K163</f>
        <v>300</v>
      </c>
      <c r="E163" s="14">
        <f>D163*8/Settings!$B$28+Settings!$B$29</f>
        <v>24.02</v>
      </c>
      <c r="F163" s="14">
        <f t="shared" si="32"/>
        <v>2060.7234830817952</v>
      </c>
      <c r="G163" s="14">
        <f t="shared" si="43"/>
        <v>2184.02</v>
      </c>
      <c r="H163" s="14">
        <f t="shared" si="33"/>
        <v>2184.02</v>
      </c>
      <c r="I163" s="14">
        <f>MOD(H163-Settings!$B$32,Settings!$B$33)</f>
        <v>24.019999999999982</v>
      </c>
      <c r="J163" s="14">
        <f>IF(I163&lt;Settings!$B$30,IF(Settings!$B$30-I163&gt;=E163,H163,H163+(Settings!$B$30-I163)+Settings!$B$31),H163+(Settings!$B$33-I163))</f>
        <v>2184.02</v>
      </c>
      <c r="K163" s="14">
        <f t="shared" si="34"/>
        <v>2208.04</v>
      </c>
      <c r="L163" s="14">
        <f t="shared" si="35"/>
        <v>2208.04</v>
      </c>
      <c r="M163" s="14">
        <f t="shared" si="44"/>
        <v>2184.732766812619</v>
      </c>
      <c r="N163" s="14">
        <f t="shared" si="36"/>
        <v>2208.04</v>
      </c>
      <c r="O163" s="13">
        <f>Arrivals!I163</f>
        <v>0.91775696062583889</v>
      </c>
      <c r="P163" s="14">
        <f t="shared" si="37"/>
        <v>2208.9577569606258</v>
      </c>
      <c r="Q163" s="14">
        <f t="shared" si="38"/>
        <v>148.23427387883066</v>
      </c>
      <c r="R163" s="14">
        <f t="shared" si="39"/>
        <v>123.29651691820482</v>
      </c>
      <c r="S163" s="14">
        <f t="shared" si="40"/>
        <v>0</v>
      </c>
      <c r="T163" s="14">
        <f t="shared" si="41"/>
        <v>0</v>
      </c>
      <c r="U163" s="14">
        <f t="shared" si="42"/>
        <v>123.29651691820482</v>
      </c>
      <c r="V163" t="str">
        <f>IF(MOD(C163-Settings!$B$32,Settings!$B$33)&lt;Settings!$B$30,"Up","Down")</f>
        <v>Down</v>
      </c>
      <c r="W163" s="15">
        <f>IF(OR(E163&gt;Settings!$B$30,Q163&gt;Settings!$B$37),0,1)</f>
        <v>1</v>
      </c>
      <c r="X163" s="15">
        <f>IF(AND(W163=1,Q163&lt;=Settings!$B$36),1,0)</f>
        <v>0</v>
      </c>
    </row>
    <row r="164" spans="1:24" x14ac:dyDescent="0.25">
      <c r="A164">
        <v>2</v>
      </c>
      <c r="B164">
        <v>39</v>
      </c>
      <c r="C164" s="13">
        <f>Arrivals!F164</f>
        <v>2111.1811935803557</v>
      </c>
      <c r="D164" s="13">
        <f>Arrivals!K164</f>
        <v>300</v>
      </c>
      <c r="E164" s="14">
        <f>D164*8/Settings!$B$28+Settings!$B$29</f>
        <v>24.02</v>
      </c>
      <c r="F164" s="14">
        <f t="shared" si="32"/>
        <v>2111.1811935803557</v>
      </c>
      <c r="G164" s="14">
        <f t="shared" si="43"/>
        <v>2208.04</v>
      </c>
      <c r="H164" s="14">
        <f t="shared" si="33"/>
        <v>2208.04</v>
      </c>
      <c r="I164" s="14">
        <f>MOD(H164-Settings!$B$32,Settings!$B$33)</f>
        <v>48.039999999999964</v>
      </c>
      <c r="J164" s="14">
        <f>IF(I164&lt;Settings!$B$30,IF(Settings!$B$30-I164&gt;=E164,H164,H164+(Settings!$B$30-I164)+Settings!$B$31),H164+(Settings!$B$33-I164))</f>
        <v>2208.04</v>
      </c>
      <c r="K164" s="14">
        <f t="shared" si="34"/>
        <v>2232.06</v>
      </c>
      <c r="L164" s="14">
        <f t="shared" si="35"/>
        <v>2232.06</v>
      </c>
      <c r="M164" s="14">
        <f t="shared" si="44"/>
        <v>2208.9577569606258</v>
      </c>
      <c r="N164" s="14">
        <f t="shared" si="36"/>
        <v>2232.06</v>
      </c>
      <c r="O164" s="13">
        <f>Arrivals!I164</f>
        <v>6.1189842088314146</v>
      </c>
      <c r="P164" s="14">
        <f t="shared" si="37"/>
        <v>2238.1789842088315</v>
      </c>
      <c r="Q164" s="14">
        <f t="shared" si="38"/>
        <v>126.99779062847574</v>
      </c>
      <c r="R164" s="14">
        <f t="shared" si="39"/>
        <v>96.858806419644225</v>
      </c>
      <c r="S164" s="14">
        <f t="shared" si="40"/>
        <v>0</v>
      </c>
      <c r="T164" s="14">
        <f t="shared" si="41"/>
        <v>0</v>
      </c>
      <c r="U164" s="14">
        <f t="shared" si="42"/>
        <v>96.858806419644225</v>
      </c>
      <c r="V164" t="str">
        <f>IF(MOD(C164-Settings!$B$32,Settings!$B$33)&lt;Settings!$B$30,"Up","Down")</f>
        <v>Down</v>
      </c>
      <c r="W164" s="15">
        <f>IF(OR(E164&gt;Settings!$B$30,Q164&gt;Settings!$B$37),0,1)</f>
        <v>1</v>
      </c>
      <c r="X164" s="15">
        <f>IF(AND(W164=1,Q164&lt;=Settings!$B$36),1,0)</f>
        <v>0</v>
      </c>
    </row>
    <row r="165" spans="1:24" x14ac:dyDescent="0.25">
      <c r="A165">
        <v>2</v>
      </c>
      <c r="B165">
        <v>40</v>
      </c>
      <c r="C165" s="13">
        <f>Arrivals!F165</f>
        <v>2125.8408071900676</v>
      </c>
      <c r="D165" s="13">
        <f>Arrivals!K165</f>
        <v>300</v>
      </c>
      <c r="E165" s="14">
        <f>D165*8/Settings!$B$28+Settings!$B$29</f>
        <v>24.02</v>
      </c>
      <c r="F165" s="14">
        <f t="shared" si="32"/>
        <v>2125.8408071900676</v>
      </c>
      <c r="G165" s="14">
        <f t="shared" si="43"/>
        <v>2232.06</v>
      </c>
      <c r="H165" s="14">
        <f t="shared" si="33"/>
        <v>2232.06</v>
      </c>
      <c r="I165" s="14">
        <f>MOD(H165-Settings!$B$32,Settings!$B$33)</f>
        <v>72.059999999999945</v>
      </c>
      <c r="J165" s="14">
        <f>IF(I165&lt;Settings!$B$30,IF(Settings!$B$30-I165&gt;=E165,H165,H165+(Settings!$B$30-I165)+Settings!$B$31),H165+(Settings!$B$33-I165))</f>
        <v>2232.06</v>
      </c>
      <c r="K165" s="14">
        <f t="shared" si="34"/>
        <v>2256.08</v>
      </c>
      <c r="L165" s="14">
        <f t="shared" si="35"/>
        <v>2256.08</v>
      </c>
      <c r="M165" s="14">
        <f t="shared" si="44"/>
        <v>2238.1789842088315</v>
      </c>
      <c r="N165" s="14">
        <f t="shared" si="36"/>
        <v>2256.08</v>
      </c>
      <c r="O165" s="13">
        <f>Arrivals!I165</f>
        <v>5.7205847973353752</v>
      </c>
      <c r="P165" s="14">
        <f t="shared" si="37"/>
        <v>2261.8005847973354</v>
      </c>
      <c r="Q165" s="14">
        <f t="shared" si="38"/>
        <v>135.95977760726782</v>
      </c>
      <c r="R165" s="14">
        <f t="shared" si="39"/>
        <v>106.21919280993234</v>
      </c>
      <c r="S165" s="14">
        <f t="shared" si="40"/>
        <v>0</v>
      </c>
      <c r="T165" s="14">
        <f t="shared" si="41"/>
        <v>0</v>
      </c>
      <c r="U165" s="14">
        <f t="shared" si="42"/>
        <v>106.21919280993234</v>
      </c>
      <c r="V165" t="str">
        <f>IF(MOD(C165-Settings!$B$32,Settings!$B$33)&lt;Settings!$B$30,"Up","Down")</f>
        <v>Down</v>
      </c>
      <c r="W165" s="15">
        <f>IF(OR(E165&gt;Settings!$B$30,Q165&gt;Settings!$B$37),0,1)</f>
        <v>1</v>
      </c>
      <c r="X165" s="15">
        <f>IF(AND(W165=1,Q165&lt;=Settings!$B$36),1,0)</f>
        <v>0</v>
      </c>
    </row>
    <row r="166" spans="1:24" x14ac:dyDescent="0.25">
      <c r="A166">
        <v>2</v>
      </c>
      <c r="B166">
        <v>41</v>
      </c>
      <c r="C166" s="13">
        <f>Arrivals!F166</f>
        <v>2141.3038248230355</v>
      </c>
      <c r="D166" s="13">
        <f>Arrivals!K166</f>
        <v>300</v>
      </c>
      <c r="E166" s="14">
        <f>D166*8/Settings!$B$28+Settings!$B$29</f>
        <v>24.02</v>
      </c>
      <c r="F166" s="14">
        <f t="shared" si="32"/>
        <v>2141.3038248230355</v>
      </c>
      <c r="G166" s="14">
        <f t="shared" si="43"/>
        <v>2256.08</v>
      </c>
      <c r="H166" s="14">
        <f t="shared" si="33"/>
        <v>2256.08</v>
      </c>
      <c r="I166" s="14">
        <f>MOD(H166-Settings!$B$32,Settings!$B$33)</f>
        <v>96.079999999999927</v>
      </c>
      <c r="J166" s="14">
        <f>IF(I166&lt;Settings!$B$30,IF(Settings!$B$30-I166&gt;=E166,H166,H166+(Settings!$B$30-I166)+Settings!$B$31),H166+(Settings!$B$33-I166))</f>
        <v>2256.08</v>
      </c>
      <c r="K166" s="14">
        <f t="shared" si="34"/>
        <v>2280.1</v>
      </c>
      <c r="L166" s="14">
        <f t="shared" si="35"/>
        <v>2280.1</v>
      </c>
      <c r="M166" s="14">
        <f t="shared" si="44"/>
        <v>2261.8005847973354</v>
      </c>
      <c r="N166" s="14">
        <f t="shared" si="36"/>
        <v>2280.1</v>
      </c>
      <c r="O166" s="13">
        <f>Arrivals!I166</f>
        <v>2.960318715758679</v>
      </c>
      <c r="P166" s="14">
        <f t="shared" si="37"/>
        <v>2283.0603187157585</v>
      </c>
      <c r="Q166" s="14">
        <f t="shared" si="38"/>
        <v>141.75649389272303</v>
      </c>
      <c r="R166" s="14">
        <f t="shared" si="39"/>
        <v>114.77617517696444</v>
      </c>
      <c r="S166" s="14">
        <f t="shared" si="40"/>
        <v>0</v>
      </c>
      <c r="T166" s="14">
        <f t="shared" si="41"/>
        <v>0</v>
      </c>
      <c r="U166" s="14">
        <f t="shared" si="42"/>
        <v>114.77617517696444</v>
      </c>
      <c r="V166" t="str">
        <f>IF(MOD(C166-Settings!$B$32,Settings!$B$33)&lt;Settings!$B$30,"Up","Down")</f>
        <v>Down</v>
      </c>
      <c r="W166" s="15">
        <f>IF(OR(E166&gt;Settings!$B$30,Q166&gt;Settings!$B$37),0,1)</f>
        <v>1</v>
      </c>
      <c r="X166" s="15">
        <f>IF(AND(W166=1,Q166&lt;=Settings!$B$36),1,0)</f>
        <v>0</v>
      </c>
    </row>
    <row r="167" spans="1:24" x14ac:dyDescent="0.25">
      <c r="A167">
        <v>2</v>
      </c>
      <c r="B167">
        <v>42</v>
      </c>
      <c r="C167" s="13">
        <f>Arrivals!F167</f>
        <v>2164.1043220845449</v>
      </c>
      <c r="D167" s="13">
        <f>Arrivals!K167</f>
        <v>300</v>
      </c>
      <c r="E167" s="14">
        <f>D167*8/Settings!$B$28+Settings!$B$29</f>
        <v>24.02</v>
      </c>
      <c r="F167" s="14">
        <f t="shared" si="32"/>
        <v>2164.1043220845449</v>
      </c>
      <c r="G167" s="14">
        <f t="shared" si="43"/>
        <v>2280.1</v>
      </c>
      <c r="H167" s="14">
        <f t="shared" si="33"/>
        <v>2280.1</v>
      </c>
      <c r="I167" s="14">
        <f>MOD(H167-Settings!$B$32,Settings!$B$33)</f>
        <v>120.09999999999991</v>
      </c>
      <c r="J167" s="14">
        <f>IF(I167&lt;Settings!$B$30,IF(Settings!$B$30-I167&gt;=E167,H167,H167+(Settings!$B$30-I167)+Settings!$B$31),H167+(Settings!$B$33-I167))</f>
        <v>2280.1</v>
      </c>
      <c r="K167" s="14">
        <f t="shared" si="34"/>
        <v>2304.12</v>
      </c>
      <c r="L167" s="14">
        <f t="shared" si="35"/>
        <v>2304.12</v>
      </c>
      <c r="M167" s="14">
        <f t="shared" si="44"/>
        <v>2283.0603187157585</v>
      </c>
      <c r="N167" s="14">
        <f t="shared" si="36"/>
        <v>2304.12</v>
      </c>
      <c r="O167" s="13">
        <f>Arrivals!I167</f>
        <v>6.15461575813036</v>
      </c>
      <c r="P167" s="14">
        <f t="shared" si="37"/>
        <v>2310.27461575813</v>
      </c>
      <c r="Q167" s="14">
        <f t="shared" si="38"/>
        <v>146.17029367358509</v>
      </c>
      <c r="R167" s="14">
        <f t="shared" si="39"/>
        <v>115.99567791545496</v>
      </c>
      <c r="S167" s="14">
        <f t="shared" si="40"/>
        <v>0</v>
      </c>
      <c r="T167" s="14">
        <f t="shared" si="41"/>
        <v>0</v>
      </c>
      <c r="U167" s="14">
        <f t="shared" si="42"/>
        <v>115.99567791545496</v>
      </c>
      <c r="V167" t="str">
        <f>IF(MOD(C167-Settings!$B$32,Settings!$B$33)&lt;Settings!$B$30,"Up","Down")</f>
        <v>Up</v>
      </c>
      <c r="W167" s="15">
        <f>IF(OR(E167&gt;Settings!$B$30,Q167&gt;Settings!$B$37),0,1)</f>
        <v>1</v>
      </c>
      <c r="X167" s="15">
        <f>IF(AND(W167=1,Q167&lt;=Settings!$B$36),1,0)</f>
        <v>0</v>
      </c>
    </row>
    <row r="168" spans="1:24" x14ac:dyDescent="0.25">
      <c r="A168">
        <v>2</v>
      </c>
      <c r="B168">
        <v>43</v>
      </c>
      <c r="C168" s="13">
        <f>Arrivals!F168</f>
        <v>2198.525016038785</v>
      </c>
      <c r="D168" s="13">
        <f>Arrivals!K168</f>
        <v>300</v>
      </c>
      <c r="E168" s="14">
        <f>D168*8/Settings!$B$28+Settings!$B$29</f>
        <v>24.02</v>
      </c>
      <c r="F168" s="14">
        <f t="shared" si="32"/>
        <v>2198.525016038785</v>
      </c>
      <c r="G168" s="14">
        <f t="shared" si="43"/>
        <v>2304.12</v>
      </c>
      <c r="H168" s="14">
        <f t="shared" si="33"/>
        <v>2304.12</v>
      </c>
      <c r="I168" s="14">
        <f>MOD(H168-Settings!$B$32,Settings!$B$33)</f>
        <v>144.11999999999989</v>
      </c>
      <c r="J168" s="14">
        <f>IF(I168&lt;Settings!$B$30,IF(Settings!$B$30-I168&gt;=E168,H168,H168+(Settings!$B$30-I168)+Settings!$B$31),H168+(Settings!$B$33-I168))</f>
        <v>2304.12</v>
      </c>
      <c r="K168" s="14">
        <f t="shared" si="34"/>
        <v>2328.14</v>
      </c>
      <c r="L168" s="14">
        <f t="shared" si="35"/>
        <v>2328.14</v>
      </c>
      <c r="M168" s="14">
        <f t="shared" si="44"/>
        <v>2310.27461575813</v>
      </c>
      <c r="N168" s="14">
        <f t="shared" si="36"/>
        <v>2328.14</v>
      </c>
      <c r="O168" s="13">
        <f>Arrivals!I168</f>
        <v>0.1781820026620094</v>
      </c>
      <c r="P168" s="14">
        <f t="shared" si="37"/>
        <v>2328.3181820026621</v>
      </c>
      <c r="Q168" s="14">
        <f t="shared" si="38"/>
        <v>129.79316596387707</v>
      </c>
      <c r="R168" s="14">
        <f t="shared" si="39"/>
        <v>105.59498396121489</v>
      </c>
      <c r="S168" s="14">
        <f t="shared" si="40"/>
        <v>0</v>
      </c>
      <c r="T168" s="14">
        <f t="shared" si="41"/>
        <v>0</v>
      </c>
      <c r="U168" s="14">
        <f t="shared" si="42"/>
        <v>105.59498396121489</v>
      </c>
      <c r="V168" t="str">
        <f>IF(MOD(C168-Settings!$B$32,Settings!$B$33)&lt;Settings!$B$30,"Up","Down")</f>
        <v>Up</v>
      </c>
      <c r="W168" s="15">
        <f>IF(OR(E168&gt;Settings!$B$30,Q168&gt;Settings!$B$37),0,1)</f>
        <v>1</v>
      </c>
      <c r="X168" s="15">
        <f>IF(AND(W168=1,Q168&lt;=Settings!$B$36),1,0)</f>
        <v>0</v>
      </c>
    </row>
    <row r="169" spans="1:24" x14ac:dyDescent="0.25">
      <c r="A169">
        <v>2</v>
      </c>
      <c r="B169">
        <v>44</v>
      </c>
      <c r="C169" s="13">
        <f>Arrivals!F169</f>
        <v>2205.553943255843</v>
      </c>
      <c r="D169" s="13">
        <f>Arrivals!K169</f>
        <v>300</v>
      </c>
      <c r="E169" s="14">
        <f>D169*8/Settings!$B$28+Settings!$B$29</f>
        <v>24.02</v>
      </c>
      <c r="F169" s="14">
        <f t="shared" si="32"/>
        <v>2205.553943255843</v>
      </c>
      <c r="G169" s="14">
        <f t="shared" si="43"/>
        <v>2328.14</v>
      </c>
      <c r="H169" s="14">
        <f t="shared" si="33"/>
        <v>2328.14</v>
      </c>
      <c r="I169" s="14">
        <f>MOD(H169-Settings!$B$32,Settings!$B$33)</f>
        <v>168.13999999999987</v>
      </c>
      <c r="J169" s="14">
        <f>IF(I169&lt;Settings!$B$30,IF(Settings!$B$30-I169&gt;=E169,H169,H169+(Settings!$B$30-I169)+Settings!$B$31),H169+(Settings!$B$33-I169))</f>
        <v>2328.14</v>
      </c>
      <c r="K169" s="14">
        <f t="shared" si="34"/>
        <v>2352.16</v>
      </c>
      <c r="L169" s="14">
        <f t="shared" si="35"/>
        <v>2352.16</v>
      </c>
      <c r="M169" s="14">
        <f t="shared" si="44"/>
        <v>2328.3181820026621</v>
      </c>
      <c r="N169" s="14">
        <f t="shared" si="36"/>
        <v>2352.16</v>
      </c>
      <c r="O169" s="13">
        <f>Arrivals!I169</f>
        <v>1.1295464493056038</v>
      </c>
      <c r="P169" s="14">
        <f t="shared" si="37"/>
        <v>2353.2895464493054</v>
      </c>
      <c r="Q169" s="14">
        <f t="shared" si="38"/>
        <v>147.73560319346234</v>
      </c>
      <c r="R169" s="14">
        <f t="shared" si="39"/>
        <v>122.58605674415685</v>
      </c>
      <c r="S169" s="14">
        <f t="shared" si="40"/>
        <v>0</v>
      </c>
      <c r="T169" s="14">
        <f t="shared" si="41"/>
        <v>0</v>
      </c>
      <c r="U169" s="14">
        <f t="shared" si="42"/>
        <v>122.58605674415685</v>
      </c>
      <c r="V169" t="str">
        <f>IF(MOD(C169-Settings!$B$32,Settings!$B$33)&lt;Settings!$B$30,"Up","Down")</f>
        <v>Up</v>
      </c>
      <c r="W169" s="15">
        <f>IF(OR(E169&gt;Settings!$B$30,Q169&gt;Settings!$B$37),0,1)</f>
        <v>1</v>
      </c>
      <c r="X169" s="15">
        <f>IF(AND(W169=1,Q169&lt;=Settings!$B$36),1,0)</f>
        <v>0</v>
      </c>
    </row>
    <row r="170" spans="1:24" x14ac:dyDescent="0.25">
      <c r="A170">
        <v>2</v>
      </c>
      <c r="B170">
        <v>45</v>
      </c>
      <c r="C170" s="13">
        <f>Arrivals!F170</f>
        <v>2408.5173761323749</v>
      </c>
      <c r="D170" s="13">
        <f>Arrivals!K170</f>
        <v>300</v>
      </c>
      <c r="E170" s="14">
        <f>D170*8/Settings!$B$28+Settings!$B$29</f>
        <v>24.02</v>
      </c>
      <c r="F170" s="14">
        <f t="shared" si="32"/>
        <v>2408.5173761323749</v>
      </c>
      <c r="G170" s="14">
        <f t="shared" si="43"/>
        <v>2352.16</v>
      </c>
      <c r="H170" s="14">
        <f t="shared" si="33"/>
        <v>2408.5173761323749</v>
      </c>
      <c r="I170" s="14">
        <f>MOD(H170-Settings!$B$32,Settings!$B$33)</f>
        <v>248.51737613237492</v>
      </c>
      <c r="J170" s="14">
        <f>IF(I170&lt;Settings!$B$30,IF(Settings!$B$30-I170&gt;=E170,H170,H170+(Settings!$B$30-I170)+Settings!$B$31),H170+(Settings!$B$33-I170))</f>
        <v>2408.5173761323749</v>
      </c>
      <c r="K170" s="14">
        <f t="shared" si="34"/>
        <v>2432.5373761323749</v>
      </c>
      <c r="L170" s="14">
        <f t="shared" si="35"/>
        <v>2432.5373761323749</v>
      </c>
      <c r="M170" s="14">
        <f t="shared" si="44"/>
        <v>2353.2895464493054</v>
      </c>
      <c r="N170" s="14">
        <f t="shared" si="36"/>
        <v>2432.5373761323749</v>
      </c>
      <c r="O170" s="13">
        <f>Arrivals!I170</f>
        <v>6.9117892142270527</v>
      </c>
      <c r="P170" s="14">
        <f t="shared" si="37"/>
        <v>2439.4491653466021</v>
      </c>
      <c r="Q170" s="14">
        <f t="shared" si="38"/>
        <v>30.931789214227138</v>
      </c>
      <c r="R170" s="14">
        <f t="shared" si="39"/>
        <v>0</v>
      </c>
      <c r="S170" s="14">
        <f t="shared" si="40"/>
        <v>0</v>
      </c>
      <c r="T170" s="14">
        <f t="shared" si="41"/>
        <v>0</v>
      </c>
      <c r="U170" s="14">
        <f t="shared" si="42"/>
        <v>0</v>
      </c>
      <c r="V170" t="str">
        <f>IF(MOD(C170-Settings!$B$32,Settings!$B$33)&lt;Settings!$B$30,"Up","Down")</f>
        <v>Up</v>
      </c>
      <c r="W170" s="15">
        <f>IF(OR(E170&gt;Settings!$B$30,Q170&gt;Settings!$B$37),0,1)</f>
        <v>1</v>
      </c>
      <c r="X170" s="15">
        <f>IF(AND(W170=1,Q170&lt;=Settings!$B$36),1,0)</f>
        <v>1</v>
      </c>
    </row>
    <row r="171" spans="1:24" x14ac:dyDescent="0.25">
      <c r="A171">
        <v>2</v>
      </c>
      <c r="B171">
        <v>46</v>
      </c>
      <c r="C171" s="13">
        <f>Arrivals!F171</f>
        <v>2431.7462294790434</v>
      </c>
      <c r="D171" s="13">
        <f>Arrivals!K171</f>
        <v>300</v>
      </c>
      <c r="E171" s="14">
        <f>D171*8/Settings!$B$28+Settings!$B$29</f>
        <v>24.02</v>
      </c>
      <c r="F171" s="14">
        <f t="shared" si="32"/>
        <v>2431.7462294790434</v>
      </c>
      <c r="G171" s="14">
        <f t="shared" si="43"/>
        <v>2432.5373761323749</v>
      </c>
      <c r="H171" s="14">
        <f t="shared" si="33"/>
        <v>2432.5373761323749</v>
      </c>
      <c r="I171" s="14">
        <f>MOD(H171-Settings!$B$32,Settings!$B$33)</f>
        <v>272.5373761323749</v>
      </c>
      <c r="J171" s="14">
        <f>IF(I171&lt;Settings!$B$30,IF(Settings!$B$30-I171&gt;=E171,H171,H171+(Settings!$B$30-I171)+Settings!$B$31),H171+(Settings!$B$33-I171))</f>
        <v>2432.5373761323749</v>
      </c>
      <c r="K171" s="14">
        <f t="shared" si="34"/>
        <v>2456.5573761323749</v>
      </c>
      <c r="L171" s="14">
        <f t="shared" si="35"/>
        <v>2456.5573761323749</v>
      </c>
      <c r="M171" s="14">
        <f t="shared" si="44"/>
        <v>2439.4491653466021</v>
      </c>
      <c r="N171" s="14">
        <f t="shared" si="36"/>
        <v>2456.5573761323749</v>
      </c>
      <c r="O171" s="13">
        <f>Arrivals!I171</f>
        <v>1.1957079668804198</v>
      </c>
      <c r="P171" s="14">
        <f t="shared" si="37"/>
        <v>2457.7530840992554</v>
      </c>
      <c r="Q171" s="14">
        <f t="shared" si="38"/>
        <v>26.006854620211925</v>
      </c>
      <c r="R171" s="14">
        <f t="shared" si="39"/>
        <v>0.7911466533314524</v>
      </c>
      <c r="S171" s="14">
        <f t="shared" si="40"/>
        <v>0</v>
      </c>
      <c r="T171" s="14">
        <f t="shared" si="41"/>
        <v>0</v>
      </c>
      <c r="U171" s="14">
        <f t="shared" si="42"/>
        <v>0.7911466533314524</v>
      </c>
      <c r="V171" t="str">
        <f>IF(MOD(C171-Settings!$B$32,Settings!$B$33)&lt;Settings!$B$30,"Up","Down")</f>
        <v>Up</v>
      </c>
      <c r="W171" s="15">
        <f>IF(OR(E171&gt;Settings!$B$30,Q171&gt;Settings!$B$37),0,1)</f>
        <v>1</v>
      </c>
      <c r="X171" s="15">
        <f>IF(AND(W171=1,Q171&lt;=Settings!$B$36),1,0)</f>
        <v>1</v>
      </c>
    </row>
    <row r="172" spans="1:24" x14ac:dyDescent="0.25">
      <c r="A172">
        <v>2</v>
      </c>
      <c r="B172">
        <v>47</v>
      </c>
      <c r="C172" s="13">
        <f>Arrivals!F172</f>
        <v>2445.132505365596</v>
      </c>
      <c r="D172" s="13">
        <f>Arrivals!K172</f>
        <v>300</v>
      </c>
      <c r="E172" s="14">
        <f>D172*8/Settings!$B$28+Settings!$B$29</f>
        <v>24.02</v>
      </c>
      <c r="F172" s="14">
        <f t="shared" si="32"/>
        <v>2445.132505365596</v>
      </c>
      <c r="G172" s="14">
        <f t="shared" si="43"/>
        <v>2456.5573761323749</v>
      </c>
      <c r="H172" s="14">
        <f t="shared" si="33"/>
        <v>2456.5573761323749</v>
      </c>
      <c r="I172" s="14">
        <f>MOD(H172-Settings!$B$32,Settings!$B$33)</f>
        <v>296.55737613237488</v>
      </c>
      <c r="J172" s="14">
        <f>IF(I172&lt;Settings!$B$30,IF(Settings!$B$30-I172&gt;=E172,H172,H172+(Settings!$B$30-I172)+Settings!$B$31),H172+(Settings!$B$33-I172))</f>
        <v>2456.5573761323749</v>
      </c>
      <c r="K172" s="14">
        <f t="shared" si="34"/>
        <v>2480.5773761323749</v>
      </c>
      <c r="L172" s="14">
        <f t="shared" si="35"/>
        <v>2480.5773761323749</v>
      </c>
      <c r="M172" s="14">
        <f t="shared" si="44"/>
        <v>2457.7530840992554</v>
      </c>
      <c r="N172" s="14">
        <f t="shared" si="36"/>
        <v>2480.5773761323749</v>
      </c>
      <c r="O172" s="13">
        <f>Arrivals!I172</f>
        <v>4.8298062808134725</v>
      </c>
      <c r="P172" s="14">
        <f t="shared" si="37"/>
        <v>2485.4071824131884</v>
      </c>
      <c r="Q172" s="14">
        <f t="shared" si="38"/>
        <v>40.274677047592377</v>
      </c>
      <c r="R172" s="14">
        <f t="shared" si="39"/>
        <v>11.424870766778895</v>
      </c>
      <c r="S172" s="14">
        <f t="shared" si="40"/>
        <v>0</v>
      </c>
      <c r="T172" s="14">
        <f t="shared" si="41"/>
        <v>0</v>
      </c>
      <c r="U172" s="14">
        <f t="shared" si="42"/>
        <v>11.424870766778895</v>
      </c>
      <c r="V172" t="str">
        <f>IF(MOD(C172-Settings!$B$32,Settings!$B$33)&lt;Settings!$B$30,"Up","Down")</f>
        <v>Up</v>
      </c>
      <c r="W172" s="15">
        <f>IF(OR(E172&gt;Settings!$B$30,Q172&gt;Settings!$B$37),0,1)</f>
        <v>1</v>
      </c>
      <c r="X172" s="15">
        <f>IF(AND(W172=1,Q172&lt;=Settings!$B$36),1,0)</f>
        <v>1</v>
      </c>
    </row>
    <row r="173" spans="1:24" x14ac:dyDescent="0.25">
      <c r="A173">
        <v>2</v>
      </c>
      <c r="B173">
        <v>48</v>
      </c>
      <c r="C173" s="13">
        <f>Arrivals!F173</f>
        <v>2570.4974537659991</v>
      </c>
      <c r="D173" s="13">
        <f>Arrivals!K173</f>
        <v>300</v>
      </c>
      <c r="E173" s="14">
        <f>D173*8/Settings!$B$28+Settings!$B$29</f>
        <v>24.02</v>
      </c>
      <c r="F173" s="14">
        <f t="shared" si="32"/>
        <v>2570.4974537659991</v>
      </c>
      <c r="G173" s="14">
        <f t="shared" si="43"/>
        <v>2480.5773761323749</v>
      </c>
      <c r="H173" s="14">
        <f t="shared" si="33"/>
        <v>2570.4974537659991</v>
      </c>
      <c r="I173" s="14">
        <f>MOD(H173-Settings!$B$32,Settings!$B$33)</f>
        <v>410.49745376599913</v>
      </c>
      <c r="J173" s="14">
        <f>IF(I173&lt;Settings!$B$30,IF(Settings!$B$30-I173&gt;=E173,H173,H173+(Settings!$B$30-I173)+Settings!$B$31),H173+(Settings!$B$33-I173))</f>
        <v>2570.4974537659991</v>
      </c>
      <c r="K173" s="14">
        <f t="shared" si="34"/>
        <v>2594.5174537659991</v>
      </c>
      <c r="L173" s="14">
        <f t="shared" si="35"/>
        <v>2594.5174537659991</v>
      </c>
      <c r="M173" s="14">
        <f t="shared" si="44"/>
        <v>2485.4071824131884</v>
      </c>
      <c r="N173" s="14">
        <f t="shared" si="36"/>
        <v>2594.5174537659991</v>
      </c>
      <c r="O173" s="13">
        <f>Arrivals!I173</f>
        <v>2.1092532391485528</v>
      </c>
      <c r="P173" s="14">
        <f t="shared" si="37"/>
        <v>2596.6267070051476</v>
      </c>
      <c r="Q173" s="14">
        <f t="shared" si="38"/>
        <v>26.129253239148511</v>
      </c>
      <c r="R173" s="14">
        <f t="shared" si="39"/>
        <v>0</v>
      </c>
      <c r="S173" s="14">
        <f t="shared" si="40"/>
        <v>0</v>
      </c>
      <c r="T173" s="14">
        <f t="shared" si="41"/>
        <v>0</v>
      </c>
      <c r="U173" s="14">
        <f t="shared" si="42"/>
        <v>0</v>
      </c>
      <c r="V173" t="str">
        <f>IF(MOD(C173-Settings!$B$32,Settings!$B$33)&lt;Settings!$B$30,"Up","Down")</f>
        <v>Up</v>
      </c>
      <c r="W173" s="15">
        <f>IF(OR(E173&gt;Settings!$B$30,Q173&gt;Settings!$B$37),0,1)</f>
        <v>1</v>
      </c>
      <c r="X173" s="15">
        <f>IF(AND(W173=1,Q173&lt;=Settings!$B$36),1,0)</f>
        <v>1</v>
      </c>
    </row>
    <row r="174" spans="1:24" x14ac:dyDescent="0.25">
      <c r="A174">
        <v>2</v>
      </c>
      <c r="B174">
        <v>49</v>
      </c>
      <c r="C174" s="13">
        <f>Arrivals!F174</f>
        <v>2793.1079730148008</v>
      </c>
      <c r="D174" s="13">
        <f>Arrivals!K174</f>
        <v>300</v>
      </c>
      <c r="E174" s="14">
        <f>D174*8/Settings!$B$28+Settings!$B$29</f>
        <v>24.02</v>
      </c>
      <c r="F174" s="14">
        <f t="shared" si="32"/>
        <v>2793.1079730148008</v>
      </c>
      <c r="G174" s="14">
        <f t="shared" si="43"/>
        <v>2594.5174537659991</v>
      </c>
      <c r="H174" s="14">
        <f t="shared" si="33"/>
        <v>2793.1079730148008</v>
      </c>
      <c r="I174" s="14">
        <f>MOD(H174-Settings!$B$32,Settings!$B$33)</f>
        <v>633.10797301480079</v>
      </c>
      <c r="J174" s="14">
        <f>IF(I174&lt;Settings!$B$30,IF(Settings!$B$30-I174&gt;=E174,H174,H174+(Settings!$B$30-I174)+Settings!$B$31),H174+(Settings!$B$33-I174))</f>
        <v>2880</v>
      </c>
      <c r="K174" s="14">
        <f t="shared" si="34"/>
        <v>2904.02</v>
      </c>
      <c r="L174" s="14">
        <f t="shared" si="35"/>
        <v>2904.02</v>
      </c>
      <c r="M174" s="14">
        <f t="shared" si="44"/>
        <v>2596.6267070051476</v>
      </c>
      <c r="N174" s="14">
        <f t="shared" si="36"/>
        <v>2904.02</v>
      </c>
      <c r="O174" s="13">
        <f>Arrivals!I174</f>
        <v>4.8421354490487527</v>
      </c>
      <c r="P174" s="14">
        <f t="shared" si="37"/>
        <v>2908.8621354490488</v>
      </c>
      <c r="Q174" s="14">
        <f t="shared" si="38"/>
        <v>115.75416243424797</v>
      </c>
      <c r="R174" s="14">
        <f t="shared" si="39"/>
        <v>0</v>
      </c>
      <c r="S174" s="14">
        <f t="shared" si="40"/>
        <v>86.892026985199209</v>
      </c>
      <c r="T174" s="14">
        <f t="shared" si="41"/>
        <v>0</v>
      </c>
      <c r="U174" s="14">
        <f t="shared" si="42"/>
        <v>86.892026985199209</v>
      </c>
      <c r="V174" t="str">
        <f>IF(MOD(C174-Settings!$B$32,Settings!$B$33)&lt;Settings!$B$30,"Up","Down")</f>
        <v>Down</v>
      </c>
      <c r="W174" s="15">
        <f>IF(OR(E174&gt;Settings!$B$30,Q174&gt;Settings!$B$37),0,1)</f>
        <v>1</v>
      </c>
      <c r="X174" s="15">
        <f>IF(AND(W174=1,Q174&lt;=Settings!$B$36),1,0)</f>
        <v>1</v>
      </c>
    </row>
    <row r="175" spans="1:24" x14ac:dyDescent="0.25">
      <c r="A175">
        <v>2</v>
      </c>
      <c r="B175">
        <v>50</v>
      </c>
      <c r="C175" s="13">
        <f>Arrivals!F175</f>
        <v>2861.1721535258707</v>
      </c>
      <c r="D175" s="13">
        <f>Arrivals!K175</f>
        <v>300</v>
      </c>
      <c r="E175" s="14">
        <f>D175*8/Settings!$B$28+Settings!$B$29</f>
        <v>24.02</v>
      </c>
      <c r="F175" s="14">
        <f t="shared" si="32"/>
        <v>2861.1721535258707</v>
      </c>
      <c r="G175" s="14">
        <f t="shared" si="43"/>
        <v>2904.02</v>
      </c>
      <c r="H175" s="14">
        <f t="shared" si="33"/>
        <v>2904.02</v>
      </c>
      <c r="I175" s="14">
        <f>MOD(H175-Settings!$B$32,Settings!$B$33)</f>
        <v>24.019999999999982</v>
      </c>
      <c r="J175" s="14">
        <f>IF(I175&lt;Settings!$B$30,IF(Settings!$B$30-I175&gt;=E175,H175,H175+(Settings!$B$30-I175)+Settings!$B$31),H175+(Settings!$B$33-I175))</f>
        <v>2904.02</v>
      </c>
      <c r="K175" s="14">
        <f t="shared" si="34"/>
        <v>2928.04</v>
      </c>
      <c r="L175" s="14">
        <f t="shared" si="35"/>
        <v>2928.04</v>
      </c>
      <c r="M175" s="14">
        <f t="shared" si="44"/>
        <v>2908.8621354490488</v>
      </c>
      <c r="N175" s="14">
        <f t="shared" si="36"/>
        <v>2928.04</v>
      </c>
      <c r="O175" s="13">
        <f>Arrivals!I175</f>
        <v>8.261281266644529</v>
      </c>
      <c r="P175" s="14">
        <f t="shared" si="37"/>
        <v>2936.3012812666443</v>
      </c>
      <c r="Q175" s="14">
        <f t="shared" si="38"/>
        <v>75.129127740773583</v>
      </c>
      <c r="R175" s="14">
        <f t="shared" si="39"/>
        <v>42.847846474129256</v>
      </c>
      <c r="S175" s="14">
        <f t="shared" si="40"/>
        <v>0</v>
      </c>
      <c r="T175" s="14">
        <f t="shared" si="41"/>
        <v>0</v>
      </c>
      <c r="U175" s="14">
        <f t="shared" si="42"/>
        <v>42.847846474129256</v>
      </c>
      <c r="V175" t="str">
        <f>IF(MOD(C175-Settings!$B$32,Settings!$B$33)&lt;Settings!$B$30,"Up","Down")</f>
        <v>Down</v>
      </c>
      <c r="W175" s="15">
        <f>IF(OR(E175&gt;Settings!$B$30,Q175&gt;Settings!$B$37),0,1)</f>
        <v>1</v>
      </c>
      <c r="X175" s="15">
        <f>IF(AND(W175=1,Q175&lt;=Settings!$B$36),1,0)</f>
        <v>1</v>
      </c>
    </row>
    <row r="176" spans="1:24" x14ac:dyDescent="0.25">
      <c r="A176">
        <v>2</v>
      </c>
      <c r="B176">
        <v>51</v>
      </c>
      <c r="C176" s="13">
        <f>Arrivals!F176</f>
        <v>2921.2196020589454</v>
      </c>
      <c r="D176" s="13">
        <f>Arrivals!K176</f>
        <v>300</v>
      </c>
      <c r="E176" s="14">
        <f>D176*8/Settings!$B$28+Settings!$B$29</f>
        <v>24.02</v>
      </c>
      <c r="F176" s="14">
        <f t="shared" si="32"/>
        <v>2921.2196020589454</v>
      </c>
      <c r="G176" s="14">
        <f t="shared" si="43"/>
        <v>2928.04</v>
      </c>
      <c r="H176" s="14">
        <f t="shared" si="33"/>
        <v>2928.04</v>
      </c>
      <c r="I176" s="14">
        <f>MOD(H176-Settings!$B$32,Settings!$B$33)</f>
        <v>48.039999999999964</v>
      </c>
      <c r="J176" s="14">
        <f>IF(I176&lt;Settings!$B$30,IF(Settings!$B$30-I176&gt;=E176,H176,H176+(Settings!$B$30-I176)+Settings!$B$31),H176+(Settings!$B$33-I176))</f>
        <v>2928.04</v>
      </c>
      <c r="K176" s="14">
        <f t="shared" si="34"/>
        <v>2952.06</v>
      </c>
      <c r="L176" s="14">
        <f t="shared" si="35"/>
        <v>2952.06</v>
      </c>
      <c r="M176" s="14">
        <f t="shared" si="44"/>
        <v>2936.3012812666443</v>
      </c>
      <c r="N176" s="14">
        <f t="shared" si="36"/>
        <v>2952.06</v>
      </c>
      <c r="O176" s="13">
        <f>Arrivals!I176</f>
        <v>1.1380297238901842</v>
      </c>
      <c r="P176" s="14">
        <f t="shared" si="37"/>
        <v>2953.1980297238902</v>
      </c>
      <c r="Q176" s="14">
        <f t="shared" si="38"/>
        <v>31.978427664944775</v>
      </c>
      <c r="R176" s="14">
        <f t="shared" si="39"/>
        <v>6.8203979410545799</v>
      </c>
      <c r="S176" s="14">
        <f t="shared" si="40"/>
        <v>0</v>
      </c>
      <c r="T176" s="14">
        <f t="shared" si="41"/>
        <v>0</v>
      </c>
      <c r="U176" s="14">
        <f t="shared" si="42"/>
        <v>6.8203979410545799</v>
      </c>
      <c r="V176" t="str">
        <f>IF(MOD(C176-Settings!$B$32,Settings!$B$33)&lt;Settings!$B$30,"Up","Down")</f>
        <v>Up</v>
      </c>
      <c r="W176" s="15">
        <f>IF(OR(E176&gt;Settings!$B$30,Q176&gt;Settings!$B$37),0,1)</f>
        <v>1</v>
      </c>
      <c r="X176" s="15">
        <f>IF(AND(W176=1,Q176&lt;=Settings!$B$36),1,0)</f>
        <v>1</v>
      </c>
    </row>
    <row r="177" spans="1:24" x14ac:dyDescent="0.25">
      <c r="A177">
        <v>2</v>
      </c>
      <c r="B177">
        <v>52</v>
      </c>
      <c r="C177" s="13">
        <f>Arrivals!F177</f>
        <v>3087.8935373772624</v>
      </c>
      <c r="D177" s="13">
        <f>Arrivals!K177</f>
        <v>300</v>
      </c>
      <c r="E177" s="14">
        <f>D177*8/Settings!$B$28+Settings!$B$29</f>
        <v>24.02</v>
      </c>
      <c r="F177" s="14">
        <f t="shared" si="32"/>
        <v>3087.8935373772624</v>
      </c>
      <c r="G177" s="14">
        <f t="shared" si="43"/>
        <v>2952.06</v>
      </c>
      <c r="H177" s="14">
        <f t="shared" si="33"/>
        <v>3087.8935373772624</v>
      </c>
      <c r="I177" s="14">
        <f>MOD(H177-Settings!$B$32,Settings!$B$33)</f>
        <v>207.89353737726242</v>
      </c>
      <c r="J177" s="14">
        <f>IF(I177&lt;Settings!$B$30,IF(Settings!$B$30-I177&gt;=E177,H177,H177+(Settings!$B$30-I177)+Settings!$B$31),H177+(Settings!$B$33-I177))</f>
        <v>3087.8935373772624</v>
      </c>
      <c r="K177" s="14">
        <f t="shared" si="34"/>
        <v>3111.9135373772624</v>
      </c>
      <c r="L177" s="14">
        <f t="shared" si="35"/>
        <v>3111.9135373772624</v>
      </c>
      <c r="M177" s="14">
        <f t="shared" si="44"/>
        <v>2953.1980297238902</v>
      </c>
      <c r="N177" s="14">
        <f t="shared" si="36"/>
        <v>3111.9135373772624</v>
      </c>
      <c r="O177" s="13">
        <f>Arrivals!I177</f>
        <v>4.4257291977470716</v>
      </c>
      <c r="P177" s="14">
        <f t="shared" si="37"/>
        <v>3116.3392665750093</v>
      </c>
      <c r="Q177" s="14">
        <f t="shared" si="38"/>
        <v>28.445729197746914</v>
      </c>
      <c r="R177" s="14">
        <f t="shared" si="39"/>
        <v>0</v>
      </c>
      <c r="S177" s="14">
        <f t="shared" si="40"/>
        <v>0</v>
      </c>
      <c r="T177" s="14">
        <f t="shared" si="41"/>
        <v>0</v>
      </c>
      <c r="U177" s="14">
        <f t="shared" si="42"/>
        <v>0</v>
      </c>
      <c r="V177" t="str">
        <f>IF(MOD(C177-Settings!$B$32,Settings!$B$33)&lt;Settings!$B$30,"Up","Down")</f>
        <v>Up</v>
      </c>
      <c r="W177" s="15">
        <f>IF(OR(E177&gt;Settings!$B$30,Q177&gt;Settings!$B$37),0,1)</f>
        <v>1</v>
      </c>
      <c r="X177" s="15">
        <f>IF(AND(W177=1,Q177&lt;=Settings!$B$36),1,0)</f>
        <v>1</v>
      </c>
    </row>
    <row r="178" spans="1:24" x14ac:dyDescent="0.25">
      <c r="A178">
        <v>2</v>
      </c>
      <c r="B178">
        <v>53</v>
      </c>
      <c r="C178" s="13">
        <f>Arrivals!F178</f>
        <v>3095.9567944882988</v>
      </c>
      <c r="D178" s="13">
        <f>Arrivals!K178</f>
        <v>300</v>
      </c>
      <c r="E178" s="14">
        <f>D178*8/Settings!$B$28+Settings!$B$29</f>
        <v>24.02</v>
      </c>
      <c r="F178" s="14">
        <f t="shared" si="32"/>
        <v>3095.9567944882988</v>
      </c>
      <c r="G178" s="14">
        <f t="shared" si="43"/>
        <v>3111.9135373772624</v>
      </c>
      <c r="H178" s="14">
        <f t="shared" si="33"/>
        <v>3111.9135373772624</v>
      </c>
      <c r="I178" s="14">
        <f>MOD(H178-Settings!$B$32,Settings!$B$33)</f>
        <v>231.9135373772624</v>
      </c>
      <c r="J178" s="14">
        <f>IF(I178&lt;Settings!$B$30,IF(Settings!$B$30-I178&gt;=E178,H178,H178+(Settings!$B$30-I178)+Settings!$B$31),H178+(Settings!$B$33-I178))</f>
        <v>3111.9135373772624</v>
      </c>
      <c r="K178" s="14">
        <f t="shared" si="34"/>
        <v>3135.9335373772624</v>
      </c>
      <c r="L178" s="14">
        <f t="shared" si="35"/>
        <v>3135.9335373772624</v>
      </c>
      <c r="M178" s="14">
        <f t="shared" si="44"/>
        <v>3116.3392665750093</v>
      </c>
      <c r="N178" s="14">
        <f t="shared" si="36"/>
        <v>3135.9335373772624</v>
      </c>
      <c r="O178" s="13">
        <f>Arrivals!I178</f>
        <v>1.46182943776314</v>
      </c>
      <c r="P178" s="14">
        <f t="shared" si="37"/>
        <v>3137.3953668150257</v>
      </c>
      <c r="Q178" s="14">
        <f t="shared" si="38"/>
        <v>41.438572326726899</v>
      </c>
      <c r="R178" s="14">
        <f t="shared" si="39"/>
        <v>15.956742888963618</v>
      </c>
      <c r="S178" s="14">
        <f t="shared" si="40"/>
        <v>0</v>
      </c>
      <c r="T178" s="14">
        <f t="shared" si="41"/>
        <v>0</v>
      </c>
      <c r="U178" s="14">
        <f t="shared" si="42"/>
        <v>15.956742888963618</v>
      </c>
      <c r="V178" t="str">
        <f>IF(MOD(C178-Settings!$B$32,Settings!$B$33)&lt;Settings!$B$30,"Up","Down")</f>
        <v>Up</v>
      </c>
      <c r="W178" s="15">
        <f>IF(OR(E178&gt;Settings!$B$30,Q178&gt;Settings!$B$37),0,1)</f>
        <v>1</v>
      </c>
      <c r="X178" s="15">
        <f>IF(AND(W178=1,Q178&lt;=Settings!$B$36),1,0)</f>
        <v>1</v>
      </c>
    </row>
    <row r="179" spans="1:24" x14ac:dyDescent="0.25">
      <c r="A179">
        <v>2</v>
      </c>
      <c r="B179">
        <v>54</v>
      </c>
      <c r="C179" s="13">
        <f>Arrivals!F179</f>
        <v>3133.0810298975439</v>
      </c>
      <c r="D179" s="13">
        <f>Arrivals!K179</f>
        <v>300</v>
      </c>
      <c r="E179" s="14">
        <f>D179*8/Settings!$B$28+Settings!$B$29</f>
        <v>24.02</v>
      </c>
      <c r="F179" s="14">
        <f t="shared" si="32"/>
        <v>3133.0810298975439</v>
      </c>
      <c r="G179" s="14">
        <f t="shared" si="43"/>
        <v>3135.9335373772624</v>
      </c>
      <c r="H179" s="14">
        <f t="shared" si="33"/>
        <v>3135.9335373772624</v>
      </c>
      <c r="I179" s="14">
        <f>MOD(H179-Settings!$B$32,Settings!$B$33)</f>
        <v>255.93353737726238</v>
      </c>
      <c r="J179" s="14">
        <f>IF(I179&lt;Settings!$B$30,IF(Settings!$B$30-I179&gt;=E179,H179,H179+(Settings!$B$30-I179)+Settings!$B$31),H179+(Settings!$B$33-I179))</f>
        <v>3135.9335373772624</v>
      </c>
      <c r="K179" s="14">
        <f t="shared" si="34"/>
        <v>3159.9535373772624</v>
      </c>
      <c r="L179" s="14">
        <f t="shared" si="35"/>
        <v>3159.9535373772624</v>
      </c>
      <c r="M179" s="14">
        <f t="shared" si="44"/>
        <v>3137.3953668150257</v>
      </c>
      <c r="N179" s="14">
        <f t="shared" si="36"/>
        <v>3159.9535373772624</v>
      </c>
      <c r="O179" s="13">
        <f>Arrivals!I179</f>
        <v>14.280444078608712</v>
      </c>
      <c r="P179" s="14">
        <f t="shared" si="37"/>
        <v>3174.2339814558709</v>
      </c>
      <c r="Q179" s="14">
        <f t="shared" si="38"/>
        <v>41.152951558327004</v>
      </c>
      <c r="R179" s="14">
        <f t="shared" si="39"/>
        <v>2.8525074797184971</v>
      </c>
      <c r="S179" s="14">
        <f t="shared" si="40"/>
        <v>0</v>
      </c>
      <c r="T179" s="14">
        <f t="shared" si="41"/>
        <v>0</v>
      </c>
      <c r="U179" s="14">
        <f t="shared" si="42"/>
        <v>2.8525074797184971</v>
      </c>
      <c r="V179" t="str">
        <f>IF(MOD(C179-Settings!$B$32,Settings!$B$33)&lt;Settings!$B$30,"Up","Down")</f>
        <v>Up</v>
      </c>
      <c r="W179" s="15">
        <f>IF(OR(E179&gt;Settings!$B$30,Q179&gt;Settings!$B$37),0,1)</f>
        <v>1</v>
      </c>
      <c r="X179" s="15">
        <f>IF(AND(W179=1,Q179&lt;=Settings!$B$36),1,0)</f>
        <v>1</v>
      </c>
    </row>
    <row r="180" spans="1:24" x14ac:dyDescent="0.25">
      <c r="A180">
        <v>2</v>
      </c>
      <c r="B180">
        <v>55</v>
      </c>
      <c r="C180" s="13">
        <f>Arrivals!F180</f>
        <v>3158.364979555342</v>
      </c>
      <c r="D180" s="13">
        <f>Arrivals!K180</f>
        <v>300</v>
      </c>
      <c r="E180" s="14">
        <f>D180*8/Settings!$B$28+Settings!$B$29</f>
        <v>24.02</v>
      </c>
      <c r="F180" s="14">
        <f t="shared" si="32"/>
        <v>3158.364979555342</v>
      </c>
      <c r="G180" s="14">
        <f t="shared" si="43"/>
        <v>3159.9535373772624</v>
      </c>
      <c r="H180" s="14">
        <f t="shared" si="33"/>
        <v>3159.9535373772624</v>
      </c>
      <c r="I180" s="14">
        <f>MOD(H180-Settings!$B$32,Settings!$B$33)</f>
        <v>279.95353737726236</v>
      </c>
      <c r="J180" s="14">
        <f>IF(I180&lt;Settings!$B$30,IF(Settings!$B$30-I180&gt;=E180,H180,H180+(Settings!$B$30-I180)+Settings!$B$31),H180+(Settings!$B$33-I180))</f>
        <v>3159.9535373772624</v>
      </c>
      <c r="K180" s="14">
        <f t="shared" si="34"/>
        <v>3183.9735373772623</v>
      </c>
      <c r="L180" s="14">
        <f t="shared" si="35"/>
        <v>3183.9735373772623</v>
      </c>
      <c r="M180" s="14">
        <f t="shared" si="44"/>
        <v>3174.2339814558709</v>
      </c>
      <c r="N180" s="14">
        <f t="shared" si="36"/>
        <v>3183.9735373772623</v>
      </c>
      <c r="O180" s="13">
        <f>Arrivals!I180</f>
        <v>7.2584871292216615</v>
      </c>
      <c r="P180" s="14">
        <f t="shared" si="37"/>
        <v>3191.2320245064839</v>
      </c>
      <c r="Q180" s="14">
        <f t="shared" si="38"/>
        <v>32.867044951141906</v>
      </c>
      <c r="R180" s="14">
        <f t="shared" si="39"/>
        <v>1.5885578219204035</v>
      </c>
      <c r="S180" s="14">
        <f t="shared" si="40"/>
        <v>0</v>
      </c>
      <c r="T180" s="14">
        <f t="shared" si="41"/>
        <v>0</v>
      </c>
      <c r="U180" s="14">
        <f t="shared" si="42"/>
        <v>1.5885578219204035</v>
      </c>
      <c r="V180" t="str">
        <f>IF(MOD(C180-Settings!$B$32,Settings!$B$33)&lt;Settings!$B$30,"Up","Down")</f>
        <v>Up</v>
      </c>
      <c r="W180" s="15">
        <f>IF(OR(E180&gt;Settings!$B$30,Q180&gt;Settings!$B$37),0,1)</f>
        <v>1</v>
      </c>
      <c r="X180" s="15">
        <f>IF(AND(W180=1,Q180&lt;=Settings!$B$36),1,0)</f>
        <v>1</v>
      </c>
    </row>
    <row r="181" spans="1:24" x14ac:dyDescent="0.25">
      <c r="A181">
        <v>2</v>
      </c>
      <c r="B181">
        <v>56</v>
      </c>
      <c r="C181" s="13">
        <f>Arrivals!F181</f>
        <v>3194.6962434985539</v>
      </c>
      <c r="D181" s="13">
        <f>Arrivals!K181</f>
        <v>300</v>
      </c>
      <c r="E181" s="14">
        <f>D181*8/Settings!$B$28+Settings!$B$29</f>
        <v>24.02</v>
      </c>
      <c r="F181" s="14">
        <f t="shared" si="32"/>
        <v>3194.6962434985539</v>
      </c>
      <c r="G181" s="14">
        <f t="shared" si="43"/>
        <v>3183.9735373772623</v>
      </c>
      <c r="H181" s="14">
        <f t="shared" si="33"/>
        <v>3194.6962434985539</v>
      </c>
      <c r="I181" s="14">
        <f>MOD(H181-Settings!$B$32,Settings!$B$33)</f>
        <v>314.69624349855394</v>
      </c>
      <c r="J181" s="14">
        <f>IF(I181&lt;Settings!$B$30,IF(Settings!$B$30-I181&gt;=E181,H181,H181+(Settings!$B$30-I181)+Settings!$B$31),H181+(Settings!$B$33-I181))</f>
        <v>3194.6962434985539</v>
      </c>
      <c r="K181" s="14">
        <f t="shared" si="34"/>
        <v>3218.7162434985539</v>
      </c>
      <c r="L181" s="14">
        <f t="shared" si="35"/>
        <v>3218.7162434985539</v>
      </c>
      <c r="M181" s="14">
        <f t="shared" si="44"/>
        <v>3191.2320245064839</v>
      </c>
      <c r="N181" s="14">
        <f t="shared" si="36"/>
        <v>3218.7162434985539</v>
      </c>
      <c r="O181" s="13">
        <f>Arrivals!I181</f>
        <v>0.64051256879846064</v>
      </c>
      <c r="P181" s="14">
        <f t="shared" si="37"/>
        <v>3219.3567560673523</v>
      </c>
      <c r="Q181" s="14">
        <f t="shared" si="38"/>
        <v>24.660512568798367</v>
      </c>
      <c r="R181" s="14">
        <f t="shared" si="39"/>
        <v>0</v>
      </c>
      <c r="S181" s="14">
        <f t="shared" si="40"/>
        <v>0</v>
      </c>
      <c r="T181" s="14">
        <f t="shared" si="41"/>
        <v>0</v>
      </c>
      <c r="U181" s="14">
        <f t="shared" si="42"/>
        <v>0</v>
      </c>
      <c r="V181" t="str">
        <f>IF(MOD(C181-Settings!$B$32,Settings!$B$33)&lt;Settings!$B$30,"Up","Down")</f>
        <v>Up</v>
      </c>
      <c r="W181" s="15">
        <f>IF(OR(E181&gt;Settings!$B$30,Q181&gt;Settings!$B$37),0,1)</f>
        <v>1</v>
      </c>
      <c r="X181" s="15">
        <f>IF(AND(W181=1,Q181&lt;=Settings!$B$36),1,0)</f>
        <v>1</v>
      </c>
    </row>
    <row r="182" spans="1:24" x14ac:dyDescent="0.25">
      <c r="A182">
        <v>2</v>
      </c>
      <c r="B182">
        <v>57</v>
      </c>
      <c r="C182" s="13">
        <f>Arrivals!F182</f>
        <v>3337.9460699021029</v>
      </c>
      <c r="D182" s="13">
        <f>Arrivals!K182</f>
        <v>300</v>
      </c>
      <c r="E182" s="14">
        <f>D182*8/Settings!$B$28+Settings!$B$29</f>
        <v>24.02</v>
      </c>
      <c r="F182" s="14">
        <f t="shared" si="32"/>
        <v>3337.9460699021029</v>
      </c>
      <c r="G182" s="14">
        <f t="shared" si="43"/>
        <v>3218.7162434985539</v>
      </c>
      <c r="H182" s="14">
        <f t="shared" si="33"/>
        <v>3337.9460699021029</v>
      </c>
      <c r="I182" s="14">
        <f>MOD(H182-Settings!$B$32,Settings!$B$33)</f>
        <v>457.94606990210286</v>
      </c>
      <c r="J182" s="14">
        <f>IF(I182&lt;Settings!$B$30,IF(Settings!$B$30-I182&gt;=E182,H182,H182+(Settings!$B$30-I182)+Settings!$B$31),H182+(Settings!$B$33-I182))</f>
        <v>3337.9460699021029</v>
      </c>
      <c r="K182" s="14">
        <f t="shared" si="34"/>
        <v>3361.9660699021028</v>
      </c>
      <c r="L182" s="14">
        <f t="shared" si="35"/>
        <v>3361.9660699021028</v>
      </c>
      <c r="M182" s="14">
        <f t="shared" si="44"/>
        <v>3219.3567560673523</v>
      </c>
      <c r="N182" s="14">
        <f t="shared" si="36"/>
        <v>3361.9660699021028</v>
      </c>
      <c r="O182" s="13">
        <f>Arrivals!I182</f>
        <v>7.7095297178943483</v>
      </c>
      <c r="P182" s="14">
        <f t="shared" si="37"/>
        <v>3369.6755996199972</v>
      </c>
      <c r="Q182" s="14">
        <f t="shared" si="38"/>
        <v>31.729529717894366</v>
      </c>
      <c r="R182" s="14">
        <f t="shared" si="39"/>
        <v>0</v>
      </c>
      <c r="S182" s="14">
        <f t="shared" si="40"/>
        <v>0</v>
      </c>
      <c r="T182" s="14">
        <f t="shared" si="41"/>
        <v>0</v>
      </c>
      <c r="U182" s="14">
        <f t="shared" si="42"/>
        <v>0</v>
      </c>
      <c r="V182" t="str">
        <f>IF(MOD(C182-Settings!$B$32,Settings!$B$33)&lt;Settings!$B$30,"Up","Down")</f>
        <v>Up</v>
      </c>
      <c r="W182" s="15">
        <f>IF(OR(E182&gt;Settings!$B$30,Q182&gt;Settings!$B$37),0,1)</f>
        <v>1</v>
      </c>
      <c r="X182" s="15">
        <f>IF(AND(W182=1,Q182&lt;=Settings!$B$36),1,0)</f>
        <v>1</v>
      </c>
    </row>
    <row r="183" spans="1:24" x14ac:dyDescent="0.25">
      <c r="A183">
        <v>2</v>
      </c>
      <c r="B183">
        <v>58</v>
      </c>
      <c r="C183" s="13">
        <f>Arrivals!F183</f>
        <v>3345.654906982546</v>
      </c>
      <c r="D183" s="13">
        <f>Arrivals!K183</f>
        <v>300</v>
      </c>
      <c r="E183" s="14">
        <f>D183*8/Settings!$B$28+Settings!$B$29</f>
        <v>24.02</v>
      </c>
      <c r="F183" s="14">
        <f t="shared" si="32"/>
        <v>3345.654906982546</v>
      </c>
      <c r="G183" s="14">
        <f t="shared" si="43"/>
        <v>3361.9660699021028</v>
      </c>
      <c r="H183" s="14">
        <f t="shared" si="33"/>
        <v>3361.9660699021028</v>
      </c>
      <c r="I183" s="14">
        <f>MOD(H183-Settings!$B$32,Settings!$B$33)</f>
        <v>481.96606990210284</v>
      </c>
      <c r="J183" s="14">
        <f>IF(I183&lt;Settings!$B$30,IF(Settings!$B$30-I183&gt;=E183,H183,H183+(Settings!$B$30-I183)+Settings!$B$31),H183+(Settings!$B$33-I183))</f>
        <v>3361.9660699021028</v>
      </c>
      <c r="K183" s="14">
        <f t="shared" si="34"/>
        <v>3385.9860699021028</v>
      </c>
      <c r="L183" s="14">
        <f t="shared" si="35"/>
        <v>3385.9860699021028</v>
      </c>
      <c r="M183" s="14">
        <f t="shared" si="44"/>
        <v>3369.6755996199972</v>
      </c>
      <c r="N183" s="14">
        <f t="shared" si="36"/>
        <v>3385.9860699021028</v>
      </c>
      <c r="O183" s="13">
        <f>Arrivals!I183</f>
        <v>0.42270906541643688</v>
      </c>
      <c r="P183" s="14">
        <f t="shared" si="37"/>
        <v>3386.4087789675191</v>
      </c>
      <c r="Q183" s="14">
        <f t="shared" si="38"/>
        <v>40.753871984973102</v>
      </c>
      <c r="R183" s="14">
        <f t="shared" si="39"/>
        <v>16.311162919556864</v>
      </c>
      <c r="S183" s="14">
        <f t="shared" si="40"/>
        <v>0</v>
      </c>
      <c r="T183" s="14">
        <f t="shared" si="41"/>
        <v>0</v>
      </c>
      <c r="U183" s="14">
        <f t="shared" si="42"/>
        <v>16.311162919556864</v>
      </c>
      <c r="V183" t="str">
        <f>IF(MOD(C183-Settings!$B$32,Settings!$B$33)&lt;Settings!$B$30,"Up","Down")</f>
        <v>Up</v>
      </c>
      <c r="W183" s="15">
        <f>IF(OR(E183&gt;Settings!$B$30,Q183&gt;Settings!$B$37),0,1)</f>
        <v>1</v>
      </c>
      <c r="X183" s="15">
        <f>IF(AND(W183=1,Q183&lt;=Settings!$B$36),1,0)</f>
        <v>1</v>
      </c>
    </row>
    <row r="184" spans="1:24" x14ac:dyDescent="0.25">
      <c r="A184">
        <v>2</v>
      </c>
      <c r="B184">
        <v>59</v>
      </c>
      <c r="C184" s="13">
        <f>Arrivals!F184</f>
        <v>3377.2906979290315</v>
      </c>
      <c r="D184" s="13">
        <f>Arrivals!K184</f>
        <v>300</v>
      </c>
      <c r="E184" s="14">
        <f>D184*8/Settings!$B$28+Settings!$B$29</f>
        <v>24.02</v>
      </c>
      <c r="F184" s="14">
        <f t="shared" si="32"/>
        <v>3377.2906979290315</v>
      </c>
      <c r="G184" s="14">
        <f t="shared" si="43"/>
        <v>3385.9860699021028</v>
      </c>
      <c r="H184" s="14">
        <f t="shared" si="33"/>
        <v>3385.9860699021028</v>
      </c>
      <c r="I184" s="14">
        <f>MOD(H184-Settings!$B$32,Settings!$B$33)</f>
        <v>505.98606990210283</v>
      </c>
      <c r="J184" s="14">
        <f>IF(I184&lt;Settings!$B$30,IF(Settings!$B$30-I184&gt;=E184,H184,H184+(Settings!$B$30-I184)+Settings!$B$31),H184+(Settings!$B$33-I184))</f>
        <v>3385.9860699021028</v>
      </c>
      <c r="K184" s="14">
        <f t="shared" si="34"/>
        <v>3410.0060699021028</v>
      </c>
      <c r="L184" s="14">
        <f t="shared" si="35"/>
        <v>3410.0060699021028</v>
      </c>
      <c r="M184" s="14">
        <f t="shared" si="44"/>
        <v>3386.4087789675191</v>
      </c>
      <c r="N184" s="14">
        <f t="shared" si="36"/>
        <v>3410.0060699021028</v>
      </c>
      <c r="O184" s="13">
        <f>Arrivals!I184</f>
        <v>2.6973591648985722</v>
      </c>
      <c r="P184" s="14">
        <f t="shared" si="37"/>
        <v>3412.7034290670013</v>
      </c>
      <c r="Q184" s="14">
        <f t="shared" si="38"/>
        <v>35.412731137969786</v>
      </c>
      <c r="R184" s="14">
        <f t="shared" si="39"/>
        <v>8.6953719730713601</v>
      </c>
      <c r="S184" s="14">
        <f t="shared" si="40"/>
        <v>0</v>
      </c>
      <c r="T184" s="14">
        <f t="shared" si="41"/>
        <v>0</v>
      </c>
      <c r="U184" s="14">
        <f t="shared" si="42"/>
        <v>8.6953719730713601</v>
      </c>
      <c r="V184" t="str">
        <f>IF(MOD(C184-Settings!$B$32,Settings!$B$33)&lt;Settings!$B$30,"Up","Down")</f>
        <v>Up</v>
      </c>
      <c r="W184" s="15">
        <f>IF(OR(E184&gt;Settings!$B$30,Q184&gt;Settings!$B$37),0,1)</f>
        <v>1</v>
      </c>
      <c r="X184" s="15">
        <f>IF(AND(W184=1,Q184&lt;=Settings!$B$36),1,0)</f>
        <v>1</v>
      </c>
    </row>
    <row r="185" spans="1:24" x14ac:dyDescent="0.25">
      <c r="A185">
        <v>2</v>
      </c>
      <c r="B185">
        <v>60</v>
      </c>
      <c r="C185" s="13">
        <f>Arrivals!F185</f>
        <v>3391.0344597629314</v>
      </c>
      <c r="D185" s="13">
        <f>Arrivals!K185</f>
        <v>300</v>
      </c>
      <c r="E185" s="14">
        <f>D185*8/Settings!$B$28+Settings!$B$29</f>
        <v>24.02</v>
      </c>
      <c r="F185" s="14">
        <f t="shared" si="32"/>
        <v>3391.0344597629314</v>
      </c>
      <c r="G185" s="14">
        <f t="shared" si="43"/>
        <v>3410.0060699021028</v>
      </c>
      <c r="H185" s="14">
        <f t="shared" si="33"/>
        <v>3410.0060699021028</v>
      </c>
      <c r="I185" s="14">
        <f>MOD(H185-Settings!$B$32,Settings!$B$33)</f>
        <v>530.00606990210281</v>
      </c>
      <c r="J185" s="14">
        <f>IF(I185&lt;Settings!$B$30,IF(Settings!$B$30-I185&gt;=E185,H185,H185+(Settings!$B$30-I185)+Settings!$B$31),H185+(Settings!$B$33-I185))</f>
        <v>3410.0060699021028</v>
      </c>
      <c r="K185" s="14">
        <f t="shared" si="34"/>
        <v>3434.0260699021028</v>
      </c>
      <c r="L185" s="14">
        <f t="shared" si="35"/>
        <v>3434.0260699021028</v>
      </c>
      <c r="M185" s="14">
        <f t="shared" si="44"/>
        <v>3412.7034290670013</v>
      </c>
      <c r="N185" s="14">
        <f t="shared" si="36"/>
        <v>3434.0260699021028</v>
      </c>
      <c r="O185" s="13">
        <f>Arrivals!I185</f>
        <v>12.540730741480308</v>
      </c>
      <c r="P185" s="14">
        <f t="shared" si="37"/>
        <v>3446.5668006435831</v>
      </c>
      <c r="Q185" s="14">
        <f t="shared" si="38"/>
        <v>55.532340880651645</v>
      </c>
      <c r="R185" s="14">
        <f t="shared" si="39"/>
        <v>18.971610139171389</v>
      </c>
      <c r="S185" s="14">
        <f t="shared" si="40"/>
        <v>0</v>
      </c>
      <c r="T185" s="14">
        <f t="shared" si="41"/>
        <v>0</v>
      </c>
      <c r="U185" s="14">
        <f t="shared" si="42"/>
        <v>18.971610139171389</v>
      </c>
      <c r="V185" t="str">
        <f>IF(MOD(C185-Settings!$B$32,Settings!$B$33)&lt;Settings!$B$30,"Up","Down")</f>
        <v>Up</v>
      </c>
      <c r="W185" s="15">
        <f>IF(OR(E185&gt;Settings!$B$30,Q185&gt;Settings!$B$37),0,1)</f>
        <v>1</v>
      </c>
      <c r="X185" s="15">
        <f>IF(AND(W185=1,Q185&lt;=Settings!$B$36),1,0)</f>
        <v>1</v>
      </c>
    </row>
    <row r="186" spans="1:24" x14ac:dyDescent="0.25">
      <c r="A186">
        <v>2</v>
      </c>
      <c r="B186">
        <v>61</v>
      </c>
      <c r="C186" s="13">
        <f>Arrivals!F186</f>
        <v>3474.5467577600089</v>
      </c>
      <c r="D186" s="13">
        <f>Arrivals!K186</f>
        <v>300</v>
      </c>
      <c r="E186" s="14">
        <f>D186*8/Settings!$B$28+Settings!$B$29</f>
        <v>24.02</v>
      </c>
      <c r="F186" s="14">
        <f t="shared" si="32"/>
        <v>3474.5467577600089</v>
      </c>
      <c r="G186" s="14">
        <f t="shared" si="43"/>
        <v>3434.0260699021028</v>
      </c>
      <c r="H186" s="14">
        <f t="shared" si="33"/>
        <v>3474.5467577600089</v>
      </c>
      <c r="I186" s="14">
        <f>MOD(H186-Settings!$B$32,Settings!$B$33)</f>
        <v>594.54675776000886</v>
      </c>
      <c r="J186" s="14">
        <f>IF(I186&lt;Settings!$B$30,IF(Settings!$B$30-I186&gt;=E186,H186,H186+(Settings!$B$30-I186)+Settings!$B$31),H186+(Settings!$B$33-I186))</f>
        <v>3600</v>
      </c>
      <c r="K186" s="14">
        <f t="shared" si="34"/>
        <v>3624.02</v>
      </c>
      <c r="L186" s="14">
        <f t="shared" si="35"/>
        <v>3624.02</v>
      </c>
      <c r="M186" s="14">
        <f t="shared" si="44"/>
        <v>3446.5668006435831</v>
      </c>
      <c r="N186" s="14">
        <f t="shared" si="36"/>
        <v>3624.02</v>
      </c>
      <c r="O186" s="13">
        <f>Arrivals!I186</f>
        <v>0.13499879947184287</v>
      </c>
      <c r="P186" s="14">
        <f t="shared" si="37"/>
        <v>3624.1549987994717</v>
      </c>
      <c r="Q186" s="14">
        <f t="shared" si="38"/>
        <v>149.60824103946288</v>
      </c>
      <c r="R186" s="14">
        <f t="shared" si="39"/>
        <v>0</v>
      </c>
      <c r="S186" s="14">
        <f t="shared" si="40"/>
        <v>125.45324223999114</v>
      </c>
      <c r="T186" s="14">
        <f t="shared" si="41"/>
        <v>0</v>
      </c>
      <c r="U186" s="14">
        <f t="shared" si="42"/>
        <v>125.45324223999114</v>
      </c>
      <c r="V186" t="str">
        <f>IF(MOD(C186-Settings!$B$32,Settings!$B$33)&lt;Settings!$B$30,"Up","Down")</f>
        <v>Up</v>
      </c>
      <c r="W186" s="15">
        <f>IF(OR(E186&gt;Settings!$B$30,Q186&gt;Settings!$B$37),0,1)</f>
        <v>1</v>
      </c>
      <c r="X186" s="15">
        <f>IF(AND(W186=1,Q186&lt;=Settings!$B$36),1,0)</f>
        <v>0</v>
      </c>
    </row>
    <row r="187" spans="1:24" x14ac:dyDescent="0.25">
      <c r="A187">
        <v>2</v>
      </c>
      <c r="B187">
        <v>62</v>
      </c>
      <c r="C187" s="13">
        <f>Arrivals!F187</f>
        <v>3532.4559078383745</v>
      </c>
      <c r="D187" s="13">
        <f>Arrivals!K187</f>
        <v>300</v>
      </c>
      <c r="E187" s="14">
        <f>D187*8/Settings!$B$28+Settings!$B$29</f>
        <v>24.02</v>
      </c>
      <c r="F187" s="14">
        <f t="shared" si="32"/>
        <v>3532.4559078383745</v>
      </c>
      <c r="G187" s="14">
        <f t="shared" si="43"/>
        <v>3624.02</v>
      </c>
      <c r="H187" s="14">
        <f t="shared" si="33"/>
        <v>3624.02</v>
      </c>
      <c r="I187" s="14">
        <f>MOD(H187-Settings!$B$32,Settings!$B$33)</f>
        <v>24.019999999999982</v>
      </c>
      <c r="J187" s="14">
        <f>IF(I187&lt;Settings!$B$30,IF(Settings!$B$30-I187&gt;=E187,H187,H187+(Settings!$B$30-I187)+Settings!$B$31),H187+(Settings!$B$33-I187))</f>
        <v>3624.02</v>
      </c>
      <c r="K187" s="14">
        <f t="shared" si="34"/>
        <v>3648.04</v>
      </c>
      <c r="L187" s="14">
        <f t="shared" si="35"/>
        <v>3648.04</v>
      </c>
      <c r="M187" s="14">
        <f t="shared" si="44"/>
        <v>3624.1549987994717</v>
      </c>
      <c r="N187" s="14">
        <f t="shared" si="36"/>
        <v>3648.04</v>
      </c>
      <c r="O187" s="13">
        <f>Arrivals!I187</f>
        <v>5.8105079944842153</v>
      </c>
      <c r="P187" s="14">
        <f t="shared" si="37"/>
        <v>3653.8505079944844</v>
      </c>
      <c r="Q187" s="14">
        <f t="shared" si="38"/>
        <v>121.39460015610985</v>
      </c>
      <c r="R187" s="14">
        <f t="shared" si="39"/>
        <v>91.564092161625467</v>
      </c>
      <c r="S187" s="14">
        <f t="shared" si="40"/>
        <v>0</v>
      </c>
      <c r="T187" s="14">
        <f t="shared" si="41"/>
        <v>0</v>
      </c>
      <c r="U187" s="14">
        <f t="shared" si="42"/>
        <v>91.564092161625467</v>
      </c>
      <c r="V187" t="str">
        <f>IF(MOD(C187-Settings!$B$32,Settings!$B$33)&lt;Settings!$B$30,"Up","Down")</f>
        <v>Down</v>
      </c>
      <c r="W187" s="15">
        <f>IF(OR(E187&gt;Settings!$B$30,Q187&gt;Settings!$B$37),0,1)</f>
        <v>1</v>
      </c>
      <c r="X187" s="15">
        <f>IF(AND(W187=1,Q187&lt;=Settings!$B$36),1,0)</f>
        <v>0</v>
      </c>
    </row>
    <row r="188" spans="1:24" x14ac:dyDescent="0.25">
      <c r="A188">
        <v>2</v>
      </c>
      <c r="B188">
        <v>63</v>
      </c>
      <c r="C188" s="13">
        <f>Arrivals!F188</f>
        <v>3626.6059575506652</v>
      </c>
      <c r="D188" s="13">
        <f>Arrivals!K188</f>
        <v>300</v>
      </c>
      <c r="E188" s="14">
        <f>D188*8/Settings!$B$28+Settings!$B$29</f>
        <v>24.02</v>
      </c>
      <c r="F188" s="14">
        <f t="shared" si="32"/>
        <v>3626.6059575506652</v>
      </c>
      <c r="G188" s="14">
        <f t="shared" si="43"/>
        <v>3648.04</v>
      </c>
      <c r="H188" s="14">
        <f t="shared" si="33"/>
        <v>3648.04</v>
      </c>
      <c r="I188" s="14">
        <f>MOD(H188-Settings!$B$32,Settings!$B$33)</f>
        <v>48.039999999999964</v>
      </c>
      <c r="J188" s="14">
        <f>IF(I188&lt;Settings!$B$30,IF(Settings!$B$30-I188&gt;=E188,H188,H188+(Settings!$B$30-I188)+Settings!$B$31),H188+(Settings!$B$33-I188))</f>
        <v>3648.04</v>
      </c>
      <c r="K188" s="14">
        <f t="shared" si="34"/>
        <v>3672.06</v>
      </c>
      <c r="L188" s="14">
        <f t="shared" si="35"/>
        <v>3672.06</v>
      </c>
      <c r="M188" s="14">
        <f t="shared" si="44"/>
        <v>3653.8505079944844</v>
      </c>
      <c r="N188" s="14">
        <f t="shared" si="36"/>
        <v>3672.06</v>
      </c>
      <c r="O188" s="13">
        <f>Arrivals!I188</f>
        <v>10.118730061219519</v>
      </c>
      <c r="P188" s="14">
        <f t="shared" si="37"/>
        <v>3682.1787300612195</v>
      </c>
      <c r="Q188" s="14">
        <f t="shared" si="38"/>
        <v>55.572772510554387</v>
      </c>
      <c r="R188" s="14">
        <f t="shared" si="39"/>
        <v>21.434042449334811</v>
      </c>
      <c r="S188" s="14">
        <f t="shared" si="40"/>
        <v>0</v>
      </c>
      <c r="T188" s="14">
        <f t="shared" si="41"/>
        <v>0</v>
      </c>
      <c r="U188" s="14">
        <f t="shared" si="42"/>
        <v>21.434042449334811</v>
      </c>
      <c r="V188" t="str">
        <f>IF(MOD(C188-Settings!$B$32,Settings!$B$33)&lt;Settings!$B$30,"Up","Down")</f>
        <v>Up</v>
      </c>
      <c r="W188" s="15">
        <f>IF(OR(E188&gt;Settings!$B$30,Q188&gt;Settings!$B$37),0,1)</f>
        <v>1</v>
      </c>
      <c r="X188" s="15">
        <f>IF(AND(W188=1,Q188&lt;=Settings!$B$36),1,0)</f>
        <v>1</v>
      </c>
    </row>
    <row r="189" spans="1:24" x14ac:dyDescent="0.25">
      <c r="A189">
        <v>2</v>
      </c>
      <c r="B189">
        <v>64</v>
      </c>
      <c r="C189" s="13">
        <f>Arrivals!F189</f>
        <v>3664.9776823592915</v>
      </c>
      <c r="D189" s="13">
        <f>Arrivals!K189</f>
        <v>300</v>
      </c>
      <c r="E189" s="14">
        <f>D189*8/Settings!$B$28+Settings!$B$29</f>
        <v>24.02</v>
      </c>
      <c r="F189" s="14">
        <f t="shared" si="32"/>
        <v>3664.9776823592915</v>
      </c>
      <c r="G189" s="14">
        <f t="shared" si="43"/>
        <v>3672.06</v>
      </c>
      <c r="H189" s="14">
        <f t="shared" si="33"/>
        <v>3672.06</v>
      </c>
      <c r="I189" s="14">
        <f>MOD(H189-Settings!$B$32,Settings!$B$33)</f>
        <v>72.059999999999945</v>
      </c>
      <c r="J189" s="14">
        <f>IF(I189&lt;Settings!$B$30,IF(Settings!$B$30-I189&gt;=E189,H189,H189+(Settings!$B$30-I189)+Settings!$B$31),H189+(Settings!$B$33-I189))</f>
        <v>3672.06</v>
      </c>
      <c r="K189" s="14">
        <f t="shared" si="34"/>
        <v>3696.08</v>
      </c>
      <c r="L189" s="14">
        <f t="shared" si="35"/>
        <v>3696.08</v>
      </c>
      <c r="M189" s="14">
        <f t="shared" si="44"/>
        <v>3682.1787300612195</v>
      </c>
      <c r="N189" s="14">
        <f t="shared" si="36"/>
        <v>3696.08</v>
      </c>
      <c r="O189" s="13">
        <f>Arrivals!I189</f>
        <v>5.4772897277627539</v>
      </c>
      <c r="P189" s="14">
        <f t="shared" si="37"/>
        <v>3701.5572897277625</v>
      </c>
      <c r="Q189" s="14">
        <f t="shared" si="38"/>
        <v>36.579607368470988</v>
      </c>
      <c r="R189" s="14">
        <f t="shared" si="39"/>
        <v>7.0823176407084247</v>
      </c>
      <c r="S189" s="14">
        <f t="shared" si="40"/>
        <v>0</v>
      </c>
      <c r="T189" s="14">
        <f t="shared" si="41"/>
        <v>0</v>
      </c>
      <c r="U189" s="14">
        <f t="shared" si="42"/>
        <v>7.0823176407084247</v>
      </c>
      <c r="V189" t="str">
        <f>IF(MOD(C189-Settings!$B$32,Settings!$B$33)&lt;Settings!$B$30,"Up","Down")</f>
        <v>Up</v>
      </c>
      <c r="W189" s="15">
        <f>IF(OR(E189&gt;Settings!$B$30,Q189&gt;Settings!$B$37),0,1)</f>
        <v>1</v>
      </c>
      <c r="X189" s="15">
        <f>IF(AND(W189=1,Q189&lt;=Settings!$B$36),1,0)</f>
        <v>1</v>
      </c>
    </row>
    <row r="190" spans="1:24" x14ac:dyDescent="0.25">
      <c r="A190">
        <v>2</v>
      </c>
      <c r="B190">
        <v>65</v>
      </c>
      <c r="C190" s="13">
        <f>Arrivals!F190</f>
        <v>3722.859779177471</v>
      </c>
      <c r="D190" s="13">
        <f>Arrivals!K190</f>
        <v>300</v>
      </c>
      <c r="E190" s="14">
        <f>D190*8/Settings!$B$28+Settings!$B$29</f>
        <v>24.02</v>
      </c>
      <c r="F190" s="14">
        <f t="shared" si="32"/>
        <v>3722.859779177471</v>
      </c>
      <c r="G190" s="14">
        <f t="shared" si="43"/>
        <v>3696.08</v>
      </c>
      <c r="H190" s="14">
        <f t="shared" si="33"/>
        <v>3722.859779177471</v>
      </c>
      <c r="I190" s="14">
        <f>MOD(H190-Settings!$B$32,Settings!$B$33)</f>
        <v>122.85977917747095</v>
      </c>
      <c r="J190" s="14">
        <f>IF(I190&lt;Settings!$B$30,IF(Settings!$B$30-I190&gt;=E190,H190,H190+(Settings!$B$30-I190)+Settings!$B$31),H190+(Settings!$B$33-I190))</f>
        <v>3722.859779177471</v>
      </c>
      <c r="K190" s="14">
        <f t="shared" si="34"/>
        <v>3746.8797791774709</v>
      </c>
      <c r="L190" s="14">
        <f t="shared" si="35"/>
        <v>3746.8797791774709</v>
      </c>
      <c r="M190" s="14">
        <f t="shared" si="44"/>
        <v>3701.5572897277625</v>
      </c>
      <c r="N190" s="14">
        <f t="shared" si="36"/>
        <v>3746.8797791774709</v>
      </c>
      <c r="O190" s="13">
        <f>Arrivals!I190</f>
        <v>1.5995768539468753</v>
      </c>
      <c r="P190" s="14">
        <f t="shared" si="37"/>
        <v>3748.4793560314179</v>
      </c>
      <c r="Q190" s="14">
        <f t="shared" si="38"/>
        <v>25.61957685394691</v>
      </c>
      <c r="R190" s="14">
        <f t="shared" si="39"/>
        <v>0</v>
      </c>
      <c r="S190" s="14">
        <f t="shared" si="40"/>
        <v>0</v>
      </c>
      <c r="T190" s="14">
        <f t="shared" si="41"/>
        <v>0</v>
      </c>
      <c r="U190" s="14">
        <f t="shared" si="42"/>
        <v>0</v>
      </c>
      <c r="V190" t="str">
        <f>IF(MOD(C190-Settings!$B$32,Settings!$B$33)&lt;Settings!$B$30,"Up","Down")</f>
        <v>Up</v>
      </c>
      <c r="W190" s="15">
        <f>IF(OR(E190&gt;Settings!$B$30,Q190&gt;Settings!$B$37),0,1)</f>
        <v>1</v>
      </c>
      <c r="X190" s="15">
        <f>IF(AND(W190=1,Q190&lt;=Settings!$B$36),1,0)</f>
        <v>1</v>
      </c>
    </row>
    <row r="191" spans="1:24" x14ac:dyDescent="0.25">
      <c r="A191">
        <v>2</v>
      </c>
      <c r="B191">
        <v>66</v>
      </c>
      <c r="C191" s="13">
        <f>Arrivals!F191</f>
        <v>3863.7485776545468</v>
      </c>
      <c r="D191" s="13">
        <f>Arrivals!K191</f>
        <v>300</v>
      </c>
      <c r="E191" s="14">
        <f>D191*8/Settings!$B$28+Settings!$B$29</f>
        <v>24.02</v>
      </c>
      <c r="F191" s="14">
        <f t="shared" si="32"/>
        <v>3863.7485776545468</v>
      </c>
      <c r="G191" s="14">
        <f t="shared" ref="G191:G222" si="45">K190</f>
        <v>3746.8797791774709</v>
      </c>
      <c r="H191" s="14">
        <f t="shared" si="33"/>
        <v>3863.7485776545468</v>
      </c>
      <c r="I191" s="14">
        <f>MOD(H191-Settings!$B$32,Settings!$B$33)</f>
        <v>263.74857765454681</v>
      </c>
      <c r="J191" s="14">
        <f>IF(I191&lt;Settings!$B$30,IF(Settings!$B$30-I191&gt;=E191,H191,H191+(Settings!$B$30-I191)+Settings!$B$31),H191+(Settings!$B$33-I191))</f>
        <v>3863.7485776545468</v>
      </c>
      <c r="K191" s="14">
        <f t="shared" si="34"/>
        <v>3887.7685776545468</v>
      </c>
      <c r="L191" s="14">
        <f t="shared" si="35"/>
        <v>3887.7685776545468</v>
      </c>
      <c r="M191" s="14">
        <f t="shared" ref="M191:M222" si="46">P190</f>
        <v>3748.4793560314179</v>
      </c>
      <c r="N191" s="14">
        <f t="shared" si="36"/>
        <v>3887.7685776545468</v>
      </c>
      <c r="O191" s="13">
        <f>Arrivals!I191</f>
        <v>5.3748568710731721</v>
      </c>
      <c r="P191" s="14">
        <f t="shared" si="37"/>
        <v>3893.1434345256198</v>
      </c>
      <c r="Q191" s="14">
        <f t="shared" si="38"/>
        <v>29.394856871072989</v>
      </c>
      <c r="R191" s="14">
        <f t="shared" si="39"/>
        <v>0</v>
      </c>
      <c r="S191" s="14">
        <f t="shared" si="40"/>
        <v>0</v>
      </c>
      <c r="T191" s="14">
        <f t="shared" si="41"/>
        <v>0</v>
      </c>
      <c r="U191" s="14">
        <f t="shared" si="42"/>
        <v>0</v>
      </c>
      <c r="V191" t="str">
        <f>IF(MOD(C191-Settings!$B$32,Settings!$B$33)&lt;Settings!$B$30,"Up","Down")</f>
        <v>Up</v>
      </c>
      <c r="W191" s="15">
        <f>IF(OR(E191&gt;Settings!$B$30,Q191&gt;Settings!$B$37),0,1)</f>
        <v>1</v>
      </c>
      <c r="X191" s="15">
        <f>IF(AND(W191=1,Q191&lt;=Settings!$B$36),1,0)</f>
        <v>1</v>
      </c>
    </row>
    <row r="192" spans="1:24" x14ac:dyDescent="0.25">
      <c r="A192">
        <v>2</v>
      </c>
      <c r="B192">
        <v>67</v>
      </c>
      <c r="C192" s="13">
        <f>Arrivals!F192</f>
        <v>3873.9990006844346</v>
      </c>
      <c r="D192" s="13">
        <f>Arrivals!K192</f>
        <v>300</v>
      </c>
      <c r="E192" s="14">
        <f>D192*8/Settings!$B$28+Settings!$B$29</f>
        <v>24.02</v>
      </c>
      <c r="F192" s="14">
        <f t="shared" si="32"/>
        <v>3873.9990006844346</v>
      </c>
      <c r="G192" s="14">
        <f t="shared" si="45"/>
        <v>3887.7685776545468</v>
      </c>
      <c r="H192" s="14">
        <f t="shared" si="33"/>
        <v>3887.7685776545468</v>
      </c>
      <c r="I192" s="14">
        <f>MOD(H192-Settings!$B$32,Settings!$B$33)</f>
        <v>287.76857765454679</v>
      </c>
      <c r="J192" s="14">
        <f>IF(I192&lt;Settings!$B$30,IF(Settings!$B$30-I192&gt;=E192,H192,H192+(Settings!$B$30-I192)+Settings!$B$31),H192+(Settings!$B$33-I192))</f>
        <v>3887.7685776545468</v>
      </c>
      <c r="K192" s="14">
        <f t="shared" si="34"/>
        <v>3911.7885776545468</v>
      </c>
      <c r="L192" s="14">
        <f t="shared" si="35"/>
        <v>3911.7885776545468</v>
      </c>
      <c r="M192" s="14">
        <f t="shared" si="46"/>
        <v>3893.1434345256198</v>
      </c>
      <c r="N192" s="14">
        <f t="shared" si="36"/>
        <v>3911.7885776545468</v>
      </c>
      <c r="O192" s="13">
        <f>Arrivals!I192</f>
        <v>2.5790184799081515</v>
      </c>
      <c r="P192" s="14">
        <f t="shared" si="37"/>
        <v>3914.3675961344547</v>
      </c>
      <c r="Q192" s="14">
        <f t="shared" si="38"/>
        <v>40.368595450020166</v>
      </c>
      <c r="R192" s="14">
        <f t="shared" si="39"/>
        <v>13.769576970112212</v>
      </c>
      <c r="S192" s="14">
        <f t="shared" si="40"/>
        <v>0</v>
      </c>
      <c r="T192" s="14">
        <f t="shared" si="41"/>
        <v>0</v>
      </c>
      <c r="U192" s="14">
        <f t="shared" si="42"/>
        <v>13.769576970112212</v>
      </c>
      <c r="V192" t="str">
        <f>IF(MOD(C192-Settings!$B$32,Settings!$B$33)&lt;Settings!$B$30,"Up","Down")</f>
        <v>Up</v>
      </c>
      <c r="W192" s="15">
        <f>IF(OR(E192&gt;Settings!$B$30,Q192&gt;Settings!$B$37),0,1)</f>
        <v>1</v>
      </c>
      <c r="X192" s="15">
        <f>IF(AND(W192=1,Q192&lt;=Settings!$B$36),1,0)</f>
        <v>1</v>
      </c>
    </row>
    <row r="193" spans="1:24" x14ac:dyDescent="0.25">
      <c r="A193">
        <v>2</v>
      </c>
      <c r="B193">
        <v>68</v>
      </c>
      <c r="C193" s="13">
        <f>Arrivals!F193</f>
        <v>3908.4273696890564</v>
      </c>
      <c r="D193" s="13">
        <f>Arrivals!K193</f>
        <v>300</v>
      </c>
      <c r="E193" s="14">
        <f>D193*8/Settings!$B$28+Settings!$B$29</f>
        <v>24.02</v>
      </c>
      <c r="F193" s="14">
        <f t="shared" si="32"/>
        <v>3908.4273696890564</v>
      </c>
      <c r="G193" s="14">
        <f t="shared" si="45"/>
        <v>3911.7885776545468</v>
      </c>
      <c r="H193" s="14">
        <f t="shared" si="33"/>
        <v>3911.7885776545468</v>
      </c>
      <c r="I193" s="14">
        <f>MOD(H193-Settings!$B$32,Settings!$B$33)</f>
        <v>311.78857765454677</v>
      </c>
      <c r="J193" s="14">
        <f>IF(I193&lt;Settings!$B$30,IF(Settings!$B$30-I193&gt;=E193,H193,H193+(Settings!$B$30-I193)+Settings!$B$31),H193+(Settings!$B$33-I193))</f>
        <v>3911.7885776545468</v>
      </c>
      <c r="K193" s="14">
        <f t="shared" si="34"/>
        <v>3935.8085776545468</v>
      </c>
      <c r="L193" s="14">
        <f t="shared" si="35"/>
        <v>3935.8085776545468</v>
      </c>
      <c r="M193" s="14">
        <f t="shared" si="46"/>
        <v>3914.3675961344547</v>
      </c>
      <c r="N193" s="14">
        <f t="shared" si="36"/>
        <v>3935.8085776545468</v>
      </c>
      <c r="O193" s="13">
        <f>Arrivals!I193</f>
        <v>7.1501326304382227</v>
      </c>
      <c r="P193" s="14">
        <f t="shared" si="37"/>
        <v>3942.958710284985</v>
      </c>
      <c r="Q193" s="14">
        <f t="shared" si="38"/>
        <v>34.531340595928668</v>
      </c>
      <c r="R193" s="14">
        <f t="shared" si="39"/>
        <v>3.3612079654903937</v>
      </c>
      <c r="S193" s="14">
        <f t="shared" si="40"/>
        <v>0</v>
      </c>
      <c r="T193" s="14">
        <f t="shared" si="41"/>
        <v>0</v>
      </c>
      <c r="U193" s="14">
        <f t="shared" si="42"/>
        <v>3.3612079654903937</v>
      </c>
      <c r="V193" t="str">
        <f>IF(MOD(C193-Settings!$B$32,Settings!$B$33)&lt;Settings!$B$30,"Up","Down")</f>
        <v>Up</v>
      </c>
      <c r="W193" s="15">
        <f>IF(OR(E193&gt;Settings!$B$30,Q193&gt;Settings!$B$37),0,1)</f>
        <v>1</v>
      </c>
      <c r="X193" s="15">
        <f>IF(AND(W193=1,Q193&lt;=Settings!$B$36),1,0)</f>
        <v>1</v>
      </c>
    </row>
    <row r="194" spans="1:24" x14ac:dyDescent="0.25">
      <c r="A194">
        <v>2</v>
      </c>
      <c r="B194">
        <v>69</v>
      </c>
      <c r="C194" s="13">
        <f>Arrivals!F194</f>
        <v>3931.7291895213648</v>
      </c>
      <c r="D194" s="13">
        <f>Arrivals!K194</f>
        <v>300</v>
      </c>
      <c r="E194" s="14">
        <f>D194*8/Settings!$B$28+Settings!$B$29</f>
        <v>24.02</v>
      </c>
      <c r="F194" s="14">
        <f t="shared" si="32"/>
        <v>3931.7291895213648</v>
      </c>
      <c r="G194" s="14">
        <f t="shared" si="45"/>
        <v>3935.8085776545468</v>
      </c>
      <c r="H194" s="14">
        <f t="shared" si="33"/>
        <v>3935.8085776545468</v>
      </c>
      <c r="I194" s="14">
        <f>MOD(H194-Settings!$B$32,Settings!$B$33)</f>
        <v>335.80857765454675</v>
      </c>
      <c r="J194" s="14">
        <f>IF(I194&lt;Settings!$B$30,IF(Settings!$B$30-I194&gt;=E194,H194,H194+(Settings!$B$30-I194)+Settings!$B$31),H194+(Settings!$B$33-I194))</f>
        <v>3935.8085776545468</v>
      </c>
      <c r="K194" s="14">
        <f t="shared" si="34"/>
        <v>3959.8285776545467</v>
      </c>
      <c r="L194" s="14">
        <f t="shared" si="35"/>
        <v>3959.8285776545467</v>
      </c>
      <c r="M194" s="14">
        <f t="shared" si="46"/>
        <v>3942.958710284985</v>
      </c>
      <c r="N194" s="14">
        <f t="shared" si="36"/>
        <v>3959.8285776545467</v>
      </c>
      <c r="O194" s="13">
        <f>Arrivals!I194</f>
        <v>13.983528512449585</v>
      </c>
      <c r="P194" s="14">
        <f t="shared" si="37"/>
        <v>3973.8121061669963</v>
      </c>
      <c r="Q194" s="14">
        <f t="shared" si="38"/>
        <v>42.082916645631485</v>
      </c>
      <c r="R194" s="14">
        <f t="shared" si="39"/>
        <v>4.0793881331819648</v>
      </c>
      <c r="S194" s="14">
        <f t="shared" si="40"/>
        <v>0</v>
      </c>
      <c r="T194" s="14">
        <f t="shared" si="41"/>
        <v>0</v>
      </c>
      <c r="U194" s="14">
        <f t="shared" si="42"/>
        <v>4.0793881331819648</v>
      </c>
      <c r="V194" t="str">
        <f>IF(MOD(C194-Settings!$B$32,Settings!$B$33)&lt;Settings!$B$30,"Up","Down")</f>
        <v>Up</v>
      </c>
      <c r="W194" s="15">
        <f>IF(OR(E194&gt;Settings!$B$30,Q194&gt;Settings!$B$37),0,1)</f>
        <v>1</v>
      </c>
      <c r="X194" s="15">
        <f>IF(AND(W194=1,Q194&lt;=Settings!$B$36),1,0)</f>
        <v>1</v>
      </c>
    </row>
    <row r="195" spans="1:24" x14ac:dyDescent="0.25">
      <c r="A195">
        <v>2</v>
      </c>
      <c r="B195">
        <v>70</v>
      </c>
      <c r="C195" s="13">
        <f>Arrivals!F195</f>
        <v>3936.0522184460015</v>
      </c>
      <c r="D195" s="13">
        <f>Arrivals!K195</f>
        <v>300</v>
      </c>
      <c r="E195" s="14">
        <f>D195*8/Settings!$B$28+Settings!$B$29</f>
        <v>24.02</v>
      </c>
      <c r="F195" s="14">
        <f t="shared" si="32"/>
        <v>3936.0522184460015</v>
      </c>
      <c r="G195" s="14">
        <f t="shared" si="45"/>
        <v>3959.8285776545467</v>
      </c>
      <c r="H195" s="14">
        <f t="shared" si="33"/>
        <v>3959.8285776545467</v>
      </c>
      <c r="I195" s="14">
        <f>MOD(H195-Settings!$B$32,Settings!$B$33)</f>
        <v>359.82857765454673</v>
      </c>
      <c r="J195" s="14">
        <f>IF(I195&lt;Settings!$B$30,IF(Settings!$B$30-I195&gt;=E195,H195,H195+(Settings!$B$30-I195)+Settings!$B$31),H195+(Settings!$B$33-I195))</f>
        <v>3959.8285776545467</v>
      </c>
      <c r="K195" s="14">
        <f t="shared" si="34"/>
        <v>3983.8485776545467</v>
      </c>
      <c r="L195" s="14">
        <f t="shared" si="35"/>
        <v>3983.8485776545467</v>
      </c>
      <c r="M195" s="14">
        <f t="shared" si="46"/>
        <v>3973.8121061669963</v>
      </c>
      <c r="N195" s="14">
        <f t="shared" si="36"/>
        <v>3983.8485776545467</v>
      </c>
      <c r="O195" s="13">
        <f>Arrivals!I195</f>
        <v>1.9014154247056767</v>
      </c>
      <c r="P195" s="14">
        <f t="shared" si="37"/>
        <v>3985.7499930792524</v>
      </c>
      <c r="Q195" s="14">
        <f t="shared" si="38"/>
        <v>49.697774633250901</v>
      </c>
      <c r="R195" s="14">
        <f t="shared" si="39"/>
        <v>23.776359208545273</v>
      </c>
      <c r="S195" s="14">
        <f t="shared" si="40"/>
        <v>0</v>
      </c>
      <c r="T195" s="14">
        <f t="shared" si="41"/>
        <v>0</v>
      </c>
      <c r="U195" s="14">
        <f t="shared" si="42"/>
        <v>23.776359208545273</v>
      </c>
      <c r="V195" t="str">
        <f>IF(MOD(C195-Settings!$B$32,Settings!$B$33)&lt;Settings!$B$30,"Up","Down")</f>
        <v>Up</v>
      </c>
      <c r="W195" s="15">
        <f>IF(OR(E195&gt;Settings!$B$30,Q195&gt;Settings!$B$37),0,1)</f>
        <v>1</v>
      </c>
      <c r="X195" s="15">
        <f>IF(AND(W195=1,Q195&lt;=Settings!$B$36),1,0)</f>
        <v>1</v>
      </c>
    </row>
    <row r="196" spans="1:24" x14ac:dyDescent="0.25">
      <c r="A196">
        <v>2</v>
      </c>
      <c r="B196">
        <v>71</v>
      </c>
      <c r="C196" s="13">
        <f>Arrivals!F196</f>
        <v>3962.5232174054058</v>
      </c>
      <c r="D196" s="13">
        <f>Arrivals!K196</f>
        <v>300</v>
      </c>
      <c r="E196" s="14">
        <f>D196*8/Settings!$B$28+Settings!$B$29</f>
        <v>24.02</v>
      </c>
      <c r="F196" s="14">
        <f t="shared" si="32"/>
        <v>3962.5232174054058</v>
      </c>
      <c r="G196" s="14">
        <f t="shared" si="45"/>
        <v>3983.8485776545467</v>
      </c>
      <c r="H196" s="14">
        <f t="shared" si="33"/>
        <v>3983.8485776545467</v>
      </c>
      <c r="I196" s="14">
        <f>MOD(H196-Settings!$B$32,Settings!$B$33)</f>
        <v>383.84857765454672</v>
      </c>
      <c r="J196" s="14">
        <f>IF(I196&lt;Settings!$B$30,IF(Settings!$B$30-I196&gt;=E196,H196,H196+(Settings!$B$30-I196)+Settings!$B$31),H196+(Settings!$B$33-I196))</f>
        <v>3983.8485776545467</v>
      </c>
      <c r="K196" s="14">
        <f t="shared" si="34"/>
        <v>4007.8685776545467</v>
      </c>
      <c r="L196" s="14">
        <f t="shared" si="35"/>
        <v>4007.8685776545467</v>
      </c>
      <c r="M196" s="14">
        <f t="shared" si="46"/>
        <v>3985.7499930792524</v>
      </c>
      <c r="N196" s="14">
        <f t="shared" si="36"/>
        <v>4007.8685776545467</v>
      </c>
      <c r="O196" s="13">
        <f>Arrivals!I196</f>
        <v>4.5045213298936808</v>
      </c>
      <c r="P196" s="14">
        <f t="shared" si="37"/>
        <v>4012.3730989844403</v>
      </c>
      <c r="Q196" s="14">
        <f t="shared" si="38"/>
        <v>49.849881579034445</v>
      </c>
      <c r="R196" s="14">
        <f t="shared" si="39"/>
        <v>21.325360249140886</v>
      </c>
      <c r="S196" s="14">
        <f t="shared" si="40"/>
        <v>0</v>
      </c>
      <c r="T196" s="14">
        <f t="shared" si="41"/>
        <v>0</v>
      </c>
      <c r="U196" s="14">
        <f t="shared" si="42"/>
        <v>21.325360249140886</v>
      </c>
      <c r="V196" t="str">
        <f>IF(MOD(C196-Settings!$B$32,Settings!$B$33)&lt;Settings!$B$30,"Up","Down")</f>
        <v>Up</v>
      </c>
      <c r="W196" s="15">
        <f>IF(OR(E196&gt;Settings!$B$30,Q196&gt;Settings!$B$37),0,1)</f>
        <v>1</v>
      </c>
      <c r="X196" s="15">
        <f>IF(AND(W196=1,Q196&lt;=Settings!$B$36),1,0)</f>
        <v>1</v>
      </c>
    </row>
    <row r="197" spans="1:24" x14ac:dyDescent="0.25">
      <c r="A197">
        <v>2</v>
      </c>
      <c r="B197">
        <v>72</v>
      </c>
      <c r="C197" s="13">
        <f>Arrivals!F197</f>
        <v>4001.8611961203756</v>
      </c>
      <c r="D197" s="13">
        <f>Arrivals!K197</f>
        <v>300</v>
      </c>
      <c r="E197" s="14">
        <f>D197*8/Settings!$B$28+Settings!$B$29</f>
        <v>24.02</v>
      </c>
      <c r="F197" s="14">
        <f t="shared" si="32"/>
        <v>4001.8611961203756</v>
      </c>
      <c r="G197" s="14">
        <f t="shared" si="45"/>
        <v>4007.8685776545467</v>
      </c>
      <c r="H197" s="14">
        <f t="shared" si="33"/>
        <v>4007.8685776545467</v>
      </c>
      <c r="I197" s="14">
        <f>MOD(H197-Settings!$B$32,Settings!$B$33)</f>
        <v>407.8685776545467</v>
      </c>
      <c r="J197" s="14">
        <f>IF(I197&lt;Settings!$B$30,IF(Settings!$B$30-I197&gt;=E197,H197,H197+(Settings!$B$30-I197)+Settings!$B$31),H197+(Settings!$B$33-I197))</f>
        <v>4007.8685776545467</v>
      </c>
      <c r="K197" s="14">
        <f t="shared" si="34"/>
        <v>4031.8885776545467</v>
      </c>
      <c r="L197" s="14">
        <f t="shared" si="35"/>
        <v>4031.8885776545467</v>
      </c>
      <c r="M197" s="14">
        <f t="shared" si="46"/>
        <v>4012.3730989844403</v>
      </c>
      <c r="N197" s="14">
        <f t="shared" si="36"/>
        <v>4031.8885776545467</v>
      </c>
      <c r="O197" s="13">
        <f>Arrivals!I197</f>
        <v>5.2385374797641315</v>
      </c>
      <c r="P197" s="14">
        <f t="shared" si="37"/>
        <v>4037.1271151343108</v>
      </c>
      <c r="Q197" s="14">
        <f t="shared" si="38"/>
        <v>35.265919013935218</v>
      </c>
      <c r="R197" s="14">
        <f t="shared" si="39"/>
        <v>6.0073815341711452</v>
      </c>
      <c r="S197" s="14">
        <f t="shared" si="40"/>
        <v>0</v>
      </c>
      <c r="T197" s="14">
        <f t="shared" si="41"/>
        <v>0</v>
      </c>
      <c r="U197" s="14">
        <f t="shared" si="42"/>
        <v>6.0073815341711452</v>
      </c>
      <c r="V197" t="str">
        <f>IF(MOD(C197-Settings!$B$32,Settings!$B$33)&lt;Settings!$B$30,"Up","Down")</f>
        <v>Up</v>
      </c>
      <c r="W197" s="15">
        <f>IF(OR(E197&gt;Settings!$B$30,Q197&gt;Settings!$B$37),0,1)</f>
        <v>1</v>
      </c>
      <c r="X197" s="15">
        <f>IF(AND(W197=1,Q197&lt;=Settings!$B$36),1,0)</f>
        <v>1</v>
      </c>
    </row>
    <row r="198" spans="1:24" x14ac:dyDescent="0.25">
      <c r="A198">
        <v>2</v>
      </c>
      <c r="B198">
        <v>73</v>
      </c>
      <c r="C198" s="13">
        <f>Arrivals!F198</f>
        <v>4020.0553297009478</v>
      </c>
      <c r="D198" s="13">
        <f>Arrivals!K198</f>
        <v>300</v>
      </c>
      <c r="E198" s="14">
        <f>D198*8/Settings!$B$28+Settings!$B$29</f>
        <v>24.02</v>
      </c>
      <c r="F198" s="14">
        <f t="shared" ref="F198:F261" si="47">C198</f>
        <v>4020.0553297009478</v>
      </c>
      <c r="G198" s="14">
        <f t="shared" si="45"/>
        <v>4031.8885776545467</v>
      </c>
      <c r="H198" s="14">
        <f t="shared" ref="H198:H261" si="48">MAX(F198,G198)</f>
        <v>4031.8885776545467</v>
      </c>
      <c r="I198" s="14">
        <f>MOD(H198-Settings!$B$32,Settings!$B$33)</f>
        <v>431.88857765454668</v>
      </c>
      <c r="J198" s="14">
        <f>IF(I198&lt;Settings!$B$30,IF(Settings!$B$30-I198&gt;=E198,H198,H198+(Settings!$B$30-I198)+Settings!$B$31),H198+(Settings!$B$33-I198))</f>
        <v>4031.8885776545467</v>
      </c>
      <c r="K198" s="14">
        <f t="shared" ref="K198:K261" si="49">J198+E198</f>
        <v>4055.9085776545467</v>
      </c>
      <c r="L198" s="14">
        <f t="shared" ref="L198:L261" si="50">K198</f>
        <v>4055.9085776545467</v>
      </c>
      <c r="M198" s="14">
        <f t="shared" si="46"/>
        <v>4037.1271151343108</v>
      </c>
      <c r="N198" s="14">
        <f t="shared" ref="N198:N261" si="51">MAX(L198,M198)</f>
        <v>4055.9085776545467</v>
      </c>
      <c r="O198" s="13">
        <f>Arrivals!I198</f>
        <v>2.5844893369050661</v>
      </c>
      <c r="P198" s="14">
        <f t="shared" ref="P198:P261" si="52">N198+O198</f>
        <v>4058.4930669914515</v>
      </c>
      <c r="Q198" s="14">
        <f t="shared" ref="Q198:Q261" si="53">P198-C198</f>
        <v>38.437737290503719</v>
      </c>
      <c r="R198" s="14">
        <f t="shared" ref="R198:R261" si="54">H198-F198</f>
        <v>11.833247953598857</v>
      </c>
      <c r="S198" s="14">
        <f t="shared" ref="S198:S261" si="55">J198-H198</f>
        <v>0</v>
      </c>
      <c r="T198" s="14">
        <f t="shared" ref="T198:T261" si="56">N198-L198</f>
        <v>0</v>
      </c>
      <c r="U198" s="14">
        <f t="shared" ref="U198:U261" si="57">R198+S198+T198</f>
        <v>11.833247953598857</v>
      </c>
      <c r="V198" t="str">
        <f>IF(MOD(C198-Settings!$B$32,Settings!$B$33)&lt;Settings!$B$30,"Up","Down")</f>
        <v>Up</v>
      </c>
      <c r="W198" s="15">
        <f>IF(OR(E198&gt;Settings!$B$30,Q198&gt;Settings!$B$37),0,1)</f>
        <v>1</v>
      </c>
      <c r="X198" s="15">
        <f>IF(AND(W198=1,Q198&lt;=Settings!$B$36),1,0)</f>
        <v>1</v>
      </c>
    </row>
    <row r="199" spans="1:24" x14ac:dyDescent="0.25">
      <c r="A199">
        <v>2</v>
      </c>
      <c r="B199">
        <v>74</v>
      </c>
      <c r="C199" s="13">
        <f>Arrivals!F199</f>
        <v>4040.5029838525138</v>
      </c>
      <c r="D199" s="13">
        <f>Arrivals!K199</f>
        <v>300</v>
      </c>
      <c r="E199" s="14">
        <f>D199*8/Settings!$B$28+Settings!$B$29</f>
        <v>24.02</v>
      </c>
      <c r="F199" s="14">
        <f t="shared" si="47"/>
        <v>4040.5029838525138</v>
      </c>
      <c r="G199" s="14">
        <f t="shared" si="45"/>
        <v>4055.9085776545467</v>
      </c>
      <c r="H199" s="14">
        <f t="shared" si="48"/>
        <v>4055.9085776545467</v>
      </c>
      <c r="I199" s="14">
        <f>MOD(H199-Settings!$B$32,Settings!$B$33)</f>
        <v>455.90857765454666</v>
      </c>
      <c r="J199" s="14">
        <f>IF(I199&lt;Settings!$B$30,IF(Settings!$B$30-I199&gt;=E199,H199,H199+(Settings!$B$30-I199)+Settings!$B$31),H199+(Settings!$B$33-I199))</f>
        <v>4055.9085776545467</v>
      </c>
      <c r="K199" s="14">
        <f t="shared" si="49"/>
        <v>4079.9285776545466</v>
      </c>
      <c r="L199" s="14">
        <f t="shared" si="50"/>
        <v>4079.9285776545466</v>
      </c>
      <c r="M199" s="14">
        <f t="shared" si="46"/>
        <v>4058.4930669914515</v>
      </c>
      <c r="N199" s="14">
        <f t="shared" si="51"/>
        <v>4079.9285776545466</v>
      </c>
      <c r="O199" s="13">
        <f>Arrivals!I199</f>
        <v>8.7516765067236264</v>
      </c>
      <c r="P199" s="14">
        <f t="shared" si="52"/>
        <v>4088.6802541612701</v>
      </c>
      <c r="Q199" s="14">
        <f t="shared" si="53"/>
        <v>48.177270308756306</v>
      </c>
      <c r="R199" s="14">
        <f t="shared" si="54"/>
        <v>15.405593802032854</v>
      </c>
      <c r="S199" s="14">
        <f t="shared" si="55"/>
        <v>0</v>
      </c>
      <c r="T199" s="14">
        <f t="shared" si="56"/>
        <v>0</v>
      </c>
      <c r="U199" s="14">
        <f t="shared" si="57"/>
        <v>15.405593802032854</v>
      </c>
      <c r="V199" t="str">
        <f>IF(MOD(C199-Settings!$B$32,Settings!$B$33)&lt;Settings!$B$30,"Up","Down")</f>
        <v>Up</v>
      </c>
      <c r="W199" s="15">
        <f>IF(OR(E199&gt;Settings!$B$30,Q199&gt;Settings!$B$37),0,1)</f>
        <v>1</v>
      </c>
      <c r="X199" s="15">
        <f>IF(AND(W199=1,Q199&lt;=Settings!$B$36),1,0)</f>
        <v>1</v>
      </c>
    </row>
    <row r="200" spans="1:24" x14ac:dyDescent="0.25">
      <c r="A200">
        <v>2</v>
      </c>
      <c r="B200">
        <v>75</v>
      </c>
      <c r="C200" s="13">
        <f>Arrivals!F200</f>
        <v>4129.6400258427957</v>
      </c>
      <c r="D200" s="13">
        <f>Arrivals!K200</f>
        <v>300</v>
      </c>
      <c r="E200" s="14">
        <f>D200*8/Settings!$B$28+Settings!$B$29</f>
        <v>24.02</v>
      </c>
      <c r="F200" s="14">
        <f t="shared" si="47"/>
        <v>4129.6400258427957</v>
      </c>
      <c r="G200" s="14">
        <f t="shared" si="45"/>
        <v>4079.9285776545466</v>
      </c>
      <c r="H200" s="14">
        <f t="shared" si="48"/>
        <v>4129.6400258427957</v>
      </c>
      <c r="I200" s="14">
        <f>MOD(H200-Settings!$B$32,Settings!$B$33)</f>
        <v>529.64002584279569</v>
      </c>
      <c r="J200" s="14">
        <f>IF(I200&lt;Settings!$B$30,IF(Settings!$B$30-I200&gt;=E200,H200,H200+(Settings!$B$30-I200)+Settings!$B$31),H200+(Settings!$B$33-I200))</f>
        <v>4129.6400258427957</v>
      </c>
      <c r="K200" s="14">
        <f t="shared" si="49"/>
        <v>4153.6600258427961</v>
      </c>
      <c r="L200" s="14">
        <f t="shared" si="50"/>
        <v>4153.6600258427961</v>
      </c>
      <c r="M200" s="14">
        <f t="shared" si="46"/>
        <v>4088.6802541612701</v>
      </c>
      <c r="N200" s="14">
        <f t="shared" si="51"/>
        <v>4153.6600258427961</v>
      </c>
      <c r="O200" s="13">
        <f>Arrivals!I200</f>
        <v>0.40830688430959799</v>
      </c>
      <c r="P200" s="14">
        <f t="shared" si="52"/>
        <v>4154.0683327271054</v>
      </c>
      <c r="Q200" s="14">
        <f t="shared" si="53"/>
        <v>24.428306884309677</v>
      </c>
      <c r="R200" s="14">
        <f t="shared" si="54"/>
        <v>0</v>
      </c>
      <c r="S200" s="14">
        <f t="shared" si="55"/>
        <v>0</v>
      </c>
      <c r="T200" s="14">
        <f t="shared" si="56"/>
        <v>0</v>
      </c>
      <c r="U200" s="14">
        <f t="shared" si="57"/>
        <v>0</v>
      </c>
      <c r="V200" t="str">
        <f>IF(MOD(C200-Settings!$B$32,Settings!$B$33)&lt;Settings!$B$30,"Up","Down")</f>
        <v>Up</v>
      </c>
      <c r="W200" s="15">
        <f>IF(OR(E200&gt;Settings!$B$30,Q200&gt;Settings!$B$37),0,1)</f>
        <v>1</v>
      </c>
      <c r="X200" s="15">
        <f>IF(AND(W200=1,Q200&lt;=Settings!$B$36),1,0)</f>
        <v>1</v>
      </c>
    </row>
    <row r="201" spans="1:24" x14ac:dyDescent="0.25">
      <c r="A201">
        <v>2</v>
      </c>
      <c r="B201">
        <v>76</v>
      </c>
      <c r="C201" s="13">
        <f>Arrivals!F201</f>
        <v>4174.2611336769196</v>
      </c>
      <c r="D201" s="13">
        <f>Arrivals!K201</f>
        <v>300</v>
      </c>
      <c r="E201" s="14">
        <f>D201*8/Settings!$B$28+Settings!$B$29</f>
        <v>24.02</v>
      </c>
      <c r="F201" s="14">
        <f t="shared" si="47"/>
        <v>4174.2611336769196</v>
      </c>
      <c r="G201" s="14">
        <f t="shared" si="45"/>
        <v>4153.6600258427961</v>
      </c>
      <c r="H201" s="14">
        <f t="shared" si="48"/>
        <v>4174.2611336769196</v>
      </c>
      <c r="I201" s="14">
        <f>MOD(H201-Settings!$B$32,Settings!$B$33)</f>
        <v>574.2611336769196</v>
      </c>
      <c r="J201" s="14">
        <f>IF(I201&lt;Settings!$B$30,IF(Settings!$B$30-I201&gt;=E201,H201,H201+(Settings!$B$30-I201)+Settings!$B$31),H201+(Settings!$B$33-I201))</f>
        <v>4174.2611336769196</v>
      </c>
      <c r="K201" s="14">
        <f t="shared" si="49"/>
        <v>4198.28113367692</v>
      </c>
      <c r="L201" s="14">
        <f t="shared" si="50"/>
        <v>4198.28113367692</v>
      </c>
      <c r="M201" s="14">
        <f t="shared" si="46"/>
        <v>4154.0683327271054</v>
      </c>
      <c r="N201" s="14">
        <f t="shared" si="51"/>
        <v>4198.28113367692</v>
      </c>
      <c r="O201" s="13">
        <f>Arrivals!I201</f>
        <v>11.726745003523176</v>
      </c>
      <c r="P201" s="14">
        <f t="shared" si="52"/>
        <v>4210.0078786804434</v>
      </c>
      <c r="Q201" s="14">
        <f t="shared" si="53"/>
        <v>35.746745003523756</v>
      </c>
      <c r="R201" s="14">
        <f t="shared" si="54"/>
        <v>0</v>
      </c>
      <c r="S201" s="14">
        <f t="shared" si="55"/>
        <v>0</v>
      </c>
      <c r="T201" s="14">
        <f t="shared" si="56"/>
        <v>0</v>
      </c>
      <c r="U201" s="14">
        <f t="shared" si="57"/>
        <v>0</v>
      </c>
      <c r="V201" t="str">
        <f>IF(MOD(C201-Settings!$B$32,Settings!$B$33)&lt;Settings!$B$30,"Up","Down")</f>
        <v>Up</v>
      </c>
      <c r="W201" s="15">
        <f>IF(OR(E201&gt;Settings!$B$30,Q201&gt;Settings!$B$37),0,1)</f>
        <v>1</v>
      </c>
      <c r="X201" s="15">
        <f>IF(AND(W201=1,Q201&lt;=Settings!$B$36),1,0)</f>
        <v>1</v>
      </c>
    </row>
    <row r="202" spans="1:24" x14ac:dyDescent="0.25">
      <c r="A202">
        <v>2</v>
      </c>
      <c r="B202">
        <v>77</v>
      </c>
      <c r="C202" s="13">
        <f>Arrivals!F202</f>
        <v>4235.9887923100032</v>
      </c>
      <c r="D202" s="13">
        <f>Arrivals!K202</f>
        <v>300</v>
      </c>
      <c r="E202" s="14">
        <f>D202*8/Settings!$B$28+Settings!$B$29</f>
        <v>24.02</v>
      </c>
      <c r="F202" s="14">
        <f t="shared" si="47"/>
        <v>4235.9887923100032</v>
      </c>
      <c r="G202" s="14">
        <f t="shared" si="45"/>
        <v>4198.28113367692</v>
      </c>
      <c r="H202" s="14">
        <f t="shared" si="48"/>
        <v>4235.9887923100032</v>
      </c>
      <c r="I202" s="14">
        <f>MOD(H202-Settings!$B$32,Settings!$B$33)</f>
        <v>635.98879231000319</v>
      </c>
      <c r="J202" s="14">
        <f>IF(I202&lt;Settings!$B$30,IF(Settings!$B$30-I202&gt;=E202,H202,H202+(Settings!$B$30-I202)+Settings!$B$31),H202+(Settings!$B$33-I202))</f>
        <v>4320</v>
      </c>
      <c r="K202" s="14">
        <f t="shared" si="49"/>
        <v>4344.0200000000004</v>
      </c>
      <c r="L202" s="14">
        <f t="shared" si="50"/>
        <v>4344.0200000000004</v>
      </c>
      <c r="M202" s="14">
        <f t="shared" si="46"/>
        <v>4210.0078786804434</v>
      </c>
      <c r="N202" s="14">
        <f t="shared" si="51"/>
        <v>4344.0200000000004</v>
      </c>
      <c r="O202" s="13">
        <f>Arrivals!I202</f>
        <v>0.28177769027122379</v>
      </c>
      <c r="P202" s="14">
        <f t="shared" si="52"/>
        <v>4344.3017776902716</v>
      </c>
      <c r="Q202" s="14">
        <f t="shared" si="53"/>
        <v>108.3129853802684</v>
      </c>
      <c r="R202" s="14">
        <f t="shared" si="54"/>
        <v>0</v>
      </c>
      <c r="S202" s="14">
        <f t="shared" si="55"/>
        <v>84.011207689996809</v>
      </c>
      <c r="T202" s="14">
        <f t="shared" si="56"/>
        <v>0</v>
      </c>
      <c r="U202" s="14">
        <f t="shared" si="57"/>
        <v>84.011207689996809</v>
      </c>
      <c r="V202" t="str">
        <f>IF(MOD(C202-Settings!$B$32,Settings!$B$33)&lt;Settings!$B$30,"Up","Down")</f>
        <v>Down</v>
      </c>
      <c r="W202" s="15">
        <f>IF(OR(E202&gt;Settings!$B$30,Q202&gt;Settings!$B$37),0,1)</f>
        <v>1</v>
      </c>
      <c r="X202" s="15">
        <f>IF(AND(W202=1,Q202&lt;=Settings!$B$36),1,0)</f>
        <v>1</v>
      </c>
    </row>
    <row r="203" spans="1:24" x14ac:dyDescent="0.25">
      <c r="A203">
        <v>2</v>
      </c>
      <c r="B203">
        <v>78</v>
      </c>
      <c r="C203" s="13">
        <f>Arrivals!F203</f>
        <v>4283.2697201253986</v>
      </c>
      <c r="D203" s="13">
        <f>Arrivals!K203</f>
        <v>300</v>
      </c>
      <c r="E203" s="14">
        <f>D203*8/Settings!$B$28+Settings!$B$29</f>
        <v>24.02</v>
      </c>
      <c r="F203" s="14">
        <f t="shared" si="47"/>
        <v>4283.2697201253986</v>
      </c>
      <c r="G203" s="14">
        <f t="shared" si="45"/>
        <v>4344.0200000000004</v>
      </c>
      <c r="H203" s="14">
        <f t="shared" si="48"/>
        <v>4344.0200000000004</v>
      </c>
      <c r="I203" s="14">
        <f>MOD(H203-Settings!$B$32,Settings!$B$33)</f>
        <v>24.020000000000437</v>
      </c>
      <c r="J203" s="14">
        <f>IF(I203&lt;Settings!$B$30,IF(Settings!$B$30-I203&gt;=E203,H203,H203+(Settings!$B$30-I203)+Settings!$B$31),H203+(Settings!$B$33-I203))</f>
        <v>4344.0200000000004</v>
      </c>
      <c r="K203" s="14">
        <f t="shared" si="49"/>
        <v>4368.0400000000009</v>
      </c>
      <c r="L203" s="14">
        <f t="shared" si="50"/>
        <v>4368.0400000000009</v>
      </c>
      <c r="M203" s="14">
        <f t="shared" si="46"/>
        <v>4344.3017776902716</v>
      </c>
      <c r="N203" s="14">
        <f t="shared" si="51"/>
        <v>4368.0400000000009</v>
      </c>
      <c r="O203" s="13">
        <f>Arrivals!I203</f>
        <v>0.99360599573868724</v>
      </c>
      <c r="P203" s="14">
        <f t="shared" si="52"/>
        <v>4369.0336059957399</v>
      </c>
      <c r="Q203" s="14">
        <f t="shared" si="53"/>
        <v>85.763885870341255</v>
      </c>
      <c r="R203" s="14">
        <f t="shared" si="54"/>
        <v>60.750279874601802</v>
      </c>
      <c r="S203" s="14">
        <f t="shared" si="55"/>
        <v>0</v>
      </c>
      <c r="T203" s="14">
        <f t="shared" si="56"/>
        <v>0</v>
      </c>
      <c r="U203" s="14">
        <f t="shared" si="57"/>
        <v>60.750279874601802</v>
      </c>
      <c r="V203" t="str">
        <f>IF(MOD(C203-Settings!$B$32,Settings!$B$33)&lt;Settings!$B$30,"Up","Down")</f>
        <v>Down</v>
      </c>
      <c r="W203" s="15">
        <f>IF(OR(E203&gt;Settings!$B$30,Q203&gt;Settings!$B$37),0,1)</f>
        <v>1</v>
      </c>
      <c r="X203" s="15">
        <f>IF(AND(W203=1,Q203&lt;=Settings!$B$36),1,0)</f>
        <v>1</v>
      </c>
    </row>
    <row r="204" spans="1:24" x14ac:dyDescent="0.25">
      <c r="A204">
        <v>2</v>
      </c>
      <c r="B204">
        <v>79</v>
      </c>
      <c r="C204" s="13">
        <f>Arrivals!F204</f>
        <v>4288.1363987904651</v>
      </c>
      <c r="D204" s="13">
        <f>Arrivals!K204</f>
        <v>300</v>
      </c>
      <c r="E204" s="14">
        <f>D204*8/Settings!$B$28+Settings!$B$29</f>
        <v>24.02</v>
      </c>
      <c r="F204" s="14">
        <f t="shared" si="47"/>
        <v>4288.1363987904651</v>
      </c>
      <c r="G204" s="14">
        <f t="shared" si="45"/>
        <v>4368.0400000000009</v>
      </c>
      <c r="H204" s="14">
        <f t="shared" si="48"/>
        <v>4368.0400000000009</v>
      </c>
      <c r="I204" s="14">
        <f>MOD(H204-Settings!$B$32,Settings!$B$33)</f>
        <v>48.040000000000873</v>
      </c>
      <c r="J204" s="14">
        <f>IF(I204&lt;Settings!$B$30,IF(Settings!$B$30-I204&gt;=E204,H204,H204+(Settings!$B$30-I204)+Settings!$B$31),H204+(Settings!$B$33-I204))</f>
        <v>4368.0400000000009</v>
      </c>
      <c r="K204" s="14">
        <f t="shared" si="49"/>
        <v>4392.0600000000013</v>
      </c>
      <c r="L204" s="14">
        <f t="shared" si="50"/>
        <v>4392.0600000000013</v>
      </c>
      <c r="M204" s="14">
        <f t="shared" si="46"/>
        <v>4369.0336059957399</v>
      </c>
      <c r="N204" s="14">
        <f t="shared" si="51"/>
        <v>4392.0600000000013</v>
      </c>
      <c r="O204" s="13">
        <f>Arrivals!I204</f>
        <v>5.6298998513561678</v>
      </c>
      <c r="P204" s="14">
        <f t="shared" si="52"/>
        <v>4397.689899851357</v>
      </c>
      <c r="Q204" s="14">
        <f t="shared" si="53"/>
        <v>109.5535010608919</v>
      </c>
      <c r="R204" s="14">
        <f t="shared" si="54"/>
        <v>79.903601209535736</v>
      </c>
      <c r="S204" s="14">
        <f t="shared" si="55"/>
        <v>0</v>
      </c>
      <c r="T204" s="14">
        <f t="shared" si="56"/>
        <v>0</v>
      </c>
      <c r="U204" s="14">
        <f t="shared" si="57"/>
        <v>79.903601209535736</v>
      </c>
      <c r="V204" t="str">
        <f>IF(MOD(C204-Settings!$B$32,Settings!$B$33)&lt;Settings!$B$30,"Up","Down")</f>
        <v>Down</v>
      </c>
      <c r="W204" s="15">
        <f>IF(OR(E204&gt;Settings!$B$30,Q204&gt;Settings!$B$37),0,1)</f>
        <v>1</v>
      </c>
      <c r="X204" s="15">
        <f>IF(AND(W204=1,Q204&lt;=Settings!$B$36),1,0)</f>
        <v>1</v>
      </c>
    </row>
    <row r="205" spans="1:24" x14ac:dyDescent="0.25">
      <c r="A205">
        <v>2</v>
      </c>
      <c r="B205">
        <v>80</v>
      </c>
      <c r="C205" s="13">
        <f>Arrivals!F205</f>
        <v>4320.3847303519697</v>
      </c>
      <c r="D205" s="13">
        <f>Arrivals!K205</f>
        <v>300</v>
      </c>
      <c r="E205" s="14">
        <f>D205*8/Settings!$B$28+Settings!$B$29</f>
        <v>24.02</v>
      </c>
      <c r="F205" s="14">
        <f t="shared" si="47"/>
        <v>4320.3847303519697</v>
      </c>
      <c r="G205" s="14">
        <f t="shared" si="45"/>
        <v>4392.0600000000013</v>
      </c>
      <c r="H205" s="14">
        <f t="shared" si="48"/>
        <v>4392.0600000000013</v>
      </c>
      <c r="I205" s="14">
        <f>MOD(H205-Settings!$B$32,Settings!$B$33)</f>
        <v>72.06000000000131</v>
      </c>
      <c r="J205" s="14">
        <f>IF(I205&lt;Settings!$B$30,IF(Settings!$B$30-I205&gt;=E205,H205,H205+(Settings!$B$30-I205)+Settings!$B$31),H205+(Settings!$B$33-I205))</f>
        <v>4392.0600000000013</v>
      </c>
      <c r="K205" s="14">
        <f t="shared" si="49"/>
        <v>4416.0800000000017</v>
      </c>
      <c r="L205" s="14">
        <f t="shared" si="50"/>
        <v>4416.0800000000017</v>
      </c>
      <c r="M205" s="14">
        <f t="shared" si="46"/>
        <v>4397.689899851357</v>
      </c>
      <c r="N205" s="14">
        <f t="shared" si="51"/>
        <v>4416.0800000000017</v>
      </c>
      <c r="O205" s="13">
        <f>Arrivals!I205</f>
        <v>1.4826448965594441</v>
      </c>
      <c r="P205" s="14">
        <f t="shared" si="52"/>
        <v>4417.5626448965613</v>
      </c>
      <c r="Q205" s="14">
        <f t="shared" si="53"/>
        <v>97.177914544591658</v>
      </c>
      <c r="R205" s="14">
        <f t="shared" si="54"/>
        <v>71.675269648031644</v>
      </c>
      <c r="S205" s="14">
        <f t="shared" si="55"/>
        <v>0</v>
      </c>
      <c r="T205" s="14">
        <f t="shared" si="56"/>
        <v>0</v>
      </c>
      <c r="U205" s="14">
        <f t="shared" si="57"/>
        <v>71.675269648031644</v>
      </c>
      <c r="V205" t="str">
        <f>IF(MOD(C205-Settings!$B$32,Settings!$B$33)&lt;Settings!$B$30,"Up","Down")</f>
        <v>Up</v>
      </c>
      <c r="W205" s="15">
        <f>IF(OR(E205&gt;Settings!$B$30,Q205&gt;Settings!$B$37),0,1)</f>
        <v>1</v>
      </c>
      <c r="X205" s="15">
        <f>IF(AND(W205=1,Q205&lt;=Settings!$B$36),1,0)</f>
        <v>1</v>
      </c>
    </row>
    <row r="206" spans="1:24" x14ac:dyDescent="0.25">
      <c r="A206">
        <v>2</v>
      </c>
      <c r="B206">
        <v>81</v>
      </c>
      <c r="C206" s="13">
        <f>Arrivals!F206</f>
        <v>4514.7720860843065</v>
      </c>
      <c r="D206" s="13">
        <f>Arrivals!K206</f>
        <v>300</v>
      </c>
      <c r="E206" s="14">
        <f>D206*8/Settings!$B$28+Settings!$B$29</f>
        <v>24.02</v>
      </c>
      <c r="F206" s="14">
        <f t="shared" si="47"/>
        <v>4514.7720860843065</v>
      </c>
      <c r="G206" s="14">
        <f t="shared" si="45"/>
        <v>4416.0800000000017</v>
      </c>
      <c r="H206" s="14">
        <f t="shared" si="48"/>
        <v>4514.7720860843065</v>
      </c>
      <c r="I206" s="14">
        <f>MOD(H206-Settings!$B$32,Settings!$B$33)</f>
        <v>194.77208608430647</v>
      </c>
      <c r="J206" s="14">
        <f>IF(I206&lt;Settings!$B$30,IF(Settings!$B$30-I206&gt;=E206,H206,H206+(Settings!$B$30-I206)+Settings!$B$31),H206+(Settings!$B$33-I206))</f>
        <v>4514.7720860843065</v>
      </c>
      <c r="K206" s="14">
        <f t="shared" si="49"/>
        <v>4538.7920860843069</v>
      </c>
      <c r="L206" s="14">
        <f t="shared" si="50"/>
        <v>4538.7920860843069</v>
      </c>
      <c r="M206" s="14">
        <f t="shared" si="46"/>
        <v>4417.5626448965613</v>
      </c>
      <c r="N206" s="14">
        <f t="shared" si="51"/>
        <v>4538.7920860843069</v>
      </c>
      <c r="O206" s="13">
        <f>Arrivals!I206</f>
        <v>2.7872746269667852</v>
      </c>
      <c r="P206" s="14">
        <f t="shared" si="52"/>
        <v>4541.5793607112737</v>
      </c>
      <c r="Q206" s="14">
        <f t="shared" si="53"/>
        <v>26.807274626967228</v>
      </c>
      <c r="R206" s="14">
        <f t="shared" si="54"/>
        <v>0</v>
      </c>
      <c r="S206" s="14">
        <f t="shared" si="55"/>
        <v>0</v>
      </c>
      <c r="T206" s="14">
        <f t="shared" si="56"/>
        <v>0</v>
      </c>
      <c r="U206" s="14">
        <f t="shared" si="57"/>
        <v>0</v>
      </c>
      <c r="V206" t="str">
        <f>IF(MOD(C206-Settings!$B$32,Settings!$B$33)&lt;Settings!$B$30,"Up","Down")</f>
        <v>Up</v>
      </c>
      <c r="W206" s="15">
        <f>IF(OR(E206&gt;Settings!$B$30,Q206&gt;Settings!$B$37),0,1)</f>
        <v>1</v>
      </c>
      <c r="X206" s="15">
        <f>IF(AND(W206=1,Q206&lt;=Settings!$B$36),1,0)</f>
        <v>1</v>
      </c>
    </row>
    <row r="207" spans="1:24" x14ac:dyDescent="0.25">
      <c r="A207">
        <v>2</v>
      </c>
      <c r="B207">
        <v>82</v>
      </c>
      <c r="C207" s="13">
        <f>Arrivals!F207</f>
        <v>4575.0281173282538</v>
      </c>
      <c r="D207" s="13">
        <f>Arrivals!K207</f>
        <v>300</v>
      </c>
      <c r="E207" s="14">
        <f>D207*8/Settings!$B$28+Settings!$B$29</f>
        <v>24.02</v>
      </c>
      <c r="F207" s="14">
        <f t="shared" si="47"/>
        <v>4575.0281173282538</v>
      </c>
      <c r="G207" s="14">
        <f t="shared" si="45"/>
        <v>4538.7920860843069</v>
      </c>
      <c r="H207" s="14">
        <f t="shared" si="48"/>
        <v>4575.0281173282538</v>
      </c>
      <c r="I207" s="14">
        <f>MOD(H207-Settings!$B$32,Settings!$B$33)</f>
        <v>255.02811732825376</v>
      </c>
      <c r="J207" s="14">
        <f>IF(I207&lt;Settings!$B$30,IF(Settings!$B$30-I207&gt;=E207,H207,H207+(Settings!$B$30-I207)+Settings!$B$31),H207+(Settings!$B$33-I207))</f>
        <v>4575.0281173282538</v>
      </c>
      <c r="K207" s="14">
        <f t="shared" si="49"/>
        <v>4599.0481173282542</v>
      </c>
      <c r="L207" s="14">
        <f t="shared" si="50"/>
        <v>4599.0481173282542</v>
      </c>
      <c r="M207" s="14">
        <f t="shared" si="46"/>
        <v>4541.5793607112737</v>
      </c>
      <c r="N207" s="14">
        <f t="shared" si="51"/>
        <v>4599.0481173282542</v>
      </c>
      <c r="O207" s="13">
        <f>Arrivals!I207</f>
        <v>1.4077780800138879</v>
      </c>
      <c r="P207" s="14">
        <f t="shared" si="52"/>
        <v>4600.4558954082677</v>
      </c>
      <c r="Q207" s="14">
        <f t="shared" si="53"/>
        <v>25.427778080013923</v>
      </c>
      <c r="R207" s="14">
        <f t="shared" si="54"/>
        <v>0</v>
      </c>
      <c r="S207" s="14">
        <f t="shared" si="55"/>
        <v>0</v>
      </c>
      <c r="T207" s="14">
        <f t="shared" si="56"/>
        <v>0</v>
      </c>
      <c r="U207" s="14">
        <f t="shared" si="57"/>
        <v>0</v>
      </c>
      <c r="V207" t="str">
        <f>IF(MOD(C207-Settings!$B$32,Settings!$B$33)&lt;Settings!$B$30,"Up","Down")</f>
        <v>Up</v>
      </c>
      <c r="W207" s="15">
        <f>IF(OR(E207&gt;Settings!$B$30,Q207&gt;Settings!$B$37),0,1)</f>
        <v>1</v>
      </c>
      <c r="X207" s="15">
        <f>IF(AND(W207=1,Q207&lt;=Settings!$B$36),1,0)</f>
        <v>1</v>
      </c>
    </row>
    <row r="208" spans="1:24" x14ac:dyDescent="0.25">
      <c r="A208">
        <v>2</v>
      </c>
      <c r="B208">
        <v>83</v>
      </c>
      <c r="C208" s="13">
        <f>Arrivals!F208</f>
        <v>4603.5001723944806</v>
      </c>
      <c r="D208" s="13">
        <f>Arrivals!K208</f>
        <v>300</v>
      </c>
      <c r="E208" s="14">
        <f>D208*8/Settings!$B$28+Settings!$B$29</f>
        <v>24.02</v>
      </c>
      <c r="F208" s="14">
        <f t="shared" si="47"/>
        <v>4603.5001723944806</v>
      </c>
      <c r="G208" s="14">
        <f t="shared" si="45"/>
        <v>4599.0481173282542</v>
      </c>
      <c r="H208" s="14">
        <f t="shared" si="48"/>
        <v>4603.5001723944806</v>
      </c>
      <c r="I208" s="14">
        <f>MOD(H208-Settings!$B$32,Settings!$B$33)</f>
        <v>283.50017239448061</v>
      </c>
      <c r="J208" s="14">
        <f>IF(I208&lt;Settings!$B$30,IF(Settings!$B$30-I208&gt;=E208,H208,H208+(Settings!$B$30-I208)+Settings!$B$31),H208+(Settings!$B$33-I208))</f>
        <v>4603.5001723944806</v>
      </c>
      <c r="K208" s="14">
        <f t="shared" si="49"/>
        <v>4627.5201723944811</v>
      </c>
      <c r="L208" s="14">
        <f t="shared" si="50"/>
        <v>4627.5201723944811</v>
      </c>
      <c r="M208" s="14">
        <f t="shared" si="46"/>
        <v>4600.4558954082677</v>
      </c>
      <c r="N208" s="14">
        <f t="shared" si="51"/>
        <v>4627.5201723944811</v>
      </c>
      <c r="O208" s="13">
        <f>Arrivals!I208</f>
        <v>1.5144938614108663</v>
      </c>
      <c r="P208" s="14">
        <f t="shared" si="52"/>
        <v>4629.0346662558923</v>
      </c>
      <c r="Q208" s="14">
        <f t="shared" si="53"/>
        <v>25.534493861411647</v>
      </c>
      <c r="R208" s="14">
        <f t="shared" si="54"/>
        <v>0</v>
      </c>
      <c r="S208" s="14">
        <f t="shared" si="55"/>
        <v>0</v>
      </c>
      <c r="T208" s="14">
        <f t="shared" si="56"/>
        <v>0</v>
      </c>
      <c r="U208" s="14">
        <f t="shared" si="57"/>
        <v>0</v>
      </c>
      <c r="V208" t="str">
        <f>IF(MOD(C208-Settings!$B$32,Settings!$B$33)&lt;Settings!$B$30,"Up","Down")</f>
        <v>Up</v>
      </c>
      <c r="W208" s="15">
        <f>IF(OR(E208&gt;Settings!$B$30,Q208&gt;Settings!$B$37),0,1)</f>
        <v>1</v>
      </c>
      <c r="X208" s="15">
        <f>IF(AND(W208=1,Q208&lt;=Settings!$B$36),1,0)</f>
        <v>1</v>
      </c>
    </row>
    <row r="209" spans="1:24" x14ac:dyDescent="0.25">
      <c r="A209">
        <v>2</v>
      </c>
      <c r="B209">
        <v>84</v>
      </c>
      <c r="C209" s="13">
        <f>Arrivals!F209</f>
        <v>4610.4049212394011</v>
      </c>
      <c r="D209" s="13">
        <f>Arrivals!K209</f>
        <v>300</v>
      </c>
      <c r="E209" s="14">
        <f>D209*8/Settings!$B$28+Settings!$B$29</f>
        <v>24.02</v>
      </c>
      <c r="F209" s="14">
        <f t="shared" si="47"/>
        <v>4610.4049212394011</v>
      </c>
      <c r="G209" s="14">
        <f t="shared" si="45"/>
        <v>4627.5201723944811</v>
      </c>
      <c r="H209" s="14">
        <f t="shared" si="48"/>
        <v>4627.5201723944811</v>
      </c>
      <c r="I209" s="14">
        <f>MOD(H209-Settings!$B$32,Settings!$B$33)</f>
        <v>307.52017239448105</v>
      </c>
      <c r="J209" s="14">
        <f>IF(I209&lt;Settings!$B$30,IF(Settings!$B$30-I209&gt;=E209,H209,H209+(Settings!$B$30-I209)+Settings!$B$31),H209+(Settings!$B$33-I209))</f>
        <v>4627.5201723944811</v>
      </c>
      <c r="K209" s="14">
        <f t="shared" si="49"/>
        <v>4651.5401723944815</v>
      </c>
      <c r="L209" s="14">
        <f t="shared" si="50"/>
        <v>4651.5401723944815</v>
      </c>
      <c r="M209" s="14">
        <f t="shared" si="46"/>
        <v>4629.0346662558923</v>
      </c>
      <c r="N209" s="14">
        <f t="shared" si="51"/>
        <v>4651.5401723944815</v>
      </c>
      <c r="O209" s="13">
        <f>Arrivals!I209</f>
        <v>2.84509448700629</v>
      </c>
      <c r="P209" s="14">
        <f t="shared" si="52"/>
        <v>4654.385266881488</v>
      </c>
      <c r="Q209" s="14">
        <f t="shared" si="53"/>
        <v>43.980345642086832</v>
      </c>
      <c r="R209" s="14">
        <f t="shared" si="54"/>
        <v>17.115251155079932</v>
      </c>
      <c r="S209" s="14">
        <f t="shared" si="55"/>
        <v>0</v>
      </c>
      <c r="T209" s="14">
        <f t="shared" si="56"/>
        <v>0</v>
      </c>
      <c r="U209" s="14">
        <f t="shared" si="57"/>
        <v>17.115251155079932</v>
      </c>
      <c r="V209" t="str">
        <f>IF(MOD(C209-Settings!$B$32,Settings!$B$33)&lt;Settings!$B$30,"Up","Down")</f>
        <v>Up</v>
      </c>
      <c r="W209" s="15">
        <f>IF(OR(E209&gt;Settings!$B$30,Q209&gt;Settings!$B$37),0,1)</f>
        <v>1</v>
      </c>
      <c r="X209" s="15">
        <f>IF(AND(W209=1,Q209&lt;=Settings!$B$36),1,0)</f>
        <v>1</v>
      </c>
    </row>
    <row r="210" spans="1:24" x14ac:dyDescent="0.25">
      <c r="A210">
        <v>2</v>
      </c>
      <c r="B210">
        <v>85</v>
      </c>
      <c r="C210" s="13">
        <f>Arrivals!F210</f>
        <v>4927.0565950327482</v>
      </c>
      <c r="D210" s="13">
        <f>Arrivals!K210</f>
        <v>300</v>
      </c>
      <c r="E210" s="14">
        <f>D210*8/Settings!$B$28+Settings!$B$29</f>
        <v>24.02</v>
      </c>
      <c r="F210" s="14">
        <f t="shared" si="47"/>
        <v>4927.0565950327482</v>
      </c>
      <c r="G210" s="14">
        <f t="shared" si="45"/>
        <v>4651.5401723944815</v>
      </c>
      <c r="H210" s="14">
        <f t="shared" si="48"/>
        <v>4927.0565950327482</v>
      </c>
      <c r="I210" s="14">
        <f>MOD(H210-Settings!$B$32,Settings!$B$33)</f>
        <v>607.05659503274819</v>
      </c>
      <c r="J210" s="14">
        <f>IF(I210&lt;Settings!$B$30,IF(Settings!$B$30-I210&gt;=E210,H210,H210+(Settings!$B$30-I210)+Settings!$B$31),H210+(Settings!$B$33-I210))</f>
        <v>5040</v>
      </c>
      <c r="K210" s="14">
        <f t="shared" si="49"/>
        <v>5064.0200000000004</v>
      </c>
      <c r="L210" s="14">
        <f t="shared" si="50"/>
        <v>5064.0200000000004</v>
      </c>
      <c r="M210" s="14">
        <f t="shared" si="46"/>
        <v>4654.385266881488</v>
      </c>
      <c r="N210" s="14">
        <f t="shared" si="51"/>
        <v>5064.0200000000004</v>
      </c>
      <c r="O210" s="13">
        <f>Arrivals!I210</f>
        <v>2.4153645967091122</v>
      </c>
      <c r="P210" s="14">
        <f t="shared" si="52"/>
        <v>5066.4353645967094</v>
      </c>
      <c r="Q210" s="14">
        <f t="shared" si="53"/>
        <v>139.37876956396121</v>
      </c>
      <c r="R210" s="14">
        <f t="shared" si="54"/>
        <v>0</v>
      </c>
      <c r="S210" s="14">
        <f t="shared" si="55"/>
        <v>112.94340496725181</v>
      </c>
      <c r="T210" s="14">
        <f t="shared" si="56"/>
        <v>0</v>
      </c>
      <c r="U210" s="14">
        <f t="shared" si="57"/>
        <v>112.94340496725181</v>
      </c>
      <c r="V210" t="str">
        <f>IF(MOD(C210-Settings!$B$32,Settings!$B$33)&lt;Settings!$B$30,"Up","Down")</f>
        <v>Down</v>
      </c>
      <c r="W210" s="15">
        <f>IF(OR(E210&gt;Settings!$B$30,Q210&gt;Settings!$B$37),0,1)</f>
        <v>1</v>
      </c>
      <c r="X210" s="15">
        <f>IF(AND(W210=1,Q210&lt;=Settings!$B$36),1,0)</f>
        <v>0</v>
      </c>
    </row>
    <row r="211" spans="1:24" x14ac:dyDescent="0.25">
      <c r="A211">
        <v>2</v>
      </c>
      <c r="B211">
        <v>86</v>
      </c>
      <c r="C211" s="13">
        <f>Arrivals!F211</f>
        <v>4940.4204884271567</v>
      </c>
      <c r="D211" s="13">
        <f>Arrivals!K211</f>
        <v>300</v>
      </c>
      <c r="E211" s="14">
        <f>D211*8/Settings!$B$28+Settings!$B$29</f>
        <v>24.02</v>
      </c>
      <c r="F211" s="14">
        <f t="shared" si="47"/>
        <v>4940.4204884271567</v>
      </c>
      <c r="G211" s="14">
        <f t="shared" si="45"/>
        <v>5064.0200000000004</v>
      </c>
      <c r="H211" s="14">
        <f t="shared" si="48"/>
        <v>5064.0200000000004</v>
      </c>
      <c r="I211" s="14">
        <f>MOD(H211-Settings!$B$32,Settings!$B$33)</f>
        <v>24.020000000000437</v>
      </c>
      <c r="J211" s="14">
        <f>IF(I211&lt;Settings!$B$30,IF(Settings!$B$30-I211&gt;=E211,H211,H211+(Settings!$B$30-I211)+Settings!$B$31),H211+(Settings!$B$33-I211))</f>
        <v>5064.0200000000004</v>
      </c>
      <c r="K211" s="14">
        <f t="shared" si="49"/>
        <v>5088.0400000000009</v>
      </c>
      <c r="L211" s="14">
        <f t="shared" si="50"/>
        <v>5088.0400000000009</v>
      </c>
      <c r="M211" s="14">
        <f t="shared" si="46"/>
        <v>5066.4353645967094</v>
      </c>
      <c r="N211" s="14">
        <f t="shared" si="51"/>
        <v>5088.0400000000009</v>
      </c>
      <c r="O211" s="13">
        <f>Arrivals!I211</f>
        <v>2.6556033633167306</v>
      </c>
      <c r="P211" s="14">
        <f t="shared" si="52"/>
        <v>5090.6956033633178</v>
      </c>
      <c r="Q211" s="14">
        <f t="shared" si="53"/>
        <v>150.27511493616112</v>
      </c>
      <c r="R211" s="14">
        <f t="shared" si="54"/>
        <v>123.59951157284377</v>
      </c>
      <c r="S211" s="14">
        <f t="shared" si="55"/>
        <v>0</v>
      </c>
      <c r="T211" s="14">
        <f t="shared" si="56"/>
        <v>0</v>
      </c>
      <c r="U211" s="14">
        <f t="shared" si="57"/>
        <v>123.59951157284377</v>
      </c>
      <c r="V211" t="str">
        <f>IF(MOD(C211-Settings!$B$32,Settings!$B$33)&lt;Settings!$B$30,"Up","Down")</f>
        <v>Down</v>
      </c>
      <c r="W211" s="15">
        <f>IF(OR(E211&gt;Settings!$B$30,Q211&gt;Settings!$B$37),0,1)</f>
        <v>1</v>
      </c>
      <c r="X211" s="15">
        <f>IF(AND(W211=1,Q211&lt;=Settings!$B$36),1,0)</f>
        <v>0</v>
      </c>
    </row>
    <row r="212" spans="1:24" x14ac:dyDescent="0.25">
      <c r="A212">
        <v>2</v>
      </c>
      <c r="B212">
        <v>87</v>
      </c>
      <c r="C212" s="13">
        <f>Arrivals!F212</f>
        <v>5058.1060191264924</v>
      </c>
      <c r="D212" s="13">
        <f>Arrivals!K212</f>
        <v>300</v>
      </c>
      <c r="E212" s="14">
        <f>D212*8/Settings!$B$28+Settings!$B$29</f>
        <v>24.02</v>
      </c>
      <c r="F212" s="14">
        <f t="shared" si="47"/>
        <v>5058.1060191264924</v>
      </c>
      <c r="G212" s="14">
        <f t="shared" si="45"/>
        <v>5088.0400000000009</v>
      </c>
      <c r="H212" s="14">
        <f t="shared" si="48"/>
        <v>5088.0400000000009</v>
      </c>
      <c r="I212" s="14">
        <f>MOD(H212-Settings!$B$32,Settings!$B$33)</f>
        <v>48.040000000000873</v>
      </c>
      <c r="J212" s="14">
        <f>IF(I212&lt;Settings!$B$30,IF(Settings!$B$30-I212&gt;=E212,H212,H212+(Settings!$B$30-I212)+Settings!$B$31),H212+(Settings!$B$33-I212))</f>
        <v>5088.0400000000009</v>
      </c>
      <c r="K212" s="14">
        <f t="shared" si="49"/>
        <v>5112.0600000000013</v>
      </c>
      <c r="L212" s="14">
        <f t="shared" si="50"/>
        <v>5112.0600000000013</v>
      </c>
      <c r="M212" s="14">
        <f t="shared" si="46"/>
        <v>5090.6956033633178</v>
      </c>
      <c r="N212" s="14">
        <f t="shared" si="51"/>
        <v>5112.0600000000013</v>
      </c>
      <c r="O212" s="13">
        <f>Arrivals!I212</f>
        <v>0.41757539468438948</v>
      </c>
      <c r="P212" s="14">
        <f t="shared" si="52"/>
        <v>5112.477575394686</v>
      </c>
      <c r="Q212" s="14">
        <f t="shared" si="53"/>
        <v>54.371556268193672</v>
      </c>
      <c r="R212" s="14">
        <f t="shared" si="54"/>
        <v>29.933980873508517</v>
      </c>
      <c r="S212" s="14">
        <f t="shared" si="55"/>
        <v>0</v>
      </c>
      <c r="T212" s="14">
        <f t="shared" si="56"/>
        <v>0</v>
      </c>
      <c r="U212" s="14">
        <f t="shared" si="57"/>
        <v>29.933980873508517</v>
      </c>
      <c r="V212" t="str">
        <f>IF(MOD(C212-Settings!$B$32,Settings!$B$33)&lt;Settings!$B$30,"Up","Down")</f>
        <v>Up</v>
      </c>
      <c r="W212" s="15">
        <f>IF(OR(E212&gt;Settings!$B$30,Q212&gt;Settings!$B$37),0,1)</f>
        <v>1</v>
      </c>
      <c r="X212" s="15">
        <f>IF(AND(W212=1,Q212&lt;=Settings!$B$36),1,0)</f>
        <v>1</v>
      </c>
    </row>
    <row r="213" spans="1:24" x14ac:dyDescent="0.25">
      <c r="A213">
        <v>2</v>
      </c>
      <c r="B213">
        <v>88</v>
      </c>
      <c r="C213" s="13">
        <f>Arrivals!F213</f>
        <v>5259.0490100799661</v>
      </c>
      <c r="D213" s="13">
        <f>Arrivals!K213</f>
        <v>300</v>
      </c>
      <c r="E213" s="14">
        <f>D213*8/Settings!$B$28+Settings!$B$29</f>
        <v>24.02</v>
      </c>
      <c r="F213" s="14">
        <f t="shared" si="47"/>
        <v>5259.0490100799661</v>
      </c>
      <c r="G213" s="14">
        <f t="shared" si="45"/>
        <v>5112.0600000000013</v>
      </c>
      <c r="H213" s="14">
        <f t="shared" si="48"/>
        <v>5259.0490100799661</v>
      </c>
      <c r="I213" s="14">
        <f>MOD(H213-Settings!$B$32,Settings!$B$33)</f>
        <v>219.04901007996614</v>
      </c>
      <c r="J213" s="14">
        <f>IF(I213&lt;Settings!$B$30,IF(Settings!$B$30-I213&gt;=E213,H213,H213+(Settings!$B$30-I213)+Settings!$B$31),H213+(Settings!$B$33-I213))</f>
        <v>5259.0490100799661</v>
      </c>
      <c r="K213" s="14">
        <f t="shared" si="49"/>
        <v>5283.0690100799666</v>
      </c>
      <c r="L213" s="14">
        <f t="shared" si="50"/>
        <v>5283.0690100799666</v>
      </c>
      <c r="M213" s="14">
        <f t="shared" si="46"/>
        <v>5112.477575394686</v>
      </c>
      <c r="N213" s="14">
        <f t="shared" si="51"/>
        <v>5283.0690100799666</v>
      </c>
      <c r="O213" s="13">
        <f>Arrivals!I213</f>
        <v>0.29387807546422551</v>
      </c>
      <c r="P213" s="14">
        <f t="shared" si="52"/>
        <v>5283.3628881554305</v>
      </c>
      <c r="Q213" s="14">
        <f t="shared" si="53"/>
        <v>24.313878075464345</v>
      </c>
      <c r="R213" s="14">
        <f t="shared" si="54"/>
        <v>0</v>
      </c>
      <c r="S213" s="14">
        <f t="shared" si="55"/>
        <v>0</v>
      </c>
      <c r="T213" s="14">
        <f t="shared" si="56"/>
        <v>0</v>
      </c>
      <c r="U213" s="14">
        <f t="shared" si="57"/>
        <v>0</v>
      </c>
      <c r="V213" t="str">
        <f>IF(MOD(C213-Settings!$B$32,Settings!$B$33)&lt;Settings!$B$30,"Up","Down")</f>
        <v>Up</v>
      </c>
      <c r="W213" s="15">
        <f>IF(OR(E213&gt;Settings!$B$30,Q213&gt;Settings!$B$37),0,1)</f>
        <v>1</v>
      </c>
      <c r="X213" s="15">
        <f>IF(AND(W213=1,Q213&lt;=Settings!$B$36),1,0)</f>
        <v>1</v>
      </c>
    </row>
    <row r="214" spans="1:24" x14ac:dyDescent="0.25">
      <c r="A214">
        <v>2</v>
      </c>
      <c r="B214">
        <v>89</v>
      </c>
      <c r="C214" s="13">
        <f>Arrivals!F214</f>
        <v>5349.0103072474312</v>
      </c>
      <c r="D214" s="13">
        <f>Arrivals!K214</f>
        <v>300</v>
      </c>
      <c r="E214" s="14">
        <f>D214*8/Settings!$B$28+Settings!$B$29</f>
        <v>24.02</v>
      </c>
      <c r="F214" s="14">
        <f t="shared" si="47"/>
        <v>5349.0103072474312</v>
      </c>
      <c r="G214" s="14">
        <f t="shared" si="45"/>
        <v>5283.0690100799666</v>
      </c>
      <c r="H214" s="14">
        <f t="shared" si="48"/>
        <v>5349.0103072474312</v>
      </c>
      <c r="I214" s="14">
        <f>MOD(H214-Settings!$B$32,Settings!$B$33)</f>
        <v>309.01030724743123</v>
      </c>
      <c r="J214" s="14">
        <f>IF(I214&lt;Settings!$B$30,IF(Settings!$B$30-I214&gt;=E214,H214,H214+(Settings!$B$30-I214)+Settings!$B$31),H214+(Settings!$B$33-I214))</f>
        <v>5349.0103072474312</v>
      </c>
      <c r="K214" s="14">
        <f t="shared" si="49"/>
        <v>5373.0303072474317</v>
      </c>
      <c r="L214" s="14">
        <f t="shared" si="50"/>
        <v>5373.0303072474317</v>
      </c>
      <c r="M214" s="14">
        <f t="shared" si="46"/>
        <v>5283.3628881554305</v>
      </c>
      <c r="N214" s="14">
        <f t="shared" si="51"/>
        <v>5373.0303072474317</v>
      </c>
      <c r="O214" s="13">
        <f>Arrivals!I214</f>
        <v>3.0439683416124472</v>
      </c>
      <c r="P214" s="14">
        <f t="shared" si="52"/>
        <v>5376.0742755890442</v>
      </c>
      <c r="Q214" s="14">
        <f t="shared" si="53"/>
        <v>27.063968341612963</v>
      </c>
      <c r="R214" s="14">
        <f t="shared" si="54"/>
        <v>0</v>
      </c>
      <c r="S214" s="14">
        <f t="shared" si="55"/>
        <v>0</v>
      </c>
      <c r="T214" s="14">
        <f t="shared" si="56"/>
        <v>0</v>
      </c>
      <c r="U214" s="14">
        <f t="shared" si="57"/>
        <v>0</v>
      </c>
      <c r="V214" t="str">
        <f>IF(MOD(C214-Settings!$B$32,Settings!$B$33)&lt;Settings!$B$30,"Up","Down")</f>
        <v>Up</v>
      </c>
      <c r="W214" s="15">
        <f>IF(OR(E214&gt;Settings!$B$30,Q214&gt;Settings!$B$37),0,1)</f>
        <v>1</v>
      </c>
      <c r="X214" s="15">
        <f>IF(AND(W214=1,Q214&lt;=Settings!$B$36),1,0)</f>
        <v>1</v>
      </c>
    </row>
    <row r="215" spans="1:24" x14ac:dyDescent="0.25">
      <c r="A215">
        <v>2</v>
      </c>
      <c r="B215">
        <v>90</v>
      </c>
      <c r="C215" s="13">
        <f>Arrivals!F215</f>
        <v>5382.9055868877467</v>
      </c>
      <c r="D215" s="13">
        <f>Arrivals!K215</f>
        <v>300</v>
      </c>
      <c r="E215" s="14">
        <f>D215*8/Settings!$B$28+Settings!$B$29</f>
        <v>24.02</v>
      </c>
      <c r="F215" s="14">
        <f t="shared" si="47"/>
        <v>5382.9055868877467</v>
      </c>
      <c r="G215" s="14">
        <f t="shared" si="45"/>
        <v>5373.0303072474317</v>
      </c>
      <c r="H215" s="14">
        <f t="shared" si="48"/>
        <v>5382.9055868877467</v>
      </c>
      <c r="I215" s="14">
        <f>MOD(H215-Settings!$B$32,Settings!$B$33)</f>
        <v>342.90558688774672</v>
      </c>
      <c r="J215" s="14">
        <f>IF(I215&lt;Settings!$B$30,IF(Settings!$B$30-I215&gt;=E215,H215,H215+(Settings!$B$30-I215)+Settings!$B$31),H215+(Settings!$B$33-I215))</f>
        <v>5382.9055868877467</v>
      </c>
      <c r="K215" s="14">
        <f t="shared" si="49"/>
        <v>5406.9255868877472</v>
      </c>
      <c r="L215" s="14">
        <f t="shared" si="50"/>
        <v>5406.9255868877472</v>
      </c>
      <c r="M215" s="14">
        <f t="shared" si="46"/>
        <v>5376.0742755890442</v>
      </c>
      <c r="N215" s="14">
        <f t="shared" si="51"/>
        <v>5406.9255868877472</v>
      </c>
      <c r="O215" s="13">
        <f>Arrivals!I215</f>
        <v>5.1545631005843866</v>
      </c>
      <c r="P215" s="14">
        <f t="shared" si="52"/>
        <v>5412.0801499883319</v>
      </c>
      <c r="Q215" s="14">
        <f t="shared" si="53"/>
        <v>29.174563100585146</v>
      </c>
      <c r="R215" s="14">
        <f t="shared" si="54"/>
        <v>0</v>
      </c>
      <c r="S215" s="14">
        <f t="shared" si="55"/>
        <v>0</v>
      </c>
      <c r="T215" s="14">
        <f t="shared" si="56"/>
        <v>0</v>
      </c>
      <c r="U215" s="14">
        <f t="shared" si="57"/>
        <v>0</v>
      </c>
      <c r="V215" t="str">
        <f>IF(MOD(C215-Settings!$B$32,Settings!$B$33)&lt;Settings!$B$30,"Up","Down")</f>
        <v>Up</v>
      </c>
      <c r="W215" s="15">
        <f>IF(OR(E215&gt;Settings!$B$30,Q215&gt;Settings!$B$37),0,1)</f>
        <v>1</v>
      </c>
      <c r="X215" s="15">
        <f>IF(AND(W215=1,Q215&lt;=Settings!$B$36),1,0)</f>
        <v>1</v>
      </c>
    </row>
    <row r="216" spans="1:24" x14ac:dyDescent="0.25">
      <c r="A216">
        <v>2</v>
      </c>
      <c r="B216">
        <v>91</v>
      </c>
      <c r="C216" s="13">
        <f>Arrivals!F216</f>
        <v>5485.6167106186986</v>
      </c>
      <c r="D216" s="13">
        <f>Arrivals!K216</f>
        <v>300</v>
      </c>
      <c r="E216" s="14">
        <f>D216*8/Settings!$B$28+Settings!$B$29</f>
        <v>24.02</v>
      </c>
      <c r="F216" s="14">
        <f t="shared" si="47"/>
        <v>5485.6167106186986</v>
      </c>
      <c r="G216" s="14">
        <f t="shared" si="45"/>
        <v>5406.9255868877472</v>
      </c>
      <c r="H216" s="14">
        <f t="shared" si="48"/>
        <v>5485.6167106186986</v>
      </c>
      <c r="I216" s="14">
        <f>MOD(H216-Settings!$B$32,Settings!$B$33)</f>
        <v>445.61671061869856</v>
      </c>
      <c r="J216" s="14">
        <f>IF(I216&lt;Settings!$B$30,IF(Settings!$B$30-I216&gt;=E216,H216,H216+(Settings!$B$30-I216)+Settings!$B$31),H216+(Settings!$B$33-I216))</f>
        <v>5485.6167106186986</v>
      </c>
      <c r="K216" s="14">
        <f t="shared" si="49"/>
        <v>5509.636710618699</v>
      </c>
      <c r="L216" s="14">
        <f t="shared" si="50"/>
        <v>5509.636710618699</v>
      </c>
      <c r="M216" s="14">
        <f t="shared" si="46"/>
        <v>5412.0801499883319</v>
      </c>
      <c r="N216" s="14">
        <f t="shared" si="51"/>
        <v>5509.636710618699</v>
      </c>
      <c r="O216" s="13">
        <f>Arrivals!I216</f>
        <v>1.051966941597104</v>
      </c>
      <c r="P216" s="14">
        <f t="shared" si="52"/>
        <v>5510.6886775602961</v>
      </c>
      <c r="Q216" s="14">
        <f t="shared" si="53"/>
        <v>25.071966941597566</v>
      </c>
      <c r="R216" s="14">
        <f t="shared" si="54"/>
        <v>0</v>
      </c>
      <c r="S216" s="14">
        <f t="shared" si="55"/>
        <v>0</v>
      </c>
      <c r="T216" s="14">
        <f t="shared" si="56"/>
        <v>0</v>
      </c>
      <c r="U216" s="14">
        <f t="shared" si="57"/>
        <v>0</v>
      </c>
      <c r="V216" t="str">
        <f>IF(MOD(C216-Settings!$B$32,Settings!$B$33)&lt;Settings!$B$30,"Up","Down")</f>
        <v>Up</v>
      </c>
      <c r="W216" s="15">
        <f>IF(OR(E216&gt;Settings!$B$30,Q216&gt;Settings!$B$37),0,1)</f>
        <v>1</v>
      </c>
      <c r="X216" s="15">
        <f>IF(AND(W216=1,Q216&lt;=Settings!$B$36),1,0)</f>
        <v>1</v>
      </c>
    </row>
    <row r="217" spans="1:24" x14ac:dyDescent="0.25">
      <c r="A217">
        <v>2</v>
      </c>
      <c r="B217">
        <v>92</v>
      </c>
      <c r="C217" s="13">
        <f>Arrivals!F217</f>
        <v>5586.3224225118911</v>
      </c>
      <c r="D217" s="13">
        <f>Arrivals!K217</f>
        <v>300</v>
      </c>
      <c r="E217" s="14">
        <f>D217*8/Settings!$B$28+Settings!$B$29</f>
        <v>24.02</v>
      </c>
      <c r="F217" s="14">
        <f t="shared" si="47"/>
        <v>5586.3224225118911</v>
      </c>
      <c r="G217" s="14">
        <f t="shared" si="45"/>
        <v>5509.636710618699</v>
      </c>
      <c r="H217" s="14">
        <f t="shared" si="48"/>
        <v>5586.3224225118911</v>
      </c>
      <c r="I217" s="14">
        <f>MOD(H217-Settings!$B$32,Settings!$B$33)</f>
        <v>546.32242251189109</v>
      </c>
      <c r="J217" s="14">
        <f>IF(I217&lt;Settings!$B$30,IF(Settings!$B$30-I217&gt;=E217,H217,H217+(Settings!$B$30-I217)+Settings!$B$31),H217+(Settings!$B$33-I217))</f>
        <v>5586.3224225118911</v>
      </c>
      <c r="K217" s="14">
        <f t="shared" si="49"/>
        <v>5610.3424225118915</v>
      </c>
      <c r="L217" s="14">
        <f t="shared" si="50"/>
        <v>5610.3424225118915</v>
      </c>
      <c r="M217" s="14">
        <f t="shared" si="46"/>
        <v>5510.6886775602961</v>
      </c>
      <c r="N217" s="14">
        <f t="shared" si="51"/>
        <v>5610.3424225118915</v>
      </c>
      <c r="O217" s="13">
        <f>Arrivals!I217</f>
        <v>4.1782102276058097</v>
      </c>
      <c r="P217" s="14">
        <f t="shared" si="52"/>
        <v>5614.5206327394972</v>
      </c>
      <c r="Q217" s="14">
        <f t="shared" si="53"/>
        <v>28.198210227606069</v>
      </c>
      <c r="R217" s="14">
        <f t="shared" si="54"/>
        <v>0</v>
      </c>
      <c r="S217" s="14">
        <f t="shared" si="55"/>
        <v>0</v>
      </c>
      <c r="T217" s="14">
        <f t="shared" si="56"/>
        <v>0</v>
      </c>
      <c r="U217" s="14">
        <f t="shared" si="57"/>
        <v>0</v>
      </c>
      <c r="V217" t="str">
        <f>IF(MOD(C217-Settings!$B$32,Settings!$B$33)&lt;Settings!$B$30,"Up","Down")</f>
        <v>Up</v>
      </c>
      <c r="W217" s="15">
        <f>IF(OR(E217&gt;Settings!$B$30,Q217&gt;Settings!$B$37),0,1)</f>
        <v>1</v>
      </c>
      <c r="X217" s="15">
        <f>IF(AND(W217=1,Q217&lt;=Settings!$B$36),1,0)</f>
        <v>1</v>
      </c>
    </row>
    <row r="218" spans="1:24" x14ac:dyDescent="0.25">
      <c r="A218">
        <v>2</v>
      </c>
      <c r="B218">
        <v>93</v>
      </c>
      <c r="C218" s="13">
        <f>Arrivals!F218</f>
        <v>5655.8751926281439</v>
      </c>
      <c r="D218" s="13">
        <f>Arrivals!K218</f>
        <v>300</v>
      </c>
      <c r="E218" s="14">
        <f>D218*8/Settings!$B$28+Settings!$B$29</f>
        <v>24.02</v>
      </c>
      <c r="F218" s="14">
        <f t="shared" si="47"/>
        <v>5655.8751926281439</v>
      </c>
      <c r="G218" s="14">
        <f t="shared" si="45"/>
        <v>5610.3424225118915</v>
      </c>
      <c r="H218" s="14">
        <f t="shared" si="48"/>
        <v>5655.8751926281439</v>
      </c>
      <c r="I218" s="14">
        <f>MOD(H218-Settings!$B$32,Settings!$B$33)</f>
        <v>615.87519262814385</v>
      </c>
      <c r="J218" s="14">
        <f>IF(I218&lt;Settings!$B$30,IF(Settings!$B$30-I218&gt;=E218,H218,H218+(Settings!$B$30-I218)+Settings!$B$31),H218+(Settings!$B$33-I218))</f>
        <v>5760</v>
      </c>
      <c r="K218" s="14">
        <f t="shared" si="49"/>
        <v>5784.02</v>
      </c>
      <c r="L218" s="14">
        <f t="shared" si="50"/>
        <v>5784.02</v>
      </c>
      <c r="M218" s="14">
        <f t="shared" si="46"/>
        <v>5614.5206327394972</v>
      </c>
      <c r="N218" s="14">
        <f t="shared" si="51"/>
        <v>5784.02</v>
      </c>
      <c r="O218" s="13">
        <f>Arrivals!I218</f>
        <v>2.5411397940380489</v>
      </c>
      <c r="P218" s="14">
        <f t="shared" si="52"/>
        <v>5786.5611397940384</v>
      </c>
      <c r="Q218" s="14">
        <f t="shared" si="53"/>
        <v>130.6859471658945</v>
      </c>
      <c r="R218" s="14">
        <f t="shared" si="54"/>
        <v>0</v>
      </c>
      <c r="S218" s="14">
        <f t="shared" si="55"/>
        <v>104.12480737185615</v>
      </c>
      <c r="T218" s="14">
        <f t="shared" si="56"/>
        <v>0</v>
      </c>
      <c r="U218" s="14">
        <f t="shared" si="57"/>
        <v>104.12480737185615</v>
      </c>
      <c r="V218" t="str">
        <f>IF(MOD(C218-Settings!$B$32,Settings!$B$33)&lt;Settings!$B$30,"Up","Down")</f>
        <v>Down</v>
      </c>
      <c r="W218" s="15">
        <f>IF(OR(E218&gt;Settings!$B$30,Q218&gt;Settings!$B$37),0,1)</f>
        <v>1</v>
      </c>
      <c r="X218" s="15">
        <f>IF(AND(W218=1,Q218&lt;=Settings!$B$36),1,0)</f>
        <v>0</v>
      </c>
    </row>
    <row r="219" spans="1:24" x14ac:dyDescent="0.25">
      <c r="A219">
        <v>2</v>
      </c>
      <c r="B219">
        <v>94</v>
      </c>
      <c r="C219" s="13">
        <f>Arrivals!F219</f>
        <v>5661.4509019971538</v>
      </c>
      <c r="D219" s="13">
        <f>Arrivals!K219</f>
        <v>300</v>
      </c>
      <c r="E219" s="14">
        <f>D219*8/Settings!$B$28+Settings!$B$29</f>
        <v>24.02</v>
      </c>
      <c r="F219" s="14">
        <f t="shared" si="47"/>
        <v>5661.4509019971538</v>
      </c>
      <c r="G219" s="14">
        <f t="shared" si="45"/>
        <v>5784.02</v>
      </c>
      <c r="H219" s="14">
        <f t="shared" si="48"/>
        <v>5784.02</v>
      </c>
      <c r="I219" s="14">
        <f>MOD(H219-Settings!$B$32,Settings!$B$33)</f>
        <v>24.020000000000437</v>
      </c>
      <c r="J219" s="14">
        <f>IF(I219&lt;Settings!$B$30,IF(Settings!$B$30-I219&gt;=E219,H219,H219+(Settings!$B$30-I219)+Settings!$B$31),H219+(Settings!$B$33-I219))</f>
        <v>5784.02</v>
      </c>
      <c r="K219" s="14">
        <f t="shared" si="49"/>
        <v>5808.0400000000009</v>
      </c>
      <c r="L219" s="14">
        <f t="shared" si="50"/>
        <v>5808.0400000000009</v>
      </c>
      <c r="M219" s="14">
        <f t="shared" si="46"/>
        <v>5786.5611397940384</v>
      </c>
      <c r="N219" s="14">
        <f t="shared" si="51"/>
        <v>5808.0400000000009</v>
      </c>
      <c r="O219" s="13">
        <f>Arrivals!I219</f>
        <v>9.7133200501011174</v>
      </c>
      <c r="P219" s="14">
        <f t="shared" si="52"/>
        <v>5817.753320050102</v>
      </c>
      <c r="Q219" s="14">
        <f t="shared" si="53"/>
        <v>156.30241805294827</v>
      </c>
      <c r="R219" s="14">
        <f t="shared" si="54"/>
        <v>122.56909800284666</v>
      </c>
      <c r="S219" s="14">
        <f t="shared" si="55"/>
        <v>0</v>
      </c>
      <c r="T219" s="14">
        <f t="shared" si="56"/>
        <v>0</v>
      </c>
      <c r="U219" s="14">
        <f t="shared" si="57"/>
        <v>122.56909800284666</v>
      </c>
      <c r="V219" t="str">
        <f>IF(MOD(C219-Settings!$B$32,Settings!$B$33)&lt;Settings!$B$30,"Up","Down")</f>
        <v>Down</v>
      </c>
      <c r="W219" s="15">
        <f>IF(OR(E219&gt;Settings!$B$30,Q219&gt;Settings!$B$37),0,1)</f>
        <v>1</v>
      </c>
      <c r="X219" s="15">
        <f>IF(AND(W219=1,Q219&lt;=Settings!$B$36),1,0)</f>
        <v>0</v>
      </c>
    </row>
    <row r="220" spans="1:24" x14ac:dyDescent="0.25">
      <c r="A220">
        <v>2</v>
      </c>
      <c r="B220">
        <v>95</v>
      </c>
      <c r="C220" s="13">
        <f>Arrivals!F220</f>
        <v>5700.1876417306139</v>
      </c>
      <c r="D220" s="13">
        <f>Arrivals!K220</f>
        <v>300</v>
      </c>
      <c r="E220" s="14">
        <f>D220*8/Settings!$B$28+Settings!$B$29</f>
        <v>24.02</v>
      </c>
      <c r="F220" s="14">
        <f t="shared" si="47"/>
        <v>5700.1876417306139</v>
      </c>
      <c r="G220" s="14">
        <f t="shared" si="45"/>
        <v>5808.0400000000009</v>
      </c>
      <c r="H220" s="14">
        <f t="shared" si="48"/>
        <v>5808.0400000000009</v>
      </c>
      <c r="I220" s="14">
        <f>MOD(H220-Settings!$B$32,Settings!$B$33)</f>
        <v>48.040000000000873</v>
      </c>
      <c r="J220" s="14">
        <f>IF(I220&lt;Settings!$B$30,IF(Settings!$B$30-I220&gt;=E220,H220,H220+(Settings!$B$30-I220)+Settings!$B$31),H220+(Settings!$B$33-I220))</f>
        <v>5808.0400000000009</v>
      </c>
      <c r="K220" s="14">
        <f t="shared" si="49"/>
        <v>5832.0600000000013</v>
      </c>
      <c r="L220" s="14">
        <f t="shared" si="50"/>
        <v>5832.0600000000013</v>
      </c>
      <c r="M220" s="14">
        <f t="shared" si="46"/>
        <v>5817.753320050102</v>
      </c>
      <c r="N220" s="14">
        <f t="shared" si="51"/>
        <v>5832.0600000000013</v>
      </c>
      <c r="O220" s="13">
        <f>Arrivals!I220</f>
        <v>8.8994751356967612</v>
      </c>
      <c r="P220" s="14">
        <f t="shared" si="52"/>
        <v>5840.9594751356981</v>
      </c>
      <c r="Q220" s="14">
        <f t="shared" si="53"/>
        <v>140.77183340508418</v>
      </c>
      <c r="R220" s="14">
        <f t="shared" si="54"/>
        <v>107.85235826938697</v>
      </c>
      <c r="S220" s="14">
        <f t="shared" si="55"/>
        <v>0</v>
      </c>
      <c r="T220" s="14">
        <f t="shared" si="56"/>
        <v>0</v>
      </c>
      <c r="U220" s="14">
        <f t="shared" si="57"/>
        <v>107.85235826938697</v>
      </c>
      <c r="V220" t="str">
        <f>IF(MOD(C220-Settings!$B$32,Settings!$B$33)&lt;Settings!$B$30,"Up","Down")</f>
        <v>Down</v>
      </c>
      <c r="W220" s="15">
        <f>IF(OR(E220&gt;Settings!$B$30,Q220&gt;Settings!$B$37),0,1)</f>
        <v>1</v>
      </c>
      <c r="X220" s="15">
        <f>IF(AND(W220=1,Q220&lt;=Settings!$B$36),1,0)</f>
        <v>0</v>
      </c>
    </row>
    <row r="221" spans="1:24" x14ac:dyDescent="0.25">
      <c r="A221">
        <v>2</v>
      </c>
      <c r="B221">
        <v>96</v>
      </c>
      <c r="C221" s="13">
        <f>Arrivals!F221</f>
        <v>5730.2916884093356</v>
      </c>
      <c r="D221" s="13">
        <f>Arrivals!K221</f>
        <v>300</v>
      </c>
      <c r="E221" s="14">
        <f>D221*8/Settings!$B$28+Settings!$B$29</f>
        <v>24.02</v>
      </c>
      <c r="F221" s="14">
        <f t="shared" si="47"/>
        <v>5730.2916884093356</v>
      </c>
      <c r="G221" s="14">
        <f t="shared" si="45"/>
        <v>5832.0600000000013</v>
      </c>
      <c r="H221" s="14">
        <f t="shared" si="48"/>
        <v>5832.0600000000013</v>
      </c>
      <c r="I221" s="14">
        <f>MOD(H221-Settings!$B$32,Settings!$B$33)</f>
        <v>72.06000000000131</v>
      </c>
      <c r="J221" s="14">
        <f>IF(I221&lt;Settings!$B$30,IF(Settings!$B$30-I221&gt;=E221,H221,H221+(Settings!$B$30-I221)+Settings!$B$31),H221+(Settings!$B$33-I221))</f>
        <v>5832.0600000000013</v>
      </c>
      <c r="K221" s="14">
        <f t="shared" si="49"/>
        <v>5856.0800000000017</v>
      </c>
      <c r="L221" s="14">
        <f t="shared" si="50"/>
        <v>5856.0800000000017</v>
      </c>
      <c r="M221" s="14">
        <f t="shared" si="46"/>
        <v>5840.9594751356981</v>
      </c>
      <c r="N221" s="14">
        <f t="shared" si="51"/>
        <v>5856.0800000000017</v>
      </c>
      <c r="O221" s="13">
        <f>Arrivals!I221</f>
        <v>2.5588278641250422</v>
      </c>
      <c r="P221" s="14">
        <f t="shared" si="52"/>
        <v>5858.6388278641271</v>
      </c>
      <c r="Q221" s="14">
        <f t="shared" si="53"/>
        <v>128.34713945479143</v>
      </c>
      <c r="R221" s="14">
        <f t="shared" si="54"/>
        <v>101.76831159066569</v>
      </c>
      <c r="S221" s="14">
        <f t="shared" si="55"/>
        <v>0</v>
      </c>
      <c r="T221" s="14">
        <f t="shared" si="56"/>
        <v>0</v>
      </c>
      <c r="U221" s="14">
        <f t="shared" si="57"/>
        <v>101.76831159066569</v>
      </c>
      <c r="V221" t="str">
        <f>IF(MOD(C221-Settings!$B$32,Settings!$B$33)&lt;Settings!$B$30,"Up","Down")</f>
        <v>Down</v>
      </c>
      <c r="W221" s="15">
        <f>IF(OR(E221&gt;Settings!$B$30,Q221&gt;Settings!$B$37),0,1)</f>
        <v>1</v>
      </c>
      <c r="X221" s="15">
        <f>IF(AND(W221=1,Q221&lt;=Settings!$B$36),1,0)</f>
        <v>0</v>
      </c>
    </row>
    <row r="222" spans="1:24" x14ac:dyDescent="0.25">
      <c r="A222">
        <v>2</v>
      </c>
      <c r="B222">
        <v>97</v>
      </c>
      <c r="C222" s="13">
        <f>Arrivals!F222</f>
        <v>5802.7999538909908</v>
      </c>
      <c r="D222" s="13">
        <f>Arrivals!K222</f>
        <v>300</v>
      </c>
      <c r="E222" s="14">
        <f>D222*8/Settings!$B$28+Settings!$B$29</f>
        <v>24.02</v>
      </c>
      <c r="F222" s="14">
        <f t="shared" si="47"/>
        <v>5802.7999538909908</v>
      </c>
      <c r="G222" s="14">
        <f t="shared" si="45"/>
        <v>5856.0800000000017</v>
      </c>
      <c r="H222" s="14">
        <f t="shared" si="48"/>
        <v>5856.0800000000017</v>
      </c>
      <c r="I222" s="14">
        <f>MOD(H222-Settings!$B$32,Settings!$B$33)</f>
        <v>96.080000000001746</v>
      </c>
      <c r="J222" s="14">
        <f>IF(I222&lt;Settings!$B$30,IF(Settings!$B$30-I222&gt;=E222,H222,H222+(Settings!$B$30-I222)+Settings!$B$31),H222+(Settings!$B$33-I222))</f>
        <v>5856.0800000000017</v>
      </c>
      <c r="K222" s="14">
        <f t="shared" si="49"/>
        <v>5880.1000000000022</v>
      </c>
      <c r="L222" s="14">
        <f t="shared" si="50"/>
        <v>5880.1000000000022</v>
      </c>
      <c r="M222" s="14">
        <f t="shared" si="46"/>
        <v>5858.6388278641271</v>
      </c>
      <c r="N222" s="14">
        <f t="shared" si="51"/>
        <v>5880.1000000000022</v>
      </c>
      <c r="O222" s="13">
        <f>Arrivals!I222</f>
        <v>0.8871870080075529</v>
      </c>
      <c r="P222" s="14">
        <f t="shared" si="52"/>
        <v>5880.9871870080096</v>
      </c>
      <c r="Q222" s="14">
        <f t="shared" si="53"/>
        <v>78.187233117018877</v>
      </c>
      <c r="R222" s="14">
        <f t="shared" si="54"/>
        <v>53.280046109010982</v>
      </c>
      <c r="S222" s="14">
        <f t="shared" si="55"/>
        <v>0</v>
      </c>
      <c r="T222" s="14">
        <f t="shared" si="56"/>
        <v>0</v>
      </c>
      <c r="U222" s="14">
        <f t="shared" si="57"/>
        <v>53.280046109010982</v>
      </c>
      <c r="V222" t="str">
        <f>IF(MOD(C222-Settings!$B$32,Settings!$B$33)&lt;Settings!$B$30,"Up","Down")</f>
        <v>Up</v>
      </c>
      <c r="W222" s="15">
        <f>IF(OR(E222&gt;Settings!$B$30,Q222&gt;Settings!$B$37),0,1)</f>
        <v>1</v>
      </c>
      <c r="X222" s="15">
        <f>IF(AND(W222=1,Q222&lt;=Settings!$B$36),1,0)</f>
        <v>1</v>
      </c>
    </row>
    <row r="223" spans="1:24" x14ac:dyDescent="0.25">
      <c r="A223">
        <v>2</v>
      </c>
      <c r="B223">
        <v>98</v>
      </c>
      <c r="C223" s="13">
        <f>Arrivals!F223</f>
        <v>5848.085616396932</v>
      </c>
      <c r="D223" s="13">
        <f>Arrivals!K223</f>
        <v>300</v>
      </c>
      <c r="E223" s="14">
        <f>D223*8/Settings!$B$28+Settings!$B$29</f>
        <v>24.02</v>
      </c>
      <c r="F223" s="14">
        <f t="shared" si="47"/>
        <v>5848.085616396932</v>
      </c>
      <c r="G223" s="14">
        <f t="shared" ref="G223:G245" si="58">K222</f>
        <v>5880.1000000000022</v>
      </c>
      <c r="H223" s="14">
        <f t="shared" si="48"/>
        <v>5880.1000000000022</v>
      </c>
      <c r="I223" s="14">
        <f>MOD(H223-Settings!$B$32,Settings!$B$33)</f>
        <v>120.10000000000218</v>
      </c>
      <c r="J223" s="14">
        <f>IF(I223&lt;Settings!$B$30,IF(Settings!$B$30-I223&gt;=E223,H223,H223+(Settings!$B$30-I223)+Settings!$B$31),H223+(Settings!$B$33-I223))</f>
        <v>5880.1000000000022</v>
      </c>
      <c r="K223" s="14">
        <f t="shared" si="49"/>
        <v>5904.1200000000026</v>
      </c>
      <c r="L223" s="14">
        <f t="shared" si="50"/>
        <v>5904.1200000000026</v>
      </c>
      <c r="M223" s="14">
        <f t="shared" ref="M223:M245" si="59">P222</f>
        <v>5880.9871870080096</v>
      </c>
      <c r="N223" s="14">
        <f t="shared" si="51"/>
        <v>5904.1200000000026</v>
      </c>
      <c r="O223" s="13">
        <f>Arrivals!I223</f>
        <v>1.3099928231651108</v>
      </c>
      <c r="P223" s="14">
        <f t="shared" si="52"/>
        <v>5905.4299928231676</v>
      </c>
      <c r="Q223" s="14">
        <f t="shared" si="53"/>
        <v>57.344376426235613</v>
      </c>
      <c r="R223" s="14">
        <f t="shared" si="54"/>
        <v>32.0143836030702</v>
      </c>
      <c r="S223" s="14">
        <f t="shared" si="55"/>
        <v>0</v>
      </c>
      <c r="T223" s="14">
        <f t="shared" si="56"/>
        <v>0</v>
      </c>
      <c r="U223" s="14">
        <f t="shared" si="57"/>
        <v>32.0143836030702</v>
      </c>
      <c r="V223" t="str">
        <f>IF(MOD(C223-Settings!$B$32,Settings!$B$33)&lt;Settings!$B$30,"Up","Down")</f>
        <v>Up</v>
      </c>
      <c r="W223" s="15">
        <f>IF(OR(E223&gt;Settings!$B$30,Q223&gt;Settings!$B$37),0,1)</f>
        <v>1</v>
      </c>
      <c r="X223" s="15">
        <f>IF(AND(W223=1,Q223&lt;=Settings!$B$36),1,0)</f>
        <v>1</v>
      </c>
    </row>
    <row r="224" spans="1:24" x14ac:dyDescent="0.25">
      <c r="A224">
        <v>2</v>
      </c>
      <c r="B224">
        <v>99</v>
      </c>
      <c r="C224" s="13">
        <f>Arrivals!F224</f>
        <v>5910.0095420908092</v>
      </c>
      <c r="D224" s="13">
        <f>Arrivals!K224</f>
        <v>300</v>
      </c>
      <c r="E224" s="14">
        <f>D224*8/Settings!$B$28+Settings!$B$29</f>
        <v>24.02</v>
      </c>
      <c r="F224" s="14">
        <f t="shared" si="47"/>
        <v>5910.0095420908092</v>
      </c>
      <c r="G224" s="14">
        <f t="shared" si="58"/>
        <v>5904.1200000000026</v>
      </c>
      <c r="H224" s="14">
        <f t="shared" si="48"/>
        <v>5910.0095420908092</v>
      </c>
      <c r="I224" s="14">
        <f>MOD(H224-Settings!$B$32,Settings!$B$33)</f>
        <v>150.00954209080919</v>
      </c>
      <c r="J224" s="14">
        <f>IF(I224&lt;Settings!$B$30,IF(Settings!$B$30-I224&gt;=E224,H224,H224+(Settings!$B$30-I224)+Settings!$B$31),H224+(Settings!$B$33-I224))</f>
        <v>5910.0095420908092</v>
      </c>
      <c r="K224" s="14">
        <f t="shared" si="49"/>
        <v>5934.0295420908096</v>
      </c>
      <c r="L224" s="14">
        <f t="shared" si="50"/>
        <v>5934.0295420908096</v>
      </c>
      <c r="M224" s="14">
        <f t="shared" si="59"/>
        <v>5905.4299928231676</v>
      </c>
      <c r="N224" s="14">
        <f t="shared" si="51"/>
        <v>5934.0295420908096</v>
      </c>
      <c r="O224" s="13">
        <f>Arrivals!I224</f>
        <v>6.0913881774174286</v>
      </c>
      <c r="P224" s="14">
        <f t="shared" si="52"/>
        <v>5940.1209302682273</v>
      </c>
      <c r="Q224" s="14">
        <f t="shared" si="53"/>
        <v>30.111388177418121</v>
      </c>
      <c r="R224" s="14">
        <f t="shared" si="54"/>
        <v>0</v>
      </c>
      <c r="S224" s="14">
        <f t="shared" si="55"/>
        <v>0</v>
      </c>
      <c r="T224" s="14">
        <f t="shared" si="56"/>
        <v>0</v>
      </c>
      <c r="U224" s="14">
        <f t="shared" si="57"/>
        <v>0</v>
      </c>
      <c r="V224" t="str">
        <f>IF(MOD(C224-Settings!$B$32,Settings!$B$33)&lt;Settings!$B$30,"Up","Down")</f>
        <v>Up</v>
      </c>
      <c r="W224" s="15">
        <f>IF(OR(E224&gt;Settings!$B$30,Q224&gt;Settings!$B$37),0,1)</f>
        <v>1</v>
      </c>
      <c r="X224" s="15">
        <f>IF(AND(W224=1,Q224&lt;=Settings!$B$36),1,0)</f>
        <v>1</v>
      </c>
    </row>
    <row r="225" spans="1:24" x14ac:dyDescent="0.25">
      <c r="A225">
        <v>2</v>
      </c>
      <c r="B225">
        <v>100</v>
      </c>
      <c r="C225" s="13">
        <f>Arrivals!F225</f>
        <v>5920.7743386025904</v>
      </c>
      <c r="D225" s="13">
        <f>Arrivals!K225</f>
        <v>300</v>
      </c>
      <c r="E225" s="14">
        <f>D225*8/Settings!$B$28+Settings!$B$29</f>
        <v>24.02</v>
      </c>
      <c r="F225" s="14">
        <f t="shared" si="47"/>
        <v>5920.7743386025904</v>
      </c>
      <c r="G225" s="14">
        <f t="shared" si="58"/>
        <v>5934.0295420908096</v>
      </c>
      <c r="H225" s="14">
        <f t="shared" si="48"/>
        <v>5934.0295420908096</v>
      </c>
      <c r="I225" s="14">
        <f>MOD(H225-Settings!$B$32,Settings!$B$33)</f>
        <v>174.02954209080963</v>
      </c>
      <c r="J225" s="14">
        <f>IF(I225&lt;Settings!$B$30,IF(Settings!$B$30-I225&gt;=E225,H225,H225+(Settings!$B$30-I225)+Settings!$B$31),H225+(Settings!$B$33-I225))</f>
        <v>5934.0295420908096</v>
      </c>
      <c r="K225" s="14">
        <f t="shared" si="49"/>
        <v>5958.0495420908101</v>
      </c>
      <c r="L225" s="14">
        <f t="shared" si="50"/>
        <v>5958.0495420908101</v>
      </c>
      <c r="M225" s="14">
        <f t="shared" si="59"/>
        <v>5940.1209302682273</v>
      </c>
      <c r="N225" s="14">
        <f t="shared" si="51"/>
        <v>5958.0495420908101</v>
      </c>
      <c r="O225" s="13">
        <f>Arrivals!I225</f>
        <v>3.2826149537322751</v>
      </c>
      <c r="P225" s="14">
        <f t="shared" si="52"/>
        <v>5961.3321570445423</v>
      </c>
      <c r="Q225" s="14">
        <f t="shared" si="53"/>
        <v>40.557818441951895</v>
      </c>
      <c r="R225" s="14">
        <f t="shared" si="54"/>
        <v>13.255203488219195</v>
      </c>
      <c r="S225" s="14">
        <f t="shared" si="55"/>
        <v>0</v>
      </c>
      <c r="T225" s="14">
        <f t="shared" si="56"/>
        <v>0</v>
      </c>
      <c r="U225" s="14">
        <f t="shared" si="57"/>
        <v>13.255203488219195</v>
      </c>
      <c r="V225" t="str">
        <f>IF(MOD(C225-Settings!$B$32,Settings!$B$33)&lt;Settings!$B$30,"Up","Down")</f>
        <v>Up</v>
      </c>
      <c r="W225" s="15">
        <f>IF(OR(E225&gt;Settings!$B$30,Q225&gt;Settings!$B$37),0,1)</f>
        <v>1</v>
      </c>
      <c r="X225" s="15">
        <f>IF(AND(W225=1,Q225&lt;=Settings!$B$36),1,0)</f>
        <v>1</v>
      </c>
    </row>
    <row r="226" spans="1:24" x14ac:dyDescent="0.25">
      <c r="A226">
        <v>2</v>
      </c>
      <c r="B226">
        <v>101</v>
      </c>
      <c r="C226" s="13">
        <f>Arrivals!F226</f>
        <v>5948.9237439108128</v>
      </c>
      <c r="D226" s="13">
        <f>Arrivals!K226</f>
        <v>300</v>
      </c>
      <c r="E226" s="14">
        <f>D226*8/Settings!$B$28+Settings!$B$29</f>
        <v>24.02</v>
      </c>
      <c r="F226" s="14">
        <f t="shared" si="47"/>
        <v>5948.9237439108128</v>
      </c>
      <c r="G226" s="14">
        <f t="shared" si="58"/>
        <v>5958.0495420908101</v>
      </c>
      <c r="H226" s="14">
        <f t="shared" si="48"/>
        <v>5958.0495420908101</v>
      </c>
      <c r="I226" s="14">
        <f>MOD(H226-Settings!$B$32,Settings!$B$33)</f>
        <v>198.04954209081006</v>
      </c>
      <c r="J226" s="14">
        <f>IF(I226&lt;Settings!$B$30,IF(Settings!$B$30-I226&gt;=E226,H226,H226+(Settings!$B$30-I226)+Settings!$B$31),H226+(Settings!$B$33-I226))</f>
        <v>5958.0495420908101</v>
      </c>
      <c r="K226" s="14">
        <f t="shared" si="49"/>
        <v>5982.0695420908105</v>
      </c>
      <c r="L226" s="14">
        <f t="shared" si="50"/>
        <v>5982.0695420908105</v>
      </c>
      <c r="M226" s="14">
        <f t="shared" si="59"/>
        <v>5961.3321570445423</v>
      </c>
      <c r="N226" s="14">
        <f t="shared" si="51"/>
        <v>5982.0695420908105</v>
      </c>
      <c r="O226" s="13">
        <f>Arrivals!I226</f>
        <v>2.7949876739619546</v>
      </c>
      <c r="P226" s="14">
        <f t="shared" si="52"/>
        <v>5984.8645297647727</v>
      </c>
      <c r="Q226" s="14">
        <f t="shared" si="53"/>
        <v>35.940785853959824</v>
      </c>
      <c r="R226" s="14">
        <f t="shared" si="54"/>
        <v>9.1257981799972185</v>
      </c>
      <c r="S226" s="14">
        <f t="shared" si="55"/>
        <v>0</v>
      </c>
      <c r="T226" s="14">
        <f t="shared" si="56"/>
        <v>0</v>
      </c>
      <c r="U226" s="14">
        <f t="shared" si="57"/>
        <v>9.1257981799972185</v>
      </c>
      <c r="V226" t="str">
        <f>IF(MOD(C226-Settings!$B$32,Settings!$B$33)&lt;Settings!$B$30,"Up","Down")</f>
        <v>Up</v>
      </c>
      <c r="W226" s="15">
        <f>IF(OR(E226&gt;Settings!$B$30,Q226&gt;Settings!$B$37),0,1)</f>
        <v>1</v>
      </c>
      <c r="X226" s="15">
        <f>IF(AND(W226=1,Q226&lt;=Settings!$B$36),1,0)</f>
        <v>1</v>
      </c>
    </row>
    <row r="227" spans="1:24" x14ac:dyDescent="0.25">
      <c r="A227">
        <v>2</v>
      </c>
      <c r="B227">
        <v>102</v>
      </c>
      <c r="C227" s="13">
        <f>Arrivals!F227</f>
        <v>6026.4589611498768</v>
      </c>
      <c r="D227" s="13">
        <f>Arrivals!K227</f>
        <v>300</v>
      </c>
      <c r="E227" s="14">
        <f>D227*8/Settings!$B$28+Settings!$B$29</f>
        <v>24.02</v>
      </c>
      <c r="F227" s="14">
        <f t="shared" si="47"/>
        <v>6026.4589611498768</v>
      </c>
      <c r="G227" s="14">
        <f t="shared" si="58"/>
        <v>5982.0695420908105</v>
      </c>
      <c r="H227" s="14">
        <f t="shared" si="48"/>
        <v>6026.4589611498768</v>
      </c>
      <c r="I227" s="14">
        <f>MOD(H227-Settings!$B$32,Settings!$B$33)</f>
        <v>266.45896114987681</v>
      </c>
      <c r="J227" s="14">
        <f>IF(I227&lt;Settings!$B$30,IF(Settings!$B$30-I227&gt;=E227,H227,H227+(Settings!$B$30-I227)+Settings!$B$31),H227+(Settings!$B$33-I227))</f>
        <v>6026.4589611498768</v>
      </c>
      <c r="K227" s="14">
        <f t="shared" si="49"/>
        <v>6050.4789611498773</v>
      </c>
      <c r="L227" s="14">
        <f t="shared" si="50"/>
        <v>6050.4789611498773</v>
      </c>
      <c r="M227" s="14">
        <f t="shared" si="59"/>
        <v>5984.8645297647727</v>
      </c>
      <c r="N227" s="14">
        <f t="shared" si="51"/>
        <v>6050.4789611498773</v>
      </c>
      <c r="O227" s="13">
        <f>Arrivals!I227</f>
        <v>2.2197282631203508</v>
      </c>
      <c r="P227" s="14">
        <f t="shared" si="52"/>
        <v>6052.6986894129977</v>
      </c>
      <c r="Q227" s="14">
        <f t="shared" si="53"/>
        <v>26.239728263120924</v>
      </c>
      <c r="R227" s="14">
        <f t="shared" si="54"/>
        <v>0</v>
      </c>
      <c r="S227" s="14">
        <f t="shared" si="55"/>
        <v>0</v>
      </c>
      <c r="T227" s="14">
        <f t="shared" si="56"/>
        <v>0</v>
      </c>
      <c r="U227" s="14">
        <f t="shared" si="57"/>
        <v>0</v>
      </c>
      <c r="V227" t="str">
        <f>IF(MOD(C227-Settings!$B$32,Settings!$B$33)&lt;Settings!$B$30,"Up","Down")</f>
        <v>Up</v>
      </c>
      <c r="W227" s="15">
        <f>IF(OR(E227&gt;Settings!$B$30,Q227&gt;Settings!$B$37),0,1)</f>
        <v>1</v>
      </c>
      <c r="X227" s="15">
        <f>IF(AND(W227=1,Q227&lt;=Settings!$B$36),1,0)</f>
        <v>1</v>
      </c>
    </row>
    <row r="228" spans="1:24" x14ac:dyDescent="0.25">
      <c r="A228">
        <v>2</v>
      </c>
      <c r="B228">
        <v>103</v>
      </c>
      <c r="C228" s="13">
        <f>Arrivals!F228</f>
        <v>6193.8122158832557</v>
      </c>
      <c r="D228" s="13">
        <f>Arrivals!K228</f>
        <v>300</v>
      </c>
      <c r="E228" s="14">
        <f>D228*8/Settings!$B$28+Settings!$B$29</f>
        <v>24.02</v>
      </c>
      <c r="F228" s="14">
        <f t="shared" si="47"/>
        <v>6193.8122158832557</v>
      </c>
      <c r="G228" s="14">
        <f t="shared" si="58"/>
        <v>6050.4789611498773</v>
      </c>
      <c r="H228" s="14">
        <f t="shared" si="48"/>
        <v>6193.8122158832557</v>
      </c>
      <c r="I228" s="14">
        <f>MOD(H228-Settings!$B$32,Settings!$B$33)</f>
        <v>433.8122158832557</v>
      </c>
      <c r="J228" s="14">
        <f>IF(I228&lt;Settings!$B$30,IF(Settings!$B$30-I228&gt;=E228,H228,H228+(Settings!$B$30-I228)+Settings!$B$31),H228+(Settings!$B$33-I228))</f>
        <v>6193.8122158832557</v>
      </c>
      <c r="K228" s="14">
        <f t="shared" si="49"/>
        <v>6217.8322158832561</v>
      </c>
      <c r="L228" s="14">
        <f t="shared" si="50"/>
        <v>6217.8322158832561</v>
      </c>
      <c r="M228" s="14">
        <f t="shared" si="59"/>
        <v>6052.6986894129977</v>
      </c>
      <c r="N228" s="14">
        <f t="shared" si="51"/>
        <v>6217.8322158832561</v>
      </c>
      <c r="O228" s="13">
        <f>Arrivals!I228</f>
        <v>9.7228136615416076</v>
      </c>
      <c r="P228" s="14">
        <f t="shared" si="52"/>
        <v>6227.5550295447974</v>
      </c>
      <c r="Q228" s="14">
        <f t="shared" si="53"/>
        <v>33.742813661541732</v>
      </c>
      <c r="R228" s="14">
        <f t="shared" si="54"/>
        <v>0</v>
      </c>
      <c r="S228" s="14">
        <f t="shared" si="55"/>
        <v>0</v>
      </c>
      <c r="T228" s="14">
        <f t="shared" si="56"/>
        <v>0</v>
      </c>
      <c r="U228" s="14">
        <f t="shared" si="57"/>
        <v>0</v>
      </c>
      <c r="V228" t="str">
        <f>IF(MOD(C228-Settings!$B$32,Settings!$B$33)&lt;Settings!$B$30,"Up","Down")</f>
        <v>Up</v>
      </c>
      <c r="W228" s="15">
        <f>IF(OR(E228&gt;Settings!$B$30,Q228&gt;Settings!$B$37),0,1)</f>
        <v>1</v>
      </c>
      <c r="X228" s="15">
        <f>IF(AND(W228=1,Q228&lt;=Settings!$B$36),1,0)</f>
        <v>1</v>
      </c>
    </row>
    <row r="229" spans="1:24" x14ac:dyDescent="0.25">
      <c r="A229">
        <v>2</v>
      </c>
      <c r="B229">
        <v>104</v>
      </c>
      <c r="C229" s="13">
        <f>Arrivals!F229</f>
        <v>6325.7528213634478</v>
      </c>
      <c r="D229" s="13">
        <f>Arrivals!K229</f>
        <v>300</v>
      </c>
      <c r="E229" s="14">
        <f>D229*8/Settings!$B$28+Settings!$B$29</f>
        <v>24.02</v>
      </c>
      <c r="F229" s="14">
        <f t="shared" si="47"/>
        <v>6325.7528213634478</v>
      </c>
      <c r="G229" s="14">
        <f t="shared" si="58"/>
        <v>6217.8322158832561</v>
      </c>
      <c r="H229" s="14">
        <f t="shared" si="48"/>
        <v>6325.7528213634478</v>
      </c>
      <c r="I229" s="14">
        <f>MOD(H229-Settings!$B$32,Settings!$B$33)</f>
        <v>565.75282136344777</v>
      </c>
      <c r="J229" s="14">
        <f>IF(I229&lt;Settings!$B$30,IF(Settings!$B$30-I229&gt;=E229,H229,H229+(Settings!$B$30-I229)+Settings!$B$31),H229+(Settings!$B$33-I229))</f>
        <v>6325.7528213634478</v>
      </c>
      <c r="K229" s="14">
        <f t="shared" si="49"/>
        <v>6349.7728213634482</v>
      </c>
      <c r="L229" s="14">
        <f t="shared" si="50"/>
        <v>6349.7728213634482</v>
      </c>
      <c r="M229" s="14">
        <f t="shared" si="59"/>
        <v>6227.5550295447974</v>
      </c>
      <c r="N229" s="14">
        <f t="shared" si="51"/>
        <v>6349.7728213634482</v>
      </c>
      <c r="O229" s="13">
        <f>Arrivals!I229</f>
        <v>2.0793771650500665</v>
      </c>
      <c r="P229" s="14">
        <f t="shared" si="52"/>
        <v>6351.8521985284979</v>
      </c>
      <c r="Q229" s="14">
        <f t="shared" si="53"/>
        <v>26.0993771650501</v>
      </c>
      <c r="R229" s="14">
        <f t="shared" si="54"/>
        <v>0</v>
      </c>
      <c r="S229" s="14">
        <f t="shared" si="55"/>
        <v>0</v>
      </c>
      <c r="T229" s="14">
        <f t="shared" si="56"/>
        <v>0</v>
      </c>
      <c r="U229" s="14">
        <f t="shared" si="57"/>
        <v>0</v>
      </c>
      <c r="V229" t="str">
        <f>IF(MOD(C229-Settings!$B$32,Settings!$B$33)&lt;Settings!$B$30,"Up","Down")</f>
        <v>Up</v>
      </c>
      <c r="W229" s="15">
        <f>IF(OR(E229&gt;Settings!$B$30,Q229&gt;Settings!$B$37),0,1)</f>
        <v>1</v>
      </c>
      <c r="X229" s="15">
        <f>IF(AND(W229=1,Q229&lt;=Settings!$B$36),1,0)</f>
        <v>1</v>
      </c>
    </row>
    <row r="230" spans="1:24" x14ac:dyDescent="0.25">
      <c r="A230">
        <v>2</v>
      </c>
      <c r="B230">
        <v>105</v>
      </c>
      <c r="C230" s="13">
        <f>Arrivals!F230</f>
        <v>6456.537056535517</v>
      </c>
      <c r="D230" s="13">
        <f>Arrivals!K230</f>
        <v>300</v>
      </c>
      <c r="E230" s="14">
        <f>D230*8/Settings!$B$28+Settings!$B$29</f>
        <v>24.02</v>
      </c>
      <c r="F230" s="14">
        <f t="shared" si="47"/>
        <v>6456.537056535517</v>
      </c>
      <c r="G230" s="14">
        <f t="shared" si="58"/>
        <v>6349.7728213634482</v>
      </c>
      <c r="H230" s="14">
        <f t="shared" si="48"/>
        <v>6456.537056535517</v>
      </c>
      <c r="I230" s="14">
        <f>MOD(H230-Settings!$B$32,Settings!$B$33)</f>
        <v>696.53705653551697</v>
      </c>
      <c r="J230" s="14">
        <f>IF(I230&lt;Settings!$B$30,IF(Settings!$B$30-I230&gt;=E230,H230,H230+(Settings!$B$30-I230)+Settings!$B$31),H230+(Settings!$B$33-I230))</f>
        <v>6480</v>
      </c>
      <c r="K230" s="14">
        <f t="shared" si="49"/>
        <v>6504.02</v>
      </c>
      <c r="L230" s="14">
        <f t="shared" si="50"/>
        <v>6504.02</v>
      </c>
      <c r="M230" s="14">
        <f t="shared" si="59"/>
        <v>6351.8521985284979</v>
      </c>
      <c r="N230" s="14">
        <f t="shared" si="51"/>
        <v>6504.02</v>
      </c>
      <c r="O230" s="13">
        <f>Arrivals!I230</f>
        <v>1.644951670517131</v>
      </c>
      <c r="P230" s="14">
        <f t="shared" si="52"/>
        <v>6505.6649516705174</v>
      </c>
      <c r="Q230" s="14">
        <f t="shared" si="53"/>
        <v>49.127895135000472</v>
      </c>
      <c r="R230" s="14">
        <f t="shared" si="54"/>
        <v>0</v>
      </c>
      <c r="S230" s="14">
        <f t="shared" si="55"/>
        <v>23.462943464483033</v>
      </c>
      <c r="T230" s="14">
        <f t="shared" si="56"/>
        <v>0</v>
      </c>
      <c r="U230" s="14">
        <f t="shared" si="57"/>
        <v>23.462943464483033</v>
      </c>
      <c r="V230" t="str">
        <f>IF(MOD(C230-Settings!$B$32,Settings!$B$33)&lt;Settings!$B$30,"Up","Down")</f>
        <v>Down</v>
      </c>
      <c r="W230" s="15">
        <f>IF(OR(E230&gt;Settings!$B$30,Q230&gt;Settings!$B$37),0,1)</f>
        <v>1</v>
      </c>
      <c r="X230" s="15">
        <f>IF(AND(W230=1,Q230&lt;=Settings!$B$36),1,0)</f>
        <v>1</v>
      </c>
    </row>
    <row r="231" spans="1:24" x14ac:dyDescent="0.25">
      <c r="A231">
        <v>2</v>
      </c>
      <c r="B231">
        <v>106</v>
      </c>
      <c r="C231" s="13">
        <f>Arrivals!F231</f>
        <v>6513.3016364339555</v>
      </c>
      <c r="D231" s="13">
        <f>Arrivals!K231</f>
        <v>300</v>
      </c>
      <c r="E231" s="14">
        <f>D231*8/Settings!$B$28+Settings!$B$29</f>
        <v>24.02</v>
      </c>
      <c r="F231" s="14">
        <f t="shared" si="47"/>
        <v>6513.3016364339555</v>
      </c>
      <c r="G231" s="14">
        <f t="shared" si="58"/>
        <v>6504.02</v>
      </c>
      <c r="H231" s="14">
        <f t="shared" si="48"/>
        <v>6513.3016364339555</v>
      </c>
      <c r="I231" s="14">
        <f>MOD(H231-Settings!$B$32,Settings!$B$33)</f>
        <v>33.301636433955537</v>
      </c>
      <c r="J231" s="14">
        <f>IF(I231&lt;Settings!$B$30,IF(Settings!$B$30-I231&gt;=E231,H231,H231+(Settings!$B$30-I231)+Settings!$B$31),H231+(Settings!$B$33-I231))</f>
        <v>6513.3016364339555</v>
      </c>
      <c r="K231" s="14">
        <f t="shared" si="49"/>
        <v>6537.321636433956</v>
      </c>
      <c r="L231" s="14">
        <f t="shared" si="50"/>
        <v>6537.321636433956</v>
      </c>
      <c r="M231" s="14">
        <f t="shared" si="59"/>
        <v>6505.6649516705174</v>
      </c>
      <c r="N231" s="14">
        <f t="shared" si="51"/>
        <v>6537.321636433956</v>
      </c>
      <c r="O231" s="13">
        <f>Arrivals!I231</f>
        <v>7.0737084177189553</v>
      </c>
      <c r="P231" s="14">
        <f t="shared" si="52"/>
        <v>6544.395344851675</v>
      </c>
      <c r="Q231" s="14">
        <f t="shared" si="53"/>
        <v>31.093708417719427</v>
      </c>
      <c r="R231" s="14">
        <f t="shared" si="54"/>
        <v>0</v>
      </c>
      <c r="S231" s="14">
        <f t="shared" si="55"/>
        <v>0</v>
      </c>
      <c r="T231" s="14">
        <f t="shared" si="56"/>
        <v>0</v>
      </c>
      <c r="U231" s="14">
        <f t="shared" si="57"/>
        <v>0</v>
      </c>
      <c r="V231" t="str">
        <f>IF(MOD(C231-Settings!$B$32,Settings!$B$33)&lt;Settings!$B$30,"Up","Down")</f>
        <v>Up</v>
      </c>
      <c r="W231" s="15">
        <f>IF(OR(E231&gt;Settings!$B$30,Q231&gt;Settings!$B$37),0,1)</f>
        <v>1</v>
      </c>
      <c r="X231" s="15">
        <f>IF(AND(W231=1,Q231&lt;=Settings!$B$36),1,0)</f>
        <v>1</v>
      </c>
    </row>
    <row r="232" spans="1:24" x14ac:dyDescent="0.25">
      <c r="A232">
        <v>2</v>
      </c>
      <c r="B232">
        <v>107</v>
      </c>
      <c r="C232" s="13">
        <f>Arrivals!F232</f>
        <v>6553.6842099128171</v>
      </c>
      <c r="D232" s="13">
        <f>Arrivals!K232</f>
        <v>300</v>
      </c>
      <c r="E232" s="14">
        <f>D232*8/Settings!$B$28+Settings!$B$29</f>
        <v>24.02</v>
      </c>
      <c r="F232" s="14">
        <f t="shared" si="47"/>
        <v>6553.6842099128171</v>
      </c>
      <c r="G232" s="14">
        <f t="shared" si="58"/>
        <v>6537.321636433956</v>
      </c>
      <c r="H232" s="14">
        <f t="shared" si="48"/>
        <v>6553.6842099128171</v>
      </c>
      <c r="I232" s="14">
        <f>MOD(H232-Settings!$B$32,Settings!$B$33)</f>
        <v>73.684209912817096</v>
      </c>
      <c r="J232" s="14">
        <f>IF(I232&lt;Settings!$B$30,IF(Settings!$B$30-I232&gt;=E232,H232,H232+(Settings!$B$30-I232)+Settings!$B$31),H232+(Settings!$B$33-I232))</f>
        <v>6553.6842099128171</v>
      </c>
      <c r="K232" s="14">
        <f t="shared" si="49"/>
        <v>6577.7042099128175</v>
      </c>
      <c r="L232" s="14">
        <f t="shared" si="50"/>
        <v>6577.7042099128175</v>
      </c>
      <c r="M232" s="14">
        <f t="shared" si="59"/>
        <v>6544.395344851675</v>
      </c>
      <c r="N232" s="14">
        <f t="shared" si="51"/>
        <v>6577.7042099128175</v>
      </c>
      <c r="O232" s="13">
        <f>Arrivals!I232</f>
        <v>4.9110053294257368</v>
      </c>
      <c r="P232" s="14">
        <f t="shared" si="52"/>
        <v>6582.6152152422437</v>
      </c>
      <c r="Q232" s="14">
        <f t="shared" si="53"/>
        <v>28.931005329426625</v>
      </c>
      <c r="R232" s="14">
        <f t="shared" si="54"/>
        <v>0</v>
      </c>
      <c r="S232" s="14">
        <f t="shared" si="55"/>
        <v>0</v>
      </c>
      <c r="T232" s="14">
        <f t="shared" si="56"/>
        <v>0</v>
      </c>
      <c r="U232" s="14">
        <f t="shared" si="57"/>
        <v>0</v>
      </c>
      <c r="V232" t="str">
        <f>IF(MOD(C232-Settings!$B$32,Settings!$B$33)&lt;Settings!$B$30,"Up","Down")</f>
        <v>Up</v>
      </c>
      <c r="W232" s="15">
        <f>IF(OR(E232&gt;Settings!$B$30,Q232&gt;Settings!$B$37),0,1)</f>
        <v>1</v>
      </c>
      <c r="X232" s="15">
        <f>IF(AND(W232=1,Q232&lt;=Settings!$B$36),1,0)</f>
        <v>1</v>
      </c>
    </row>
    <row r="233" spans="1:24" x14ac:dyDescent="0.25">
      <c r="A233">
        <v>2</v>
      </c>
      <c r="B233">
        <v>108</v>
      </c>
      <c r="C233" s="13">
        <f>Arrivals!F233</f>
        <v>6665.1171951971946</v>
      </c>
      <c r="D233" s="13">
        <f>Arrivals!K233</f>
        <v>300</v>
      </c>
      <c r="E233" s="14">
        <f>D233*8/Settings!$B$28+Settings!$B$29</f>
        <v>24.02</v>
      </c>
      <c r="F233" s="14">
        <f t="shared" si="47"/>
        <v>6665.1171951971946</v>
      </c>
      <c r="G233" s="14">
        <f t="shared" si="58"/>
        <v>6577.7042099128175</v>
      </c>
      <c r="H233" s="14">
        <f t="shared" si="48"/>
        <v>6665.1171951971946</v>
      </c>
      <c r="I233" s="14">
        <f>MOD(H233-Settings!$B$32,Settings!$B$33)</f>
        <v>185.11719519719463</v>
      </c>
      <c r="J233" s="14">
        <f>IF(I233&lt;Settings!$B$30,IF(Settings!$B$30-I233&gt;=E233,H233,H233+(Settings!$B$30-I233)+Settings!$B$31),H233+(Settings!$B$33-I233))</f>
        <v>6665.1171951971946</v>
      </c>
      <c r="K233" s="14">
        <f t="shared" si="49"/>
        <v>6689.1371951971951</v>
      </c>
      <c r="L233" s="14">
        <f t="shared" si="50"/>
        <v>6689.1371951971951</v>
      </c>
      <c r="M233" s="14">
        <f t="shared" si="59"/>
        <v>6582.6152152422437</v>
      </c>
      <c r="N233" s="14">
        <f t="shared" si="51"/>
        <v>6689.1371951971951</v>
      </c>
      <c r="O233" s="13">
        <f>Arrivals!I233</f>
        <v>1.9089163948254761</v>
      </c>
      <c r="P233" s="14">
        <f t="shared" si="52"/>
        <v>6691.0461115920207</v>
      </c>
      <c r="Q233" s="14">
        <f t="shared" si="53"/>
        <v>25.928916394826047</v>
      </c>
      <c r="R233" s="14">
        <f t="shared" si="54"/>
        <v>0</v>
      </c>
      <c r="S233" s="14">
        <f t="shared" si="55"/>
        <v>0</v>
      </c>
      <c r="T233" s="14">
        <f t="shared" si="56"/>
        <v>0</v>
      </c>
      <c r="U233" s="14">
        <f t="shared" si="57"/>
        <v>0</v>
      </c>
      <c r="V233" t="str">
        <f>IF(MOD(C233-Settings!$B$32,Settings!$B$33)&lt;Settings!$B$30,"Up","Down")</f>
        <v>Up</v>
      </c>
      <c r="W233" s="15">
        <f>IF(OR(E233&gt;Settings!$B$30,Q233&gt;Settings!$B$37),0,1)</f>
        <v>1</v>
      </c>
      <c r="X233" s="15">
        <f>IF(AND(W233=1,Q233&lt;=Settings!$B$36),1,0)</f>
        <v>1</v>
      </c>
    </row>
    <row r="234" spans="1:24" x14ac:dyDescent="0.25">
      <c r="A234">
        <v>2</v>
      </c>
      <c r="B234">
        <v>109</v>
      </c>
      <c r="C234" s="13">
        <f>Arrivals!F234</f>
        <v>6687.9953486041713</v>
      </c>
      <c r="D234" s="13">
        <f>Arrivals!K234</f>
        <v>300</v>
      </c>
      <c r="E234" s="14">
        <f>D234*8/Settings!$B$28+Settings!$B$29</f>
        <v>24.02</v>
      </c>
      <c r="F234" s="14">
        <f t="shared" si="47"/>
        <v>6687.9953486041713</v>
      </c>
      <c r="G234" s="14">
        <f t="shared" si="58"/>
        <v>6689.1371951971951</v>
      </c>
      <c r="H234" s="14">
        <f t="shared" si="48"/>
        <v>6689.1371951971951</v>
      </c>
      <c r="I234" s="14">
        <f>MOD(H234-Settings!$B$32,Settings!$B$33)</f>
        <v>209.13719519719507</v>
      </c>
      <c r="J234" s="14">
        <f>IF(I234&lt;Settings!$B$30,IF(Settings!$B$30-I234&gt;=E234,H234,H234+(Settings!$B$30-I234)+Settings!$B$31),H234+(Settings!$B$33-I234))</f>
        <v>6689.1371951971951</v>
      </c>
      <c r="K234" s="14">
        <f t="shared" si="49"/>
        <v>6713.1571951971955</v>
      </c>
      <c r="L234" s="14">
        <f t="shared" si="50"/>
        <v>6713.1571951971955</v>
      </c>
      <c r="M234" s="14">
        <f t="shared" si="59"/>
        <v>6691.0461115920207</v>
      </c>
      <c r="N234" s="14">
        <f t="shared" si="51"/>
        <v>6713.1571951971955</v>
      </c>
      <c r="O234" s="13">
        <f>Arrivals!I234</f>
        <v>1.1533792433403194</v>
      </c>
      <c r="P234" s="14">
        <f t="shared" si="52"/>
        <v>6714.3105744405357</v>
      </c>
      <c r="Q234" s="14">
        <f t="shared" si="53"/>
        <v>26.315225836364334</v>
      </c>
      <c r="R234" s="14">
        <f t="shared" si="54"/>
        <v>1.1418465930237289</v>
      </c>
      <c r="S234" s="14">
        <f t="shared" si="55"/>
        <v>0</v>
      </c>
      <c r="T234" s="14">
        <f t="shared" si="56"/>
        <v>0</v>
      </c>
      <c r="U234" s="14">
        <f t="shared" si="57"/>
        <v>1.1418465930237289</v>
      </c>
      <c r="V234" t="str">
        <f>IF(MOD(C234-Settings!$B$32,Settings!$B$33)&lt;Settings!$B$30,"Up","Down")</f>
        <v>Up</v>
      </c>
      <c r="W234" s="15">
        <f>IF(OR(E234&gt;Settings!$B$30,Q234&gt;Settings!$B$37),0,1)</f>
        <v>1</v>
      </c>
      <c r="X234" s="15">
        <f>IF(AND(W234=1,Q234&lt;=Settings!$B$36),1,0)</f>
        <v>1</v>
      </c>
    </row>
    <row r="235" spans="1:24" x14ac:dyDescent="0.25">
      <c r="A235">
        <v>2</v>
      </c>
      <c r="B235">
        <v>110</v>
      </c>
      <c r="C235" s="13">
        <f>Arrivals!F235</f>
        <v>6709.6270608482337</v>
      </c>
      <c r="D235" s="13">
        <f>Arrivals!K235</f>
        <v>300</v>
      </c>
      <c r="E235" s="14">
        <f>D235*8/Settings!$B$28+Settings!$B$29</f>
        <v>24.02</v>
      </c>
      <c r="F235" s="14">
        <f t="shared" si="47"/>
        <v>6709.6270608482337</v>
      </c>
      <c r="G235" s="14">
        <f t="shared" si="58"/>
        <v>6713.1571951971955</v>
      </c>
      <c r="H235" s="14">
        <f t="shared" si="48"/>
        <v>6713.1571951971955</v>
      </c>
      <c r="I235" s="14">
        <f>MOD(H235-Settings!$B$32,Settings!$B$33)</f>
        <v>233.15719519719551</v>
      </c>
      <c r="J235" s="14">
        <f>IF(I235&lt;Settings!$B$30,IF(Settings!$B$30-I235&gt;=E235,H235,H235+(Settings!$B$30-I235)+Settings!$B$31),H235+(Settings!$B$33-I235))</f>
        <v>6713.1571951971955</v>
      </c>
      <c r="K235" s="14">
        <f t="shared" si="49"/>
        <v>6737.1771951971959</v>
      </c>
      <c r="L235" s="14">
        <f t="shared" si="50"/>
        <v>6737.1771951971959</v>
      </c>
      <c r="M235" s="14">
        <f t="shared" si="59"/>
        <v>6714.3105744405357</v>
      </c>
      <c r="N235" s="14">
        <f t="shared" si="51"/>
        <v>6737.1771951971959</v>
      </c>
      <c r="O235" s="13">
        <f>Arrivals!I235</f>
        <v>0.42684733499359501</v>
      </c>
      <c r="P235" s="14">
        <f t="shared" si="52"/>
        <v>6737.6040425321899</v>
      </c>
      <c r="Q235" s="14">
        <f t="shared" si="53"/>
        <v>27.976981683956183</v>
      </c>
      <c r="R235" s="14">
        <f t="shared" si="54"/>
        <v>3.5301343489618375</v>
      </c>
      <c r="S235" s="14">
        <f t="shared" si="55"/>
        <v>0</v>
      </c>
      <c r="T235" s="14">
        <f t="shared" si="56"/>
        <v>0</v>
      </c>
      <c r="U235" s="14">
        <f t="shared" si="57"/>
        <v>3.5301343489618375</v>
      </c>
      <c r="V235" t="str">
        <f>IF(MOD(C235-Settings!$B$32,Settings!$B$33)&lt;Settings!$B$30,"Up","Down")</f>
        <v>Up</v>
      </c>
      <c r="W235" s="15">
        <f>IF(OR(E235&gt;Settings!$B$30,Q235&gt;Settings!$B$37),0,1)</f>
        <v>1</v>
      </c>
      <c r="X235" s="15">
        <f>IF(AND(W235=1,Q235&lt;=Settings!$B$36),1,0)</f>
        <v>1</v>
      </c>
    </row>
    <row r="236" spans="1:24" x14ac:dyDescent="0.25">
      <c r="A236">
        <v>2</v>
      </c>
      <c r="B236">
        <v>111</v>
      </c>
      <c r="C236" s="13">
        <f>Arrivals!F236</f>
        <v>6735.4646554157398</v>
      </c>
      <c r="D236" s="13">
        <f>Arrivals!K236</f>
        <v>300</v>
      </c>
      <c r="E236" s="14">
        <f>D236*8/Settings!$B$28+Settings!$B$29</f>
        <v>24.02</v>
      </c>
      <c r="F236" s="14">
        <f t="shared" si="47"/>
        <v>6735.4646554157398</v>
      </c>
      <c r="G236" s="14">
        <f t="shared" si="58"/>
        <v>6737.1771951971959</v>
      </c>
      <c r="H236" s="14">
        <f t="shared" si="48"/>
        <v>6737.1771951971959</v>
      </c>
      <c r="I236" s="14">
        <f>MOD(H236-Settings!$B$32,Settings!$B$33)</f>
        <v>257.17719519719594</v>
      </c>
      <c r="J236" s="14">
        <f>IF(I236&lt;Settings!$B$30,IF(Settings!$B$30-I236&gt;=E236,H236,H236+(Settings!$B$30-I236)+Settings!$B$31),H236+(Settings!$B$33-I236))</f>
        <v>6737.1771951971959</v>
      </c>
      <c r="K236" s="14">
        <f t="shared" si="49"/>
        <v>6761.1971951971964</v>
      </c>
      <c r="L236" s="14">
        <f t="shared" si="50"/>
        <v>6761.1971951971964</v>
      </c>
      <c r="M236" s="14">
        <f t="shared" si="59"/>
        <v>6737.6040425321899</v>
      </c>
      <c r="N236" s="14">
        <f t="shared" si="51"/>
        <v>6761.1971951971964</v>
      </c>
      <c r="O236" s="13">
        <f>Arrivals!I236</f>
        <v>0.54162188027043345</v>
      </c>
      <c r="P236" s="14">
        <f t="shared" si="52"/>
        <v>6761.7388170774666</v>
      </c>
      <c r="Q236" s="14">
        <f t="shared" si="53"/>
        <v>26.274161661726794</v>
      </c>
      <c r="R236" s="14">
        <f t="shared" si="54"/>
        <v>1.7125397814561438</v>
      </c>
      <c r="S236" s="14">
        <f t="shared" si="55"/>
        <v>0</v>
      </c>
      <c r="T236" s="14">
        <f t="shared" si="56"/>
        <v>0</v>
      </c>
      <c r="U236" s="14">
        <f t="shared" si="57"/>
        <v>1.7125397814561438</v>
      </c>
      <c r="V236" t="str">
        <f>IF(MOD(C236-Settings!$B$32,Settings!$B$33)&lt;Settings!$B$30,"Up","Down")</f>
        <v>Up</v>
      </c>
      <c r="W236" s="15">
        <f>IF(OR(E236&gt;Settings!$B$30,Q236&gt;Settings!$B$37),0,1)</f>
        <v>1</v>
      </c>
      <c r="X236" s="15">
        <f>IF(AND(W236=1,Q236&lt;=Settings!$B$36),1,0)</f>
        <v>1</v>
      </c>
    </row>
    <row r="237" spans="1:24" x14ac:dyDescent="0.25">
      <c r="A237">
        <v>2</v>
      </c>
      <c r="B237">
        <v>112</v>
      </c>
      <c r="C237" s="13">
        <f>Arrivals!F237</f>
        <v>6816.734421320095</v>
      </c>
      <c r="D237" s="13">
        <f>Arrivals!K237</f>
        <v>300</v>
      </c>
      <c r="E237" s="14">
        <f>D237*8/Settings!$B$28+Settings!$B$29</f>
        <v>24.02</v>
      </c>
      <c r="F237" s="14">
        <f t="shared" si="47"/>
        <v>6816.734421320095</v>
      </c>
      <c r="G237" s="14">
        <f t="shared" si="58"/>
        <v>6761.1971951971964</v>
      </c>
      <c r="H237" s="14">
        <f t="shared" si="48"/>
        <v>6816.734421320095</v>
      </c>
      <c r="I237" s="14">
        <f>MOD(H237-Settings!$B$32,Settings!$B$33)</f>
        <v>336.73442132009495</v>
      </c>
      <c r="J237" s="14">
        <f>IF(I237&lt;Settings!$B$30,IF(Settings!$B$30-I237&gt;=E237,H237,H237+(Settings!$B$30-I237)+Settings!$B$31),H237+(Settings!$B$33-I237))</f>
        <v>6816.734421320095</v>
      </c>
      <c r="K237" s="14">
        <f t="shared" si="49"/>
        <v>6840.7544213200954</v>
      </c>
      <c r="L237" s="14">
        <f t="shared" si="50"/>
        <v>6840.7544213200954</v>
      </c>
      <c r="M237" s="14">
        <f t="shared" si="59"/>
        <v>6761.7388170774666</v>
      </c>
      <c r="N237" s="14">
        <f t="shared" si="51"/>
        <v>6840.7544213200954</v>
      </c>
      <c r="O237" s="13">
        <f>Arrivals!I237</f>
        <v>2.1078747988983237</v>
      </c>
      <c r="P237" s="14">
        <f t="shared" si="52"/>
        <v>6842.862296118994</v>
      </c>
      <c r="Q237" s="14">
        <f t="shared" si="53"/>
        <v>26.127874798899029</v>
      </c>
      <c r="R237" s="14">
        <f t="shared" si="54"/>
        <v>0</v>
      </c>
      <c r="S237" s="14">
        <f t="shared" si="55"/>
        <v>0</v>
      </c>
      <c r="T237" s="14">
        <f t="shared" si="56"/>
        <v>0</v>
      </c>
      <c r="U237" s="14">
        <f t="shared" si="57"/>
        <v>0</v>
      </c>
      <c r="V237" t="str">
        <f>IF(MOD(C237-Settings!$B$32,Settings!$B$33)&lt;Settings!$B$30,"Up","Down")</f>
        <v>Up</v>
      </c>
      <c r="W237" s="15">
        <f>IF(OR(E237&gt;Settings!$B$30,Q237&gt;Settings!$B$37),0,1)</f>
        <v>1</v>
      </c>
      <c r="X237" s="15">
        <f>IF(AND(W237=1,Q237&lt;=Settings!$B$36),1,0)</f>
        <v>1</v>
      </c>
    </row>
    <row r="238" spans="1:24" x14ac:dyDescent="0.25">
      <c r="A238">
        <v>2</v>
      </c>
      <c r="B238">
        <v>113</v>
      </c>
      <c r="C238" s="13">
        <f>Arrivals!F238</f>
        <v>6857.6902314468634</v>
      </c>
      <c r="D238" s="13">
        <f>Arrivals!K238</f>
        <v>300</v>
      </c>
      <c r="E238" s="14">
        <f>D238*8/Settings!$B$28+Settings!$B$29</f>
        <v>24.02</v>
      </c>
      <c r="F238" s="14">
        <f t="shared" si="47"/>
        <v>6857.6902314468634</v>
      </c>
      <c r="G238" s="14">
        <f t="shared" si="58"/>
        <v>6840.7544213200954</v>
      </c>
      <c r="H238" s="14">
        <f t="shared" si="48"/>
        <v>6857.6902314468634</v>
      </c>
      <c r="I238" s="14">
        <f>MOD(H238-Settings!$B$32,Settings!$B$33)</f>
        <v>377.69023144686344</v>
      </c>
      <c r="J238" s="14">
        <f>IF(I238&lt;Settings!$B$30,IF(Settings!$B$30-I238&gt;=E238,H238,H238+(Settings!$B$30-I238)+Settings!$B$31),H238+(Settings!$B$33-I238))</f>
        <v>6857.6902314468634</v>
      </c>
      <c r="K238" s="14">
        <f t="shared" si="49"/>
        <v>6881.7102314468639</v>
      </c>
      <c r="L238" s="14">
        <f t="shared" si="50"/>
        <v>6881.7102314468639</v>
      </c>
      <c r="M238" s="14">
        <f t="shared" si="59"/>
        <v>6842.862296118994</v>
      </c>
      <c r="N238" s="14">
        <f t="shared" si="51"/>
        <v>6881.7102314468639</v>
      </c>
      <c r="O238" s="13">
        <f>Arrivals!I238</f>
        <v>1.3311802667439565</v>
      </c>
      <c r="P238" s="14">
        <f t="shared" si="52"/>
        <v>6883.0414117136079</v>
      </c>
      <c r="Q238" s="14">
        <f t="shared" si="53"/>
        <v>25.35118026674445</v>
      </c>
      <c r="R238" s="14">
        <f t="shared" si="54"/>
        <v>0</v>
      </c>
      <c r="S238" s="14">
        <f t="shared" si="55"/>
        <v>0</v>
      </c>
      <c r="T238" s="14">
        <f t="shared" si="56"/>
        <v>0</v>
      </c>
      <c r="U238" s="14">
        <f t="shared" si="57"/>
        <v>0</v>
      </c>
      <c r="V238" t="str">
        <f>IF(MOD(C238-Settings!$B$32,Settings!$B$33)&lt;Settings!$B$30,"Up","Down")</f>
        <v>Up</v>
      </c>
      <c r="W238" s="15">
        <f>IF(OR(E238&gt;Settings!$B$30,Q238&gt;Settings!$B$37),0,1)</f>
        <v>1</v>
      </c>
      <c r="X238" s="15">
        <f>IF(AND(W238=1,Q238&lt;=Settings!$B$36),1,0)</f>
        <v>1</v>
      </c>
    </row>
    <row r="239" spans="1:24" x14ac:dyDescent="0.25">
      <c r="A239">
        <v>2</v>
      </c>
      <c r="B239">
        <v>114</v>
      </c>
      <c r="C239" s="13">
        <f>Arrivals!F239</f>
        <v>6885.4914423359996</v>
      </c>
      <c r="D239" s="13">
        <f>Arrivals!K239</f>
        <v>300</v>
      </c>
      <c r="E239" s="14">
        <f>D239*8/Settings!$B$28+Settings!$B$29</f>
        <v>24.02</v>
      </c>
      <c r="F239" s="14">
        <f t="shared" si="47"/>
        <v>6885.4914423359996</v>
      </c>
      <c r="G239" s="14">
        <f t="shared" si="58"/>
        <v>6881.7102314468639</v>
      </c>
      <c r="H239" s="14">
        <f t="shared" si="48"/>
        <v>6885.4914423359996</v>
      </c>
      <c r="I239" s="14">
        <f>MOD(H239-Settings!$B$32,Settings!$B$33)</f>
        <v>405.49144233599964</v>
      </c>
      <c r="J239" s="14">
        <f>IF(I239&lt;Settings!$B$30,IF(Settings!$B$30-I239&gt;=E239,H239,H239+(Settings!$B$30-I239)+Settings!$B$31),H239+(Settings!$B$33-I239))</f>
        <v>6885.4914423359996</v>
      </c>
      <c r="K239" s="14">
        <f t="shared" si="49"/>
        <v>6909.5114423360001</v>
      </c>
      <c r="L239" s="14">
        <f t="shared" si="50"/>
        <v>6909.5114423360001</v>
      </c>
      <c r="M239" s="14">
        <f t="shared" si="59"/>
        <v>6883.0414117136079</v>
      </c>
      <c r="N239" s="14">
        <f t="shared" si="51"/>
        <v>6909.5114423360001</v>
      </c>
      <c r="O239" s="13">
        <f>Arrivals!I239</f>
        <v>5.9544084059213045</v>
      </c>
      <c r="P239" s="14">
        <f t="shared" si="52"/>
        <v>6915.4658507419217</v>
      </c>
      <c r="Q239" s="14">
        <f t="shared" si="53"/>
        <v>29.974408405922077</v>
      </c>
      <c r="R239" s="14">
        <f t="shared" si="54"/>
        <v>0</v>
      </c>
      <c r="S239" s="14">
        <f t="shared" si="55"/>
        <v>0</v>
      </c>
      <c r="T239" s="14">
        <f t="shared" si="56"/>
        <v>0</v>
      </c>
      <c r="U239" s="14">
        <f t="shared" si="57"/>
        <v>0</v>
      </c>
      <c r="V239" t="str">
        <f>IF(MOD(C239-Settings!$B$32,Settings!$B$33)&lt;Settings!$B$30,"Up","Down")</f>
        <v>Up</v>
      </c>
      <c r="W239" s="15">
        <f>IF(OR(E239&gt;Settings!$B$30,Q239&gt;Settings!$B$37),0,1)</f>
        <v>1</v>
      </c>
      <c r="X239" s="15">
        <f>IF(AND(W239=1,Q239&lt;=Settings!$B$36),1,0)</f>
        <v>1</v>
      </c>
    </row>
    <row r="240" spans="1:24" x14ac:dyDescent="0.25">
      <c r="A240">
        <v>2</v>
      </c>
      <c r="B240">
        <v>115</v>
      </c>
      <c r="C240" s="13">
        <f>Arrivals!F240</f>
        <v>6931.6822092465027</v>
      </c>
      <c r="D240" s="13">
        <f>Arrivals!K240</f>
        <v>300</v>
      </c>
      <c r="E240" s="14">
        <f>D240*8/Settings!$B$28+Settings!$B$29</f>
        <v>24.02</v>
      </c>
      <c r="F240" s="14">
        <f t="shared" si="47"/>
        <v>6931.6822092465027</v>
      </c>
      <c r="G240" s="14">
        <f t="shared" si="58"/>
        <v>6909.5114423360001</v>
      </c>
      <c r="H240" s="14">
        <f t="shared" si="48"/>
        <v>6931.6822092465027</v>
      </c>
      <c r="I240" s="14">
        <f>MOD(H240-Settings!$B$32,Settings!$B$33)</f>
        <v>451.68220924650268</v>
      </c>
      <c r="J240" s="14">
        <f>IF(I240&lt;Settings!$B$30,IF(Settings!$B$30-I240&gt;=E240,H240,H240+(Settings!$B$30-I240)+Settings!$B$31),H240+(Settings!$B$33-I240))</f>
        <v>6931.6822092465027</v>
      </c>
      <c r="K240" s="14">
        <f t="shared" si="49"/>
        <v>6955.7022092465031</v>
      </c>
      <c r="L240" s="14">
        <f t="shared" si="50"/>
        <v>6955.7022092465031</v>
      </c>
      <c r="M240" s="14">
        <f t="shared" si="59"/>
        <v>6915.4658507419217</v>
      </c>
      <c r="N240" s="14">
        <f t="shared" si="51"/>
        <v>6955.7022092465031</v>
      </c>
      <c r="O240" s="13">
        <f>Arrivals!I240</f>
        <v>7.9529149056771535</v>
      </c>
      <c r="P240" s="14">
        <f t="shared" si="52"/>
        <v>6963.6551241521802</v>
      </c>
      <c r="Q240" s="14">
        <f t="shared" si="53"/>
        <v>31.972914905677499</v>
      </c>
      <c r="R240" s="14">
        <f t="shared" si="54"/>
        <v>0</v>
      </c>
      <c r="S240" s="14">
        <f t="shared" si="55"/>
        <v>0</v>
      </c>
      <c r="T240" s="14">
        <f t="shared" si="56"/>
        <v>0</v>
      </c>
      <c r="U240" s="14">
        <f t="shared" si="57"/>
        <v>0</v>
      </c>
      <c r="V240" t="str">
        <f>IF(MOD(C240-Settings!$B$32,Settings!$B$33)&lt;Settings!$B$30,"Up","Down")</f>
        <v>Up</v>
      </c>
      <c r="W240" s="15">
        <f>IF(OR(E240&gt;Settings!$B$30,Q240&gt;Settings!$B$37),0,1)</f>
        <v>1</v>
      </c>
      <c r="X240" s="15">
        <f>IF(AND(W240=1,Q240&lt;=Settings!$B$36),1,0)</f>
        <v>1</v>
      </c>
    </row>
    <row r="241" spans="1:24" x14ac:dyDescent="0.25">
      <c r="A241">
        <v>2</v>
      </c>
      <c r="B241">
        <v>116</v>
      </c>
      <c r="C241" s="13">
        <f>Arrivals!F241</f>
        <v>7102.2716229270536</v>
      </c>
      <c r="D241" s="13">
        <f>Arrivals!K241</f>
        <v>300</v>
      </c>
      <c r="E241" s="14">
        <f>D241*8/Settings!$B$28+Settings!$B$29</f>
        <v>24.02</v>
      </c>
      <c r="F241" s="14">
        <f t="shared" si="47"/>
        <v>7102.2716229270536</v>
      </c>
      <c r="G241" s="14">
        <f t="shared" si="58"/>
        <v>6955.7022092465031</v>
      </c>
      <c r="H241" s="14">
        <f t="shared" si="48"/>
        <v>7102.2716229270536</v>
      </c>
      <c r="I241" s="14">
        <f>MOD(H241-Settings!$B$32,Settings!$B$33)</f>
        <v>622.27162292705361</v>
      </c>
      <c r="J241" s="14">
        <f>IF(I241&lt;Settings!$B$30,IF(Settings!$B$30-I241&gt;=E241,H241,H241+(Settings!$B$30-I241)+Settings!$B$31),H241+(Settings!$B$33-I241))</f>
        <v>7200</v>
      </c>
      <c r="K241" s="14">
        <f t="shared" si="49"/>
        <v>7224.02</v>
      </c>
      <c r="L241" s="14">
        <f t="shared" si="50"/>
        <v>7224.02</v>
      </c>
      <c r="M241" s="14">
        <f t="shared" si="59"/>
        <v>6963.6551241521802</v>
      </c>
      <c r="N241" s="14">
        <f t="shared" si="51"/>
        <v>7224.02</v>
      </c>
      <c r="O241" s="13">
        <f>Arrivals!I241</f>
        <v>2.669789860748899</v>
      </c>
      <c r="P241" s="14">
        <f t="shared" si="52"/>
        <v>7226.6897898607494</v>
      </c>
      <c r="Q241" s="14">
        <f t="shared" si="53"/>
        <v>124.41816693369583</v>
      </c>
      <c r="R241" s="14">
        <f t="shared" si="54"/>
        <v>0</v>
      </c>
      <c r="S241" s="14">
        <f t="shared" si="55"/>
        <v>97.728377072946387</v>
      </c>
      <c r="T241" s="14">
        <f t="shared" si="56"/>
        <v>0</v>
      </c>
      <c r="U241" s="14">
        <f t="shared" si="57"/>
        <v>97.728377072946387</v>
      </c>
      <c r="V241" t="str">
        <f>IF(MOD(C241-Settings!$B$32,Settings!$B$33)&lt;Settings!$B$30,"Up","Down")</f>
        <v>Down</v>
      </c>
      <c r="W241" s="15">
        <f>IF(OR(E241&gt;Settings!$B$30,Q241&gt;Settings!$B$37),0,1)</f>
        <v>1</v>
      </c>
      <c r="X241" s="15">
        <f>IF(AND(W241=1,Q241&lt;=Settings!$B$36),1,0)</f>
        <v>0</v>
      </c>
    </row>
    <row r="242" spans="1:24" x14ac:dyDescent="0.25">
      <c r="A242">
        <v>2</v>
      </c>
      <c r="B242">
        <v>117</v>
      </c>
      <c r="C242" s="13">
        <f>Arrivals!F242</f>
        <v>7110.9654707205982</v>
      </c>
      <c r="D242" s="13">
        <f>Arrivals!K242</f>
        <v>300</v>
      </c>
      <c r="E242" s="14">
        <f>D242*8/Settings!$B$28+Settings!$B$29</f>
        <v>24.02</v>
      </c>
      <c r="F242" s="14">
        <f t="shared" si="47"/>
        <v>7110.9654707205982</v>
      </c>
      <c r="G242" s="14">
        <f t="shared" si="58"/>
        <v>7224.02</v>
      </c>
      <c r="H242" s="14">
        <f t="shared" si="48"/>
        <v>7224.02</v>
      </c>
      <c r="I242" s="14">
        <f>MOD(H242-Settings!$B$32,Settings!$B$33)</f>
        <v>24.020000000000437</v>
      </c>
      <c r="J242" s="14">
        <f>IF(I242&lt;Settings!$B$30,IF(Settings!$B$30-I242&gt;=E242,H242,H242+(Settings!$B$30-I242)+Settings!$B$31),H242+(Settings!$B$33-I242))</f>
        <v>7224.02</v>
      </c>
      <c r="K242" s="14">
        <f t="shared" si="49"/>
        <v>7248.0400000000009</v>
      </c>
      <c r="L242" s="14">
        <f t="shared" si="50"/>
        <v>7248.0400000000009</v>
      </c>
      <c r="M242" s="14">
        <f t="shared" si="59"/>
        <v>7226.6897898607494</v>
      </c>
      <c r="N242" s="14">
        <f t="shared" si="51"/>
        <v>7248.0400000000009</v>
      </c>
      <c r="O242" s="13">
        <f>Arrivals!I242</f>
        <v>5.2874594512817525</v>
      </c>
      <c r="P242" s="14">
        <f t="shared" si="52"/>
        <v>7253.3274594512823</v>
      </c>
      <c r="Q242" s="14">
        <f t="shared" si="53"/>
        <v>142.36198873068406</v>
      </c>
      <c r="R242" s="14">
        <f t="shared" si="54"/>
        <v>113.05452927940223</v>
      </c>
      <c r="S242" s="14">
        <f t="shared" si="55"/>
        <v>0</v>
      </c>
      <c r="T242" s="14">
        <f t="shared" si="56"/>
        <v>0</v>
      </c>
      <c r="U242" s="14">
        <f t="shared" si="57"/>
        <v>113.05452927940223</v>
      </c>
      <c r="V242" t="str">
        <f>IF(MOD(C242-Settings!$B$32,Settings!$B$33)&lt;Settings!$B$30,"Up","Down")</f>
        <v>Down</v>
      </c>
      <c r="W242" s="15">
        <f>IF(OR(E242&gt;Settings!$B$30,Q242&gt;Settings!$B$37),0,1)</f>
        <v>1</v>
      </c>
      <c r="X242" s="15">
        <f>IF(AND(W242=1,Q242&lt;=Settings!$B$36),1,0)</f>
        <v>0</v>
      </c>
    </row>
    <row r="243" spans="1:24" x14ac:dyDescent="0.25">
      <c r="A243">
        <v>2</v>
      </c>
      <c r="B243">
        <v>118</v>
      </c>
      <c r="C243" s="13">
        <f>Arrivals!F243</f>
        <v>7115.937043432561</v>
      </c>
      <c r="D243" s="13">
        <f>Arrivals!K243</f>
        <v>300</v>
      </c>
      <c r="E243" s="14">
        <f>D243*8/Settings!$B$28+Settings!$B$29</f>
        <v>24.02</v>
      </c>
      <c r="F243" s="14">
        <f t="shared" si="47"/>
        <v>7115.937043432561</v>
      </c>
      <c r="G243" s="14">
        <f t="shared" si="58"/>
        <v>7248.0400000000009</v>
      </c>
      <c r="H243" s="14">
        <f t="shared" si="48"/>
        <v>7248.0400000000009</v>
      </c>
      <c r="I243" s="14">
        <f>MOD(H243-Settings!$B$32,Settings!$B$33)</f>
        <v>48.040000000000873</v>
      </c>
      <c r="J243" s="14">
        <f>IF(I243&lt;Settings!$B$30,IF(Settings!$B$30-I243&gt;=E243,H243,H243+(Settings!$B$30-I243)+Settings!$B$31),H243+(Settings!$B$33-I243))</f>
        <v>7248.0400000000009</v>
      </c>
      <c r="K243" s="14">
        <f t="shared" si="49"/>
        <v>7272.0600000000013</v>
      </c>
      <c r="L243" s="14">
        <f t="shared" si="50"/>
        <v>7272.0600000000013</v>
      </c>
      <c r="M243" s="14">
        <f t="shared" si="59"/>
        <v>7253.3274594512823</v>
      </c>
      <c r="N243" s="14">
        <f t="shared" si="51"/>
        <v>7272.0600000000013</v>
      </c>
      <c r="O243" s="13">
        <f>Arrivals!I243</f>
        <v>3.8907303514966745</v>
      </c>
      <c r="P243" s="14">
        <f t="shared" si="52"/>
        <v>7275.9507303514984</v>
      </c>
      <c r="Q243" s="14">
        <f t="shared" si="53"/>
        <v>160.01368691893731</v>
      </c>
      <c r="R243" s="14">
        <f t="shared" si="54"/>
        <v>132.10295656743983</v>
      </c>
      <c r="S243" s="14">
        <f t="shared" si="55"/>
        <v>0</v>
      </c>
      <c r="T243" s="14">
        <f t="shared" si="56"/>
        <v>0</v>
      </c>
      <c r="U243" s="14">
        <f t="shared" si="57"/>
        <v>132.10295656743983</v>
      </c>
      <c r="V243" t="str">
        <f>IF(MOD(C243-Settings!$B$32,Settings!$B$33)&lt;Settings!$B$30,"Up","Down")</f>
        <v>Down</v>
      </c>
      <c r="W243" s="15">
        <f>IF(OR(E243&gt;Settings!$B$30,Q243&gt;Settings!$B$37),0,1)</f>
        <v>1</v>
      </c>
      <c r="X243" s="15">
        <f>IF(AND(W243=1,Q243&lt;=Settings!$B$36),1,0)</f>
        <v>0</v>
      </c>
    </row>
    <row r="244" spans="1:24" x14ac:dyDescent="0.25">
      <c r="A244">
        <v>2</v>
      </c>
      <c r="B244">
        <v>119</v>
      </c>
      <c r="C244" s="13">
        <f>Arrivals!F244</f>
        <v>7155.8121702301632</v>
      </c>
      <c r="D244" s="13">
        <f>Arrivals!K244</f>
        <v>300</v>
      </c>
      <c r="E244" s="14">
        <f>D244*8/Settings!$B$28+Settings!$B$29</f>
        <v>24.02</v>
      </c>
      <c r="F244" s="14">
        <f t="shared" si="47"/>
        <v>7155.8121702301632</v>
      </c>
      <c r="G244" s="14">
        <f t="shared" si="58"/>
        <v>7272.0600000000013</v>
      </c>
      <c r="H244" s="14">
        <f t="shared" si="48"/>
        <v>7272.0600000000013</v>
      </c>
      <c r="I244" s="14">
        <f>MOD(H244-Settings!$B$32,Settings!$B$33)</f>
        <v>72.06000000000131</v>
      </c>
      <c r="J244" s="14">
        <f>IF(I244&lt;Settings!$B$30,IF(Settings!$B$30-I244&gt;=E244,H244,H244+(Settings!$B$30-I244)+Settings!$B$31),H244+(Settings!$B$33-I244))</f>
        <v>7272.0600000000013</v>
      </c>
      <c r="K244" s="14">
        <f t="shared" si="49"/>
        <v>7296.0800000000017</v>
      </c>
      <c r="L244" s="14">
        <f t="shared" si="50"/>
        <v>7296.0800000000017</v>
      </c>
      <c r="M244" s="14">
        <f t="shared" si="59"/>
        <v>7275.9507303514984</v>
      </c>
      <c r="N244" s="14">
        <f t="shared" si="51"/>
        <v>7296.0800000000017</v>
      </c>
      <c r="O244" s="13">
        <f>Arrivals!I244</f>
        <v>6.8571662140629597</v>
      </c>
      <c r="P244" s="14">
        <f t="shared" si="52"/>
        <v>7302.9371662140647</v>
      </c>
      <c r="Q244" s="14">
        <f t="shared" si="53"/>
        <v>147.1249959839015</v>
      </c>
      <c r="R244" s="14">
        <f t="shared" si="54"/>
        <v>116.24782976983806</v>
      </c>
      <c r="S244" s="14">
        <f t="shared" si="55"/>
        <v>0</v>
      </c>
      <c r="T244" s="14">
        <f t="shared" si="56"/>
        <v>0</v>
      </c>
      <c r="U244" s="14">
        <f t="shared" si="57"/>
        <v>116.24782976983806</v>
      </c>
      <c r="V244" t="str">
        <f>IF(MOD(C244-Settings!$B$32,Settings!$B$33)&lt;Settings!$B$30,"Up","Down")</f>
        <v>Down</v>
      </c>
      <c r="W244" s="15">
        <f>IF(OR(E244&gt;Settings!$B$30,Q244&gt;Settings!$B$37),0,1)</f>
        <v>1</v>
      </c>
      <c r="X244" s="15">
        <f>IF(AND(W244=1,Q244&lt;=Settings!$B$36),1,0)</f>
        <v>0</v>
      </c>
    </row>
    <row r="245" spans="1:24" x14ac:dyDescent="0.25">
      <c r="A245">
        <v>2</v>
      </c>
      <c r="B245">
        <v>120</v>
      </c>
      <c r="C245" s="13">
        <f>Arrivals!F245</f>
        <v>7157.0812004334539</v>
      </c>
      <c r="D245" s="13">
        <f>Arrivals!K245</f>
        <v>300</v>
      </c>
      <c r="E245" s="14">
        <f>D245*8/Settings!$B$28+Settings!$B$29</f>
        <v>24.02</v>
      </c>
      <c r="F245" s="14">
        <f t="shared" si="47"/>
        <v>7157.0812004334539</v>
      </c>
      <c r="G245" s="14">
        <f t="shared" si="58"/>
        <v>7296.0800000000017</v>
      </c>
      <c r="H245" s="14">
        <f t="shared" si="48"/>
        <v>7296.0800000000017</v>
      </c>
      <c r="I245" s="14">
        <f>MOD(H245-Settings!$B$32,Settings!$B$33)</f>
        <v>96.080000000001746</v>
      </c>
      <c r="J245" s="14">
        <f>IF(I245&lt;Settings!$B$30,IF(Settings!$B$30-I245&gt;=E245,H245,H245+(Settings!$B$30-I245)+Settings!$B$31),H245+(Settings!$B$33-I245))</f>
        <v>7296.0800000000017</v>
      </c>
      <c r="K245" s="14">
        <f t="shared" si="49"/>
        <v>7320.1000000000022</v>
      </c>
      <c r="L245" s="14">
        <f t="shared" si="50"/>
        <v>7320.1000000000022</v>
      </c>
      <c r="M245" s="14">
        <f t="shared" si="59"/>
        <v>7302.9371662140647</v>
      </c>
      <c r="N245" s="14">
        <f t="shared" si="51"/>
        <v>7320.1000000000022</v>
      </c>
      <c r="O245" s="13">
        <f>Arrivals!I245</f>
        <v>0.92361395912379496</v>
      </c>
      <c r="P245" s="14">
        <f t="shared" si="52"/>
        <v>7321.0236139591261</v>
      </c>
      <c r="Q245" s="14">
        <f t="shared" si="53"/>
        <v>163.94241352567224</v>
      </c>
      <c r="R245" s="14">
        <f t="shared" si="54"/>
        <v>138.99879956654786</v>
      </c>
      <c r="S245" s="14">
        <f t="shared" si="55"/>
        <v>0</v>
      </c>
      <c r="T245" s="14">
        <f t="shared" si="56"/>
        <v>0</v>
      </c>
      <c r="U245" s="14">
        <f t="shared" si="57"/>
        <v>138.99879956654786</v>
      </c>
      <c r="V245" t="str">
        <f>IF(MOD(C245-Settings!$B$32,Settings!$B$33)&lt;Settings!$B$30,"Up","Down")</f>
        <v>Down</v>
      </c>
      <c r="W245" s="15">
        <f>IF(OR(E245&gt;Settings!$B$30,Q245&gt;Settings!$B$37),0,1)</f>
        <v>1</v>
      </c>
      <c r="X245" s="15">
        <f>IF(AND(W245=1,Q245&lt;=Settings!$B$36),1,0)</f>
        <v>0</v>
      </c>
    </row>
    <row r="246" spans="1:24" x14ac:dyDescent="0.25">
      <c r="A246">
        <v>3</v>
      </c>
      <c r="B246">
        <v>1</v>
      </c>
      <c r="C246" s="13">
        <f>Arrivals!F246</f>
        <v>127.16801307373443</v>
      </c>
      <c r="D246" s="13">
        <f>Arrivals!K246</f>
        <v>300</v>
      </c>
      <c r="E246" s="14">
        <f>D246*8/Settings!$B$28+Settings!$B$29</f>
        <v>24.02</v>
      </c>
      <c r="F246" s="14">
        <f t="shared" si="47"/>
        <v>127.16801307373443</v>
      </c>
      <c r="G246" s="14">
        <v>0</v>
      </c>
      <c r="H246" s="14">
        <f t="shared" si="48"/>
        <v>127.16801307373443</v>
      </c>
      <c r="I246" s="14">
        <f>MOD(H246-Settings!$B$32,Settings!$B$33)</f>
        <v>127.16801307373443</v>
      </c>
      <c r="J246" s="14">
        <f>IF(I246&lt;Settings!$B$30,IF(Settings!$B$30-I246&gt;=E246,H246,H246+(Settings!$B$30-I246)+Settings!$B$31),H246+(Settings!$B$33-I246))</f>
        <v>127.16801307373443</v>
      </c>
      <c r="K246" s="14">
        <f t="shared" si="49"/>
        <v>151.18801307373442</v>
      </c>
      <c r="L246" s="14">
        <f t="shared" si="50"/>
        <v>151.18801307373442</v>
      </c>
      <c r="M246" s="14">
        <v>0</v>
      </c>
      <c r="N246" s="14">
        <f t="shared" si="51"/>
        <v>151.18801307373442</v>
      </c>
      <c r="O246" s="13">
        <f>Arrivals!I246</f>
        <v>3.2063580956339663</v>
      </c>
      <c r="P246" s="14">
        <f t="shared" si="52"/>
        <v>154.39437116936838</v>
      </c>
      <c r="Q246" s="14">
        <f t="shared" si="53"/>
        <v>27.226358095633955</v>
      </c>
      <c r="R246" s="14">
        <f t="shared" si="54"/>
        <v>0</v>
      </c>
      <c r="S246" s="14">
        <f t="shared" si="55"/>
        <v>0</v>
      </c>
      <c r="T246" s="14">
        <f t="shared" si="56"/>
        <v>0</v>
      </c>
      <c r="U246" s="14">
        <f t="shared" si="57"/>
        <v>0</v>
      </c>
      <c r="V246" t="str">
        <f>IF(MOD(C246-Settings!$B$32,Settings!$B$33)&lt;Settings!$B$30,"Up","Down")</f>
        <v>Up</v>
      </c>
      <c r="W246" s="15">
        <f>IF(OR(E246&gt;Settings!$B$30,Q246&gt;Settings!$B$37),0,1)</f>
        <v>1</v>
      </c>
      <c r="X246" s="15">
        <f>IF(AND(W246=1,Q246&lt;=Settings!$B$36),1,0)</f>
        <v>1</v>
      </c>
    </row>
    <row r="247" spans="1:24" x14ac:dyDescent="0.25">
      <c r="A247">
        <v>3</v>
      </c>
      <c r="B247">
        <v>2</v>
      </c>
      <c r="C247" s="13">
        <f>Arrivals!F247</f>
        <v>175.43163792708586</v>
      </c>
      <c r="D247" s="13">
        <f>Arrivals!K247</f>
        <v>300</v>
      </c>
      <c r="E247" s="14">
        <f>D247*8/Settings!$B$28+Settings!$B$29</f>
        <v>24.02</v>
      </c>
      <c r="F247" s="14">
        <f t="shared" si="47"/>
        <v>175.43163792708586</v>
      </c>
      <c r="G247" s="14">
        <f t="shared" ref="G247:G278" si="60">K246</f>
        <v>151.18801307373442</v>
      </c>
      <c r="H247" s="14">
        <f t="shared" si="48"/>
        <v>175.43163792708586</v>
      </c>
      <c r="I247" s="14">
        <f>MOD(H247-Settings!$B$32,Settings!$B$33)</f>
        <v>175.43163792708586</v>
      </c>
      <c r="J247" s="14">
        <f>IF(I247&lt;Settings!$B$30,IF(Settings!$B$30-I247&gt;=E247,H247,H247+(Settings!$B$30-I247)+Settings!$B$31),H247+(Settings!$B$33-I247))</f>
        <v>175.43163792708586</v>
      </c>
      <c r="K247" s="14">
        <f t="shared" si="49"/>
        <v>199.45163792708587</v>
      </c>
      <c r="L247" s="14">
        <f t="shared" si="50"/>
        <v>199.45163792708587</v>
      </c>
      <c r="M247" s="14">
        <f t="shared" ref="M247:M278" si="61">P246</f>
        <v>154.39437116936838</v>
      </c>
      <c r="N247" s="14">
        <f t="shared" si="51"/>
        <v>199.45163792708587</v>
      </c>
      <c r="O247" s="13">
        <f>Arrivals!I247</f>
        <v>0.52246644437503209</v>
      </c>
      <c r="P247" s="14">
        <f t="shared" si="52"/>
        <v>199.9741043714609</v>
      </c>
      <c r="Q247" s="14">
        <f t="shared" si="53"/>
        <v>24.542466444375037</v>
      </c>
      <c r="R247" s="14">
        <f t="shared" si="54"/>
        <v>0</v>
      </c>
      <c r="S247" s="14">
        <f t="shared" si="55"/>
        <v>0</v>
      </c>
      <c r="T247" s="14">
        <f t="shared" si="56"/>
        <v>0</v>
      </c>
      <c r="U247" s="14">
        <f t="shared" si="57"/>
        <v>0</v>
      </c>
      <c r="V247" t="str">
        <f>IF(MOD(C247-Settings!$B$32,Settings!$B$33)&lt;Settings!$B$30,"Up","Down")</f>
        <v>Up</v>
      </c>
      <c r="W247" s="15">
        <f>IF(OR(E247&gt;Settings!$B$30,Q247&gt;Settings!$B$37),0,1)</f>
        <v>1</v>
      </c>
      <c r="X247" s="15">
        <f>IF(AND(W247=1,Q247&lt;=Settings!$B$36),1,0)</f>
        <v>1</v>
      </c>
    </row>
    <row r="248" spans="1:24" x14ac:dyDescent="0.25">
      <c r="A248">
        <v>3</v>
      </c>
      <c r="B248">
        <v>3</v>
      </c>
      <c r="C248" s="13">
        <f>Arrivals!F248</f>
        <v>191.60888120886526</v>
      </c>
      <c r="D248" s="13">
        <f>Arrivals!K248</f>
        <v>300</v>
      </c>
      <c r="E248" s="14">
        <f>D248*8/Settings!$B$28+Settings!$B$29</f>
        <v>24.02</v>
      </c>
      <c r="F248" s="14">
        <f t="shared" si="47"/>
        <v>191.60888120886526</v>
      </c>
      <c r="G248" s="14">
        <f t="shared" si="60"/>
        <v>199.45163792708587</v>
      </c>
      <c r="H248" s="14">
        <f t="shared" si="48"/>
        <v>199.45163792708587</v>
      </c>
      <c r="I248" s="14">
        <f>MOD(H248-Settings!$B$32,Settings!$B$33)</f>
        <v>199.45163792708587</v>
      </c>
      <c r="J248" s="14">
        <f>IF(I248&lt;Settings!$B$30,IF(Settings!$B$30-I248&gt;=E248,H248,H248+(Settings!$B$30-I248)+Settings!$B$31),H248+(Settings!$B$33-I248))</f>
        <v>199.45163792708587</v>
      </c>
      <c r="K248" s="14">
        <f t="shared" si="49"/>
        <v>223.47163792708588</v>
      </c>
      <c r="L248" s="14">
        <f t="shared" si="50"/>
        <v>223.47163792708588</v>
      </c>
      <c r="M248" s="14">
        <f t="shared" si="61"/>
        <v>199.9741043714609</v>
      </c>
      <c r="N248" s="14">
        <f t="shared" si="51"/>
        <v>223.47163792708588</v>
      </c>
      <c r="O248" s="13">
        <f>Arrivals!I248</f>
        <v>11.774568033357525</v>
      </c>
      <c r="P248" s="14">
        <f t="shared" si="52"/>
        <v>235.2462059604434</v>
      </c>
      <c r="Q248" s="14">
        <f t="shared" si="53"/>
        <v>43.637324751578149</v>
      </c>
      <c r="R248" s="14">
        <f t="shared" si="54"/>
        <v>7.8427567182206133</v>
      </c>
      <c r="S248" s="14">
        <f t="shared" si="55"/>
        <v>0</v>
      </c>
      <c r="T248" s="14">
        <f t="shared" si="56"/>
        <v>0</v>
      </c>
      <c r="U248" s="14">
        <f t="shared" si="57"/>
        <v>7.8427567182206133</v>
      </c>
      <c r="V248" t="str">
        <f>IF(MOD(C248-Settings!$B$32,Settings!$B$33)&lt;Settings!$B$30,"Up","Down")</f>
        <v>Up</v>
      </c>
      <c r="W248" s="15">
        <f>IF(OR(E248&gt;Settings!$B$30,Q248&gt;Settings!$B$37),0,1)</f>
        <v>1</v>
      </c>
      <c r="X248" s="15">
        <f>IF(AND(W248=1,Q248&lt;=Settings!$B$36),1,0)</f>
        <v>1</v>
      </c>
    </row>
    <row r="249" spans="1:24" x14ac:dyDescent="0.25">
      <c r="A249">
        <v>3</v>
      </c>
      <c r="B249">
        <v>4</v>
      </c>
      <c r="C249" s="13">
        <f>Arrivals!F249</f>
        <v>192.4381233350953</v>
      </c>
      <c r="D249" s="13">
        <f>Arrivals!K249</f>
        <v>300</v>
      </c>
      <c r="E249" s="14">
        <f>D249*8/Settings!$B$28+Settings!$B$29</f>
        <v>24.02</v>
      </c>
      <c r="F249" s="14">
        <f t="shared" si="47"/>
        <v>192.4381233350953</v>
      </c>
      <c r="G249" s="14">
        <f t="shared" si="60"/>
        <v>223.47163792708588</v>
      </c>
      <c r="H249" s="14">
        <f t="shared" si="48"/>
        <v>223.47163792708588</v>
      </c>
      <c r="I249" s="14">
        <f>MOD(H249-Settings!$B$32,Settings!$B$33)</f>
        <v>223.47163792708588</v>
      </c>
      <c r="J249" s="14">
        <f>IF(I249&lt;Settings!$B$30,IF(Settings!$B$30-I249&gt;=E249,H249,H249+(Settings!$B$30-I249)+Settings!$B$31),H249+(Settings!$B$33-I249))</f>
        <v>223.47163792708588</v>
      </c>
      <c r="K249" s="14">
        <f t="shared" si="49"/>
        <v>247.49163792708589</v>
      </c>
      <c r="L249" s="14">
        <f t="shared" si="50"/>
        <v>247.49163792708589</v>
      </c>
      <c r="M249" s="14">
        <f t="shared" si="61"/>
        <v>235.2462059604434</v>
      </c>
      <c r="N249" s="14">
        <f t="shared" si="51"/>
        <v>247.49163792708589</v>
      </c>
      <c r="O249" s="13">
        <f>Arrivals!I249</f>
        <v>5.0321395863669478</v>
      </c>
      <c r="P249" s="14">
        <f t="shared" si="52"/>
        <v>252.52377751345284</v>
      </c>
      <c r="Q249" s="14">
        <f t="shared" si="53"/>
        <v>60.085654178357544</v>
      </c>
      <c r="R249" s="14">
        <f t="shared" si="54"/>
        <v>31.033514591990581</v>
      </c>
      <c r="S249" s="14">
        <f t="shared" si="55"/>
        <v>0</v>
      </c>
      <c r="T249" s="14">
        <f t="shared" si="56"/>
        <v>0</v>
      </c>
      <c r="U249" s="14">
        <f t="shared" si="57"/>
        <v>31.033514591990581</v>
      </c>
      <c r="V249" t="str">
        <f>IF(MOD(C249-Settings!$B$32,Settings!$B$33)&lt;Settings!$B$30,"Up","Down")</f>
        <v>Up</v>
      </c>
      <c r="W249" s="15">
        <f>IF(OR(E249&gt;Settings!$B$30,Q249&gt;Settings!$B$37),0,1)</f>
        <v>1</v>
      </c>
      <c r="X249" s="15">
        <f>IF(AND(W249=1,Q249&lt;=Settings!$B$36),1,0)</f>
        <v>1</v>
      </c>
    </row>
    <row r="250" spans="1:24" x14ac:dyDescent="0.25">
      <c r="A250">
        <v>3</v>
      </c>
      <c r="B250">
        <v>5</v>
      </c>
      <c r="C250" s="13">
        <f>Arrivals!F250</f>
        <v>262.08179495684175</v>
      </c>
      <c r="D250" s="13">
        <f>Arrivals!K250</f>
        <v>300</v>
      </c>
      <c r="E250" s="14">
        <f>D250*8/Settings!$B$28+Settings!$B$29</f>
        <v>24.02</v>
      </c>
      <c r="F250" s="14">
        <f t="shared" si="47"/>
        <v>262.08179495684175</v>
      </c>
      <c r="G250" s="14">
        <f t="shared" si="60"/>
        <v>247.49163792708589</v>
      </c>
      <c r="H250" s="14">
        <f t="shared" si="48"/>
        <v>262.08179495684175</v>
      </c>
      <c r="I250" s="14">
        <f>MOD(H250-Settings!$B$32,Settings!$B$33)</f>
        <v>262.08179495684175</v>
      </c>
      <c r="J250" s="14">
        <f>IF(I250&lt;Settings!$B$30,IF(Settings!$B$30-I250&gt;=E250,H250,H250+(Settings!$B$30-I250)+Settings!$B$31),H250+(Settings!$B$33-I250))</f>
        <v>262.08179495684175</v>
      </c>
      <c r="K250" s="14">
        <f t="shared" si="49"/>
        <v>286.10179495684173</v>
      </c>
      <c r="L250" s="14">
        <f t="shared" si="50"/>
        <v>286.10179495684173</v>
      </c>
      <c r="M250" s="14">
        <f t="shared" si="61"/>
        <v>252.52377751345284</v>
      </c>
      <c r="N250" s="14">
        <f t="shared" si="51"/>
        <v>286.10179495684173</v>
      </c>
      <c r="O250" s="13">
        <f>Arrivals!I250</f>
        <v>1.1463802381143915</v>
      </c>
      <c r="P250" s="14">
        <f t="shared" si="52"/>
        <v>287.2481751949561</v>
      </c>
      <c r="Q250" s="14">
        <f t="shared" si="53"/>
        <v>25.166380238114357</v>
      </c>
      <c r="R250" s="14">
        <f t="shared" si="54"/>
        <v>0</v>
      </c>
      <c r="S250" s="14">
        <f t="shared" si="55"/>
        <v>0</v>
      </c>
      <c r="T250" s="14">
        <f t="shared" si="56"/>
        <v>0</v>
      </c>
      <c r="U250" s="14">
        <f t="shared" si="57"/>
        <v>0</v>
      </c>
      <c r="V250" t="str">
        <f>IF(MOD(C250-Settings!$B$32,Settings!$B$33)&lt;Settings!$B$30,"Up","Down")</f>
        <v>Up</v>
      </c>
      <c r="W250" s="15">
        <f>IF(OR(E250&gt;Settings!$B$30,Q250&gt;Settings!$B$37),0,1)</f>
        <v>1</v>
      </c>
      <c r="X250" s="15">
        <f>IF(AND(W250=1,Q250&lt;=Settings!$B$36),1,0)</f>
        <v>1</v>
      </c>
    </row>
    <row r="251" spans="1:24" x14ac:dyDescent="0.25">
      <c r="A251">
        <v>3</v>
      </c>
      <c r="B251">
        <v>6</v>
      </c>
      <c r="C251" s="13">
        <f>Arrivals!F251</f>
        <v>266.51904847070847</v>
      </c>
      <c r="D251" s="13">
        <f>Arrivals!K251</f>
        <v>300</v>
      </c>
      <c r="E251" s="14">
        <f>D251*8/Settings!$B$28+Settings!$B$29</f>
        <v>24.02</v>
      </c>
      <c r="F251" s="14">
        <f t="shared" si="47"/>
        <v>266.51904847070847</v>
      </c>
      <c r="G251" s="14">
        <f t="shared" si="60"/>
        <v>286.10179495684173</v>
      </c>
      <c r="H251" s="14">
        <f t="shared" si="48"/>
        <v>286.10179495684173</v>
      </c>
      <c r="I251" s="14">
        <f>MOD(H251-Settings!$B$32,Settings!$B$33)</f>
        <v>286.10179495684173</v>
      </c>
      <c r="J251" s="14">
        <f>IF(I251&lt;Settings!$B$30,IF(Settings!$B$30-I251&gt;=E251,H251,H251+(Settings!$B$30-I251)+Settings!$B$31),H251+(Settings!$B$33-I251))</f>
        <v>286.10179495684173</v>
      </c>
      <c r="K251" s="14">
        <f t="shared" si="49"/>
        <v>310.12179495684171</v>
      </c>
      <c r="L251" s="14">
        <f t="shared" si="50"/>
        <v>310.12179495684171</v>
      </c>
      <c r="M251" s="14">
        <f t="shared" si="61"/>
        <v>287.2481751949561</v>
      </c>
      <c r="N251" s="14">
        <f t="shared" si="51"/>
        <v>310.12179495684171</v>
      </c>
      <c r="O251" s="13">
        <f>Arrivals!I251</f>
        <v>0.16529051065254058</v>
      </c>
      <c r="P251" s="14">
        <f t="shared" si="52"/>
        <v>310.28708546749425</v>
      </c>
      <c r="Q251" s="14">
        <f t="shared" si="53"/>
        <v>43.768036996785781</v>
      </c>
      <c r="R251" s="14">
        <f t="shared" si="54"/>
        <v>19.58274648613326</v>
      </c>
      <c r="S251" s="14">
        <f t="shared" si="55"/>
        <v>0</v>
      </c>
      <c r="T251" s="14">
        <f t="shared" si="56"/>
        <v>0</v>
      </c>
      <c r="U251" s="14">
        <f t="shared" si="57"/>
        <v>19.58274648613326</v>
      </c>
      <c r="V251" t="str">
        <f>IF(MOD(C251-Settings!$B$32,Settings!$B$33)&lt;Settings!$B$30,"Up","Down")</f>
        <v>Up</v>
      </c>
      <c r="W251" s="15">
        <f>IF(OR(E251&gt;Settings!$B$30,Q251&gt;Settings!$B$37),0,1)</f>
        <v>1</v>
      </c>
      <c r="X251" s="15">
        <f>IF(AND(W251=1,Q251&lt;=Settings!$B$36),1,0)</f>
        <v>1</v>
      </c>
    </row>
    <row r="252" spans="1:24" x14ac:dyDescent="0.25">
      <c r="A252">
        <v>3</v>
      </c>
      <c r="B252">
        <v>7</v>
      </c>
      <c r="C252" s="13">
        <f>Arrivals!F252</f>
        <v>272.86496357121223</v>
      </c>
      <c r="D252" s="13">
        <f>Arrivals!K252</f>
        <v>300</v>
      </c>
      <c r="E252" s="14">
        <f>D252*8/Settings!$B$28+Settings!$B$29</f>
        <v>24.02</v>
      </c>
      <c r="F252" s="14">
        <f t="shared" si="47"/>
        <v>272.86496357121223</v>
      </c>
      <c r="G252" s="14">
        <f t="shared" si="60"/>
        <v>310.12179495684171</v>
      </c>
      <c r="H252" s="14">
        <f t="shared" si="48"/>
        <v>310.12179495684171</v>
      </c>
      <c r="I252" s="14">
        <f>MOD(H252-Settings!$B$32,Settings!$B$33)</f>
        <v>310.12179495684171</v>
      </c>
      <c r="J252" s="14">
        <f>IF(I252&lt;Settings!$B$30,IF(Settings!$B$30-I252&gt;=E252,H252,H252+(Settings!$B$30-I252)+Settings!$B$31),H252+(Settings!$B$33-I252))</f>
        <v>310.12179495684171</v>
      </c>
      <c r="K252" s="14">
        <f t="shared" si="49"/>
        <v>334.14179495684169</v>
      </c>
      <c r="L252" s="14">
        <f t="shared" si="50"/>
        <v>334.14179495684169</v>
      </c>
      <c r="M252" s="14">
        <f t="shared" si="61"/>
        <v>310.28708546749425</v>
      </c>
      <c r="N252" s="14">
        <f t="shared" si="51"/>
        <v>334.14179495684169</v>
      </c>
      <c r="O252" s="13">
        <f>Arrivals!I252</f>
        <v>1.7574567942971298</v>
      </c>
      <c r="P252" s="14">
        <f t="shared" si="52"/>
        <v>335.89925175113882</v>
      </c>
      <c r="Q252" s="14">
        <f t="shared" si="53"/>
        <v>63.034288179926591</v>
      </c>
      <c r="R252" s="14">
        <f t="shared" si="54"/>
        <v>37.256831385629482</v>
      </c>
      <c r="S252" s="14">
        <f t="shared" si="55"/>
        <v>0</v>
      </c>
      <c r="T252" s="14">
        <f t="shared" si="56"/>
        <v>0</v>
      </c>
      <c r="U252" s="14">
        <f t="shared" si="57"/>
        <v>37.256831385629482</v>
      </c>
      <c r="V252" t="str">
        <f>IF(MOD(C252-Settings!$B$32,Settings!$B$33)&lt;Settings!$B$30,"Up","Down")</f>
        <v>Up</v>
      </c>
      <c r="W252" s="15">
        <f>IF(OR(E252&gt;Settings!$B$30,Q252&gt;Settings!$B$37),0,1)</f>
        <v>1</v>
      </c>
      <c r="X252" s="15">
        <f>IF(AND(W252=1,Q252&lt;=Settings!$B$36),1,0)</f>
        <v>1</v>
      </c>
    </row>
    <row r="253" spans="1:24" x14ac:dyDescent="0.25">
      <c r="A253">
        <v>3</v>
      </c>
      <c r="B253">
        <v>8</v>
      </c>
      <c r="C253" s="13">
        <f>Arrivals!F253</f>
        <v>376.06020693342526</v>
      </c>
      <c r="D253" s="13">
        <f>Arrivals!K253</f>
        <v>300</v>
      </c>
      <c r="E253" s="14">
        <f>D253*8/Settings!$B$28+Settings!$B$29</f>
        <v>24.02</v>
      </c>
      <c r="F253" s="14">
        <f t="shared" si="47"/>
        <v>376.06020693342526</v>
      </c>
      <c r="G253" s="14">
        <f t="shared" si="60"/>
        <v>334.14179495684169</v>
      </c>
      <c r="H253" s="14">
        <f t="shared" si="48"/>
        <v>376.06020693342526</v>
      </c>
      <c r="I253" s="14">
        <f>MOD(H253-Settings!$B$32,Settings!$B$33)</f>
        <v>376.06020693342526</v>
      </c>
      <c r="J253" s="14">
        <f>IF(I253&lt;Settings!$B$30,IF(Settings!$B$30-I253&gt;=E253,H253,H253+(Settings!$B$30-I253)+Settings!$B$31),H253+(Settings!$B$33-I253))</f>
        <v>376.06020693342526</v>
      </c>
      <c r="K253" s="14">
        <f t="shared" si="49"/>
        <v>400.08020693342525</v>
      </c>
      <c r="L253" s="14">
        <f t="shared" si="50"/>
        <v>400.08020693342525</v>
      </c>
      <c r="M253" s="14">
        <f t="shared" si="61"/>
        <v>335.89925175113882</v>
      </c>
      <c r="N253" s="14">
        <f t="shared" si="51"/>
        <v>400.08020693342525</v>
      </c>
      <c r="O253" s="13">
        <f>Arrivals!I253</f>
        <v>6.3500088957373197</v>
      </c>
      <c r="P253" s="14">
        <f t="shared" si="52"/>
        <v>406.43021582916259</v>
      </c>
      <c r="Q253" s="14">
        <f t="shared" si="53"/>
        <v>30.370008895737328</v>
      </c>
      <c r="R253" s="14">
        <f t="shared" si="54"/>
        <v>0</v>
      </c>
      <c r="S253" s="14">
        <f t="shared" si="55"/>
        <v>0</v>
      </c>
      <c r="T253" s="14">
        <f t="shared" si="56"/>
        <v>0</v>
      </c>
      <c r="U253" s="14">
        <f t="shared" si="57"/>
        <v>0</v>
      </c>
      <c r="V253" t="str">
        <f>IF(MOD(C253-Settings!$B$32,Settings!$B$33)&lt;Settings!$B$30,"Up","Down")</f>
        <v>Up</v>
      </c>
      <c r="W253" s="15">
        <f>IF(OR(E253&gt;Settings!$B$30,Q253&gt;Settings!$B$37),0,1)</f>
        <v>1</v>
      </c>
      <c r="X253" s="15">
        <f>IF(AND(W253=1,Q253&lt;=Settings!$B$36),1,0)</f>
        <v>1</v>
      </c>
    </row>
    <row r="254" spans="1:24" x14ac:dyDescent="0.25">
      <c r="A254">
        <v>3</v>
      </c>
      <c r="B254">
        <v>9</v>
      </c>
      <c r="C254" s="13">
        <f>Arrivals!F254</f>
        <v>389.19827662999495</v>
      </c>
      <c r="D254" s="13">
        <f>Arrivals!K254</f>
        <v>300</v>
      </c>
      <c r="E254" s="14">
        <f>D254*8/Settings!$B$28+Settings!$B$29</f>
        <v>24.02</v>
      </c>
      <c r="F254" s="14">
        <f t="shared" si="47"/>
        <v>389.19827662999495</v>
      </c>
      <c r="G254" s="14">
        <f t="shared" si="60"/>
        <v>400.08020693342525</v>
      </c>
      <c r="H254" s="14">
        <f t="shared" si="48"/>
        <v>400.08020693342525</v>
      </c>
      <c r="I254" s="14">
        <f>MOD(H254-Settings!$B$32,Settings!$B$33)</f>
        <v>400.08020693342525</v>
      </c>
      <c r="J254" s="14">
        <f>IF(I254&lt;Settings!$B$30,IF(Settings!$B$30-I254&gt;=E254,H254,H254+(Settings!$B$30-I254)+Settings!$B$31),H254+(Settings!$B$33-I254))</f>
        <v>400.08020693342525</v>
      </c>
      <c r="K254" s="14">
        <f t="shared" si="49"/>
        <v>424.10020693342523</v>
      </c>
      <c r="L254" s="14">
        <f t="shared" si="50"/>
        <v>424.10020693342523</v>
      </c>
      <c r="M254" s="14">
        <f t="shared" si="61"/>
        <v>406.43021582916259</v>
      </c>
      <c r="N254" s="14">
        <f t="shared" si="51"/>
        <v>424.10020693342523</v>
      </c>
      <c r="O254" s="13">
        <f>Arrivals!I254</f>
        <v>0.20821028627689131</v>
      </c>
      <c r="P254" s="14">
        <f t="shared" si="52"/>
        <v>424.30841721970211</v>
      </c>
      <c r="Q254" s="14">
        <f t="shared" si="53"/>
        <v>35.110140589707157</v>
      </c>
      <c r="R254" s="14">
        <f t="shared" si="54"/>
        <v>10.881930303430295</v>
      </c>
      <c r="S254" s="14">
        <f t="shared" si="55"/>
        <v>0</v>
      </c>
      <c r="T254" s="14">
        <f t="shared" si="56"/>
        <v>0</v>
      </c>
      <c r="U254" s="14">
        <f t="shared" si="57"/>
        <v>10.881930303430295</v>
      </c>
      <c r="V254" t="str">
        <f>IF(MOD(C254-Settings!$B$32,Settings!$B$33)&lt;Settings!$B$30,"Up","Down")</f>
        <v>Up</v>
      </c>
      <c r="W254" s="15">
        <f>IF(OR(E254&gt;Settings!$B$30,Q254&gt;Settings!$B$37),0,1)</f>
        <v>1</v>
      </c>
      <c r="X254" s="15">
        <f>IF(AND(W254=1,Q254&lt;=Settings!$B$36),1,0)</f>
        <v>1</v>
      </c>
    </row>
    <row r="255" spans="1:24" x14ac:dyDescent="0.25">
      <c r="A255">
        <v>3</v>
      </c>
      <c r="B255">
        <v>10</v>
      </c>
      <c r="C255" s="13">
        <f>Arrivals!F255</f>
        <v>398.07430447498746</v>
      </c>
      <c r="D255" s="13">
        <f>Arrivals!K255</f>
        <v>300</v>
      </c>
      <c r="E255" s="14">
        <f>D255*8/Settings!$B$28+Settings!$B$29</f>
        <v>24.02</v>
      </c>
      <c r="F255" s="14">
        <f t="shared" si="47"/>
        <v>398.07430447498746</v>
      </c>
      <c r="G255" s="14">
        <f t="shared" si="60"/>
        <v>424.10020693342523</v>
      </c>
      <c r="H255" s="14">
        <f t="shared" si="48"/>
        <v>424.10020693342523</v>
      </c>
      <c r="I255" s="14">
        <f>MOD(H255-Settings!$B$32,Settings!$B$33)</f>
        <v>424.10020693342523</v>
      </c>
      <c r="J255" s="14">
        <f>IF(I255&lt;Settings!$B$30,IF(Settings!$B$30-I255&gt;=E255,H255,H255+(Settings!$B$30-I255)+Settings!$B$31),H255+(Settings!$B$33-I255))</f>
        <v>424.10020693342523</v>
      </c>
      <c r="K255" s="14">
        <f t="shared" si="49"/>
        <v>448.12020693342521</v>
      </c>
      <c r="L255" s="14">
        <f t="shared" si="50"/>
        <v>448.12020693342521</v>
      </c>
      <c r="M255" s="14">
        <f t="shared" si="61"/>
        <v>424.30841721970211</v>
      </c>
      <c r="N255" s="14">
        <f t="shared" si="51"/>
        <v>448.12020693342521</v>
      </c>
      <c r="O255" s="13">
        <f>Arrivals!I255</f>
        <v>2.5282969490735496</v>
      </c>
      <c r="P255" s="14">
        <f t="shared" si="52"/>
        <v>450.64850388249874</v>
      </c>
      <c r="Q255" s="14">
        <f t="shared" si="53"/>
        <v>52.574199407511287</v>
      </c>
      <c r="R255" s="14">
        <f t="shared" si="54"/>
        <v>26.02590245843777</v>
      </c>
      <c r="S255" s="14">
        <f t="shared" si="55"/>
        <v>0</v>
      </c>
      <c r="T255" s="14">
        <f t="shared" si="56"/>
        <v>0</v>
      </c>
      <c r="U255" s="14">
        <f t="shared" si="57"/>
        <v>26.02590245843777</v>
      </c>
      <c r="V255" t="str">
        <f>IF(MOD(C255-Settings!$B$32,Settings!$B$33)&lt;Settings!$B$30,"Up","Down")</f>
        <v>Up</v>
      </c>
      <c r="W255" s="15">
        <f>IF(OR(E255&gt;Settings!$B$30,Q255&gt;Settings!$B$37),0,1)</f>
        <v>1</v>
      </c>
      <c r="X255" s="15">
        <f>IF(AND(W255=1,Q255&lt;=Settings!$B$36),1,0)</f>
        <v>1</v>
      </c>
    </row>
    <row r="256" spans="1:24" x14ac:dyDescent="0.25">
      <c r="A256">
        <v>3</v>
      </c>
      <c r="B256">
        <v>11</v>
      </c>
      <c r="C256" s="13">
        <f>Arrivals!F256</f>
        <v>408.57987539706016</v>
      </c>
      <c r="D256" s="13">
        <f>Arrivals!K256</f>
        <v>300</v>
      </c>
      <c r="E256" s="14">
        <f>D256*8/Settings!$B$28+Settings!$B$29</f>
        <v>24.02</v>
      </c>
      <c r="F256" s="14">
        <f t="shared" si="47"/>
        <v>408.57987539706016</v>
      </c>
      <c r="G256" s="14">
        <f t="shared" si="60"/>
        <v>448.12020693342521</v>
      </c>
      <c r="H256" s="14">
        <f t="shared" si="48"/>
        <v>448.12020693342521</v>
      </c>
      <c r="I256" s="14">
        <f>MOD(H256-Settings!$B$32,Settings!$B$33)</f>
        <v>448.12020693342521</v>
      </c>
      <c r="J256" s="14">
        <f>IF(I256&lt;Settings!$B$30,IF(Settings!$B$30-I256&gt;=E256,H256,H256+(Settings!$B$30-I256)+Settings!$B$31),H256+(Settings!$B$33-I256))</f>
        <v>448.12020693342521</v>
      </c>
      <c r="K256" s="14">
        <f t="shared" si="49"/>
        <v>472.14020693342519</v>
      </c>
      <c r="L256" s="14">
        <f t="shared" si="50"/>
        <v>472.14020693342519</v>
      </c>
      <c r="M256" s="14">
        <f t="shared" si="61"/>
        <v>450.64850388249874</v>
      </c>
      <c r="N256" s="14">
        <f t="shared" si="51"/>
        <v>472.14020693342519</v>
      </c>
      <c r="O256" s="13">
        <f>Arrivals!I256</f>
        <v>1.2996875390956424</v>
      </c>
      <c r="P256" s="14">
        <f t="shared" si="52"/>
        <v>473.43989447252085</v>
      </c>
      <c r="Q256" s="14">
        <f t="shared" si="53"/>
        <v>64.860019075460684</v>
      </c>
      <c r="R256" s="14">
        <f t="shared" si="54"/>
        <v>39.540331536365045</v>
      </c>
      <c r="S256" s="14">
        <f t="shared" si="55"/>
        <v>0</v>
      </c>
      <c r="T256" s="14">
        <f t="shared" si="56"/>
        <v>0</v>
      </c>
      <c r="U256" s="14">
        <f t="shared" si="57"/>
        <v>39.540331536365045</v>
      </c>
      <c r="V256" t="str">
        <f>IF(MOD(C256-Settings!$B$32,Settings!$B$33)&lt;Settings!$B$30,"Up","Down")</f>
        <v>Up</v>
      </c>
      <c r="W256" s="15">
        <f>IF(OR(E256&gt;Settings!$B$30,Q256&gt;Settings!$B$37),0,1)</f>
        <v>1</v>
      </c>
      <c r="X256" s="15">
        <f>IF(AND(W256=1,Q256&lt;=Settings!$B$36),1,0)</f>
        <v>1</v>
      </c>
    </row>
    <row r="257" spans="1:24" x14ac:dyDescent="0.25">
      <c r="A257">
        <v>3</v>
      </c>
      <c r="B257">
        <v>12</v>
      </c>
      <c r="C257" s="13">
        <f>Arrivals!F257</f>
        <v>457.26472872378042</v>
      </c>
      <c r="D257" s="13">
        <f>Arrivals!K257</f>
        <v>300</v>
      </c>
      <c r="E257" s="14">
        <f>D257*8/Settings!$B$28+Settings!$B$29</f>
        <v>24.02</v>
      </c>
      <c r="F257" s="14">
        <f t="shared" si="47"/>
        <v>457.26472872378042</v>
      </c>
      <c r="G257" s="14">
        <f t="shared" si="60"/>
        <v>472.14020693342519</v>
      </c>
      <c r="H257" s="14">
        <f t="shared" si="48"/>
        <v>472.14020693342519</v>
      </c>
      <c r="I257" s="14">
        <f>MOD(H257-Settings!$B$32,Settings!$B$33)</f>
        <v>472.14020693342519</v>
      </c>
      <c r="J257" s="14">
        <f>IF(I257&lt;Settings!$B$30,IF(Settings!$B$30-I257&gt;=E257,H257,H257+(Settings!$B$30-I257)+Settings!$B$31),H257+(Settings!$B$33-I257))</f>
        <v>472.14020693342519</v>
      </c>
      <c r="K257" s="14">
        <f t="shared" si="49"/>
        <v>496.16020693342517</v>
      </c>
      <c r="L257" s="14">
        <f t="shared" si="50"/>
        <v>496.16020693342517</v>
      </c>
      <c r="M257" s="14">
        <f t="shared" si="61"/>
        <v>473.43989447252085</v>
      </c>
      <c r="N257" s="14">
        <f t="shared" si="51"/>
        <v>496.16020693342517</v>
      </c>
      <c r="O257" s="13">
        <f>Arrivals!I257</f>
        <v>3.0554520800999727</v>
      </c>
      <c r="P257" s="14">
        <f t="shared" si="52"/>
        <v>499.21565901352517</v>
      </c>
      <c r="Q257" s="14">
        <f t="shared" si="53"/>
        <v>41.950930289744747</v>
      </c>
      <c r="R257" s="14">
        <f t="shared" si="54"/>
        <v>14.875478209644768</v>
      </c>
      <c r="S257" s="14">
        <f t="shared" si="55"/>
        <v>0</v>
      </c>
      <c r="T257" s="14">
        <f t="shared" si="56"/>
        <v>0</v>
      </c>
      <c r="U257" s="14">
        <f t="shared" si="57"/>
        <v>14.875478209644768</v>
      </c>
      <c r="V257" t="str">
        <f>IF(MOD(C257-Settings!$B$32,Settings!$B$33)&lt;Settings!$B$30,"Up","Down")</f>
        <v>Up</v>
      </c>
      <c r="W257" s="15">
        <f>IF(OR(E257&gt;Settings!$B$30,Q257&gt;Settings!$B$37),0,1)</f>
        <v>1</v>
      </c>
      <c r="X257" s="15">
        <f>IF(AND(W257=1,Q257&lt;=Settings!$B$36),1,0)</f>
        <v>1</v>
      </c>
    </row>
    <row r="258" spans="1:24" x14ac:dyDescent="0.25">
      <c r="A258">
        <v>3</v>
      </c>
      <c r="B258">
        <v>13</v>
      </c>
      <c r="C258" s="13">
        <f>Arrivals!F258</f>
        <v>566.01819043361434</v>
      </c>
      <c r="D258" s="13">
        <f>Arrivals!K258</f>
        <v>300</v>
      </c>
      <c r="E258" s="14">
        <f>D258*8/Settings!$B$28+Settings!$B$29</f>
        <v>24.02</v>
      </c>
      <c r="F258" s="14">
        <f t="shared" si="47"/>
        <v>566.01819043361434</v>
      </c>
      <c r="G258" s="14">
        <f t="shared" si="60"/>
        <v>496.16020693342517</v>
      </c>
      <c r="H258" s="14">
        <f t="shared" si="48"/>
        <v>566.01819043361434</v>
      </c>
      <c r="I258" s="14">
        <f>MOD(H258-Settings!$B$32,Settings!$B$33)</f>
        <v>566.01819043361434</v>
      </c>
      <c r="J258" s="14">
        <f>IF(I258&lt;Settings!$B$30,IF(Settings!$B$30-I258&gt;=E258,H258,H258+(Settings!$B$30-I258)+Settings!$B$31),H258+(Settings!$B$33-I258))</f>
        <v>566.01819043361434</v>
      </c>
      <c r="K258" s="14">
        <f t="shared" si="49"/>
        <v>590.03819043361432</v>
      </c>
      <c r="L258" s="14">
        <f t="shared" si="50"/>
        <v>590.03819043361432</v>
      </c>
      <c r="M258" s="14">
        <f t="shared" si="61"/>
        <v>499.21565901352517</v>
      </c>
      <c r="N258" s="14">
        <f t="shared" si="51"/>
        <v>590.03819043361432</v>
      </c>
      <c r="O258" s="13">
        <f>Arrivals!I258</f>
        <v>1.073586253106565</v>
      </c>
      <c r="P258" s="14">
        <f t="shared" si="52"/>
        <v>591.11177668672087</v>
      </c>
      <c r="Q258" s="14">
        <f t="shared" si="53"/>
        <v>25.093586253106537</v>
      </c>
      <c r="R258" s="14">
        <f t="shared" si="54"/>
        <v>0</v>
      </c>
      <c r="S258" s="14">
        <f t="shared" si="55"/>
        <v>0</v>
      </c>
      <c r="T258" s="14">
        <f t="shared" si="56"/>
        <v>0</v>
      </c>
      <c r="U258" s="14">
        <f t="shared" si="57"/>
        <v>0</v>
      </c>
      <c r="V258" t="str">
        <f>IF(MOD(C258-Settings!$B$32,Settings!$B$33)&lt;Settings!$B$30,"Up","Down")</f>
        <v>Up</v>
      </c>
      <c r="W258" s="15">
        <f>IF(OR(E258&gt;Settings!$B$30,Q258&gt;Settings!$B$37),0,1)</f>
        <v>1</v>
      </c>
      <c r="X258" s="15">
        <f>IF(AND(W258=1,Q258&lt;=Settings!$B$36),1,0)</f>
        <v>1</v>
      </c>
    </row>
    <row r="259" spans="1:24" x14ac:dyDescent="0.25">
      <c r="A259">
        <v>3</v>
      </c>
      <c r="B259">
        <v>14</v>
      </c>
      <c r="C259" s="13">
        <f>Arrivals!F259</f>
        <v>606.53237754063969</v>
      </c>
      <c r="D259" s="13">
        <f>Arrivals!K259</f>
        <v>300</v>
      </c>
      <c r="E259" s="14">
        <f>D259*8/Settings!$B$28+Settings!$B$29</f>
        <v>24.02</v>
      </c>
      <c r="F259" s="14">
        <f t="shared" si="47"/>
        <v>606.53237754063969</v>
      </c>
      <c r="G259" s="14">
        <f t="shared" si="60"/>
        <v>590.03819043361432</v>
      </c>
      <c r="H259" s="14">
        <f t="shared" si="48"/>
        <v>606.53237754063969</v>
      </c>
      <c r="I259" s="14">
        <f>MOD(H259-Settings!$B$32,Settings!$B$33)</f>
        <v>606.53237754063969</v>
      </c>
      <c r="J259" s="14">
        <f>IF(I259&lt;Settings!$B$30,IF(Settings!$B$30-I259&gt;=E259,H259,H259+(Settings!$B$30-I259)+Settings!$B$31),H259+(Settings!$B$33-I259))</f>
        <v>720</v>
      </c>
      <c r="K259" s="14">
        <f t="shared" si="49"/>
        <v>744.02</v>
      </c>
      <c r="L259" s="14">
        <f t="shared" si="50"/>
        <v>744.02</v>
      </c>
      <c r="M259" s="14">
        <f t="shared" si="61"/>
        <v>591.11177668672087</v>
      </c>
      <c r="N259" s="14">
        <f t="shared" si="51"/>
        <v>744.02</v>
      </c>
      <c r="O259" s="13">
        <f>Arrivals!I259</f>
        <v>1.3815411102256421</v>
      </c>
      <c r="P259" s="14">
        <f t="shared" si="52"/>
        <v>745.40154111022559</v>
      </c>
      <c r="Q259" s="14">
        <f t="shared" si="53"/>
        <v>138.86916356958591</v>
      </c>
      <c r="R259" s="14">
        <f t="shared" si="54"/>
        <v>0</v>
      </c>
      <c r="S259" s="14">
        <f t="shared" si="55"/>
        <v>113.46762245936031</v>
      </c>
      <c r="T259" s="14">
        <f t="shared" si="56"/>
        <v>0</v>
      </c>
      <c r="U259" s="14">
        <f t="shared" si="57"/>
        <v>113.46762245936031</v>
      </c>
      <c r="V259" t="str">
        <f>IF(MOD(C259-Settings!$B$32,Settings!$B$33)&lt;Settings!$B$30,"Up","Down")</f>
        <v>Down</v>
      </c>
      <c r="W259" s="15">
        <f>IF(OR(E259&gt;Settings!$B$30,Q259&gt;Settings!$B$37),0,1)</f>
        <v>1</v>
      </c>
      <c r="X259" s="15">
        <f>IF(AND(W259=1,Q259&lt;=Settings!$B$36),1,0)</f>
        <v>0</v>
      </c>
    </row>
    <row r="260" spans="1:24" x14ac:dyDescent="0.25">
      <c r="A260">
        <v>3</v>
      </c>
      <c r="B260">
        <v>15</v>
      </c>
      <c r="C260" s="13">
        <f>Arrivals!F260</f>
        <v>666.38409103180538</v>
      </c>
      <c r="D260" s="13">
        <f>Arrivals!K260</f>
        <v>300</v>
      </c>
      <c r="E260" s="14">
        <f>D260*8/Settings!$B$28+Settings!$B$29</f>
        <v>24.02</v>
      </c>
      <c r="F260" s="14">
        <f t="shared" si="47"/>
        <v>666.38409103180538</v>
      </c>
      <c r="G260" s="14">
        <f t="shared" si="60"/>
        <v>744.02</v>
      </c>
      <c r="H260" s="14">
        <f t="shared" si="48"/>
        <v>744.02</v>
      </c>
      <c r="I260" s="14">
        <f>MOD(H260-Settings!$B$32,Settings!$B$33)</f>
        <v>24.019999999999982</v>
      </c>
      <c r="J260" s="14">
        <f>IF(I260&lt;Settings!$B$30,IF(Settings!$B$30-I260&gt;=E260,H260,H260+(Settings!$B$30-I260)+Settings!$B$31),H260+(Settings!$B$33-I260))</f>
        <v>744.02</v>
      </c>
      <c r="K260" s="14">
        <f t="shared" si="49"/>
        <v>768.04</v>
      </c>
      <c r="L260" s="14">
        <f t="shared" si="50"/>
        <v>768.04</v>
      </c>
      <c r="M260" s="14">
        <f t="shared" si="61"/>
        <v>745.40154111022559</v>
      </c>
      <c r="N260" s="14">
        <f t="shared" si="51"/>
        <v>768.04</v>
      </c>
      <c r="O260" s="13">
        <f>Arrivals!I260</f>
        <v>2.9829662336054308</v>
      </c>
      <c r="P260" s="14">
        <f t="shared" si="52"/>
        <v>771.02296623360542</v>
      </c>
      <c r="Q260" s="14">
        <f t="shared" si="53"/>
        <v>104.63887520180003</v>
      </c>
      <c r="R260" s="14">
        <f t="shared" si="54"/>
        <v>77.635908968194599</v>
      </c>
      <c r="S260" s="14">
        <f t="shared" si="55"/>
        <v>0</v>
      </c>
      <c r="T260" s="14">
        <f t="shared" si="56"/>
        <v>0</v>
      </c>
      <c r="U260" s="14">
        <f t="shared" si="57"/>
        <v>77.635908968194599</v>
      </c>
      <c r="V260" t="str">
        <f>IF(MOD(C260-Settings!$B$32,Settings!$B$33)&lt;Settings!$B$30,"Up","Down")</f>
        <v>Down</v>
      </c>
      <c r="W260" s="15">
        <f>IF(OR(E260&gt;Settings!$B$30,Q260&gt;Settings!$B$37),0,1)</f>
        <v>1</v>
      </c>
      <c r="X260" s="15">
        <f>IF(AND(W260=1,Q260&lt;=Settings!$B$36),1,0)</f>
        <v>1</v>
      </c>
    </row>
    <row r="261" spans="1:24" x14ac:dyDescent="0.25">
      <c r="A261">
        <v>3</v>
      </c>
      <c r="B261">
        <v>16</v>
      </c>
      <c r="C261" s="13">
        <f>Arrivals!F261</f>
        <v>749.68987465862335</v>
      </c>
      <c r="D261" s="13">
        <f>Arrivals!K261</f>
        <v>300</v>
      </c>
      <c r="E261" s="14">
        <f>D261*8/Settings!$B$28+Settings!$B$29</f>
        <v>24.02</v>
      </c>
      <c r="F261" s="14">
        <f t="shared" si="47"/>
        <v>749.68987465862335</v>
      </c>
      <c r="G261" s="14">
        <f t="shared" si="60"/>
        <v>768.04</v>
      </c>
      <c r="H261" s="14">
        <f t="shared" si="48"/>
        <v>768.04</v>
      </c>
      <c r="I261" s="14">
        <f>MOD(H261-Settings!$B$32,Settings!$B$33)</f>
        <v>48.039999999999964</v>
      </c>
      <c r="J261" s="14">
        <f>IF(I261&lt;Settings!$B$30,IF(Settings!$B$30-I261&gt;=E261,H261,H261+(Settings!$B$30-I261)+Settings!$B$31),H261+(Settings!$B$33-I261))</f>
        <v>768.04</v>
      </c>
      <c r="K261" s="14">
        <f t="shared" si="49"/>
        <v>792.06</v>
      </c>
      <c r="L261" s="14">
        <f t="shared" si="50"/>
        <v>792.06</v>
      </c>
      <c r="M261" s="14">
        <f t="shared" si="61"/>
        <v>771.02296623360542</v>
      </c>
      <c r="N261" s="14">
        <f t="shared" si="51"/>
        <v>792.06</v>
      </c>
      <c r="O261" s="13">
        <f>Arrivals!I261</f>
        <v>0.22720356577320372</v>
      </c>
      <c r="P261" s="14">
        <f t="shared" si="52"/>
        <v>792.2872035657731</v>
      </c>
      <c r="Q261" s="14">
        <f t="shared" si="53"/>
        <v>42.597328907149745</v>
      </c>
      <c r="R261" s="14">
        <f t="shared" si="54"/>
        <v>18.350125341376611</v>
      </c>
      <c r="S261" s="14">
        <f t="shared" si="55"/>
        <v>0</v>
      </c>
      <c r="T261" s="14">
        <f t="shared" si="56"/>
        <v>0</v>
      </c>
      <c r="U261" s="14">
        <f t="shared" si="57"/>
        <v>18.350125341376611</v>
      </c>
      <c r="V261" t="str">
        <f>IF(MOD(C261-Settings!$B$32,Settings!$B$33)&lt;Settings!$B$30,"Up","Down")</f>
        <v>Up</v>
      </c>
      <c r="W261" s="15">
        <f>IF(OR(E261&gt;Settings!$B$30,Q261&gt;Settings!$B$37),0,1)</f>
        <v>1</v>
      </c>
      <c r="X261" s="15">
        <f>IF(AND(W261=1,Q261&lt;=Settings!$B$36),1,0)</f>
        <v>1</v>
      </c>
    </row>
    <row r="262" spans="1:24" x14ac:dyDescent="0.25">
      <c r="A262">
        <v>3</v>
      </c>
      <c r="B262">
        <v>17</v>
      </c>
      <c r="C262" s="13">
        <f>Arrivals!F262</f>
        <v>764.03873090477555</v>
      </c>
      <c r="D262" s="13">
        <f>Arrivals!K262</f>
        <v>300</v>
      </c>
      <c r="E262" s="14">
        <f>D262*8/Settings!$B$28+Settings!$B$29</f>
        <v>24.02</v>
      </c>
      <c r="F262" s="14">
        <f t="shared" ref="F262:F325" si="62">C262</f>
        <v>764.03873090477555</v>
      </c>
      <c r="G262" s="14">
        <f t="shared" si="60"/>
        <v>792.06</v>
      </c>
      <c r="H262" s="14">
        <f t="shared" ref="H262:H325" si="63">MAX(F262,G262)</f>
        <v>792.06</v>
      </c>
      <c r="I262" s="14">
        <f>MOD(H262-Settings!$B$32,Settings!$B$33)</f>
        <v>72.059999999999945</v>
      </c>
      <c r="J262" s="14">
        <f>IF(I262&lt;Settings!$B$30,IF(Settings!$B$30-I262&gt;=E262,H262,H262+(Settings!$B$30-I262)+Settings!$B$31),H262+(Settings!$B$33-I262))</f>
        <v>792.06</v>
      </c>
      <c r="K262" s="14">
        <f t="shared" ref="K262:K325" si="64">J262+E262</f>
        <v>816.07999999999993</v>
      </c>
      <c r="L262" s="14">
        <f t="shared" ref="L262:L325" si="65">K262</f>
        <v>816.07999999999993</v>
      </c>
      <c r="M262" s="14">
        <f t="shared" si="61"/>
        <v>792.2872035657731</v>
      </c>
      <c r="N262" s="14">
        <f t="shared" ref="N262:N325" si="66">MAX(L262,M262)</f>
        <v>816.07999999999993</v>
      </c>
      <c r="O262" s="13">
        <f>Arrivals!I262</f>
        <v>0.18901767138492964</v>
      </c>
      <c r="P262" s="14">
        <f t="shared" ref="P262:P325" si="67">N262+O262</f>
        <v>816.26901767138486</v>
      </c>
      <c r="Q262" s="14">
        <f t="shared" ref="Q262:Q325" si="68">P262-C262</f>
        <v>52.230286766609311</v>
      </c>
      <c r="R262" s="14">
        <f t="shared" ref="R262:R325" si="69">H262-F262</f>
        <v>28.021269095224397</v>
      </c>
      <c r="S262" s="14">
        <f t="shared" ref="S262:S325" si="70">J262-H262</f>
        <v>0</v>
      </c>
      <c r="T262" s="14">
        <f t="shared" ref="T262:T325" si="71">N262-L262</f>
        <v>0</v>
      </c>
      <c r="U262" s="14">
        <f t="shared" ref="U262:U325" si="72">R262+S262+T262</f>
        <v>28.021269095224397</v>
      </c>
      <c r="V262" t="str">
        <f>IF(MOD(C262-Settings!$B$32,Settings!$B$33)&lt;Settings!$B$30,"Up","Down")</f>
        <v>Up</v>
      </c>
      <c r="W262" s="15">
        <f>IF(OR(E262&gt;Settings!$B$30,Q262&gt;Settings!$B$37),0,1)</f>
        <v>1</v>
      </c>
      <c r="X262" s="15">
        <f>IF(AND(W262=1,Q262&lt;=Settings!$B$36),1,0)</f>
        <v>1</v>
      </c>
    </row>
    <row r="263" spans="1:24" x14ac:dyDescent="0.25">
      <c r="A263">
        <v>3</v>
      </c>
      <c r="B263">
        <v>18</v>
      </c>
      <c r="C263" s="13">
        <f>Arrivals!F263</f>
        <v>887.07019613803459</v>
      </c>
      <c r="D263" s="13">
        <f>Arrivals!K263</f>
        <v>300</v>
      </c>
      <c r="E263" s="14">
        <f>D263*8/Settings!$B$28+Settings!$B$29</f>
        <v>24.02</v>
      </c>
      <c r="F263" s="14">
        <f t="shared" si="62"/>
        <v>887.07019613803459</v>
      </c>
      <c r="G263" s="14">
        <f t="shared" si="60"/>
        <v>816.07999999999993</v>
      </c>
      <c r="H263" s="14">
        <f t="shared" si="63"/>
        <v>887.07019613803459</v>
      </c>
      <c r="I263" s="14">
        <f>MOD(H263-Settings!$B$32,Settings!$B$33)</f>
        <v>167.07019613803459</v>
      </c>
      <c r="J263" s="14">
        <f>IF(I263&lt;Settings!$B$30,IF(Settings!$B$30-I263&gt;=E263,H263,H263+(Settings!$B$30-I263)+Settings!$B$31),H263+(Settings!$B$33-I263))</f>
        <v>887.07019613803459</v>
      </c>
      <c r="K263" s="14">
        <f t="shared" si="64"/>
        <v>911.09019613803457</v>
      </c>
      <c r="L263" s="14">
        <f t="shared" si="65"/>
        <v>911.09019613803457</v>
      </c>
      <c r="M263" s="14">
        <f t="shared" si="61"/>
        <v>816.26901767138486</v>
      </c>
      <c r="N263" s="14">
        <f t="shared" si="66"/>
        <v>911.09019613803457</v>
      </c>
      <c r="O263" s="13">
        <f>Arrivals!I263</f>
        <v>5.2710780461016862</v>
      </c>
      <c r="P263" s="14">
        <f t="shared" si="67"/>
        <v>916.36127418413628</v>
      </c>
      <c r="Q263" s="14">
        <f t="shared" si="68"/>
        <v>29.291078046101688</v>
      </c>
      <c r="R263" s="14">
        <f t="shared" si="69"/>
        <v>0</v>
      </c>
      <c r="S263" s="14">
        <f t="shared" si="70"/>
        <v>0</v>
      </c>
      <c r="T263" s="14">
        <f t="shared" si="71"/>
        <v>0</v>
      </c>
      <c r="U263" s="14">
        <f t="shared" si="72"/>
        <v>0</v>
      </c>
      <c r="V263" t="str">
        <f>IF(MOD(C263-Settings!$B$32,Settings!$B$33)&lt;Settings!$B$30,"Up","Down")</f>
        <v>Up</v>
      </c>
      <c r="W263" s="15">
        <f>IF(OR(E263&gt;Settings!$B$30,Q263&gt;Settings!$B$37),0,1)</f>
        <v>1</v>
      </c>
      <c r="X263" s="15">
        <f>IF(AND(W263=1,Q263&lt;=Settings!$B$36),1,0)</f>
        <v>1</v>
      </c>
    </row>
    <row r="264" spans="1:24" x14ac:dyDescent="0.25">
      <c r="A264">
        <v>3</v>
      </c>
      <c r="B264">
        <v>19</v>
      </c>
      <c r="C264" s="13">
        <f>Arrivals!F264</f>
        <v>927.1001541368372</v>
      </c>
      <c r="D264" s="13">
        <f>Arrivals!K264</f>
        <v>300</v>
      </c>
      <c r="E264" s="14">
        <f>D264*8/Settings!$B$28+Settings!$B$29</f>
        <v>24.02</v>
      </c>
      <c r="F264" s="14">
        <f t="shared" si="62"/>
        <v>927.1001541368372</v>
      </c>
      <c r="G264" s="14">
        <f t="shared" si="60"/>
        <v>911.09019613803457</v>
      </c>
      <c r="H264" s="14">
        <f t="shared" si="63"/>
        <v>927.1001541368372</v>
      </c>
      <c r="I264" s="14">
        <f>MOD(H264-Settings!$B$32,Settings!$B$33)</f>
        <v>207.1001541368372</v>
      </c>
      <c r="J264" s="14">
        <f>IF(I264&lt;Settings!$B$30,IF(Settings!$B$30-I264&gt;=E264,H264,H264+(Settings!$B$30-I264)+Settings!$B$31),H264+(Settings!$B$33-I264))</f>
        <v>927.1001541368372</v>
      </c>
      <c r="K264" s="14">
        <f t="shared" si="64"/>
        <v>951.12015413683719</v>
      </c>
      <c r="L264" s="14">
        <f t="shared" si="65"/>
        <v>951.12015413683719</v>
      </c>
      <c r="M264" s="14">
        <f t="shared" si="61"/>
        <v>916.36127418413628</v>
      </c>
      <c r="N264" s="14">
        <f t="shared" si="66"/>
        <v>951.12015413683719</v>
      </c>
      <c r="O264" s="13">
        <f>Arrivals!I264</f>
        <v>1.0531707903941963</v>
      </c>
      <c r="P264" s="14">
        <f t="shared" si="67"/>
        <v>952.17332492723142</v>
      </c>
      <c r="Q264" s="14">
        <f t="shared" si="68"/>
        <v>25.073170790394215</v>
      </c>
      <c r="R264" s="14">
        <f t="shared" si="69"/>
        <v>0</v>
      </c>
      <c r="S264" s="14">
        <f t="shared" si="70"/>
        <v>0</v>
      </c>
      <c r="T264" s="14">
        <f t="shared" si="71"/>
        <v>0</v>
      </c>
      <c r="U264" s="14">
        <f t="shared" si="72"/>
        <v>0</v>
      </c>
      <c r="V264" t="str">
        <f>IF(MOD(C264-Settings!$B$32,Settings!$B$33)&lt;Settings!$B$30,"Up","Down")</f>
        <v>Up</v>
      </c>
      <c r="W264" s="15">
        <f>IF(OR(E264&gt;Settings!$B$30,Q264&gt;Settings!$B$37),0,1)</f>
        <v>1</v>
      </c>
      <c r="X264" s="15">
        <f>IF(AND(W264=1,Q264&lt;=Settings!$B$36),1,0)</f>
        <v>1</v>
      </c>
    </row>
    <row r="265" spans="1:24" x14ac:dyDescent="0.25">
      <c r="A265">
        <v>3</v>
      </c>
      <c r="B265">
        <v>20</v>
      </c>
      <c r="C265" s="13">
        <f>Arrivals!F265</f>
        <v>949.00550691279761</v>
      </c>
      <c r="D265" s="13">
        <f>Arrivals!K265</f>
        <v>300</v>
      </c>
      <c r="E265" s="14">
        <f>D265*8/Settings!$B$28+Settings!$B$29</f>
        <v>24.02</v>
      </c>
      <c r="F265" s="14">
        <f t="shared" si="62"/>
        <v>949.00550691279761</v>
      </c>
      <c r="G265" s="14">
        <f t="shared" si="60"/>
        <v>951.12015413683719</v>
      </c>
      <c r="H265" s="14">
        <f t="shared" si="63"/>
        <v>951.12015413683719</v>
      </c>
      <c r="I265" s="14">
        <f>MOD(H265-Settings!$B$32,Settings!$B$33)</f>
        <v>231.12015413683719</v>
      </c>
      <c r="J265" s="14">
        <f>IF(I265&lt;Settings!$B$30,IF(Settings!$B$30-I265&gt;=E265,H265,H265+(Settings!$B$30-I265)+Settings!$B$31),H265+(Settings!$B$33-I265))</f>
        <v>951.12015413683719</v>
      </c>
      <c r="K265" s="14">
        <f t="shared" si="64"/>
        <v>975.14015413683717</v>
      </c>
      <c r="L265" s="14">
        <f t="shared" si="65"/>
        <v>975.14015413683717</v>
      </c>
      <c r="M265" s="14">
        <f t="shared" si="61"/>
        <v>952.17332492723142</v>
      </c>
      <c r="N265" s="14">
        <f t="shared" si="66"/>
        <v>975.14015413683717</v>
      </c>
      <c r="O265" s="13">
        <f>Arrivals!I265</f>
        <v>3.0723726486816911</v>
      </c>
      <c r="P265" s="14">
        <f t="shared" si="67"/>
        <v>978.21252678551889</v>
      </c>
      <c r="Q265" s="14">
        <f t="shared" si="68"/>
        <v>29.207019872721276</v>
      </c>
      <c r="R265" s="14">
        <f t="shared" si="69"/>
        <v>2.1146472240395724</v>
      </c>
      <c r="S265" s="14">
        <f t="shared" si="70"/>
        <v>0</v>
      </c>
      <c r="T265" s="14">
        <f t="shared" si="71"/>
        <v>0</v>
      </c>
      <c r="U265" s="14">
        <f t="shared" si="72"/>
        <v>2.1146472240395724</v>
      </c>
      <c r="V265" t="str">
        <f>IF(MOD(C265-Settings!$B$32,Settings!$B$33)&lt;Settings!$B$30,"Up","Down")</f>
        <v>Up</v>
      </c>
      <c r="W265" s="15">
        <f>IF(OR(E265&gt;Settings!$B$30,Q265&gt;Settings!$B$37),0,1)</f>
        <v>1</v>
      </c>
      <c r="X265" s="15">
        <f>IF(AND(W265=1,Q265&lt;=Settings!$B$36),1,0)</f>
        <v>1</v>
      </c>
    </row>
    <row r="266" spans="1:24" x14ac:dyDescent="0.25">
      <c r="A266">
        <v>3</v>
      </c>
      <c r="B266">
        <v>21</v>
      </c>
      <c r="C266" s="13">
        <f>Arrivals!F266</f>
        <v>1016.9459417770473</v>
      </c>
      <c r="D266" s="13">
        <f>Arrivals!K266</f>
        <v>300</v>
      </c>
      <c r="E266" s="14">
        <f>D266*8/Settings!$B$28+Settings!$B$29</f>
        <v>24.02</v>
      </c>
      <c r="F266" s="14">
        <f t="shared" si="62"/>
        <v>1016.9459417770473</v>
      </c>
      <c r="G266" s="14">
        <f t="shared" si="60"/>
        <v>975.14015413683717</v>
      </c>
      <c r="H266" s="14">
        <f t="shared" si="63"/>
        <v>1016.9459417770473</v>
      </c>
      <c r="I266" s="14">
        <f>MOD(H266-Settings!$B$32,Settings!$B$33)</f>
        <v>296.94594177704732</v>
      </c>
      <c r="J266" s="14">
        <f>IF(I266&lt;Settings!$B$30,IF(Settings!$B$30-I266&gt;=E266,H266,H266+(Settings!$B$30-I266)+Settings!$B$31),H266+(Settings!$B$33-I266))</f>
        <v>1016.9459417770473</v>
      </c>
      <c r="K266" s="14">
        <f t="shared" si="64"/>
        <v>1040.9659417770474</v>
      </c>
      <c r="L266" s="14">
        <f t="shared" si="65"/>
        <v>1040.9659417770474</v>
      </c>
      <c r="M266" s="14">
        <f t="shared" si="61"/>
        <v>978.21252678551889</v>
      </c>
      <c r="N266" s="14">
        <f t="shared" si="66"/>
        <v>1040.9659417770474</v>
      </c>
      <c r="O266" s="13">
        <f>Arrivals!I266</f>
        <v>1.3500564994785076</v>
      </c>
      <c r="P266" s="14">
        <f t="shared" si="67"/>
        <v>1042.315998276526</v>
      </c>
      <c r="Q266" s="14">
        <f t="shared" si="68"/>
        <v>25.370056499478665</v>
      </c>
      <c r="R266" s="14">
        <f t="shared" si="69"/>
        <v>0</v>
      </c>
      <c r="S266" s="14">
        <f t="shared" si="70"/>
        <v>0</v>
      </c>
      <c r="T266" s="14">
        <f t="shared" si="71"/>
        <v>0</v>
      </c>
      <c r="U266" s="14">
        <f t="shared" si="72"/>
        <v>0</v>
      </c>
      <c r="V266" t="str">
        <f>IF(MOD(C266-Settings!$B$32,Settings!$B$33)&lt;Settings!$B$30,"Up","Down")</f>
        <v>Up</v>
      </c>
      <c r="W266" s="15">
        <f>IF(OR(E266&gt;Settings!$B$30,Q266&gt;Settings!$B$37),0,1)</f>
        <v>1</v>
      </c>
      <c r="X266" s="15">
        <f>IF(AND(W266=1,Q266&lt;=Settings!$B$36),1,0)</f>
        <v>1</v>
      </c>
    </row>
    <row r="267" spans="1:24" x14ac:dyDescent="0.25">
      <c r="A267">
        <v>3</v>
      </c>
      <c r="B267">
        <v>22</v>
      </c>
      <c r="C267" s="13">
        <f>Arrivals!F267</f>
        <v>1055.3483600928139</v>
      </c>
      <c r="D267" s="13">
        <f>Arrivals!K267</f>
        <v>300</v>
      </c>
      <c r="E267" s="14">
        <f>D267*8/Settings!$B$28+Settings!$B$29</f>
        <v>24.02</v>
      </c>
      <c r="F267" s="14">
        <f t="shared" si="62"/>
        <v>1055.3483600928139</v>
      </c>
      <c r="G267" s="14">
        <f t="shared" si="60"/>
        <v>1040.9659417770474</v>
      </c>
      <c r="H267" s="14">
        <f t="shared" si="63"/>
        <v>1055.3483600928139</v>
      </c>
      <c r="I267" s="14">
        <f>MOD(H267-Settings!$B$32,Settings!$B$33)</f>
        <v>335.34836009281389</v>
      </c>
      <c r="J267" s="14">
        <f>IF(I267&lt;Settings!$B$30,IF(Settings!$B$30-I267&gt;=E267,H267,H267+(Settings!$B$30-I267)+Settings!$B$31),H267+(Settings!$B$33-I267))</f>
        <v>1055.3483600928139</v>
      </c>
      <c r="K267" s="14">
        <f t="shared" si="64"/>
        <v>1079.3683600928139</v>
      </c>
      <c r="L267" s="14">
        <f t="shared" si="65"/>
        <v>1079.3683600928139</v>
      </c>
      <c r="M267" s="14">
        <f t="shared" si="61"/>
        <v>1042.315998276526</v>
      </c>
      <c r="N267" s="14">
        <f t="shared" si="66"/>
        <v>1079.3683600928139</v>
      </c>
      <c r="O267" s="13">
        <f>Arrivals!I267</f>
        <v>2.7834417043905058</v>
      </c>
      <c r="P267" s="14">
        <f t="shared" si="67"/>
        <v>1082.1518017972044</v>
      </c>
      <c r="Q267" s="14">
        <f t="shared" si="68"/>
        <v>26.80344170439048</v>
      </c>
      <c r="R267" s="14">
        <f t="shared" si="69"/>
        <v>0</v>
      </c>
      <c r="S267" s="14">
        <f t="shared" si="70"/>
        <v>0</v>
      </c>
      <c r="T267" s="14">
        <f t="shared" si="71"/>
        <v>0</v>
      </c>
      <c r="U267" s="14">
        <f t="shared" si="72"/>
        <v>0</v>
      </c>
      <c r="V267" t="str">
        <f>IF(MOD(C267-Settings!$B$32,Settings!$B$33)&lt;Settings!$B$30,"Up","Down")</f>
        <v>Up</v>
      </c>
      <c r="W267" s="15">
        <f>IF(OR(E267&gt;Settings!$B$30,Q267&gt;Settings!$B$37),0,1)</f>
        <v>1</v>
      </c>
      <c r="X267" s="15">
        <f>IF(AND(W267=1,Q267&lt;=Settings!$B$36),1,0)</f>
        <v>1</v>
      </c>
    </row>
    <row r="268" spans="1:24" x14ac:dyDescent="0.25">
      <c r="A268">
        <v>3</v>
      </c>
      <c r="B268">
        <v>23</v>
      </c>
      <c r="C268" s="13">
        <f>Arrivals!F268</f>
        <v>1065.3410658847183</v>
      </c>
      <c r="D268" s="13">
        <f>Arrivals!K268</f>
        <v>300</v>
      </c>
      <c r="E268" s="14">
        <f>D268*8/Settings!$B$28+Settings!$B$29</f>
        <v>24.02</v>
      </c>
      <c r="F268" s="14">
        <f t="shared" si="62"/>
        <v>1065.3410658847183</v>
      </c>
      <c r="G268" s="14">
        <f t="shared" si="60"/>
        <v>1079.3683600928139</v>
      </c>
      <c r="H268" s="14">
        <f t="shared" si="63"/>
        <v>1079.3683600928139</v>
      </c>
      <c r="I268" s="14">
        <f>MOD(H268-Settings!$B$32,Settings!$B$33)</f>
        <v>359.36836009281387</v>
      </c>
      <c r="J268" s="14">
        <f>IF(I268&lt;Settings!$B$30,IF(Settings!$B$30-I268&gt;=E268,H268,H268+(Settings!$B$30-I268)+Settings!$B$31),H268+(Settings!$B$33-I268))</f>
        <v>1079.3683600928139</v>
      </c>
      <c r="K268" s="14">
        <f t="shared" si="64"/>
        <v>1103.3883600928139</v>
      </c>
      <c r="L268" s="14">
        <f t="shared" si="65"/>
        <v>1103.3883600928139</v>
      </c>
      <c r="M268" s="14">
        <f t="shared" si="61"/>
        <v>1082.1518017972044</v>
      </c>
      <c r="N268" s="14">
        <f t="shared" si="66"/>
        <v>1103.3883600928139</v>
      </c>
      <c r="O268" s="13">
        <f>Arrivals!I268</f>
        <v>1.2580474622797038</v>
      </c>
      <c r="P268" s="14">
        <f t="shared" si="67"/>
        <v>1104.6464075550934</v>
      </c>
      <c r="Q268" s="14">
        <f t="shared" si="68"/>
        <v>39.305341670375128</v>
      </c>
      <c r="R268" s="14">
        <f t="shared" si="69"/>
        <v>14.027294208095554</v>
      </c>
      <c r="S268" s="14">
        <f t="shared" si="70"/>
        <v>0</v>
      </c>
      <c r="T268" s="14">
        <f t="shared" si="71"/>
        <v>0</v>
      </c>
      <c r="U268" s="14">
        <f t="shared" si="72"/>
        <v>14.027294208095554</v>
      </c>
      <c r="V268" t="str">
        <f>IF(MOD(C268-Settings!$B$32,Settings!$B$33)&lt;Settings!$B$30,"Up","Down")</f>
        <v>Up</v>
      </c>
      <c r="W268" s="15">
        <f>IF(OR(E268&gt;Settings!$B$30,Q268&gt;Settings!$B$37),0,1)</f>
        <v>1</v>
      </c>
      <c r="X268" s="15">
        <f>IF(AND(W268=1,Q268&lt;=Settings!$B$36),1,0)</f>
        <v>1</v>
      </c>
    </row>
    <row r="269" spans="1:24" x14ac:dyDescent="0.25">
      <c r="A269">
        <v>3</v>
      </c>
      <c r="B269">
        <v>24</v>
      </c>
      <c r="C269" s="13">
        <f>Arrivals!F269</f>
        <v>1101.4285955188418</v>
      </c>
      <c r="D269" s="13">
        <f>Arrivals!K269</f>
        <v>300</v>
      </c>
      <c r="E269" s="14">
        <f>D269*8/Settings!$B$28+Settings!$B$29</f>
        <v>24.02</v>
      </c>
      <c r="F269" s="14">
        <f t="shared" si="62"/>
        <v>1101.4285955188418</v>
      </c>
      <c r="G269" s="14">
        <f t="shared" si="60"/>
        <v>1103.3883600928139</v>
      </c>
      <c r="H269" s="14">
        <f t="shared" si="63"/>
        <v>1103.3883600928139</v>
      </c>
      <c r="I269" s="14">
        <f>MOD(H269-Settings!$B$32,Settings!$B$33)</f>
        <v>383.38836009281385</v>
      </c>
      <c r="J269" s="14">
        <f>IF(I269&lt;Settings!$B$30,IF(Settings!$B$30-I269&gt;=E269,H269,H269+(Settings!$B$30-I269)+Settings!$B$31),H269+(Settings!$B$33-I269))</f>
        <v>1103.3883600928139</v>
      </c>
      <c r="K269" s="14">
        <f t="shared" si="64"/>
        <v>1127.4083600928138</v>
      </c>
      <c r="L269" s="14">
        <f t="shared" si="65"/>
        <v>1127.4083600928138</v>
      </c>
      <c r="M269" s="14">
        <f t="shared" si="61"/>
        <v>1104.6464075550934</v>
      </c>
      <c r="N269" s="14">
        <f t="shared" si="66"/>
        <v>1127.4083600928138</v>
      </c>
      <c r="O269" s="13">
        <f>Arrivals!I269</f>
        <v>2.3890628849637192</v>
      </c>
      <c r="P269" s="14">
        <f t="shared" si="67"/>
        <v>1129.7974229777776</v>
      </c>
      <c r="Q269" s="14">
        <f t="shared" si="68"/>
        <v>28.368827458935812</v>
      </c>
      <c r="R269" s="14">
        <f t="shared" si="69"/>
        <v>1.9597645739720519</v>
      </c>
      <c r="S269" s="14">
        <f t="shared" si="70"/>
        <v>0</v>
      </c>
      <c r="T269" s="14">
        <f t="shared" si="71"/>
        <v>0</v>
      </c>
      <c r="U269" s="14">
        <f t="shared" si="72"/>
        <v>1.9597645739720519</v>
      </c>
      <c r="V269" t="str">
        <f>IF(MOD(C269-Settings!$B$32,Settings!$B$33)&lt;Settings!$B$30,"Up","Down")</f>
        <v>Up</v>
      </c>
      <c r="W269" s="15">
        <f>IF(OR(E269&gt;Settings!$B$30,Q269&gt;Settings!$B$37),0,1)</f>
        <v>1</v>
      </c>
      <c r="X269" s="15">
        <f>IF(AND(W269=1,Q269&lt;=Settings!$B$36),1,0)</f>
        <v>1</v>
      </c>
    </row>
    <row r="270" spans="1:24" x14ac:dyDescent="0.25">
      <c r="A270">
        <v>3</v>
      </c>
      <c r="B270">
        <v>25</v>
      </c>
      <c r="C270" s="13">
        <f>Arrivals!F270</f>
        <v>1151.9364965784303</v>
      </c>
      <c r="D270" s="13">
        <f>Arrivals!K270</f>
        <v>300</v>
      </c>
      <c r="E270" s="14">
        <f>D270*8/Settings!$B$28+Settings!$B$29</f>
        <v>24.02</v>
      </c>
      <c r="F270" s="14">
        <f t="shared" si="62"/>
        <v>1151.9364965784303</v>
      </c>
      <c r="G270" s="14">
        <f t="shared" si="60"/>
        <v>1127.4083600928138</v>
      </c>
      <c r="H270" s="14">
        <f t="shared" si="63"/>
        <v>1151.9364965784303</v>
      </c>
      <c r="I270" s="14">
        <f>MOD(H270-Settings!$B$32,Settings!$B$33)</f>
        <v>431.93649657843025</v>
      </c>
      <c r="J270" s="14">
        <f>IF(I270&lt;Settings!$B$30,IF(Settings!$B$30-I270&gt;=E270,H270,H270+(Settings!$B$30-I270)+Settings!$B$31),H270+(Settings!$B$33-I270))</f>
        <v>1151.9364965784303</v>
      </c>
      <c r="K270" s="14">
        <f t="shared" si="64"/>
        <v>1175.9564965784302</v>
      </c>
      <c r="L270" s="14">
        <f t="shared" si="65"/>
        <v>1175.9564965784302</v>
      </c>
      <c r="M270" s="14">
        <f t="shared" si="61"/>
        <v>1129.7974229777776</v>
      </c>
      <c r="N270" s="14">
        <f t="shared" si="66"/>
        <v>1175.9564965784302</v>
      </c>
      <c r="O270" s="13">
        <f>Arrivals!I270</f>
        <v>8.0898004560036334</v>
      </c>
      <c r="P270" s="14">
        <f t="shared" si="67"/>
        <v>1184.0462970344338</v>
      </c>
      <c r="Q270" s="14">
        <f t="shared" si="68"/>
        <v>32.109800456003541</v>
      </c>
      <c r="R270" s="14">
        <f t="shared" si="69"/>
        <v>0</v>
      </c>
      <c r="S270" s="14">
        <f t="shared" si="70"/>
        <v>0</v>
      </c>
      <c r="T270" s="14">
        <f t="shared" si="71"/>
        <v>0</v>
      </c>
      <c r="U270" s="14">
        <f t="shared" si="72"/>
        <v>0</v>
      </c>
      <c r="V270" t="str">
        <f>IF(MOD(C270-Settings!$B$32,Settings!$B$33)&lt;Settings!$B$30,"Up","Down")</f>
        <v>Up</v>
      </c>
      <c r="W270" s="15">
        <f>IF(OR(E270&gt;Settings!$B$30,Q270&gt;Settings!$B$37),0,1)</f>
        <v>1</v>
      </c>
      <c r="X270" s="15">
        <f>IF(AND(W270=1,Q270&lt;=Settings!$B$36),1,0)</f>
        <v>1</v>
      </c>
    </row>
    <row r="271" spans="1:24" x14ac:dyDescent="0.25">
      <c r="A271">
        <v>3</v>
      </c>
      <c r="B271">
        <v>26</v>
      </c>
      <c r="C271" s="13">
        <f>Arrivals!F271</f>
        <v>1171.4726550744915</v>
      </c>
      <c r="D271" s="13">
        <f>Arrivals!K271</f>
        <v>300</v>
      </c>
      <c r="E271" s="14">
        <f>D271*8/Settings!$B$28+Settings!$B$29</f>
        <v>24.02</v>
      </c>
      <c r="F271" s="14">
        <f t="shared" si="62"/>
        <v>1171.4726550744915</v>
      </c>
      <c r="G271" s="14">
        <f t="shared" si="60"/>
        <v>1175.9564965784302</v>
      </c>
      <c r="H271" s="14">
        <f t="shared" si="63"/>
        <v>1175.9564965784302</v>
      </c>
      <c r="I271" s="14">
        <f>MOD(H271-Settings!$B$32,Settings!$B$33)</f>
        <v>455.95649657843023</v>
      </c>
      <c r="J271" s="14">
        <f>IF(I271&lt;Settings!$B$30,IF(Settings!$B$30-I271&gt;=E271,H271,H271+(Settings!$B$30-I271)+Settings!$B$31),H271+(Settings!$B$33-I271))</f>
        <v>1175.9564965784302</v>
      </c>
      <c r="K271" s="14">
        <f t="shared" si="64"/>
        <v>1199.9764965784302</v>
      </c>
      <c r="L271" s="14">
        <f t="shared" si="65"/>
        <v>1199.9764965784302</v>
      </c>
      <c r="M271" s="14">
        <f t="shared" si="61"/>
        <v>1184.0462970344338</v>
      </c>
      <c r="N271" s="14">
        <f t="shared" si="66"/>
        <v>1199.9764965784302</v>
      </c>
      <c r="O271" s="13">
        <f>Arrivals!I271</f>
        <v>9.8859081201309476</v>
      </c>
      <c r="P271" s="14">
        <f t="shared" si="67"/>
        <v>1209.8624046985612</v>
      </c>
      <c r="Q271" s="14">
        <f t="shared" si="68"/>
        <v>38.389749624069736</v>
      </c>
      <c r="R271" s="14">
        <f t="shared" si="69"/>
        <v>4.4838415039387201</v>
      </c>
      <c r="S271" s="14">
        <f t="shared" si="70"/>
        <v>0</v>
      </c>
      <c r="T271" s="14">
        <f t="shared" si="71"/>
        <v>0</v>
      </c>
      <c r="U271" s="14">
        <f t="shared" si="72"/>
        <v>4.4838415039387201</v>
      </c>
      <c r="V271" t="str">
        <f>IF(MOD(C271-Settings!$B$32,Settings!$B$33)&lt;Settings!$B$30,"Up","Down")</f>
        <v>Up</v>
      </c>
      <c r="W271" s="15">
        <f>IF(OR(E271&gt;Settings!$B$30,Q271&gt;Settings!$B$37),0,1)</f>
        <v>1</v>
      </c>
      <c r="X271" s="15">
        <f>IF(AND(W271=1,Q271&lt;=Settings!$B$36),1,0)</f>
        <v>1</v>
      </c>
    </row>
    <row r="272" spans="1:24" x14ac:dyDescent="0.25">
      <c r="A272">
        <v>3</v>
      </c>
      <c r="B272">
        <v>27</v>
      </c>
      <c r="C272" s="13">
        <f>Arrivals!F272</f>
        <v>1267.6654919432299</v>
      </c>
      <c r="D272" s="13">
        <f>Arrivals!K272</f>
        <v>300</v>
      </c>
      <c r="E272" s="14">
        <f>D272*8/Settings!$B$28+Settings!$B$29</f>
        <v>24.02</v>
      </c>
      <c r="F272" s="14">
        <f t="shared" si="62"/>
        <v>1267.6654919432299</v>
      </c>
      <c r="G272" s="14">
        <f t="shared" si="60"/>
        <v>1199.9764965784302</v>
      </c>
      <c r="H272" s="14">
        <f t="shared" si="63"/>
        <v>1267.6654919432299</v>
      </c>
      <c r="I272" s="14">
        <f>MOD(H272-Settings!$B$32,Settings!$B$33)</f>
        <v>547.66549194322988</v>
      </c>
      <c r="J272" s="14">
        <f>IF(I272&lt;Settings!$B$30,IF(Settings!$B$30-I272&gt;=E272,H272,H272+(Settings!$B$30-I272)+Settings!$B$31),H272+(Settings!$B$33-I272))</f>
        <v>1267.6654919432299</v>
      </c>
      <c r="K272" s="14">
        <f t="shared" si="64"/>
        <v>1291.6854919432299</v>
      </c>
      <c r="L272" s="14">
        <f t="shared" si="65"/>
        <v>1291.6854919432299</v>
      </c>
      <c r="M272" s="14">
        <f t="shared" si="61"/>
        <v>1209.8624046985612</v>
      </c>
      <c r="N272" s="14">
        <f t="shared" si="66"/>
        <v>1291.6854919432299</v>
      </c>
      <c r="O272" s="13">
        <f>Arrivals!I272</f>
        <v>2.6195298965142304</v>
      </c>
      <c r="P272" s="14">
        <f t="shared" si="67"/>
        <v>1294.3050218397441</v>
      </c>
      <c r="Q272" s="14">
        <f t="shared" si="68"/>
        <v>26.639529896514205</v>
      </c>
      <c r="R272" s="14">
        <f t="shared" si="69"/>
        <v>0</v>
      </c>
      <c r="S272" s="14">
        <f t="shared" si="70"/>
        <v>0</v>
      </c>
      <c r="T272" s="14">
        <f t="shared" si="71"/>
        <v>0</v>
      </c>
      <c r="U272" s="14">
        <f t="shared" si="72"/>
        <v>0</v>
      </c>
      <c r="V272" t="str">
        <f>IF(MOD(C272-Settings!$B$32,Settings!$B$33)&lt;Settings!$B$30,"Up","Down")</f>
        <v>Up</v>
      </c>
      <c r="W272" s="15">
        <f>IF(OR(E272&gt;Settings!$B$30,Q272&gt;Settings!$B$37),0,1)</f>
        <v>1</v>
      </c>
      <c r="X272" s="15">
        <f>IF(AND(W272=1,Q272&lt;=Settings!$B$36),1,0)</f>
        <v>1</v>
      </c>
    </row>
    <row r="273" spans="1:24" x14ac:dyDescent="0.25">
      <c r="A273">
        <v>3</v>
      </c>
      <c r="B273">
        <v>28</v>
      </c>
      <c r="C273" s="13">
        <f>Arrivals!F273</f>
        <v>1324.7065485731632</v>
      </c>
      <c r="D273" s="13">
        <f>Arrivals!K273</f>
        <v>300</v>
      </c>
      <c r="E273" s="14">
        <f>D273*8/Settings!$B$28+Settings!$B$29</f>
        <v>24.02</v>
      </c>
      <c r="F273" s="14">
        <f t="shared" si="62"/>
        <v>1324.7065485731632</v>
      </c>
      <c r="G273" s="14">
        <f t="shared" si="60"/>
        <v>1291.6854919432299</v>
      </c>
      <c r="H273" s="14">
        <f t="shared" si="63"/>
        <v>1324.7065485731632</v>
      </c>
      <c r="I273" s="14">
        <f>MOD(H273-Settings!$B$32,Settings!$B$33)</f>
        <v>604.70654857316322</v>
      </c>
      <c r="J273" s="14">
        <f>IF(I273&lt;Settings!$B$30,IF(Settings!$B$30-I273&gt;=E273,H273,H273+(Settings!$B$30-I273)+Settings!$B$31),H273+(Settings!$B$33-I273))</f>
        <v>1440</v>
      </c>
      <c r="K273" s="14">
        <f t="shared" si="64"/>
        <v>1464.02</v>
      </c>
      <c r="L273" s="14">
        <f t="shared" si="65"/>
        <v>1464.02</v>
      </c>
      <c r="M273" s="14">
        <f t="shared" si="61"/>
        <v>1294.3050218397441</v>
      </c>
      <c r="N273" s="14">
        <f t="shared" si="66"/>
        <v>1464.02</v>
      </c>
      <c r="O273" s="13">
        <f>Arrivals!I273</f>
        <v>4.9675581393848596</v>
      </c>
      <c r="P273" s="14">
        <f t="shared" si="67"/>
        <v>1468.9875581393849</v>
      </c>
      <c r="Q273" s="14">
        <f t="shared" si="68"/>
        <v>144.28100956622166</v>
      </c>
      <c r="R273" s="14">
        <f t="shared" si="69"/>
        <v>0</v>
      </c>
      <c r="S273" s="14">
        <f t="shared" si="70"/>
        <v>115.29345142683678</v>
      </c>
      <c r="T273" s="14">
        <f t="shared" si="71"/>
        <v>0</v>
      </c>
      <c r="U273" s="14">
        <f t="shared" si="72"/>
        <v>115.29345142683678</v>
      </c>
      <c r="V273" t="str">
        <f>IF(MOD(C273-Settings!$B$32,Settings!$B$33)&lt;Settings!$B$30,"Up","Down")</f>
        <v>Down</v>
      </c>
      <c r="W273" s="15">
        <f>IF(OR(E273&gt;Settings!$B$30,Q273&gt;Settings!$B$37),0,1)</f>
        <v>1</v>
      </c>
      <c r="X273" s="15">
        <f>IF(AND(W273=1,Q273&lt;=Settings!$B$36),1,0)</f>
        <v>0</v>
      </c>
    </row>
    <row r="274" spans="1:24" x14ac:dyDescent="0.25">
      <c r="A274">
        <v>3</v>
      </c>
      <c r="B274">
        <v>29</v>
      </c>
      <c r="C274" s="13">
        <f>Arrivals!F274</f>
        <v>1365.0918262961202</v>
      </c>
      <c r="D274" s="13">
        <f>Arrivals!K274</f>
        <v>300</v>
      </c>
      <c r="E274" s="14">
        <f>D274*8/Settings!$B$28+Settings!$B$29</f>
        <v>24.02</v>
      </c>
      <c r="F274" s="14">
        <f t="shared" si="62"/>
        <v>1365.0918262961202</v>
      </c>
      <c r="G274" s="14">
        <f t="shared" si="60"/>
        <v>1464.02</v>
      </c>
      <c r="H274" s="14">
        <f t="shared" si="63"/>
        <v>1464.02</v>
      </c>
      <c r="I274" s="14">
        <f>MOD(H274-Settings!$B$32,Settings!$B$33)</f>
        <v>24.019999999999982</v>
      </c>
      <c r="J274" s="14">
        <f>IF(I274&lt;Settings!$B$30,IF(Settings!$B$30-I274&gt;=E274,H274,H274+(Settings!$B$30-I274)+Settings!$B$31),H274+(Settings!$B$33-I274))</f>
        <v>1464.02</v>
      </c>
      <c r="K274" s="14">
        <f t="shared" si="64"/>
        <v>1488.04</v>
      </c>
      <c r="L274" s="14">
        <f t="shared" si="65"/>
        <v>1488.04</v>
      </c>
      <c r="M274" s="14">
        <f t="shared" si="61"/>
        <v>1468.9875581393849</v>
      </c>
      <c r="N274" s="14">
        <f t="shared" si="66"/>
        <v>1488.04</v>
      </c>
      <c r="O274" s="13">
        <f>Arrivals!I274</f>
        <v>2.7795222872150145</v>
      </c>
      <c r="P274" s="14">
        <f t="shared" si="67"/>
        <v>1490.819522287215</v>
      </c>
      <c r="Q274" s="14">
        <f t="shared" si="68"/>
        <v>125.72769599109483</v>
      </c>
      <c r="R274" s="14">
        <f t="shared" si="69"/>
        <v>98.928173703879793</v>
      </c>
      <c r="S274" s="14">
        <f t="shared" si="70"/>
        <v>0</v>
      </c>
      <c r="T274" s="14">
        <f t="shared" si="71"/>
        <v>0</v>
      </c>
      <c r="U274" s="14">
        <f t="shared" si="72"/>
        <v>98.928173703879793</v>
      </c>
      <c r="V274" t="str">
        <f>IF(MOD(C274-Settings!$B$32,Settings!$B$33)&lt;Settings!$B$30,"Up","Down")</f>
        <v>Down</v>
      </c>
      <c r="W274" s="15">
        <f>IF(OR(E274&gt;Settings!$B$30,Q274&gt;Settings!$B$37),0,1)</f>
        <v>1</v>
      </c>
      <c r="X274" s="15">
        <f>IF(AND(W274=1,Q274&lt;=Settings!$B$36),1,0)</f>
        <v>0</v>
      </c>
    </row>
    <row r="275" spans="1:24" x14ac:dyDescent="0.25">
      <c r="A275">
        <v>3</v>
      </c>
      <c r="B275">
        <v>30</v>
      </c>
      <c r="C275" s="13">
        <f>Arrivals!F275</f>
        <v>1380.7992953267142</v>
      </c>
      <c r="D275" s="13">
        <f>Arrivals!K275</f>
        <v>300</v>
      </c>
      <c r="E275" s="14">
        <f>D275*8/Settings!$B$28+Settings!$B$29</f>
        <v>24.02</v>
      </c>
      <c r="F275" s="14">
        <f t="shared" si="62"/>
        <v>1380.7992953267142</v>
      </c>
      <c r="G275" s="14">
        <f t="shared" si="60"/>
        <v>1488.04</v>
      </c>
      <c r="H275" s="14">
        <f t="shared" si="63"/>
        <v>1488.04</v>
      </c>
      <c r="I275" s="14">
        <f>MOD(H275-Settings!$B$32,Settings!$B$33)</f>
        <v>48.039999999999964</v>
      </c>
      <c r="J275" s="14">
        <f>IF(I275&lt;Settings!$B$30,IF(Settings!$B$30-I275&gt;=E275,H275,H275+(Settings!$B$30-I275)+Settings!$B$31),H275+(Settings!$B$33-I275))</f>
        <v>1488.04</v>
      </c>
      <c r="K275" s="14">
        <f t="shared" si="64"/>
        <v>1512.06</v>
      </c>
      <c r="L275" s="14">
        <f t="shared" si="65"/>
        <v>1512.06</v>
      </c>
      <c r="M275" s="14">
        <f t="shared" si="61"/>
        <v>1490.819522287215</v>
      </c>
      <c r="N275" s="14">
        <f t="shared" si="66"/>
        <v>1512.06</v>
      </c>
      <c r="O275" s="13">
        <f>Arrivals!I275</f>
        <v>0.22177956245510763</v>
      </c>
      <c r="P275" s="14">
        <f t="shared" si="67"/>
        <v>1512.2817795624551</v>
      </c>
      <c r="Q275" s="14">
        <f t="shared" si="68"/>
        <v>131.48248423574091</v>
      </c>
      <c r="R275" s="14">
        <f t="shared" si="69"/>
        <v>107.24070467328579</v>
      </c>
      <c r="S275" s="14">
        <f t="shared" si="70"/>
        <v>0</v>
      </c>
      <c r="T275" s="14">
        <f t="shared" si="71"/>
        <v>0</v>
      </c>
      <c r="U275" s="14">
        <f t="shared" si="72"/>
        <v>107.24070467328579</v>
      </c>
      <c r="V275" t="str">
        <f>IF(MOD(C275-Settings!$B$32,Settings!$B$33)&lt;Settings!$B$30,"Up","Down")</f>
        <v>Down</v>
      </c>
      <c r="W275" s="15">
        <f>IF(OR(E275&gt;Settings!$B$30,Q275&gt;Settings!$B$37),0,1)</f>
        <v>1</v>
      </c>
      <c r="X275" s="15">
        <f>IF(AND(W275=1,Q275&lt;=Settings!$B$36),1,0)</f>
        <v>0</v>
      </c>
    </row>
    <row r="276" spans="1:24" x14ac:dyDescent="0.25">
      <c r="A276">
        <v>3</v>
      </c>
      <c r="B276">
        <v>31</v>
      </c>
      <c r="C276" s="13">
        <f>Arrivals!F276</f>
        <v>1388.9385919831261</v>
      </c>
      <c r="D276" s="13">
        <f>Arrivals!K276</f>
        <v>300</v>
      </c>
      <c r="E276" s="14">
        <f>D276*8/Settings!$B$28+Settings!$B$29</f>
        <v>24.02</v>
      </c>
      <c r="F276" s="14">
        <f t="shared" si="62"/>
        <v>1388.9385919831261</v>
      </c>
      <c r="G276" s="14">
        <f t="shared" si="60"/>
        <v>1512.06</v>
      </c>
      <c r="H276" s="14">
        <f t="shared" si="63"/>
        <v>1512.06</v>
      </c>
      <c r="I276" s="14">
        <f>MOD(H276-Settings!$B$32,Settings!$B$33)</f>
        <v>72.059999999999945</v>
      </c>
      <c r="J276" s="14">
        <f>IF(I276&lt;Settings!$B$30,IF(Settings!$B$30-I276&gt;=E276,H276,H276+(Settings!$B$30-I276)+Settings!$B$31),H276+(Settings!$B$33-I276))</f>
        <v>1512.06</v>
      </c>
      <c r="K276" s="14">
        <f t="shared" si="64"/>
        <v>1536.08</v>
      </c>
      <c r="L276" s="14">
        <f t="shared" si="65"/>
        <v>1536.08</v>
      </c>
      <c r="M276" s="14">
        <f t="shared" si="61"/>
        <v>1512.2817795624551</v>
      </c>
      <c r="N276" s="14">
        <f t="shared" si="66"/>
        <v>1536.08</v>
      </c>
      <c r="O276" s="13">
        <f>Arrivals!I276</f>
        <v>2.7699935826813271</v>
      </c>
      <c r="P276" s="14">
        <f t="shared" si="67"/>
        <v>1538.8499935826812</v>
      </c>
      <c r="Q276" s="14">
        <f t="shared" si="68"/>
        <v>149.91140159955512</v>
      </c>
      <c r="R276" s="14">
        <f t="shared" si="69"/>
        <v>123.12140801687383</v>
      </c>
      <c r="S276" s="14">
        <f t="shared" si="70"/>
        <v>0</v>
      </c>
      <c r="T276" s="14">
        <f t="shared" si="71"/>
        <v>0</v>
      </c>
      <c r="U276" s="14">
        <f t="shared" si="72"/>
        <v>123.12140801687383</v>
      </c>
      <c r="V276" t="str">
        <f>IF(MOD(C276-Settings!$B$32,Settings!$B$33)&lt;Settings!$B$30,"Up","Down")</f>
        <v>Down</v>
      </c>
      <c r="W276" s="15">
        <f>IF(OR(E276&gt;Settings!$B$30,Q276&gt;Settings!$B$37),0,1)</f>
        <v>1</v>
      </c>
      <c r="X276" s="15">
        <f>IF(AND(W276=1,Q276&lt;=Settings!$B$36),1,0)</f>
        <v>0</v>
      </c>
    </row>
    <row r="277" spans="1:24" x14ac:dyDescent="0.25">
      <c r="A277">
        <v>3</v>
      </c>
      <c r="B277">
        <v>32</v>
      </c>
      <c r="C277" s="13">
        <f>Arrivals!F277</f>
        <v>1393.3626177639935</v>
      </c>
      <c r="D277" s="13">
        <f>Arrivals!K277</f>
        <v>300</v>
      </c>
      <c r="E277" s="14">
        <f>D277*8/Settings!$B$28+Settings!$B$29</f>
        <v>24.02</v>
      </c>
      <c r="F277" s="14">
        <f t="shared" si="62"/>
        <v>1393.3626177639935</v>
      </c>
      <c r="G277" s="14">
        <f t="shared" si="60"/>
        <v>1536.08</v>
      </c>
      <c r="H277" s="14">
        <f t="shared" si="63"/>
        <v>1536.08</v>
      </c>
      <c r="I277" s="14">
        <f>MOD(H277-Settings!$B$32,Settings!$B$33)</f>
        <v>96.079999999999927</v>
      </c>
      <c r="J277" s="14">
        <f>IF(I277&lt;Settings!$B$30,IF(Settings!$B$30-I277&gt;=E277,H277,H277+(Settings!$B$30-I277)+Settings!$B$31),H277+(Settings!$B$33-I277))</f>
        <v>1536.08</v>
      </c>
      <c r="K277" s="14">
        <f t="shared" si="64"/>
        <v>1560.1</v>
      </c>
      <c r="L277" s="14">
        <f t="shared" si="65"/>
        <v>1560.1</v>
      </c>
      <c r="M277" s="14">
        <f t="shared" si="61"/>
        <v>1538.8499935826812</v>
      </c>
      <c r="N277" s="14">
        <f t="shared" si="66"/>
        <v>1560.1</v>
      </c>
      <c r="O277" s="13">
        <f>Arrivals!I277</f>
        <v>0.18906749482552931</v>
      </c>
      <c r="P277" s="14">
        <f t="shared" si="67"/>
        <v>1560.2890674948255</v>
      </c>
      <c r="Q277" s="14">
        <f t="shared" si="68"/>
        <v>166.92644973083202</v>
      </c>
      <c r="R277" s="14">
        <f t="shared" si="69"/>
        <v>142.71738223600642</v>
      </c>
      <c r="S277" s="14">
        <f t="shared" si="70"/>
        <v>0</v>
      </c>
      <c r="T277" s="14">
        <f t="shared" si="71"/>
        <v>0</v>
      </c>
      <c r="U277" s="14">
        <f t="shared" si="72"/>
        <v>142.71738223600642</v>
      </c>
      <c r="V277" t="str">
        <f>IF(MOD(C277-Settings!$B$32,Settings!$B$33)&lt;Settings!$B$30,"Up","Down")</f>
        <v>Down</v>
      </c>
      <c r="W277" s="15">
        <f>IF(OR(E277&gt;Settings!$B$30,Q277&gt;Settings!$B$37),0,1)</f>
        <v>1</v>
      </c>
      <c r="X277" s="15">
        <f>IF(AND(W277=1,Q277&lt;=Settings!$B$36),1,0)</f>
        <v>0</v>
      </c>
    </row>
    <row r="278" spans="1:24" x14ac:dyDescent="0.25">
      <c r="A278">
        <v>3</v>
      </c>
      <c r="B278">
        <v>33</v>
      </c>
      <c r="C278" s="13">
        <f>Arrivals!F278</f>
        <v>1457.8819550725614</v>
      </c>
      <c r="D278" s="13">
        <f>Arrivals!K278</f>
        <v>300</v>
      </c>
      <c r="E278" s="14">
        <f>D278*8/Settings!$B$28+Settings!$B$29</f>
        <v>24.02</v>
      </c>
      <c r="F278" s="14">
        <f t="shared" si="62"/>
        <v>1457.8819550725614</v>
      </c>
      <c r="G278" s="14">
        <f t="shared" si="60"/>
        <v>1560.1</v>
      </c>
      <c r="H278" s="14">
        <f t="shared" si="63"/>
        <v>1560.1</v>
      </c>
      <c r="I278" s="14">
        <f>MOD(H278-Settings!$B$32,Settings!$B$33)</f>
        <v>120.09999999999991</v>
      </c>
      <c r="J278" s="14">
        <f>IF(I278&lt;Settings!$B$30,IF(Settings!$B$30-I278&gt;=E278,H278,H278+(Settings!$B$30-I278)+Settings!$B$31),H278+(Settings!$B$33-I278))</f>
        <v>1560.1</v>
      </c>
      <c r="K278" s="14">
        <f t="shared" si="64"/>
        <v>1584.12</v>
      </c>
      <c r="L278" s="14">
        <f t="shared" si="65"/>
        <v>1584.12</v>
      </c>
      <c r="M278" s="14">
        <f t="shared" si="61"/>
        <v>1560.2890674948255</v>
      </c>
      <c r="N278" s="14">
        <f t="shared" si="66"/>
        <v>1584.12</v>
      </c>
      <c r="O278" s="13">
        <f>Arrivals!I278</f>
        <v>10.750060550941749</v>
      </c>
      <c r="P278" s="14">
        <f t="shared" si="67"/>
        <v>1594.8700605509416</v>
      </c>
      <c r="Q278" s="14">
        <f t="shared" si="68"/>
        <v>136.98810547838025</v>
      </c>
      <c r="R278" s="14">
        <f t="shared" si="69"/>
        <v>102.21804492743854</v>
      </c>
      <c r="S278" s="14">
        <f t="shared" si="70"/>
        <v>0</v>
      </c>
      <c r="T278" s="14">
        <f t="shared" si="71"/>
        <v>0</v>
      </c>
      <c r="U278" s="14">
        <f t="shared" si="72"/>
        <v>102.21804492743854</v>
      </c>
      <c r="V278" t="str">
        <f>IF(MOD(C278-Settings!$B$32,Settings!$B$33)&lt;Settings!$B$30,"Up","Down")</f>
        <v>Up</v>
      </c>
      <c r="W278" s="15">
        <f>IF(OR(E278&gt;Settings!$B$30,Q278&gt;Settings!$B$37),0,1)</f>
        <v>1</v>
      </c>
      <c r="X278" s="15">
        <f>IF(AND(W278=1,Q278&lt;=Settings!$B$36),1,0)</f>
        <v>0</v>
      </c>
    </row>
    <row r="279" spans="1:24" x14ac:dyDescent="0.25">
      <c r="A279">
        <v>3</v>
      </c>
      <c r="B279">
        <v>34</v>
      </c>
      <c r="C279" s="13">
        <f>Arrivals!F279</f>
        <v>1522.0899449269507</v>
      </c>
      <c r="D279" s="13">
        <f>Arrivals!K279</f>
        <v>300</v>
      </c>
      <c r="E279" s="14">
        <f>D279*8/Settings!$B$28+Settings!$B$29</f>
        <v>24.02</v>
      </c>
      <c r="F279" s="14">
        <f t="shared" si="62"/>
        <v>1522.0899449269507</v>
      </c>
      <c r="G279" s="14">
        <f t="shared" ref="G279:G310" si="73">K278</f>
        <v>1584.12</v>
      </c>
      <c r="H279" s="14">
        <f t="shared" si="63"/>
        <v>1584.12</v>
      </c>
      <c r="I279" s="14">
        <f>MOD(H279-Settings!$B$32,Settings!$B$33)</f>
        <v>144.11999999999989</v>
      </c>
      <c r="J279" s="14">
        <f>IF(I279&lt;Settings!$B$30,IF(Settings!$B$30-I279&gt;=E279,H279,H279+(Settings!$B$30-I279)+Settings!$B$31),H279+(Settings!$B$33-I279))</f>
        <v>1584.12</v>
      </c>
      <c r="K279" s="14">
        <f t="shared" si="64"/>
        <v>1608.1399999999999</v>
      </c>
      <c r="L279" s="14">
        <f t="shared" si="65"/>
        <v>1608.1399999999999</v>
      </c>
      <c r="M279" s="14">
        <f t="shared" ref="M279:M310" si="74">P278</f>
        <v>1594.8700605509416</v>
      </c>
      <c r="N279" s="14">
        <f t="shared" si="66"/>
        <v>1608.1399999999999</v>
      </c>
      <c r="O279" s="13">
        <f>Arrivals!I279</f>
        <v>1.3509067675982127</v>
      </c>
      <c r="P279" s="14">
        <f t="shared" si="67"/>
        <v>1609.4909067675981</v>
      </c>
      <c r="Q279" s="14">
        <f t="shared" si="68"/>
        <v>87.400961840647369</v>
      </c>
      <c r="R279" s="14">
        <f t="shared" si="69"/>
        <v>62.030055073049198</v>
      </c>
      <c r="S279" s="14">
        <f t="shared" si="70"/>
        <v>0</v>
      </c>
      <c r="T279" s="14">
        <f t="shared" si="71"/>
        <v>0</v>
      </c>
      <c r="U279" s="14">
        <f t="shared" si="72"/>
        <v>62.030055073049198</v>
      </c>
      <c r="V279" t="str">
        <f>IF(MOD(C279-Settings!$B$32,Settings!$B$33)&lt;Settings!$B$30,"Up","Down")</f>
        <v>Up</v>
      </c>
      <c r="W279" s="15">
        <f>IF(OR(E279&gt;Settings!$B$30,Q279&gt;Settings!$B$37),0,1)</f>
        <v>1</v>
      </c>
      <c r="X279" s="15">
        <f>IF(AND(W279=1,Q279&lt;=Settings!$B$36),1,0)</f>
        <v>1</v>
      </c>
    </row>
    <row r="280" spans="1:24" x14ac:dyDescent="0.25">
      <c r="A280">
        <v>3</v>
      </c>
      <c r="B280">
        <v>35</v>
      </c>
      <c r="C280" s="13">
        <f>Arrivals!F280</f>
        <v>1626.1495633101486</v>
      </c>
      <c r="D280" s="13">
        <f>Arrivals!K280</f>
        <v>300</v>
      </c>
      <c r="E280" s="14">
        <f>D280*8/Settings!$B$28+Settings!$B$29</f>
        <v>24.02</v>
      </c>
      <c r="F280" s="14">
        <f t="shared" si="62"/>
        <v>1626.1495633101486</v>
      </c>
      <c r="G280" s="14">
        <f t="shared" si="73"/>
        <v>1608.1399999999999</v>
      </c>
      <c r="H280" s="14">
        <f t="shared" si="63"/>
        <v>1626.1495633101486</v>
      </c>
      <c r="I280" s="14">
        <f>MOD(H280-Settings!$B$32,Settings!$B$33)</f>
        <v>186.14956331014855</v>
      </c>
      <c r="J280" s="14">
        <f>IF(I280&lt;Settings!$B$30,IF(Settings!$B$30-I280&gt;=E280,H280,H280+(Settings!$B$30-I280)+Settings!$B$31),H280+(Settings!$B$33-I280))</f>
        <v>1626.1495633101486</v>
      </c>
      <c r="K280" s="14">
        <f t="shared" si="64"/>
        <v>1650.1695633101485</v>
      </c>
      <c r="L280" s="14">
        <f t="shared" si="65"/>
        <v>1650.1695633101485</v>
      </c>
      <c r="M280" s="14">
        <f t="shared" si="74"/>
        <v>1609.4909067675981</v>
      </c>
      <c r="N280" s="14">
        <f t="shared" si="66"/>
        <v>1650.1695633101485</v>
      </c>
      <c r="O280" s="13">
        <f>Arrivals!I280</f>
        <v>0.20640992717545906</v>
      </c>
      <c r="P280" s="14">
        <f t="shared" si="67"/>
        <v>1650.3759732373239</v>
      </c>
      <c r="Q280" s="14">
        <f t="shared" si="68"/>
        <v>24.226409927175382</v>
      </c>
      <c r="R280" s="14">
        <f t="shared" si="69"/>
        <v>0</v>
      </c>
      <c r="S280" s="14">
        <f t="shared" si="70"/>
        <v>0</v>
      </c>
      <c r="T280" s="14">
        <f t="shared" si="71"/>
        <v>0</v>
      </c>
      <c r="U280" s="14">
        <f t="shared" si="72"/>
        <v>0</v>
      </c>
      <c r="V280" t="str">
        <f>IF(MOD(C280-Settings!$B$32,Settings!$B$33)&lt;Settings!$B$30,"Up","Down")</f>
        <v>Up</v>
      </c>
      <c r="W280" s="15">
        <f>IF(OR(E280&gt;Settings!$B$30,Q280&gt;Settings!$B$37),0,1)</f>
        <v>1</v>
      </c>
      <c r="X280" s="15">
        <f>IF(AND(W280=1,Q280&lt;=Settings!$B$36),1,0)</f>
        <v>1</v>
      </c>
    </row>
    <row r="281" spans="1:24" x14ac:dyDescent="0.25">
      <c r="A281">
        <v>3</v>
      </c>
      <c r="B281">
        <v>36</v>
      </c>
      <c r="C281" s="13">
        <f>Arrivals!F281</f>
        <v>1643.0754276849589</v>
      </c>
      <c r="D281" s="13">
        <f>Arrivals!K281</f>
        <v>300</v>
      </c>
      <c r="E281" s="14">
        <f>D281*8/Settings!$B$28+Settings!$B$29</f>
        <v>24.02</v>
      </c>
      <c r="F281" s="14">
        <f t="shared" si="62"/>
        <v>1643.0754276849589</v>
      </c>
      <c r="G281" s="14">
        <f t="shared" si="73"/>
        <v>1650.1695633101485</v>
      </c>
      <c r="H281" s="14">
        <f t="shared" si="63"/>
        <v>1650.1695633101485</v>
      </c>
      <c r="I281" s="14">
        <f>MOD(H281-Settings!$B$32,Settings!$B$33)</f>
        <v>210.16956331014853</v>
      </c>
      <c r="J281" s="14">
        <f>IF(I281&lt;Settings!$B$30,IF(Settings!$B$30-I281&gt;=E281,H281,H281+(Settings!$B$30-I281)+Settings!$B$31),H281+(Settings!$B$33-I281))</f>
        <v>1650.1695633101485</v>
      </c>
      <c r="K281" s="14">
        <f t="shared" si="64"/>
        <v>1674.1895633101485</v>
      </c>
      <c r="L281" s="14">
        <f t="shared" si="65"/>
        <v>1674.1895633101485</v>
      </c>
      <c r="M281" s="14">
        <f t="shared" si="74"/>
        <v>1650.3759732373239</v>
      </c>
      <c r="N281" s="14">
        <f t="shared" si="66"/>
        <v>1674.1895633101485</v>
      </c>
      <c r="O281" s="13">
        <f>Arrivals!I281</f>
        <v>1.3470635129606208</v>
      </c>
      <c r="P281" s="14">
        <f t="shared" si="67"/>
        <v>1675.5366268231091</v>
      </c>
      <c r="Q281" s="14">
        <f t="shared" si="68"/>
        <v>32.461199138150278</v>
      </c>
      <c r="R281" s="14">
        <f t="shared" si="69"/>
        <v>7.094135625189665</v>
      </c>
      <c r="S281" s="14">
        <f t="shared" si="70"/>
        <v>0</v>
      </c>
      <c r="T281" s="14">
        <f t="shared" si="71"/>
        <v>0</v>
      </c>
      <c r="U281" s="14">
        <f t="shared" si="72"/>
        <v>7.094135625189665</v>
      </c>
      <c r="V281" t="str">
        <f>IF(MOD(C281-Settings!$B$32,Settings!$B$33)&lt;Settings!$B$30,"Up","Down")</f>
        <v>Up</v>
      </c>
      <c r="W281" s="15">
        <f>IF(OR(E281&gt;Settings!$B$30,Q281&gt;Settings!$B$37),0,1)</f>
        <v>1</v>
      </c>
      <c r="X281" s="15">
        <f>IF(AND(W281=1,Q281&lt;=Settings!$B$36),1,0)</f>
        <v>1</v>
      </c>
    </row>
    <row r="282" spans="1:24" x14ac:dyDescent="0.25">
      <c r="A282">
        <v>3</v>
      </c>
      <c r="B282">
        <v>37</v>
      </c>
      <c r="C282" s="13">
        <f>Arrivals!F282</f>
        <v>1653.6206730049632</v>
      </c>
      <c r="D282" s="13">
        <f>Arrivals!K282</f>
        <v>300</v>
      </c>
      <c r="E282" s="14">
        <f>D282*8/Settings!$B$28+Settings!$B$29</f>
        <v>24.02</v>
      </c>
      <c r="F282" s="14">
        <f t="shared" si="62"/>
        <v>1653.6206730049632</v>
      </c>
      <c r="G282" s="14">
        <f t="shared" si="73"/>
        <v>1674.1895633101485</v>
      </c>
      <c r="H282" s="14">
        <f t="shared" si="63"/>
        <v>1674.1895633101485</v>
      </c>
      <c r="I282" s="14">
        <f>MOD(H282-Settings!$B$32,Settings!$B$33)</f>
        <v>234.18956331014851</v>
      </c>
      <c r="J282" s="14">
        <f>IF(I282&lt;Settings!$B$30,IF(Settings!$B$30-I282&gt;=E282,H282,H282+(Settings!$B$30-I282)+Settings!$B$31),H282+(Settings!$B$33-I282))</f>
        <v>1674.1895633101485</v>
      </c>
      <c r="K282" s="14">
        <f t="shared" si="64"/>
        <v>1698.2095633101485</v>
      </c>
      <c r="L282" s="14">
        <f t="shared" si="65"/>
        <v>1698.2095633101485</v>
      </c>
      <c r="M282" s="14">
        <f t="shared" si="74"/>
        <v>1675.5366268231091</v>
      </c>
      <c r="N282" s="14">
        <f t="shared" si="66"/>
        <v>1698.2095633101485</v>
      </c>
      <c r="O282" s="13">
        <f>Arrivals!I282</f>
        <v>2.9748166104384199</v>
      </c>
      <c r="P282" s="14">
        <f t="shared" si="67"/>
        <v>1701.1843799205869</v>
      </c>
      <c r="Q282" s="14">
        <f t="shared" si="68"/>
        <v>47.563706915623698</v>
      </c>
      <c r="R282" s="14">
        <f t="shared" si="69"/>
        <v>20.568890305185278</v>
      </c>
      <c r="S282" s="14">
        <f t="shared" si="70"/>
        <v>0</v>
      </c>
      <c r="T282" s="14">
        <f t="shared" si="71"/>
        <v>0</v>
      </c>
      <c r="U282" s="14">
        <f t="shared" si="72"/>
        <v>20.568890305185278</v>
      </c>
      <c r="V282" t="str">
        <f>IF(MOD(C282-Settings!$B$32,Settings!$B$33)&lt;Settings!$B$30,"Up","Down")</f>
        <v>Up</v>
      </c>
      <c r="W282" s="15">
        <f>IF(OR(E282&gt;Settings!$B$30,Q282&gt;Settings!$B$37),0,1)</f>
        <v>1</v>
      </c>
      <c r="X282" s="15">
        <f>IF(AND(W282=1,Q282&lt;=Settings!$B$36),1,0)</f>
        <v>1</v>
      </c>
    </row>
    <row r="283" spans="1:24" x14ac:dyDescent="0.25">
      <c r="A283">
        <v>3</v>
      </c>
      <c r="B283">
        <v>38</v>
      </c>
      <c r="C283" s="13">
        <f>Arrivals!F283</f>
        <v>1781.3855273144497</v>
      </c>
      <c r="D283" s="13">
        <f>Arrivals!K283</f>
        <v>300</v>
      </c>
      <c r="E283" s="14">
        <f>D283*8/Settings!$B$28+Settings!$B$29</f>
        <v>24.02</v>
      </c>
      <c r="F283" s="14">
        <f t="shared" si="62"/>
        <v>1781.3855273144497</v>
      </c>
      <c r="G283" s="14">
        <f t="shared" si="73"/>
        <v>1698.2095633101485</v>
      </c>
      <c r="H283" s="14">
        <f t="shared" si="63"/>
        <v>1781.3855273144497</v>
      </c>
      <c r="I283" s="14">
        <f>MOD(H283-Settings!$B$32,Settings!$B$33)</f>
        <v>341.38552731444975</v>
      </c>
      <c r="J283" s="14">
        <f>IF(I283&lt;Settings!$B$30,IF(Settings!$B$30-I283&gt;=E283,H283,H283+(Settings!$B$30-I283)+Settings!$B$31),H283+(Settings!$B$33-I283))</f>
        <v>1781.3855273144497</v>
      </c>
      <c r="K283" s="14">
        <f t="shared" si="64"/>
        <v>1805.4055273144497</v>
      </c>
      <c r="L283" s="14">
        <f t="shared" si="65"/>
        <v>1805.4055273144497</v>
      </c>
      <c r="M283" s="14">
        <f t="shared" si="74"/>
        <v>1701.1843799205869</v>
      </c>
      <c r="N283" s="14">
        <f t="shared" si="66"/>
        <v>1805.4055273144497</v>
      </c>
      <c r="O283" s="13">
        <f>Arrivals!I283</f>
        <v>6.3299139930437915</v>
      </c>
      <c r="P283" s="14">
        <f t="shared" si="67"/>
        <v>1811.7354413074936</v>
      </c>
      <c r="Q283" s="14">
        <f t="shared" si="68"/>
        <v>30.349913993043856</v>
      </c>
      <c r="R283" s="14">
        <f t="shared" si="69"/>
        <v>0</v>
      </c>
      <c r="S283" s="14">
        <f t="shared" si="70"/>
        <v>0</v>
      </c>
      <c r="T283" s="14">
        <f t="shared" si="71"/>
        <v>0</v>
      </c>
      <c r="U283" s="14">
        <f t="shared" si="72"/>
        <v>0</v>
      </c>
      <c r="V283" t="str">
        <f>IF(MOD(C283-Settings!$B$32,Settings!$B$33)&lt;Settings!$B$30,"Up","Down")</f>
        <v>Up</v>
      </c>
      <c r="W283" s="15">
        <f>IF(OR(E283&gt;Settings!$B$30,Q283&gt;Settings!$B$37),0,1)</f>
        <v>1</v>
      </c>
      <c r="X283" s="15">
        <f>IF(AND(W283=1,Q283&lt;=Settings!$B$36),1,0)</f>
        <v>1</v>
      </c>
    </row>
    <row r="284" spans="1:24" x14ac:dyDescent="0.25">
      <c r="A284">
        <v>3</v>
      </c>
      <c r="B284">
        <v>39</v>
      </c>
      <c r="C284" s="13">
        <f>Arrivals!F284</f>
        <v>1826.8554995125376</v>
      </c>
      <c r="D284" s="13">
        <f>Arrivals!K284</f>
        <v>300</v>
      </c>
      <c r="E284" s="14">
        <f>D284*8/Settings!$B$28+Settings!$B$29</f>
        <v>24.02</v>
      </c>
      <c r="F284" s="14">
        <f t="shared" si="62"/>
        <v>1826.8554995125376</v>
      </c>
      <c r="G284" s="14">
        <f t="shared" si="73"/>
        <v>1805.4055273144497</v>
      </c>
      <c r="H284" s="14">
        <f t="shared" si="63"/>
        <v>1826.8554995125376</v>
      </c>
      <c r="I284" s="14">
        <f>MOD(H284-Settings!$B$32,Settings!$B$33)</f>
        <v>386.85549951253756</v>
      </c>
      <c r="J284" s="14">
        <f>IF(I284&lt;Settings!$B$30,IF(Settings!$B$30-I284&gt;=E284,H284,H284+(Settings!$B$30-I284)+Settings!$B$31),H284+(Settings!$B$33-I284))</f>
        <v>1826.8554995125376</v>
      </c>
      <c r="K284" s="14">
        <f t="shared" si="64"/>
        <v>1850.8754995125375</v>
      </c>
      <c r="L284" s="14">
        <f t="shared" si="65"/>
        <v>1850.8754995125375</v>
      </c>
      <c r="M284" s="14">
        <f t="shared" si="74"/>
        <v>1811.7354413074936</v>
      </c>
      <c r="N284" s="14">
        <f t="shared" si="66"/>
        <v>1850.8754995125375</v>
      </c>
      <c r="O284" s="13">
        <f>Arrivals!I284</f>
        <v>5.4820589142346758</v>
      </c>
      <c r="P284" s="14">
        <f t="shared" si="67"/>
        <v>1856.3575584267721</v>
      </c>
      <c r="Q284" s="14">
        <f t="shared" si="68"/>
        <v>29.502058914234567</v>
      </c>
      <c r="R284" s="14">
        <f t="shared" si="69"/>
        <v>0</v>
      </c>
      <c r="S284" s="14">
        <f t="shared" si="70"/>
        <v>0</v>
      </c>
      <c r="T284" s="14">
        <f t="shared" si="71"/>
        <v>0</v>
      </c>
      <c r="U284" s="14">
        <f t="shared" si="72"/>
        <v>0</v>
      </c>
      <c r="V284" t="str">
        <f>IF(MOD(C284-Settings!$B$32,Settings!$B$33)&lt;Settings!$B$30,"Up","Down")</f>
        <v>Up</v>
      </c>
      <c r="W284" s="15">
        <f>IF(OR(E284&gt;Settings!$B$30,Q284&gt;Settings!$B$37),0,1)</f>
        <v>1</v>
      </c>
      <c r="X284" s="15">
        <f>IF(AND(W284=1,Q284&lt;=Settings!$B$36),1,0)</f>
        <v>1</v>
      </c>
    </row>
    <row r="285" spans="1:24" x14ac:dyDescent="0.25">
      <c r="A285">
        <v>3</v>
      </c>
      <c r="B285">
        <v>40</v>
      </c>
      <c r="C285" s="13">
        <f>Arrivals!F285</f>
        <v>1953.1276295109151</v>
      </c>
      <c r="D285" s="13">
        <f>Arrivals!K285</f>
        <v>300</v>
      </c>
      <c r="E285" s="14">
        <f>D285*8/Settings!$B$28+Settings!$B$29</f>
        <v>24.02</v>
      </c>
      <c r="F285" s="14">
        <f t="shared" si="62"/>
        <v>1953.1276295109151</v>
      </c>
      <c r="G285" s="14">
        <f t="shared" si="73"/>
        <v>1850.8754995125375</v>
      </c>
      <c r="H285" s="14">
        <f t="shared" si="63"/>
        <v>1953.1276295109151</v>
      </c>
      <c r="I285" s="14">
        <f>MOD(H285-Settings!$B$32,Settings!$B$33)</f>
        <v>513.12762951091509</v>
      </c>
      <c r="J285" s="14">
        <f>IF(I285&lt;Settings!$B$30,IF(Settings!$B$30-I285&gt;=E285,H285,H285+(Settings!$B$30-I285)+Settings!$B$31),H285+(Settings!$B$33-I285))</f>
        <v>1953.1276295109151</v>
      </c>
      <c r="K285" s="14">
        <f t="shared" si="64"/>
        <v>1977.1476295109151</v>
      </c>
      <c r="L285" s="14">
        <f t="shared" si="65"/>
        <v>1977.1476295109151</v>
      </c>
      <c r="M285" s="14">
        <f t="shared" si="74"/>
        <v>1856.3575584267721</v>
      </c>
      <c r="N285" s="14">
        <f t="shared" si="66"/>
        <v>1977.1476295109151</v>
      </c>
      <c r="O285" s="13">
        <f>Arrivals!I285</f>
        <v>2.1931086102817123</v>
      </c>
      <c r="P285" s="14">
        <f t="shared" si="67"/>
        <v>1979.3407381211969</v>
      </c>
      <c r="Q285" s="14">
        <f t="shared" si="68"/>
        <v>26.213108610281779</v>
      </c>
      <c r="R285" s="14">
        <f t="shared" si="69"/>
        <v>0</v>
      </c>
      <c r="S285" s="14">
        <f t="shared" si="70"/>
        <v>0</v>
      </c>
      <c r="T285" s="14">
        <f t="shared" si="71"/>
        <v>0</v>
      </c>
      <c r="U285" s="14">
        <f t="shared" si="72"/>
        <v>0</v>
      </c>
      <c r="V285" t="str">
        <f>IF(MOD(C285-Settings!$B$32,Settings!$B$33)&lt;Settings!$B$30,"Up","Down")</f>
        <v>Up</v>
      </c>
      <c r="W285" s="15">
        <f>IF(OR(E285&gt;Settings!$B$30,Q285&gt;Settings!$B$37),0,1)</f>
        <v>1</v>
      </c>
      <c r="X285" s="15">
        <f>IF(AND(W285=1,Q285&lt;=Settings!$B$36),1,0)</f>
        <v>1</v>
      </c>
    </row>
    <row r="286" spans="1:24" x14ac:dyDescent="0.25">
      <c r="A286">
        <v>3</v>
      </c>
      <c r="B286">
        <v>41</v>
      </c>
      <c r="C286" s="13">
        <f>Arrivals!F286</f>
        <v>1965.6451315445115</v>
      </c>
      <c r="D286" s="13">
        <f>Arrivals!K286</f>
        <v>300</v>
      </c>
      <c r="E286" s="14">
        <f>D286*8/Settings!$B$28+Settings!$B$29</f>
        <v>24.02</v>
      </c>
      <c r="F286" s="14">
        <f t="shared" si="62"/>
        <v>1965.6451315445115</v>
      </c>
      <c r="G286" s="14">
        <f t="shared" si="73"/>
        <v>1977.1476295109151</v>
      </c>
      <c r="H286" s="14">
        <f t="shared" si="63"/>
        <v>1977.1476295109151</v>
      </c>
      <c r="I286" s="14">
        <f>MOD(H286-Settings!$B$32,Settings!$B$33)</f>
        <v>537.14762951091507</v>
      </c>
      <c r="J286" s="14">
        <f>IF(I286&lt;Settings!$B$30,IF(Settings!$B$30-I286&gt;=E286,H286,H286+(Settings!$B$30-I286)+Settings!$B$31),H286+(Settings!$B$33-I286))</f>
        <v>1977.1476295109151</v>
      </c>
      <c r="K286" s="14">
        <f t="shared" si="64"/>
        <v>2001.167629510915</v>
      </c>
      <c r="L286" s="14">
        <f t="shared" si="65"/>
        <v>2001.167629510915</v>
      </c>
      <c r="M286" s="14">
        <f t="shared" si="74"/>
        <v>1979.3407381211969</v>
      </c>
      <c r="N286" s="14">
        <f t="shared" si="66"/>
        <v>2001.167629510915</v>
      </c>
      <c r="O286" s="13">
        <f>Arrivals!I286</f>
        <v>2.6468925029501649</v>
      </c>
      <c r="P286" s="14">
        <f t="shared" si="67"/>
        <v>2003.8145220138651</v>
      </c>
      <c r="Q286" s="14">
        <f t="shared" si="68"/>
        <v>38.16939046935363</v>
      </c>
      <c r="R286" s="14">
        <f t="shared" si="69"/>
        <v>11.502497966403553</v>
      </c>
      <c r="S286" s="14">
        <f t="shared" si="70"/>
        <v>0</v>
      </c>
      <c r="T286" s="14">
        <f t="shared" si="71"/>
        <v>0</v>
      </c>
      <c r="U286" s="14">
        <f t="shared" si="72"/>
        <v>11.502497966403553</v>
      </c>
      <c r="V286" t="str">
        <f>IF(MOD(C286-Settings!$B$32,Settings!$B$33)&lt;Settings!$B$30,"Up","Down")</f>
        <v>Up</v>
      </c>
      <c r="W286" s="15">
        <f>IF(OR(E286&gt;Settings!$B$30,Q286&gt;Settings!$B$37),0,1)</f>
        <v>1</v>
      </c>
      <c r="X286" s="15">
        <f>IF(AND(W286=1,Q286&lt;=Settings!$B$36),1,0)</f>
        <v>1</v>
      </c>
    </row>
    <row r="287" spans="1:24" x14ac:dyDescent="0.25">
      <c r="A287">
        <v>3</v>
      </c>
      <c r="B287">
        <v>42</v>
      </c>
      <c r="C287" s="13">
        <f>Arrivals!F287</f>
        <v>2052.7547934938634</v>
      </c>
      <c r="D287" s="13">
        <f>Arrivals!K287</f>
        <v>300</v>
      </c>
      <c r="E287" s="14">
        <f>D287*8/Settings!$B$28+Settings!$B$29</f>
        <v>24.02</v>
      </c>
      <c r="F287" s="14">
        <f t="shared" si="62"/>
        <v>2052.7547934938634</v>
      </c>
      <c r="G287" s="14">
        <f t="shared" si="73"/>
        <v>2001.167629510915</v>
      </c>
      <c r="H287" s="14">
        <f t="shared" si="63"/>
        <v>2052.7547934938634</v>
      </c>
      <c r="I287" s="14">
        <f>MOD(H287-Settings!$B$32,Settings!$B$33)</f>
        <v>612.75479349386342</v>
      </c>
      <c r="J287" s="14">
        <f>IF(I287&lt;Settings!$B$30,IF(Settings!$B$30-I287&gt;=E287,H287,H287+(Settings!$B$30-I287)+Settings!$B$31),H287+(Settings!$B$33-I287))</f>
        <v>2160</v>
      </c>
      <c r="K287" s="14">
        <f t="shared" si="64"/>
        <v>2184.02</v>
      </c>
      <c r="L287" s="14">
        <f t="shared" si="65"/>
        <v>2184.02</v>
      </c>
      <c r="M287" s="14">
        <f t="shared" si="74"/>
        <v>2003.8145220138651</v>
      </c>
      <c r="N287" s="14">
        <f t="shared" si="66"/>
        <v>2184.02</v>
      </c>
      <c r="O287" s="13">
        <f>Arrivals!I287</f>
        <v>1.0717474354259882</v>
      </c>
      <c r="P287" s="14">
        <f t="shared" si="67"/>
        <v>2185.091747435426</v>
      </c>
      <c r="Q287" s="14">
        <f t="shared" si="68"/>
        <v>132.33695394156257</v>
      </c>
      <c r="R287" s="14">
        <f t="shared" si="69"/>
        <v>0</v>
      </c>
      <c r="S287" s="14">
        <f t="shared" si="70"/>
        <v>107.24520650613658</v>
      </c>
      <c r="T287" s="14">
        <f t="shared" si="71"/>
        <v>0</v>
      </c>
      <c r="U287" s="14">
        <f t="shared" si="72"/>
        <v>107.24520650613658</v>
      </c>
      <c r="V287" t="str">
        <f>IF(MOD(C287-Settings!$B$32,Settings!$B$33)&lt;Settings!$B$30,"Up","Down")</f>
        <v>Down</v>
      </c>
      <c r="W287" s="15">
        <f>IF(OR(E287&gt;Settings!$B$30,Q287&gt;Settings!$B$37),0,1)</f>
        <v>1</v>
      </c>
      <c r="X287" s="15">
        <f>IF(AND(W287=1,Q287&lt;=Settings!$B$36),1,0)</f>
        <v>0</v>
      </c>
    </row>
    <row r="288" spans="1:24" x14ac:dyDescent="0.25">
      <c r="A288">
        <v>3</v>
      </c>
      <c r="B288">
        <v>43</v>
      </c>
      <c r="C288" s="13">
        <f>Arrivals!F288</f>
        <v>2142.5615656597552</v>
      </c>
      <c r="D288" s="13">
        <f>Arrivals!K288</f>
        <v>300</v>
      </c>
      <c r="E288" s="14">
        <f>D288*8/Settings!$B$28+Settings!$B$29</f>
        <v>24.02</v>
      </c>
      <c r="F288" s="14">
        <f t="shared" si="62"/>
        <v>2142.5615656597552</v>
      </c>
      <c r="G288" s="14">
        <f t="shared" si="73"/>
        <v>2184.02</v>
      </c>
      <c r="H288" s="14">
        <f t="shared" si="63"/>
        <v>2184.02</v>
      </c>
      <c r="I288" s="14">
        <f>MOD(H288-Settings!$B$32,Settings!$B$33)</f>
        <v>24.019999999999982</v>
      </c>
      <c r="J288" s="14">
        <f>IF(I288&lt;Settings!$B$30,IF(Settings!$B$30-I288&gt;=E288,H288,H288+(Settings!$B$30-I288)+Settings!$B$31),H288+(Settings!$B$33-I288))</f>
        <v>2184.02</v>
      </c>
      <c r="K288" s="14">
        <f t="shared" si="64"/>
        <v>2208.04</v>
      </c>
      <c r="L288" s="14">
        <f t="shared" si="65"/>
        <v>2208.04</v>
      </c>
      <c r="M288" s="14">
        <f t="shared" si="74"/>
        <v>2185.091747435426</v>
      </c>
      <c r="N288" s="14">
        <f t="shared" si="66"/>
        <v>2208.04</v>
      </c>
      <c r="O288" s="13">
        <f>Arrivals!I288</f>
        <v>1.9326287562379814</v>
      </c>
      <c r="P288" s="14">
        <f t="shared" si="67"/>
        <v>2209.972628756238</v>
      </c>
      <c r="Q288" s="14">
        <f t="shared" si="68"/>
        <v>67.411063096482849</v>
      </c>
      <c r="R288" s="14">
        <f t="shared" si="69"/>
        <v>41.458434340244821</v>
      </c>
      <c r="S288" s="14">
        <f t="shared" si="70"/>
        <v>0</v>
      </c>
      <c r="T288" s="14">
        <f t="shared" si="71"/>
        <v>0</v>
      </c>
      <c r="U288" s="14">
        <f t="shared" si="72"/>
        <v>41.458434340244821</v>
      </c>
      <c r="V288" t="str">
        <f>IF(MOD(C288-Settings!$B$32,Settings!$B$33)&lt;Settings!$B$30,"Up","Down")</f>
        <v>Down</v>
      </c>
      <c r="W288" s="15">
        <f>IF(OR(E288&gt;Settings!$B$30,Q288&gt;Settings!$B$37),0,1)</f>
        <v>1</v>
      </c>
      <c r="X288" s="15">
        <f>IF(AND(W288=1,Q288&lt;=Settings!$B$36),1,0)</f>
        <v>1</v>
      </c>
    </row>
    <row r="289" spans="1:24" x14ac:dyDescent="0.25">
      <c r="A289">
        <v>3</v>
      </c>
      <c r="B289">
        <v>44</v>
      </c>
      <c r="C289" s="13">
        <f>Arrivals!F289</f>
        <v>2226.8809425850322</v>
      </c>
      <c r="D289" s="13">
        <f>Arrivals!K289</f>
        <v>300</v>
      </c>
      <c r="E289" s="14">
        <f>D289*8/Settings!$B$28+Settings!$B$29</f>
        <v>24.02</v>
      </c>
      <c r="F289" s="14">
        <f t="shared" si="62"/>
        <v>2226.8809425850322</v>
      </c>
      <c r="G289" s="14">
        <f t="shared" si="73"/>
        <v>2208.04</v>
      </c>
      <c r="H289" s="14">
        <f t="shared" si="63"/>
        <v>2226.8809425850322</v>
      </c>
      <c r="I289" s="14">
        <f>MOD(H289-Settings!$B$32,Settings!$B$33)</f>
        <v>66.880942585032244</v>
      </c>
      <c r="J289" s="14">
        <f>IF(I289&lt;Settings!$B$30,IF(Settings!$B$30-I289&gt;=E289,H289,H289+(Settings!$B$30-I289)+Settings!$B$31),H289+(Settings!$B$33-I289))</f>
        <v>2226.8809425850322</v>
      </c>
      <c r="K289" s="14">
        <f t="shared" si="64"/>
        <v>2250.9009425850322</v>
      </c>
      <c r="L289" s="14">
        <f t="shared" si="65"/>
        <v>2250.9009425850322</v>
      </c>
      <c r="M289" s="14">
        <f t="shared" si="74"/>
        <v>2209.972628756238</v>
      </c>
      <c r="N289" s="14">
        <f t="shared" si="66"/>
        <v>2250.9009425850322</v>
      </c>
      <c r="O289" s="13">
        <f>Arrivals!I289</f>
        <v>8.835755612402254</v>
      </c>
      <c r="P289" s="14">
        <f t="shared" si="67"/>
        <v>2259.7366981974346</v>
      </c>
      <c r="Q289" s="14">
        <f t="shared" si="68"/>
        <v>32.85575561240239</v>
      </c>
      <c r="R289" s="14">
        <f t="shared" si="69"/>
        <v>0</v>
      </c>
      <c r="S289" s="14">
        <f t="shared" si="70"/>
        <v>0</v>
      </c>
      <c r="T289" s="14">
        <f t="shared" si="71"/>
        <v>0</v>
      </c>
      <c r="U289" s="14">
        <f t="shared" si="72"/>
        <v>0</v>
      </c>
      <c r="V289" t="str">
        <f>IF(MOD(C289-Settings!$B$32,Settings!$B$33)&lt;Settings!$B$30,"Up","Down")</f>
        <v>Up</v>
      </c>
      <c r="W289" s="15">
        <f>IF(OR(E289&gt;Settings!$B$30,Q289&gt;Settings!$B$37),0,1)</f>
        <v>1</v>
      </c>
      <c r="X289" s="15">
        <f>IF(AND(W289=1,Q289&lt;=Settings!$B$36),1,0)</f>
        <v>1</v>
      </c>
    </row>
    <row r="290" spans="1:24" x14ac:dyDescent="0.25">
      <c r="A290">
        <v>3</v>
      </c>
      <c r="B290">
        <v>45</v>
      </c>
      <c r="C290" s="13">
        <f>Arrivals!F290</f>
        <v>2262.4758396592947</v>
      </c>
      <c r="D290" s="13">
        <f>Arrivals!K290</f>
        <v>300</v>
      </c>
      <c r="E290" s="14">
        <f>D290*8/Settings!$B$28+Settings!$B$29</f>
        <v>24.02</v>
      </c>
      <c r="F290" s="14">
        <f t="shared" si="62"/>
        <v>2262.4758396592947</v>
      </c>
      <c r="G290" s="14">
        <f t="shared" si="73"/>
        <v>2250.9009425850322</v>
      </c>
      <c r="H290" s="14">
        <f t="shared" si="63"/>
        <v>2262.4758396592947</v>
      </c>
      <c r="I290" s="14">
        <f>MOD(H290-Settings!$B$32,Settings!$B$33)</f>
        <v>102.47583965929471</v>
      </c>
      <c r="J290" s="14">
        <f>IF(I290&lt;Settings!$B$30,IF(Settings!$B$30-I290&gt;=E290,H290,H290+(Settings!$B$30-I290)+Settings!$B$31),H290+(Settings!$B$33-I290))</f>
        <v>2262.4758396592947</v>
      </c>
      <c r="K290" s="14">
        <f t="shared" si="64"/>
        <v>2286.4958396592947</v>
      </c>
      <c r="L290" s="14">
        <f t="shared" si="65"/>
        <v>2286.4958396592947</v>
      </c>
      <c r="M290" s="14">
        <f t="shared" si="74"/>
        <v>2259.7366981974346</v>
      </c>
      <c r="N290" s="14">
        <f t="shared" si="66"/>
        <v>2286.4958396592947</v>
      </c>
      <c r="O290" s="13">
        <f>Arrivals!I290</f>
        <v>1.4483384947410107</v>
      </c>
      <c r="P290" s="14">
        <f t="shared" si="67"/>
        <v>2287.9441781540359</v>
      </c>
      <c r="Q290" s="14">
        <f t="shared" si="68"/>
        <v>25.468338494741147</v>
      </c>
      <c r="R290" s="14">
        <f t="shared" si="69"/>
        <v>0</v>
      </c>
      <c r="S290" s="14">
        <f t="shared" si="70"/>
        <v>0</v>
      </c>
      <c r="T290" s="14">
        <f t="shared" si="71"/>
        <v>0</v>
      </c>
      <c r="U290" s="14">
        <f t="shared" si="72"/>
        <v>0</v>
      </c>
      <c r="V290" t="str">
        <f>IF(MOD(C290-Settings!$B$32,Settings!$B$33)&lt;Settings!$B$30,"Up","Down")</f>
        <v>Up</v>
      </c>
      <c r="W290" s="15">
        <f>IF(OR(E290&gt;Settings!$B$30,Q290&gt;Settings!$B$37),0,1)</f>
        <v>1</v>
      </c>
      <c r="X290" s="15">
        <f>IF(AND(W290=1,Q290&lt;=Settings!$B$36),1,0)</f>
        <v>1</v>
      </c>
    </row>
    <row r="291" spans="1:24" x14ac:dyDescent="0.25">
      <c r="A291">
        <v>3</v>
      </c>
      <c r="B291">
        <v>46</v>
      </c>
      <c r="C291" s="13">
        <f>Arrivals!F291</f>
        <v>2322.9680562204794</v>
      </c>
      <c r="D291" s="13">
        <f>Arrivals!K291</f>
        <v>300</v>
      </c>
      <c r="E291" s="14">
        <f>D291*8/Settings!$B$28+Settings!$B$29</f>
        <v>24.02</v>
      </c>
      <c r="F291" s="14">
        <f t="shared" si="62"/>
        <v>2322.9680562204794</v>
      </c>
      <c r="G291" s="14">
        <f t="shared" si="73"/>
        <v>2286.4958396592947</v>
      </c>
      <c r="H291" s="14">
        <f t="shared" si="63"/>
        <v>2322.9680562204794</v>
      </c>
      <c r="I291" s="14">
        <f>MOD(H291-Settings!$B$32,Settings!$B$33)</f>
        <v>162.96805622047941</v>
      </c>
      <c r="J291" s="14">
        <f>IF(I291&lt;Settings!$B$30,IF(Settings!$B$30-I291&gt;=E291,H291,H291+(Settings!$B$30-I291)+Settings!$B$31),H291+(Settings!$B$33-I291))</f>
        <v>2322.9680562204794</v>
      </c>
      <c r="K291" s="14">
        <f t="shared" si="64"/>
        <v>2346.9880562204794</v>
      </c>
      <c r="L291" s="14">
        <f t="shared" si="65"/>
        <v>2346.9880562204794</v>
      </c>
      <c r="M291" s="14">
        <f t="shared" si="74"/>
        <v>2287.9441781540359</v>
      </c>
      <c r="N291" s="14">
        <f t="shared" si="66"/>
        <v>2346.9880562204794</v>
      </c>
      <c r="O291" s="13">
        <f>Arrivals!I291</f>
        <v>3.3992367106564965</v>
      </c>
      <c r="P291" s="14">
        <f t="shared" si="67"/>
        <v>2350.387292931136</v>
      </c>
      <c r="Q291" s="14">
        <f t="shared" si="68"/>
        <v>27.419236710656605</v>
      </c>
      <c r="R291" s="14">
        <f t="shared" si="69"/>
        <v>0</v>
      </c>
      <c r="S291" s="14">
        <f t="shared" si="70"/>
        <v>0</v>
      </c>
      <c r="T291" s="14">
        <f t="shared" si="71"/>
        <v>0</v>
      </c>
      <c r="U291" s="14">
        <f t="shared" si="72"/>
        <v>0</v>
      </c>
      <c r="V291" t="str">
        <f>IF(MOD(C291-Settings!$B$32,Settings!$B$33)&lt;Settings!$B$30,"Up","Down")</f>
        <v>Up</v>
      </c>
      <c r="W291" s="15">
        <f>IF(OR(E291&gt;Settings!$B$30,Q291&gt;Settings!$B$37),0,1)</f>
        <v>1</v>
      </c>
      <c r="X291" s="15">
        <f>IF(AND(W291=1,Q291&lt;=Settings!$B$36),1,0)</f>
        <v>1</v>
      </c>
    </row>
    <row r="292" spans="1:24" x14ac:dyDescent="0.25">
      <c r="A292">
        <v>3</v>
      </c>
      <c r="B292">
        <v>47</v>
      </c>
      <c r="C292" s="13">
        <f>Arrivals!F292</f>
        <v>2372.9472052758365</v>
      </c>
      <c r="D292" s="13">
        <f>Arrivals!K292</f>
        <v>300</v>
      </c>
      <c r="E292" s="14">
        <f>D292*8/Settings!$B$28+Settings!$B$29</f>
        <v>24.02</v>
      </c>
      <c r="F292" s="14">
        <f t="shared" si="62"/>
        <v>2372.9472052758365</v>
      </c>
      <c r="G292" s="14">
        <f t="shared" si="73"/>
        <v>2346.9880562204794</v>
      </c>
      <c r="H292" s="14">
        <f t="shared" si="63"/>
        <v>2372.9472052758365</v>
      </c>
      <c r="I292" s="14">
        <f>MOD(H292-Settings!$B$32,Settings!$B$33)</f>
        <v>212.9472052758365</v>
      </c>
      <c r="J292" s="14">
        <f>IF(I292&lt;Settings!$B$30,IF(Settings!$B$30-I292&gt;=E292,H292,H292+(Settings!$B$30-I292)+Settings!$B$31),H292+(Settings!$B$33-I292))</f>
        <v>2372.9472052758365</v>
      </c>
      <c r="K292" s="14">
        <f t="shared" si="64"/>
        <v>2396.9672052758365</v>
      </c>
      <c r="L292" s="14">
        <f t="shared" si="65"/>
        <v>2396.9672052758365</v>
      </c>
      <c r="M292" s="14">
        <f t="shared" si="74"/>
        <v>2350.387292931136</v>
      </c>
      <c r="N292" s="14">
        <f t="shared" si="66"/>
        <v>2396.9672052758365</v>
      </c>
      <c r="O292" s="13">
        <f>Arrivals!I292</f>
        <v>0.27450196431616247</v>
      </c>
      <c r="P292" s="14">
        <f t="shared" si="67"/>
        <v>2397.2417072401527</v>
      </c>
      <c r="Q292" s="14">
        <f t="shared" si="68"/>
        <v>24.294501964316169</v>
      </c>
      <c r="R292" s="14">
        <f t="shared" si="69"/>
        <v>0</v>
      </c>
      <c r="S292" s="14">
        <f t="shared" si="70"/>
        <v>0</v>
      </c>
      <c r="T292" s="14">
        <f t="shared" si="71"/>
        <v>0</v>
      </c>
      <c r="U292" s="14">
        <f t="shared" si="72"/>
        <v>0</v>
      </c>
      <c r="V292" t="str">
        <f>IF(MOD(C292-Settings!$B$32,Settings!$B$33)&lt;Settings!$B$30,"Up","Down")</f>
        <v>Up</v>
      </c>
      <c r="W292" s="15">
        <f>IF(OR(E292&gt;Settings!$B$30,Q292&gt;Settings!$B$37),0,1)</f>
        <v>1</v>
      </c>
      <c r="X292" s="15">
        <f>IF(AND(W292=1,Q292&lt;=Settings!$B$36),1,0)</f>
        <v>1</v>
      </c>
    </row>
    <row r="293" spans="1:24" x14ac:dyDescent="0.25">
      <c r="A293">
        <v>3</v>
      </c>
      <c r="B293">
        <v>48</v>
      </c>
      <c r="C293" s="13">
        <f>Arrivals!F293</f>
        <v>2384.0628222672403</v>
      </c>
      <c r="D293" s="13">
        <f>Arrivals!K293</f>
        <v>300</v>
      </c>
      <c r="E293" s="14">
        <f>D293*8/Settings!$B$28+Settings!$B$29</f>
        <v>24.02</v>
      </c>
      <c r="F293" s="14">
        <f t="shared" si="62"/>
        <v>2384.0628222672403</v>
      </c>
      <c r="G293" s="14">
        <f t="shared" si="73"/>
        <v>2396.9672052758365</v>
      </c>
      <c r="H293" s="14">
        <f t="shared" si="63"/>
        <v>2396.9672052758365</v>
      </c>
      <c r="I293" s="14">
        <f>MOD(H293-Settings!$B$32,Settings!$B$33)</f>
        <v>236.96720527583648</v>
      </c>
      <c r="J293" s="14">
        <f>IF(I293&lt;Settings!$B$30,IF(Settings!$B$30-I293&gt;=E293,H293,H293+(Settings!$B$30-I293)+Settings!$B$31),H293+(Settings!$B$33-I293))</f>
        <v>2396.9672052758365</v>
      </c>
      <c r="K293" s="14">
        <f t="shared" si="64"/>
        <v>2420.9872052758365</v>
      </c>
      <c r="L293" s="14">
        <f t="shared" si="65"/>
        <v>2420.9872052758365</v>
      </c>
      <c r="M293" s="14">
        <f t="shared" si="74"/>
        <v>2397.2417072401527</v>
      </c>
      <c r="N293" s="14">
        <f t="shared" si="66"/>
        <v>2420.9872052758365</v>
      </c>
      <c r="O293" s="13">
        <f>Arrivals!I293</f>
        <v>4.8518245279780627</v>
      </c>
      <c r="P293" s="14">
        <f t="shared" si="67"/>
        <v>2425.8390298038144</v>
      </c>
      <c r="Q293" s="14">
        <f t="shared" si="68"/>
        <v>41.77620753657402</v>
      </c>
      <c r="R293" s="14">
        <f t="shared" si="69"/>
        <v>12.904383008596142</v>
      </c>
      <c r="S293" s="14">
        <f t="shared" si="70"/>
        <v>0</v>
      </c>
      <c r="T293" s="14">
        <f t="shared" si="71"/>
        <v>0</v>
      </c>
      <c r="U293" s="14">
        <f t="shared" si="72"/>
        <v>12.904383008596142</v>
      </c>
      <c r="V293" t="str">
        <f>IF(MOD(C293-Settings!$B$32,Settings!$B$33)&lt;Settings!$B$30,"Up","Down")</f>
        <v>Up</v>
      </c>
      <c r="W293" s="15">
        <f>IF(OR(E293&gt;Settings!$B$30,Q293&gt;Settings!$B$37),0,1)</f>
        <v>1</v>
      </c>
      <c r="X293" s="15">
        <f>IF(AND(W293=1,Q293&lt;=Settings!$B$36),1,0)</f>
        <v>1</v>
      </c>
    </row>
    <row r="294" spans="1:24" x14ac:dyDescent="0.25">
      <c r="A294">
        <v>3</v>
      </c>
      <c r="B294">
        <v>49</v>
      </c>
      <c r="C294" s="13">
        <f>Arrivals!F294</f>
        <v>2402.581641055956</v>
      </c>
      <c r="D294" s="13">
        <f>Arrivals!K294</f>
        <v>300</v>
      </c>
      <c r="E294" s="14">
        <f>D294*8/Settings!$B$28+Settings!$B$29</f>
        <v>24.02</v>
      </c>
      <c r="F294" s="14">
        <f t="shared" si="62"/>
        <v>2402.581641055956</v>
      </c>
      <c r="G294" s="14">
        <f t="shared" si="73"/>
        <v>2420.9872052758365</v>
      </c>
      <c r="H294" s="14">
        <f t="shared" si="63"/>
        <v>2420.9872052758365</v>
      </c>
      <c r="I294" s="14">
        <f>MOD(H294-Settings!$B$32,Settings!$B$33)</f>
        <v>260.98720527583646</v>
      </c>
      <c r="J294" s="14">
        <f>IF(I294&lt;Settings!$B$30,IF(Settings!$B$30-I294&gt;=E294,H294,H294+(Settings!$B$30-I294)+Settings!$B$31),H294+(Settings!$B$33-I294))</f>
        <v>2420.9872052758365</v>
      </c>
      <c r="K294" s="14">
        <f t="shared" si="64"/>
        <v>2445.0072052758364</v>
      </c>
      <c r="L294" s="14">
        <f t="shared" si="65"/>
        <v>2445.0072052758364</v>
      </c>
      <c r="M294" s="14">
        <f t="shared" si="74"/>
        <v>2425.8390298038144</v>
      </c>
      <c r="N294" s="14">
        <f t="shared" si="66"/>
        <v>2445.0072052758364</v>
      </c>
      <c r="O294" s="13">
        <f>Arrivals!I294</f>
        <v>19.310810782493238</v>
      </c>
      <c r="P294" s="14">
        <f t="shared" si="67"/>
        <v>2464.3180160583297</v>
      </c>
      <c r="Q294" s="14">
        <f t="shared" si="68"/>
        <v>61.736375002373734</v>
      </c>
      <c r="R294" s="14">
        <f t="shared" si="69"/>
        <v>18.405564219880489</v>
      </c>
      <c r="S294" s="14">
        <f t="shared" si="70"/>
        <v>0</v>
      </c>
      <c r="T294" s="14">
        <f t="shared" si="71"/>
        <v>0</v>
      </c>
      <c r="U294" s="14">
        <f t="shared" si="72"/>
        <v>18.405564219880489</v>
      </c>
      <c r="V294" t="str">
        <f>IF(MOD(C294-Settings!$B$32,Settings!$B$33)&lt;Settings!$B$30,"Up","Down")</f>
        <v>Up</v>
      </c>
      <c r="W294" s="15">
        <f>IF(OR(E294&gt;Settings!$B$30,Q294&gt;Settings!$B$37),0,1)</f>
        <v>1</v>
      </c>
      <c r="X294" s="15">
        <f>IF(AND(W294=1,Q294&lt;=Settings!$B$36),1,0)</f>
        <v>1</v>
      </c>
    </row>
    <row r="295" spans="1:24" x14ac:dyDescent="0.25">
      <c r="A295">
        <v>3</v>
      </c>
      <c r="B295">
        <v>50</v>
      </c>
      <c r="C295" s="13">
        <f>Arrivals!F295</f>
        <v>2421.2166018440139</v>
      </c>
      <c r="D295" s="13">
        <f>Arrivals!K295</f>
        <v>300</v>
      </c>
      <c r="E295" s="14">
        <f>D295*8/Settings!$B$28+Settings!$B$29</f>
        <v>24.02</v>
      </c>
      <c r="F295" s="14">
        <f t="shared" si="62"/>
        <v>2421.2166018440139</v>
      </c>
      <c r="G295" s="14">
        <f t="shared" si="73"/>
        <v>2445.0072052758364</v>
      </c>
      <c r="H295" s="14">
        <f t="shared" si="63"/>
        <v>2445.0072052758364</v>
      </c>
      <c r="I295" s="14">
        <f>MOD(H295-Settings!$B$32,Settings!$B$33)</f>
        <v>285.00720527583644</v>
      </c>
      <c r="J295" s="14">
        <f>IF(I295&lt;Settings!$B$30,IF(Settings!$B$30-I295&gt;=E295,H295,H295+(Settings!$B$30-I295)+Settings!$B$31),H295+(Settings!$B$33-I295))</f>
        <v>2445.0072052758364</v>
      </c>
      <c r="K295" s="14">
        <f t="shared" si="64"/>
        <v>2469.0272052758364</v>
      </c>
      <c r="L295" s="14">
        <f t="shared" si="65"/>
        <v>2469.0272052758364</v>
      </c>
      <c r="M295" s="14">
        <f t="shared" si="74"/>
        <v>2464.3180160583297</v>
      </c>
      <c r="N295" s="14">
        <f t="shared" si="66"/>
        <v>2469.0272052758364</v>
      </c>
      <c r="O295" s="13">
        <f>Arrivals!I295</f>
        <v>2.4782240877372668</v>
      </c>
      <c r="P295" s="14">
        <f t="shared" si="67"/>
        <v>2471.5054293635735</v>
      </c>
      <c r="Q295" s="14">
        <f t="shared" si="68"/>
        <v>50.288827519559618</v>
      </c>
      <c r="R295" s="14">
        <f t="shared" si="69"/>
        <v>23.790603431822547</v>
      </c>
      <c r="S295" s="14">
        <f t="shared" si="70"/>
        <v>0</v>
      </c>
      <c r="T295" s="14">
        <f t="shared" si="71"/>
        <v>0</v>
      </c>
      <c r="U295" s="14">
        <f t="shared" si="72"/>
        <v>23.790603431822547</v>
      </c>
      <c r="V295" t="str">
        <f>IF(MOD(C295-Settings!$B$32,Settings!$B$33)&lt;Settings!$B$30,"Up","Down")</f>
        <v>Up</v>
      </c>
      <c r="W295" s="15">
        <f>IF(OR(E295&gt;Settings!$B$30,Q295&gt;Settings!$B$37),0,1)</f>
        <v>1</v>
      </c>
      <c r="X295" s="15">
        <f>IF(AND(W295=1,Q295&lt;=Settings!$B$36),1,0)</f>
        <v>1</v>
      </c>
    </row>
    <row r="296" spans="1:24" x14ac:dyDescent="0.25">
      <c r="A296">
        <v>3</v>
      </c>
      <c r="B296">
        <v>51</v>
      </c>
      <c r="C296" s="13">
        <f>Arrivals!F296</f>
        <v>2430.1010966264098</v>
      </c>
      <c r="D296" s="13">
        <f>Arrivals!K296</f>
        <v>300</v>
      </c>
      <c r="E296" s="14">
        <f>D296*8/Settings!$B$28+Settings!$B$29</f>
        <v>24.02</v>
      </c>
      <c r="F296" s="14">
        <f t="shared" si="62"/>
        <v>2430.1010966264098</v>
      </c>
      <c r="G296" s="14">
        <f t="shared" si="73"/>
        <v>2469.0272052758364</v>
      </c>
      <c r="H296" s="14">
        <f t="shared" si="63"/>
        <v>2469.0272052758364</v>
      </c>
      <c r="I296" s="14">
        <f>MOD(H296-Settings!$B$32,Settings!$B$33)</f>
        <v>309.02720527583642</v>
      </c>
      <c r="J296" s="14">
        <f>IF(I296&lt;Settings!$B$30,IF(Settings!$B$30-I296&gt;=E296,H296,H296+(Settings!$B$30-I296)+Settings!$B$31),H296+(Settings!$B$33-I296))</f>
        <v>2469.0272052758364</v>
      </c>
      <c r="K296" s="14">
        <f t="shared" si="64"/>
        <v>2493.0472052758364</v>
      </c>
      <c r="L296" s="14">
        <f t="shared" si="65"/>
        <v>2493.0472052758364</v>
      </c>
      <c r="M296" s="14">
        <f t="shared" si="74"/>
        <v>2471.5054293635735</v>
      </c>
      <c r="N296" s="14">
        <f t="shared" si="66"/>
        <v>2493.0472052758364</v>
      </c>
      <c r="O296" s="13">
        <f>Arrivals!I296</f>
        <v>5.5908347790932487</v>
      </c>
      <c r="P296" s="14">
        <f t="shared" si="67"/>
        <v>2498.6380400549297</v>
      </c>
      <c r="Q296" s="14">
        <f t="shared" si="68"/>
        <v>68.536943428519862</v>
      </c>
      <c r="R296" s="14">
        <f t="shared" si="69"/>
        <v>38.926108649426624</v>
      </c>
      <c r="S296" s="14">
        <f t="shared" si="70"/>
        <v>0</v>
      </c>
      <c r="T296" s="14">
        <f t="shared" si="71"/>
        <v>0</v>
      </c>
      <c r="U296" s="14">
        <f t="shared" si="72"/>
        <v>38.926108649426624</v>
      </c>
      <c r="V296" t="str">
        <f>IF(MOD(C296-Settings!$B$32,Settings!$B$33)&lt;Settings!$B$30,"Up","Down")</f>
        <v>Up</v>
      </c>
      <c r="W296" s="15">
        <f>IF(OR(E296&gt;Settings!$B$30,Q296&gt;Settings!$B$37),0,1)</f>
        <v>1</v>
      </c>
      <c r="X296" s="15">
        <f>IF(AND(W296=1,Q296&lt;=Settings!$B$36),1,0)</f>
        <v>1</v>
      </c>
    </row>
    <row r="297" spans="1:24" x14ac:dyDescent="0.25">
      <c r="A297">
        <v>3</v>
      </c>
      <c r="B297">
        <v>52</v>
      </c>
      <c r="C297" s="13">
        <f>Arrivals!F297</f>
        <v>2443.9463935425547</v>
      </c>
      <c r="D297" s="13">
        <f>Arrivals!K297</f>
        <v>300</v>
      </c>
      <c r="E297" s="14">
        <f>D297*8/Settings!$B$28+Settings!$B$29</f>
        <v>24.02</v>
      </c>
      <c r="F297" s="14">
        <f t="shared" si="62"/>
        <v>2443.9463935425547</v>
      </c>
      <c r="G297" s="14">
        <f t="shared" si="73"/>
        <v>2493.0472052758364</v>
      </c>
      <c r="H297" s="14">
        <f t="shared" si="63"/>
        <v>2493.0472052758364</v>
      </c>
      <c r="I297" s="14">
        <f>MOD(H297-Settings!$B$32,Settings!$B$33)</f>
        <v>333.0472052758364</v>
      </c>
      <c r="J297" s="14">
        <f>IF(I297&lt;Settings!$B$30,IF(Settings!$B$30-I297&gt;=E297,H297,H297+(Settings!$B$30-I297)+Settings!$B$31),H297+(Settings!$B$33-I297))</f>
        <v>2493.0472052758364</v>
      </c>
      <c r="K297" s="14">
        <f t="shared" si="64"/>
        <v>2517.0672052758364</v>
      </c>
      <c r="L297" s="14">
        <f t="shared" si="65"/>
        <v>2517.0672052758364</v>
      </c>
      <c r="M297" s="14">
        <f t="shared" si="74"/>
        <v>2498.6380400549297</v>
      </c>
      <c r="N297" s="14">
        <f t="shared" si="66"/>
        <v>2517.0672052758364</v>
      </c>
      <c r="O297" s="13">
        <f>Arrivals!I297</f>
        <v>11.090237557074047</v>
      </c>
      <c r="P297" s="14">
        <f t="shared" si="67"/>
        <v>2528.1574428329104</v>
      </c>
      <c r="Q297" s="14">
        <f t="shared" si="68"/>
        <v>84.211049290355732</v>
      </c>
      <c r="R297" s="14">
        <f t="shared" si="69"/>
        <v>49.100811733281716</v>
      </c>
      <c r="S297" s="14">
        <f t="shared" si="70"/>
        <v>0</v>
      </c>
      <c r="T297" s="14">
        <f t="shared" si="71"/>
        <v>0</v>
      </c>
      <c r="U297" s="14">
        <f t="shared" si="72"/>
        <v>49.100811733281716</v>
      </c>
      <c r="V297" t="str">
        <f>IF(MOD(C297-Settings!$B$32,Settings!$B$33)&lt;Settings!$B$30,"Up","Down")</f>
        <v>Up</v>
      </c>
      <c r="W297" s="15">
        <f>IF(OR(E297&gt;Settings!$B$30,Q297&gt;Settings!$B$37),0,1)</f>
        <v>1</v>
      </c>
      <c r="X297" s="15">
        <f>IF(AND(W297=1,Q297&lt;=Settings!$B$36),1,0)</f>
        <v>1</v>
      </c>
    </row>
    <row r="298" spans="1:24" x14ac:dyDescent="0.25">
      <c r="A298">
        <v>3</v>
      </c>
      <c r="B298">
        <v>53</v>
      </c>
      <c r="C298" s="13">
        <f>Arrivals!F298</f>
        <v>2469.9148944037042</v>
      </c>
      <c r="D298" s="13">
        <f>Arrivals!K298</f>
        <v>300</v>
      </c>
      <c r="E298" s="14">
        <f>D298*8/Settings!$B$28+Settings!$B$29</f>
        <v>24.02</v>
      </c>
      <c r="F298" s="14">
        <f t="shared" si="62"/>
        <v>2469.9148944037042</v>
      </c>
      <c r="G298" s="14">
        <f t="shared" si="73"/>
        <v>2517.0672052758364</v>
      </c>
      <c r="H298" s="14">
        <f t="shared" si="63"/>
        <v>2517.0672052758364</v>
      </c>
      <c r="I298" s="14">
        <f>MOD(H298-Settings!$B$32,Settings!$B$33)</f>
        <v>357.06720527583639</v>
      </c>
      <c r="J298" s="14">
        <f>IF(I298&lt;Settings!$B$30,IF(Settings!$B$30-I298&gt;=E298,H298,H298+(Settings!$B$30-I298)+Settings!$B$31),H298+(Settings!$B$33-I298))</f>
        <v>2517.0672052758364</v>
      </c>
      <c r="K298" s="14">
        <f t="shared" si="64"/>
        <v>2541.0872052758364</v>
      </c>
      <c r="L298" s="14">
        <f t="shared" si="65"/>
        <v>2541.0872052758364</v>
      </c>
      <c r="M298" s="14">
        <f t="shared" si="74"/>
        <v>2528.1574428329104</v>
      </c>
      <c r="N298" s="14">
        <f t="shared" si="66"/>
        <v>2541.0872052758364</v>
      </c>
      <c r="O298" s="13">
        <f>Arrivals!I298</f>
        <v>3.0344744248657984</v>
      </c>
      <c r="P298" s="14">
        <f t="shared" si="67"/>
        <v>2544.1216797007023</v>
      </c>
      <c r="Q298" s="14">
        <f t="shared" si="68"/>
        <v>74.206785296998078</v>
      </c>
      <c r="R298" s="14">
        <f t="shared" si="69"/>
        <v>47.152310872132148</v>
      </c>
      <c r="S298" s="14">
        <f t="shared" si="70"/>
        <v>0</v>
      </c>
      <c r="T298" s="14">
        <f t="shared" si="71"/>
        <v>0</v>
      </c>
      <c r="U298" s="14">
        <f t="shared" si="72"/>
        <v>47.152310872132148</v>
      </c>
      <c r="V298" t="str">
        <f>IF(MOD(C298-Settings!$B$32,Settings!$B$33)&lt;Settings!$B$30,"Up","Down")</f>
        <v>Up</v>
      </c>
      <c r="W298" s="15">
        <f>IF(OR(E298&gt;Settings!$B$30,Q298&gt;Settings!$B$37),0,1)</f>
        <v>1</v>
      </c>
      <c r="X298" s="15">
        <f>IF(AND(W298=1,Q298&lt;=Settings!$B$36),1,0)</f>
        <v>1</v>
      </c>
    </row>
    <row r="299" spans="1:24" x14ac:dyDescent="0.25">
      <c r="A299">
        <v>3</v>
      </c>
      <c r="B299">
        <v>54</v>
      </c>
      <c r="C299" s="13">
        <f>Arrivals!F299</f>
        <v>2518.4331636260272</v>
      </c>
      <c r="D299" s="13">
        <f>Arrivals!K299</f>
        <v>300</v>
      </c>
      <c r="E299" s="14">
        <f>D299*8/Settings!$B$28+Settings!$B$29</f>
        <v>24.02</v>
      </c>
      <c r="F299" s="14">
        <f t="shared" si="62"/>
        <v>2518.4331636260272</v>
      </c>
      <c r="G299" s="14">
        <f t="shared" si="73"/>
        <v>2541.0872052758364</v>
      </c>
      <c r="H299" s="14">
        <f t="shared" si="63"/>
        <v>2541.0872052758364</v>
      </c>
      <c r="I299" s="14">
        <f>MOD(H299-Settings!$B$32,Settings!$B$33)</f>
        <v>381.08720527583637</v>
      </c>
      <c r="J299" s="14">
        <f>IF(I299&lt;Settings!$B$30,IF(Settings!$B$30-I299&gt;=E299,H299,H299+(Settings!$B$30-I299)+Settings!$B$31),H299+(Settings!$B$33-I299))</f>
        <v>2541.0872052758364</v>
      </c>
      <c r="K299" s="14">
        <f t="shared" si="64"/>
        <v>2565.1072052758363</v>
      </c>
      <c r="L299" s="14">
        <f t="shared" si="65"/>
        <v>2565.1072052758363</v>
      </c>
      <c r="M299" s="14">
        <f t="shared" si="74"/>
        <v>2544.1216797007023</v>
      </c>
      <c r="N299" s="14">
        <f t="shared" si="66"/>
        <v>2565.1072052758363</v>
      </c>
      <c r="O299" s="13">
        <f>Arrivals!I299</f>
        <v>0.26886481105839993</v>
      </c>
      <c r="P299" s="14">
        <f t="shared" si="67"/>
        <v>2565.3760700868947</v>
      </c>
      <c r="Q299" s="14">
        <f t="shared" si="68"/>
        <v>46.942906460867562</v>
      </c>
      <c r="R299" s="14">
        <f t="shared" si="69"/>
        <v>22.654041649809187</v>
      </c>
      <c r="S299" s="14">
        <f t="shared" si="70"/>
        <v>0</v>
      </c>
      <c r="T299" s="14">
        <f t="shared" si="71"/>
        <v>0</v>
      </c>
      <c r="U299" s="14">
        <f t="shared" si="72"/>
        <v>22.654041649809187</v>
      </c>
      <c r="V299" t="str">
        <f>IF(MOD(C299-Settings!$B$32,Settings!$B$33)&lt;Settings!$B$30,"Up","Down")</f>
        <v>Up</v>
      </c>
      <c r="W299" s="15">
        <f>IF(OR(E299&gt;Settings!$B$30,Q299&gt;Settings!$B$37),0,1)</f>
        <v>1</v>
      </c>
      <c r="X299" s="15">
        <f>IF(AND(W299=1,Q299&lt;=Settings!$B$36),1,0)</f>
        <v>1</v>
      </c>
    </row>
    <row r="300" spans="1:24" x14ac:dyDescent="0.25">
      <c r="A300">
        <v>3</v>
      </c>
      <c r="B300">
        <v>55</v>
      </c>
      <c r="C300" s="13">
        <f>Arrivals!F300</f>
        <v>2523.3638782947592</v>
      </c>
      <c r="D300" s="13">
        <f>Arrivals!K300</f>
        <v>300</v>
      </c>
      <c r="E300" s="14">
        <f>D300*8/Settings!$B$28+Settings!$B$29</f>
        <v>24.02</v>
      </c>
      <c r="F300" s="14">
        <f t="shared" si="62"/>
        <v>2523.3638782947592</v>
      </c>
      <c r="G300" s="14">
        <f t="shared" si="73"/>
        <v>2565.1072052758363</v>
      </c>
      <c r="H300" s="14">
        <f t="shared" si="63"/>
        <v>2565.1072052758363</v>
      </c>
      <c r="I300" s="14">
        <f>MOD(H300-Settings!$B$32,Settings!$B$33)</f>
        <v>405.10720527583635</v>
      </c>
      <c r="J300" s="14">
        <f>IF(I300&lt;Settings!$B$30,IF(Settings!$B$30-I300&gt;=E300,H300,H300+(Settings!$B$30-I300)+Settings!$B$31),H300+(Settings!$B$33-I300))</f>
        <v>2565.1072052758363</v>
      </c>
      <c r="K300" s="14">
        <f t="shared" si="64"/>
        <v>2589.1272052758363</v>
      </c>
      <c r="L300" s="14">
        <f t="shared" si="65"/>
        <v>2589.1272052758363</v>
      </c>
      <c r="M300" s="14">
        <f t="shared" si="74"/>
        <v>2565.3760700868947</v>
      </c>
      <c r="N300" s="14">
        <f t="shared" si="66"/>
        <v>2589.1272052758363</v>
      </c>
      <c r="O300" s="13">
        <f>Arrivals!I300</f>
        <v>3.3956610688975655</v>
      </c>
      <c r="P300" s="14">
        <f t="shared" si="67"/>
        <v>2592.5228663447338</v>
      </c>
      <c r="Q300" s="14">
        <f t="shared" si="68"/>
        <v>69.158988049974596</v>
      </c>
      <c r="R300" s="14">
        <f t="shared" si="69"/>
        <v>41.743326981077189</v>
      </c>
      <c r="S300" s="14">
        <f t="shared" si="70"/>
        <v>0</v>
      </c>
      <c r="T300" s="14">
        <f t="shared" si="71"/>
        <v>0</v>
      </c>
      <c r="U300" s="14">
        <f t="shared" si="72"/>
        <v>41.743326981077189</v>
      </c>
      <c r="V300" t="str">
        <f>IF(MOD(C300-Settings!$B$32,Settings!$B$33)&lt;Settings!$B$30,"Up","Down")</f>
        <v>Up</v>
      </c>
      <c r="W300" s="15">
        <f>IF(OR(E300&gt;Settings!$B$30,Q300&gt;Settings!$B$37),0,1)</f>
        <v>1</v>
      </c>
      <c r="X300" s="15">
        <f>IF(AND(W300=1,Q300&lt;=Settings!$B$36),1,0)</f>
        <v>1</v>
      </c>
    </row>
    <row r="301" spans="1:24" x14ac:dyDescent="0.25">
      <c r="A301">
        <v>3</v>
      </c>
      <c r="B301">
        <v>56</v>
      </c>
      <c r="C301" s="13">
        <f>Arrivals!F301</f>
        <v>2699.6225767831643</v>
      </c>
      <c r="D301" s="13">
        <f>Arrivals!K301</f>
        <v>300</v>
      </c>
      <c r="E301" s="14">
        <f>D301*8/Settings!$B$28+Settings!$B$29</f>
        <v>24.02</v>
      </c>
      <c r="F301" s="14">
        <f t="shared" si="62"/>
        <v>2699.6225767831643</v>
      </c>
      <c r="G301" s="14">
        <f t="shared" si="73"/>
        <v>2589.1272052758363</v>
      </c>
      <c r="H301" s="14">
        <f t="shared" si="63"/>
        <v>2699.6225767831643</v>
      </c>
      <c r="I301" s="14">
        <f>MOD(H301-Settings!$B$32,Settings!$B$33)</f>
        <v>539.62257678316428</v>
      </c>
      <c r="J301" s="14">
        <f>IF(I301&lt;Settings!$B$30,IF(Settings!$B$30-I301&gt;=E301,H301,H301+(Settings!$B$30-I301)+Settings!$B$31),H301+(Settings!$B$33-I301))</f>
        <v>2699.6225767831643</v>
      </c>
      <c r="K301" s="14">
        <f t="shared" si="64"/>
        <v>2723.6425767831643</v>
      </c>
      <c r="L301" s="14">
        <f t="shared" si="65"/>
        <v>2723.6425767831643</v>
      </c>
      <c r="M301" s="14">
        <f t="shared" si="74"/>
        <v>2592.5228663447338</v>
      </c>
      <c r="N301" s="14">
        <f t="shared" si="66"/>
        <v>2723.6425767831643</v>
      </c>
      <c r="O301" s="13">
        <f>Arrivals!I301</f>
        <v>4.0951138575388013</v>
      </c>
      <c r="P301" s="14">
        <f t="shared" si="67"/>
        <v>2727.737690640703</v>
      </c>
      <c r="Q301" s="14">
        <f t="shared" si="68"/>
        <v>28.115113857538745</v>
      </c>
      <c r="R301" s="14">
        <f t="shared" si="69"/>
        <v>0</v>
      </c>
      <c r="S301" s="14">
        <f t="shared" si="70"/>
        <v>0</v>
      </c>
      <c r="T301" s="14">
        <f t="shared" si="71"/>
        <v>0</v>
      </c>
      <c r="U301" s="14">
        <f t="shared" si="72"/>
        <v>0</v>
      </c>
      <c r="V301" t="str">
        <f>IF(MOD(C301-Settings!$B$32,Settings!$B$33)&lt;Settings!$B$30,"Up","Down")</f>
        <v>Up</v>
      </c>
      <c r="W301" s="15">
        <f>IF(OR(E301&gt;Settings!$B$30,Q301&gt;Settings!$B$37),0,1)</f>
        <v>1</v>
      </c>
      <c r="X301" s="15">
        <f>IF(AND(W301=1,Q301&lt;=Settings!$B$36),1,0)</f>
        <v>1</v>
      </c>
    </row>
    <row r="302" spans="1:24" x14ac:dyDescent="0.25">
      <c r="A302">
        <v>3</v>
      </c>
      <c r="B302">
        <v>57</v>
      </c>
      <c r="C302" s="13">
        <f>Arrivals!F302</f>
        <v>2729.3549280530838</v>
      </c>
      <c r="D302" s="13">
        <f>Arrivals!K302</f>
        <v>300</v>
      </c>
      <c r="E302" s="14">
        <f>D302*8/Settings!$B$28+Settings!$B$29</f>
        <v>24.02</v>
      </c>
      <c r="F302" s="14">
        <f t="shared" si="62"/>
        <v>2729.3549280530838</v>
      </c>
      <c r="G302" s="14">
        <f t="shared" si="73"/>
        <v>2723.6425767831643</v>
      </c>
      <c r="H302" s="14">
        <f t="shared" si="63"/>
        <v>2729.3549280530838</v>
      </c>
      <c r="I302" s="14">
        <f>MOD(H302-Settings!$B$32,Settings!$B$33)</f>
        <v>569.35492805308377</v>
      </c>
      <c r="J302" s="14">
        <f>IF(I302&lt;Settings!$B$30,IF(Settings!$B$30-I302&gt;=E302,H302,H302+(Settings!$B$30-I302)+Settings!$B$31),H302+(Settings!$B$33-I302))</f>
        <v>2729.3549280530838</v>
      </c>
      <c r="K302" s="14">
        <f t="shared" si="64"/>
        <v>2753.3749280530837</v>
      </c>
      <c r="L302" s="14">
        <f t="shared" si="65"/>
        <v>2753.3749280530837</v>
      </c>
      <c r="M302" s="14">
        <f t="shared" si="74"/>
        <v>2727.737690640703</v>
      </c>
      <c r="N302" s="14">
        <f t="shared" si="66"/>
        <v>2753.3749280530837</v>
      </c>
      <c r="O302" s="13">
        <f>Arrivals!I302</f>
        <v>1.6444542582891872</v>
      </c>
      <c r="P302" s="14">
        <f t="shared" si="67"/>
        <v>2755.0193823113727</v>
      </c>
      <c r="Q302" s="14">
        <f t="shared" si="68"/>
        <v>25.66445425828897</v>
      </c>
      <c r="R302" s="14">
        <f t="shared" si="69"/>
        <v>0</v>
      </c>
      <c r="S302" s="14">
        <f t="shared" si="70"/>
        <v>0</v>
      </c>
      <c r="T302" s="14">
        <f t="shared" si="71"/>
        <v>0</v>
      </c>
      <c r="U302" s="14">
        <f t="shared" si="72"/>
        <v>0</v>
      </c>
      <c r="V302" t="str">
        <f>IF(MOD(C302-Settings!$B$32,Settings!$B$33)&lt;Settings!$B$30,"Up","Down")</f>
        <v>Up</v>
      </c>
      <c r="W302" s="15">
        <f>IF(OR(E302&gt;Settings!$B$30,Q302&gt;Settings!$B$37),0,1)</f>
        <v>1</v>
      </c>
      <c r="X302" s="15">
        <f>IF(AND(W302=1,Q302&lt;=Settings!$B$36),1,0)</f>
        <v>1</v>
      </c>
    </row>
    <row r="303" spans="1:24" x14ac:dyDescent="0.25">
      <c r="A303">
        <v>3</v>
      </c>
      <c r="B303">
        <v>58</v>
      </c>
      <c r="C303" s="13">
        <f>Arrivals!F303</f>
        <v>2766.8038646009977</v>
      </c>
      <c r="D303" s="13">
        <f>Arrivals!K303</f>
        <v>300</v>
      </c>
      <c r="E303" s="14">
        <f>D303*8/Settings!$B$28+Settings!$B$29</f>
        <v>24.02</v>
      </c>
      <c r="F303" s="14">
        <f t="shared" si="62"/>
        <v>2766.8038646009977</v>
      </c>
      <c r="G303" s="14">
        <f t="shared" si="73"/>
        <v>2753.3749280530837</v>
      </c>
      <c r="H303" s="14">
        <f t="shared" si="63"/>
        <v>2766.8038646009977</v>
      </c>
      <c r="I303" s="14">
        <f>MOD(H303-Settings!$B$32,Settings!$B$33)</f>
        <v>606.80386460099771</v>
      </c>
      <c r="J303" s="14">
        <f>IF(I303&lt;Settings!$B$30,IF(Settings!$B$30-I303&gt;=E303,H303,H303+(Settings!$B$30-I303)+Settings!$B$31),H303+(Settings!$B$33-I303))</f>
        <v>2880</v>
      </c>
      <c r="K303" s="14">
        <f t="shared" si="64"/>
        <v>2904.02</v>
      </c>
      <c r="L303" s="14">
        <f t="shared" si="65"/>
        <v>2904.02</v>
      </c>
      <c r="M303" s="14">
        <f t="shared" si="74"/>
        <v>2755.0193823113727</v>
      </c>
      <c r="N303" s="14">
        <f t="shared" si="66"/>
        <v>2904.02</v>
      </c>
      <c r="O303" s="13">
        <f>Arrivals!I303</f>
        <v>2.3479369832778594</v>
      </c>
      <c r="P303" s="14">
        <f t="shared" si="67"/>
        <v>2906.367936983278</v>
      </c>
      <c r="Q303" s="14">
        <f t="shared" si="68"/>
        <v>139.5640723822803</v>
      </c>
      <c r="R303" s="14">
        <f t="shared" si="69"/>
        <v>0</v>
      </c>
      <c r="S303" s="14">
        <f t="shared" si="70"/>
        <v>113.19613539900229</v>
      </c>
      <c r="T303" s="14">
        <f t="shared" si="71"/>
        <v>0</v>
      </c>
      <c r="U303" s="14">
        <f t="shared" si="72"/>
        <v>113.19613539900229</v>
      </c>
      <c r="V303" t="str">
        <f>IF(MOD(C303-Settings!$B$32,Settings!$B$33)&lt;Settings!$B$30,"Up","Down")</f>
        <v>Down</v>
      </c>
      <c r="W303" s="15">
        <f>IF(OR(E303&gt;Settings!$B$30,Q303&gt;Settings!$B$37),0,1)</f>
        <v>1</v>
      </c>
      <c r="X303" s="15">
        <f>IF(AND(W303=1,Q303&lt;=Settings!$B$36),1,0)</f>
        <v>0</v>
      </c>
    </row>
    <row r="304" spans="1:24" x14ac:dyDescent="0.25">
      <c r="A304">
        <v>3</v>
      </c>
      <c r="B304">
        <v>59</v>
      </c>
      <c r="C304" s="13">
        <f>Arrivals!F304</f>
        <v>2780.318630886793</v>
      </c>
      <c r="D304" s="13">
        <f>Arrivals!K304</f>
        <v>300</v>
      </c>
      <c r="E304" s="14">
        <f>D304*8/Settings!$B$28+Settings!$B$29</f>
        <v>24.02</v>
      </c>
      <c r="F304" s="14">
        <f t="shared" si="62"/>
        <v>2780.318630886793</v>
      </c>
      <c r="G304" s="14">
        <f t="shared" si="73"/>
        <v>2904.02</v>
      </c>
      <c r="H304" s="14">
        <f t="shared" si="63"/>
        <v>2904.02</v>
      </c>
      <c r="I304" s="14">
        <f>MOD(H304-Settings!$B$32,Settings!$B$33)</f>
        <v>24.019999999999982</v>
      </c>
      <c r="J304" s="14">
        <f>IF(I304&lt;Settings!$B$30,IF(Settings!$B$30-I304&gt;=E304,H304,H304+(Settings!$B$30-I304)+Settings!$B$31),H304+(Settings!$B$33-I304))</f>
        <v>2904.02</v>
      </c>
      <c r="K304" s="14">
        <f t="shared" si="64"/>
        <v>2928.04</v>
      </c>
      <c r="L304" s="14">
        <f t="shared" si="65"/>
        <v>2928.04</v>
      </c>
      <c r="M304" s="14">
        <f t="shared" si="74"/>
        <v>2906.367936983278</v>
      </c>
      <c r="N304" s="14">
        <f t="shared" si="66"/>
        <v>2928.04</v>
      </c>
      <c r="O304" s="13">
        <f>Arrivals!I304</f>
        <v>1.3274035066021375</v>
      </c>
      <c r="P304" s="14">
        <f t="shared" si="67"/>
        <v>2929.3674035066019</v>
      </c>
      <c r="Q304" s="14">
        <f t="shared" si="68"/>
        <v>149.04877261980891</v>
      </c>
      <c r="R304" s="14">
        <f t="shared" si="69"/>
        <v>123.70136911320697</v>
      </c>
      <c r="S304" s="14">
        <f t="shared" si="70"/>
        <v>0</v>
      </c>
      <c r="T304" s="14">
        <f t="shared" si="71"/>
        <v>0</v>
      </c>
      <c r="U304" s="14">
        <f t="shared" si="72"/>
        <v>123.70136911320697</v>
      </c>
      <c r="V304" t="str">
        <f>IF(MOD(C304-Settings!$B$32,Settings!$B$33)&lt;Settings!$B$30,"Up","Down")</f>
        <v>Down</v>
      </c>
      <c r="W304" s="15">
        <f>IF(OR(E304&gt;Settings!$B$30,Q304&gt;Settings!$B$37),0,1)</f>
        <v>1</v>
      </c>
      <c r="X304" s="15">
        <f>IF(AND(W304=1,Q304&lt;=Settings!$B$36),1,0)</f>
        <v>0</v>
      </c>
    </row>
    <row r="305" spans="1:24" x14ac:dyDescent="0.25">
      <c r="A305">
        <v>3</v>
      </c>
      <c r="B305">
        <v>60</v>
      </c>
      <c r="C305" s="13">
        <f>Arrivals!F305</f>
        <v>2841.6833720327227</v>
      </c>
      <c r="D305" s="13">
        <f>Arrivals!K305</f>
        <v>300</v>
      </c>
      <c r="E305" s="14">
        <f>D305*8/Settings!$B$28+Settings!$B$29</f>
        <v>24.02</v>
      </c>
      <c r="F305" s="14">
        <f t="shared" si="62"/>
        <v>2841.6833720327227</v>
      </c>
      <c r="G305" s="14">
        <f t="shared" si="73"/>
        <v>2928.04</v>
      </c>
      <c r="H305" s="14">
        <f t="shared" si="63"/>
        <v>2928.04</v>
      </c>
      <c r="I305" s="14">
        <f>MOD(H305-Settings!$B$32,Settings!$B$33)</f>
        <v>48.039999999999964</v>
      </c>
      <c r="J305" s="14">
        <f>IF(I305&lt;Settings!$B$30,IF(Settings!$B$30-I305&gt;=E305,H305,H305+(Settings!$B$30-I305)+Settings!$B$31),H305+(Settings!$B$33-I305))</f>
        <v>2928.04</v>
      </c>
      <c r="K305" s="14">
        <f t="shared" si="64"/>
        <v>2952.06</v>
      </c>
      <c r="L305" s="14">
        <f t="shared" si="65"/>
        <v>2952.06</v>
      </c>
      <c r="M305" s="14">
        <f t="shared" si="74"/>
        <v>2929.3674035066019</v>
      </c>
      <c r="N305" s="14">
        <f t="shared" si="66"/>
        <v>2952.06</v>
      </c>
      <c r="O305" s="13">
        <f>Arrivals!I305</f>
        <v>1.9915102161247833</v>
      </c>
      <c r="P305" s="14">
        <f t="shared" si="67"/>
        <v>2954.0515102161248</v>
      </c>
      <c r="Q305" s="14">
        <f t="shared" si="68"/>
        <v>112.36813818340215</v>
      </c>
      <c r="R305" s="14">
        <f t="shared" si="69"/>
        <v>86.356627967277291</v>
      </c>
      <c r="S305" s="14">
        <f t="shared" si="70"/>
        <v>0</v>
      </c>
      <c r="T305" s="14">
        <f t="shared" si="71"/>
        <v>0</v>
      </c>
      <c r="U305" s="14">
        <f t="shared" si="72"/>
        <v>86.356627967277291</v>
      </c>
      <c r="V305" t="str">
        <f>IF(MOD(C305-Settings!$B$32,Settings!$B$33)&lt;Settings!$B$30,"Up","Down")</f>
        <v>Down</v>
      </c>
      <c r="W305" s="15">
        <f>IF(OR(E305&gt;Settings!$B$30,Q305&gt;Settings!$B$37),0,1)</f>
        <v>1</v>
      </c>
      <c r="X305" s="15">
        <f>IF(AND(W305=1,Q305&lt;=Settings!$B$36),1,0)</f>
        <v>1</v>
      </c>
    </row>
    <row r="306" spans="1:24" x14ac:dyDescent="0.25">
      <c r="A306">
        <v>3</v>
      </c>
      <c r="B306">
        <v>61</v>
      </c>
      <c r="C306" s="13">
        <f>Arrivals!F306</f>
        <v>2847.8916501668327</v>
      </c>
      <c r="D306" s="13">
        <f>Arrivals!K306</f>
        <v>300</v>
      </c>
      <c r="E306" s="14">
        <f>D306*8/Settings!$B$28+Settings!$B$29</f>
        <v>24.02</v>
      </c>
      <c r="F306" s="14">
        <f t="shared" si="62"/>
        <v>2847.8916501668327</v>
      </c>
      <c r="G306" s="14">
        <f t="shared" si="73"/>
        <v>2952.06</v>
      </c>
      <c r="H306" s="14">
        <f t="shared" si="63"/>
        <v>2952.06</v>
      </c>
      <c r="I306" s="14">
        <f>MOD(H306-Settings!$B$32,Settings!$B$33)</f>
        <v>72.059999999999945</v>
      </c>
      <c r="J306" s="14">
        <f>IF(I306&lt;Settings!$B$30,IF(Settings!$B$30-I306&gt;=E306,H306,H306+(Settings!$B$30-I306)+Settings!$B$31),H306+(Settings!$B$33-I306))</f>
        <v>2952.06</v>
      </c>
      <c r="K306" s="14">
        <f t="shared" si="64"/>
        <v>2976.08</v>
      </c>
      <c r="L306" s="14">
        <f t="shared" si="65"/>
        <v>2976.08</v>
      </c>
      <c r="M306" s="14">
        <f t="shared" si="74"/>
        <v>2954.0515102161248</v>
      </c>
      <c r="N306" s="14">
        <f t="shared" si="66"/>
        <v>2976.08</v>
      </c>
      <c r="O306" s="13">
        <f>Arrivals!I306</f>
        <v>1.9127509653806469</v>
      </c>
      <c r="P306" s="14">
        <f t="shared" si="67"/>
        <v>2977.9927509653808</v>
      </c>
      <c r="Q306" s="14">
        <f t="shared" si="68"/>
        <v>130.10110079854803</v>
      </c>
      <c r="R306" s="14">
        <f t="shared" si="69"/>
        <v>104.16834983316721</v>
      </c>
      <c r="S306" s="14">
        <f t="shared" si="70"/>
        <v>0</v>
      </c>
      <c r="T306" s="14">
        <f t="shared" si="71"/>
        <v>0</v>
      </c>
      <c r="U306" s="14">
        <f t="shared" si="72"/>
        <v>104.16834983316721</v>
      </c>
      <c r="V306" t="str">
        <f>IF(MOD(C306-Settings!$B$32,Settings!$B$33)&lt;Settings!$B$30,"Up","Down")</f>
        <v>Down</v>
      </c>
      <c r="W306" s="15">
        <f>IF(OR(E306&gt;Settings!$B$30,Q306&gt;Settings!$B$37),0,1)</f>
        <v>1</v>
      </c>
      <c r="X306" s="15">
        <f>IF(AND(W306=1,Q306&lt;=Settings!$B$36),1,0)</f>
        <v>0</v>
      </c>
    </row>
    <row r="307" spans="1:24" x14ac:dyDescent="0.25">
      <c r="A307">
        <v>3</v>
      </c>
      <c r="B307">
        <v>62</v>
      </c>
      <c r="C307" s="13">
        <f>Arrivals!F307</f>
        <v>2853.9591634777516</v>
      </c>
      <c r="D307" s="13">
        <f>Arrivals!K307</f>
        <v>300</v>
      </c>
      <c r="E307" s="14">
        <f>D307*8/Settings!$B$28+Settings!$B$29</f>
        <v>24.02</v>
      </c>
      <c r="F307" s="14">
        <f t="shared" si="62"/>
        <v>2853.9591634777516</v>
      </c>
      <c r="G307" s="14">
        <f t="shared" si="73"/>
        <v>2976.08</v>
      </c>
      <c r="H307" s="14">
        <f t="shared" si="63"/>
        <v>2976.08</v>
      </c>
      <c r="I307" s="14">
        <f>MOD(H307-Settings!$B$32,Settings!$B$33)</f>
        <v>96.079999999999927</v>
      </c>
      <c r="J307" s="14">
        <f>IF(I307&lt;Settings!$B$30,IF(Settings!$B$30-I307&gt;=E307,H307,H307+(Settings!$B$30-I307)+Settings!$B$31),H307+(Settings!$B$33-I307))</f>
        <v>2976.08</v>
      </c>
      <c r="K307" s="14">
        <f t="shared" si="64"/>
        <v>3000.1</v>
      </c>
      <c r="L307" s="14">
        <f t="shared" si="65"/>
        <v>3000.1</v>
      </c>
      <c r="M307" s="14">
        <f t="shared" si="74"/>
        <v>2977.9927509653808</v>
      </c>
      <c r="N307" s="14">
        <f t="shared" si="66"/>
        <v>3000.1</v>
      </c>
      <c r="O307" s="13">
        <f>Arrivals!I307</f>
        <v>1.1143627648102561</v>
      </c>
      <c r="P307" s="14">
        <f t="shared" si="67"/>
        <v>3001.2143627648102</v>
      </c>
      <c r="Q307" s="14">
        <f t="shared" si="68"/>
        <v>147.25519928705853</v>
      </c>
      <c r="R307" s="14">
        <f t="shared" si="69"/>
        <v>122.12083652224828</v>
      </c>
      <c r="S307" s="14">
        <f t="shared" si="70"/>
        <v>0</v>
      </c>
      <c r="T307" s="14">
        <f t="shared" si="71"/>
        <v>0</v>
      </c>
      <c r="U307" s="14">
        <f t="shared" si="72"/>
        <v>122.12083652224828</v>
      </c>
      <c r="V307" t="str">
        <f>IF(MOD(C307-Settings!$B$32,Settings!$B$33)&lt;Settings!$B$30,"Up","Down")</f>
        <v>Down</v>
      </c>
      <c r="W307" s="15">
        <f>IF(OR(E307&gt;Settings!$B$30,Q307&gt;Settings!$B$37),0,1)</f>
        <v>1</v>
      </c>
      <c r="X307" s="15">
        <f>IF(AND(W307=1,Q307&lt;=Settings!$B$36),1,0)</f>
        <v>0</v>
      </c>
    </row>
    <row r="308" spans="1:24" x14ac:dyDescent="0.25">
      <c r="A308">
        <v>3</v>
      </c>
      <c r="B308">
        <v>63</v>
      </c>
      <c r="C308" s="13">
        <f>Arrivals!F308</f>
        <v>2895.5261468075632</v>
      </c>
      <c r="D308" s="13">
        <f>Arrivals!K308</f>
        <v>300</v>
      </c>
      <c r="E308" s="14">
        <f>D308*8/Settings!$B$28+Settings!$B$29</f>
        <v>24.02</v>
      </c>
      <c r="F308" s="14">
        <f t="shared" si="62"/>
        <v>2895.5261468075632</v>
      </c>
      <c r="G308" s="14">
        <f t="shared" si="73"/>
        <v>3000.1</v>
      </c>
      <c r="H308" s="14">
        <f t="shared" si="63"/>
        <v>3000.1</v>
      </c>
      <c r="I308" s="14">
        <f>MOD(H308-Settings!$B$32,Settings!$B$33)</f>
        <v>120.09999999999991</v>
      </c>
      <c r="J308" s="14">
        <f>IF(I308&lt;Settings!$B$30,IF(Settings!$B$30-I308&gt;=E308,H308,H308+(Settings!$B$30-I308)+Settings!$B$31),H308+(Settings!$B$33-I308))</f>
        <v>3000.1</v>
      </c>
      <c r="K308" s="14">
        <f t="shared" si="64"/>
        <v>3024.12</v>
      </c>
      <c r="L308" s="14">
        <f t="shared" si="65"/>
        <v>3024.12</v>
      </c>
      <c r="M308" s="14">
        <f t="shared" si="74"/>
        <v>3001.2143627648102</v>
      </c>
      <c r="N308" s="14">
        <f t="shared" si="66"/>
        <v>3024.12</v>
      </c>
      <c r="O308" s="13">
        <f>Arrivals!I308</f>
        <v>3.9592328952153588</v>
      </c>
      <c r="P308" s="14">
        <f t="shared" si="67"/>
        <v>3028.0792328952152</v>
      </c>
      <c r="Q308" s="14">
        <f t="shared" si="68"/>
        <v>132.55308608765199</v>
      </c>
      <c r="R308" s="14">
        <f t="shared" si="69"/>
        <v>104.57385319243667</v>
      </c>
      <c r="S308" s="14">
        <f t="shared" si="70"/>
        <v>0</v>
      </c>
      <c r="T308" s="14">
        <f t="shared" si="71"/>
        <v>0</v>
      </c>
      <c r="U308" s="14">
        <f t="shared" si="72"/>
        <v>104.57385319243667</v>
      </c>
      <c r="V308" t="str">
        <f>IF(MOD(C308-Settings!$B$32,Settings!$B$33)&lt;Settings!$B$30,"Up","Down")</f>
        <v>Up</v>
      </c>
      <c r="W308" s="15">
        <f>IF(OR(E308&gt;Settings!$B$30,Q308&gt;Settings!$B$37),0,1)</f>
        <v>1</v>
      </c>
      <c r="X308" s="15">
        <f>IF(AND(W308=1,Q308&lt;=Settings!$B$36),1,0)</f>
        <v>0</v>
      </c>
    </row>
    <row r="309" spans="1:24" x14ac:dyDescent="0.25">
      <c r="A309">
        <v>3</v>
      </c>
      <c r="B309">
        <v>64</v>
      </c>
      <c r="C309" s="13">
        <f>Arrivals!F309</f>
        <v>2930.2636216426322</v>
      </c>
      <c r="D309" s="13">
        <f>Arrivals!K309</f>
        <v>300</v>
      </c>
      <c r="E309" s="14">
        <f>D309*8/Settings!$B$28+Settings!$B$29</f>
        <v>24.02</v>
      </c>
      <c r="F309" s="14">
        <f t="shared" si="62"/>
        <v>2930.2636216426322</v>
      </c>
      <c r="G309" s="14">
        <f t="shared" si="73"/>
        <v>3024.12</v>
      </c>
      <c r="H309" s="14">
        <f t="shared" si="63"/>
        <v>3024.12</v>
      </c>
      <c r="I309" s="14">
        <f>MOD(H309-Settings!$B$32,Settings!$B$33)</f>
        <v>144.11999999999989</v>
      </c>
      <c r="J309" s="14">
        <f>IF(I309&lt;Settings!$B$30,IF(Settings!$B$30-I309&gt;=E309,H309,H309+(Settings!$B$30-I309)+Settings!$B$31),H309+(Settings!$B$33-I309))</f>
        <v>3024.12</v>
      </c>
      <c r="K309" s="14">
        <f t="shared" si="64"/>
        <v>3048.14</v>
      </c>
      <c r="L309" s="14">
        <f t="shared" si="65"/>
        <v>3048.14</v>
      </c>
      <c r="M309" s="14">
        <f t="shared" si="74"/>
        <v>3028.0792328952152</v>
      </c>
      <c r="N309" s="14">
        <f t="shared" si="66"/>
        <v>3048.14</v>
      </c>
      <c r="O309" s="13">
        <f>Arrivals!I309</f>
        <v>4.9900222843618431</v>
      </c>
      <c r="P309" s="14">
        <f t="shared" si="67"/>
        <v>3053.1300222843615</v>
      </c>
      <c r="Q309" s="14">
        <f t="shared" si="68"/>
        <v>122.86640064172934</v>
      </c>
      <c r="R309" s="14">
        <f t="shared" si="69"/>
        <v>93.856378357367703</v>
      </c>
      <c r="S309" s="14">
        <f t="shared" si="70"/>
        <v>0</v>
      </c>
      <c r="T309" s="14">
        <f t="shared" si="71"/>
        <v>0</v>
      </c>
      <c r="U309" s="14">
        <f t="shared" si="72"/>
        <v>93.856378357367703</v>
      </c>
      <c r="V309" t="str">
        <f>IF(MOD(C309-Settings!$B$32,Settings!$B$33)&lt;Settings!$B$30,"Up","Down")</f>
        <v>Up</v>
      </c>
      <c r="W309" s="15">
        <f>IF(OR(E309&gt;Settings!$B$30,Q309&gt;Settings!$B$37),0,1)</f>
        <v>1</v>
      </c>
      <c r="X309" s="15">
        <f>IF(AND(W309=1,Q309&lt;=Settings!$B$36),1,0)</f>
        <v>0</v>
      </c>
    </row>
    <row r="310" spans="1:24" x14ac:dyDescent="0.25">
      <c r="A310">
        <v>3</v>
      </c>
      <c r="B310">
        <v>65</v>
      </c>
      <c r="C310" s="13">
        <f>Arrivals!F310</f>
        <v>3156.0567505696199</v>
      </c>
      <c r="D310" s="13">
        <f>Arrivals!K310</f>
        <v>300</v>
      </c>
      <c r="E310" s="14">
        <f>D310*8/Settings!$B$28+Settings!$B$29</f>
        <v>24.02</v>
      </c>
      <c r="F310" s="14">
        <f t="shared" si="62"/>
        <v>3156.0567505696199</v>
      </c>
      <c r="G310" s="14">
        <f t="shared" si="73"/>
        <v>3048.14</v>
      </c>
      <c r="H310" s="14">
        <f t="shared" si="63"/>
        <v>3156.0567505696199</v>
      </c>
      <c r="I310" s="14">
        <f>MOD(H310-Settings!$B$32,Settings!$B$33)</f>
        <v>276.05675056961991</v>
      </c>
      <c r="J310" s="14">
        <f>IF(I310&lt;Settings!$B$30,IF(Settings!$B$30-I310&gt;=E310,H310,H310+(Settings!$B$30-I310)+Settings!$B$31),H310+(Settings!$B$33-I310))</f>
        <v>3156.0567505696199</v>
      </c>
      <c r="K310" s="14">
        <f t="shared" si="64"/>
        <v>3180.0767505696199</v>
      </c>
      <c r="L310" s="14">
        <f t="shared" si="65"/>
        <v>3180.0767505696199</v>
      </c>
      <c r="M310" s="14">
        <f t="shared" si="74"/>
        <v>3053.1300222843615</v>
      </c>
      <c r="N310" s="14">
        <f t="shared" si="66"/>
        <v>3180.0767505696199</v>
      </c>
      <c r="O310" s="13">
        <f>Arrivals!I310</f>
        <v>4.6525651144109501</v>
      </c>
      <c r="P310" s="14">
        <f t="shared" si="67"/>
        <v>3184.729315684031</v>
      </c>
      <c r="Q310" s="14">
        <f t="shared" si="68"/>
        <v>28.6725651144111</v>
      </c>
      <c r="R310" s="14">
        <f t="shared" si="69"/>
        <v>0</v>
      </c>
      <c r="S310" s="14">
        <f t="shared" si="70"/>
        <v>0</v>
      </c>
      <c r="T310" s="14">
        <f t="shared" si="71"/>
        <v>0</v>
      </c>
      <c r="U310" s="14">
        <f t="shared" si="72"/>
        <v>0</v>
      </c>
      <c r="V310" t="str">
        <f>IF(MOD(C310-Settings!$B$32,Settings!$B$33)&lt;Settings!$B$30,"Up","Down")</f>
        <v>Up</v>
      </c>
      <c r="W310" s="15">
        <f>IF(OR(E310&gt;Settings!$B$30,Q310&gt;Settings!$B$37),0,1)</f>
        <v>1</v>
      </c>
      <c r="X310" s="15">
        <f>IF(AND(W310=1,Q310&lt;=Settings!$B$36),1,0)</f>
        <v>1</v>
      </c>
    </row>
    <row r="311" spans="1:24" x14ac:dyDescent="0.25">
      <c r="A311">
        <v>3</v>
      </c>
      <c r="B311">
        <v>66</v>
      </c>
      <c r="C311" s="13">
        <f>Arrivals!F311</f>
        <v>3313.7298565967753</v>
      </c>
      <c r="D311" s="13">
        <f>Arrivals!K311</f>
        <v>300</v>
      </c>
      <c r="E311" s="14">
        <f>D311*8/Settings!$B$28+Settings!$B$29</f>
        <v>24.02</v>
      </c>
      <c r="F311" s="14">
        <f t="shared" si="62"/>
        <v>3313.7298565967753</v>
      </c>
      <c r="G311" s="14">
        <f t="shared" ref="G311:G342" si="75">K310</f>
        <v>3180.0767505696199</v>
      </c>
      <c r="H311" s="14">
        <f t="shared" si="63"/>
        <v>3313.7298565967753</v>
      </c>
      <c r="I311" s="14">
        <f>MOD(H311-Settings!$B$32,Settings!$B$33)</f>
        <v>433.72985659677533</v>
      </c>
      <c r="J311" s="14">
        <f>IF(I311&lt;Settings!$B$30,IF(Settings!$B$30-I311&gt;=E311,H311,H311+(Settings!$B$30-I311)+Settings!$B$31),H311+(Settings!$B$33-I311))</f>
        <v>3313.7298565967753</v>
      </c>
      <c r="K311" s="14">
        <f t="shared" si="64"/>
        <v>3337.7498565967753</v>
      </c>
      <c r="L311" s="14">
        <f t="shared" si="65"/>
        <v>3337.7498565967753</v>
      </c>
      <c r="M311" s="14">
        <f t="shared" ref="M311:M342" si="76">P310</f>
        <v>3184.729315684031</v>
      </c>
      <c r="N311" s="14">
        <f t="shared" si="66"/>
        <v>3337.7498565967753</v>
      </c>
      <c r="O311" s="13">
        <f>Arrivals!I311</f>
        <v>5.7493418477921923</v>
      </c>
      <c r="P311" s="14">
        <f t="shared" si="67"/>
        <v>3343.4991984445674</v>
      </c>
      <c r="Q311" s="14">
        <f t="shared" si="68"/>
        <v>29.76934184779202</v>
      </c>
      <c r="R311" s="14">
        <f t="shared" si="69"/>
        <v>0</v>
      </c>
      <c r="S311" s="14">
        <f t="shared" si="70"/>
        <v>0</v>
      </c>
      <c r="T311" s="14">
        <f t="shared" si="71"/>
        <v>0</v>
      </c>
      <c r="U311" s="14">
        <f t="shared" si="72"/>
        <v>0</v>
      </c>
      <c r="V311" t="str">
        <f>IF(MOD(C311-Settings!$B$32,Settings!$B$33)&lt;Settings!$B$30,"Up","Down")</f>
        <v>Up</v>
      </c>
      <c r="W311" s="15">
        <f>IF(OR(E311&gt;Settings!$B$30,Q311&gt;Settings!$B$37),0,1)</f>
        <v>1</v>
      </c>
      <c r="X311" s="15">
        <f>IF(AND(W311=1,Q311&lt;=Settings!$B$36),1,0)</f>
        <v>1</v>
      </c>
    </row>
    <row r="312" spans="1:24" x14ac:dyDescent="0.25">
      <c r="A312">
        <v>3</v>
      </c>
      <c r="B312">
        <v>67</v>
      </c>
      <c r="C312" s="13">
        <f>Arrivals!F312</f>
        <v>3314.4868113152465</v>
      </c>
      <c r="D312" s="13">
        <f>Arrivals!K312</f>
        <v>300</v>
      </c>
      <c r="E312" s="14">
        <f>D312*8/Settings!$B$28+Settings!$B$29</f>
        <v>24.02</v>
      </c>
      <c r="F312" s="14">
        <f t="shared" si="62"/>
        <v>3314.4868113152465</v>
      </c>
      <c r="G312" s="14">
        <f t="shared" si="75"/>
        <v>3337.7498565967753</v>
      </c>
      <c r="H312" s="14">
        <f t="shared" si="63"/>
        <v>3337.7498565967753</v>
      </c>
      <c r="I312" s="14">
        <f>MOD(H312-Settings!$B$32,Settings!$B$33)</f>
        <v>457.74985659677532</v>
      </c>
      <c r="J312" s="14">
        <f>IF(I312&lt;Settings!$B$30,IF(Settings!$B$30-I312&gt;=E312,H312,H312+(Settings!$B$30-I312)+Settings!$B$31),H312+(Settings!$B$33-I312))</f>
        <v>3337.7498565967753</v>
      </c>
      <c r="K312" s="14">
        <f t="shared" si="64"/>
        <v>3361.7698565967753</v>
      </c>
      <c r="L312" s="14">
        <f t="shared" si="65"/>
        <v>3361.7698565967753</v>
      </c>
      <c r="M312" s="14">
        <f t="shared" si="76"/>
        <v>3343.4991984445674</v>
      </c>
      <c r="N312" s="14">
        <f t="shared" si="66"/>
        <v>3361.7698565967753</v>
      </c>
      <c r="O312" s="13">
        <f>Arrivals!I312</f>
        <v>1.6061003857164524</v>
      </c>
      <c r="P312" s="14">
        <f t="shared" si="67"/>
        <v>3363.375956982492</v>
      </c>
      <c r="Q312" s="14">
        <f t="shared" si="68"/>
        <v>48.88914566724543</v>
      </c>
      <c r="R312" s="14">
        <f t="shared" si="69"/>
        <v>23.263045281528775</v>
      </c>
      <c r="S312" s="14">
        <f t="shared" si="70"/>
        <v>0</v>
      </c>
      <c r="T312" s="14">
        <f t="shared" si="71"/>
        <v>0</v>
      </c>
      <c r="U312" s="14">
        <f t="shared" si="72"/>
        <v>23.263045281528775</v>
      </c>
      <c r="V312" t="str">
        <f>IF(MOD(C312-Settings!$B$32,Settings!$B$33)&lt;Settings!$B$30,"Up","Down")</f>
        <v>Up</v>
      </c>
      <c r="W312" s="15">
        <f>IF(OR(E312&gt;Settings!$B$30,Q312&gt;Settings!$B$37),0,1)</f>
        <v>1</v>
      </c>
      <c r="X312" s="15">
        <f>IF(AND(W312=1,Q312&lt;=Settings!$B$36),1,0)</f>
        <v>1</v>
      </c>
    </row>
    <row r="313" spans="1:24" x14ac:dyDescent="0.25">
      <c r="A313">
        <v>3</v>
      </c>
      <c r="B313">
        <v>68</v>
      </c>
      <c r="C313" s="13">
        <f>Arrivals!F313</f>
        <v>3387.4754640907586</v>
      </c>
      <c r="D313" s="13">
        <f>Arrivals!K313</f>
        <v>300</v>
      </c>
      <c r="E313" s="14">
        <f>D313*8/Settings!$B$28+Settings!$B$29</f>
        <v>24.02</v>
      </c>
      <c r="F313" s="14">
        <f t="shared" si="62"/>
        <v>3387.4754640907586</v>
      </c>
      <c r="G313" s="14">
        <f t="shared" si="75"/>
        <v>3361.7698565967753</v>
      </c>
      <c r="H313" s="14">
        <f t="shared" si="63"/>
        <v>3387.4754640907586</v>
      </c>
      <c r="I313" s="14">
        <f>MOD(H313-Settings!$B$32,Settings!$B$33)</f>
        <v>507.47546409075858</v>
      </c>
      <c r="J313" s="14">
        <f>IF(I313&lt;Settings!$B$30,IF(Settings!$B$30-I313&gt;=E313,H313,H313+(Settings!$B$30-I313)+Settings!$B$31),H313+(Settings!$B$33-I313))</f>
        <v>3387.4754640907586</v>
      </c>
      <c r="K313" s="14">
        <f t="shared" si="64"/>
        <v>3411.4954640907586</v>
      </c>
      <c r="L313" s="14">
        <f t="shared" si="65"/>
        <v>3411.4954640907586</v>
      </c>
      <c r="M313" s="14">
        <f t="shared" si="76"/>
        <v>3363.375956982492</v>
      </c>
      <c r="N313" s="14">
        <f t="shared" si="66"/>
        <v>3411.4954640907586</v>
      </c>
      <c r="O313" s="13">
        <f>Arrivals!I313</f>
        <v>0.42025369420525466</v>
      </c>
      <c r="P313" s="14">
        <f t="shared" si="67"/>
        <v>3411.9157177849638</v>
      </c>
      <c r="Q313" s="14">
        <f t="shared" si="68"/>
        <v>24.440253694205239</v>
      </c>
      <c r="R313" s="14">
        <f t="shared" si="69"/>
        <v>0</v>
      </c>
      <c r="S313" s="14">
        <f t="shared" si="70"/>
        <v>0</v>
      </c>
      <c r="T313" s="14">
        <f t="shared" si="71"/>
        <v>0</v>
      </c>
      <c r="U313" s="14">
        <f t="shared" si="72"/>
        <v>0</v>
      </c>
      <c r="V313" t="str">
        <f>IF(MOD(C313-Settings!$B$32,Settings!$B$33)&lt;Settings!$B$30,"Up","Down")</f>
        <v>Up</v>
      </c>
      <c r="W313" s="15">
        <f>IF(OR(E313&gt;Settings!$B$30,Q313&gt;Settings!$B$37),0,1)</f>
        <v>1</v>
      </c>
      <c r="X313" s="15">
        <f>IF(AND(W313=1,Q313&lt;=Settings!$B$36),1,0)</f>
        <v>1</v>
      </c>
    </row>
    <row r="314" spans="1:24" x14ac:dyDescent="0.25">
      <c r="A314">
        <v>3</v>
      </c>
      <c r="B314">
        <v>69</v>
      </c>
      <c r="C314" s="13">
        <f>Arrivals!F314</f>
        <v>3436.4057935232172</v>
      </c>
      <c r="D314" s="13">
        <f>Arrivals!K314</f>
        <v>300</v>
      </c>
      <c r="E314" s="14">
        <f>D314*8/Settings!$B$28+Settings!$B$29</f>
        <v>24.02</v>
      </c>
      <c r="F314" s="14">
        <f t="shared" si="62"/>
        <v>3436.4057935232172</v>
      </c>
      <c r="G314" s="14">
        <f t="shared" si="75"/>
        <v>3411.4954640907586</v>
      </c>
      <c r="H314" s="14">
        <f t="shared" si="63"/>
        <v>3436.4057935232172</v>
      </c>
      <c r="I314" s="14">
        <f>MOD(H314-Settings!$B$32,Settings!$B$33)</f>
        <v>556.4057935232172</v>
      </c>
      <c r="J314" s="14">
        <f>IF(I314&lt;Settings!$B$30,IF(Settings!$B$30-I314&gt;=E314,H314,H314+(Settings!$B$30-I314)+Settings!$B$31),H314+(Settings!$B$33-I314))</f>
        <v>3436.4057935232172</v>
      </c>
      <c r="K314" s="14">
        <f t="shared" si="64"/>
        <v>3460.4257935232172</v>
      </c>
      <c r="L314" s="14">
        <f t="shared" si="65"/>
        <v>3460.4257935232172</v>
      </c>
      <c r="M314" s="14">
        <f t="shared" si="76"/>
        <v>3411.9157177849638</v>
      </c>
      <c r="N314" s="14">
        <f t="shared" si="66"/>
        <v>3460.4257935232172</v>
      </c>
      <c r="O314" s="13">
        <f>Arrivals!I314</f>
        <v>0.91980695502893361</v>
      </c>
      <c r="P314" s="14">
        <f t="shared" si="67"/>
        <v>3461.3456004782461</v>
      </c>
      <c r="Q314" s="14">
        <f t="shared" si="68"/>
        <v>24.939806955028871</v>
      </c>
      <c r="R314" s="14">
        <f t="shared" si="69"/>
        <v>0</v>
      </c>
      <c r="S314" s="14">
        <f t="shared" si="70"/>
        <v>0</v>
      </c>
      <c r="T314" s="14">
        <f t="shared" si="71"/>
        <v>0</v>
      </c>
      <c r="U314" s="14">
        <f t="shared" si="72"/>
        <v>0</v>
      </c>
      <c r="V314" t="str">
        <f>IF(MOD(C314-Settings!$B$32,Settings!$B$33)&lt;Settings!$B$30,"Up","Down")</f>
        <v>Up</v>
      </c>
      <c r="W314" s="15">
        <f>IF(OR(E314&gt;Settings!$B$30,Q314&gt;Settings!$B$37),0,1)</f>
        <v>1</v>
      </c>
      <c r="X314" s="15">
        <f>IF(AND(W314=1,Q314&lt;=Settings!$B$36),1,0)</f>
        <v>1</v>
      </c>
    </row>
    <row r="315" spans="1:24" x14ac:dyDescent="0.25">
      <c r="A315">
        <v>3</v>
      </c>
      <c r="B315">
        <v>70</v>
      </c>
      <c r="C315" s="13">
        <f>Arrivals!F315</f>
        <v>3459.58445490536</v>
      </c>
      <c r="D315" s="13">
        <f>Arrivals!K315</f>
        <v>300</v>
      </c>
      <c r="E315" s="14">
        <f>D315*8/Settings!$B$28+Settings!$B$29</f>
        <v>24.02</v>
      </c>
      <c r="F315" s="14">
        <f t="shared" si="62"/>
        <v>3459.58445490536</v>
      </c>
      <c r="G315" s="14">
        <f t="shared" si="75"/>
        <v>3460.4257935232172</v>
      </c>
      <c r="H315" s="14">
        <f t="shared" si="63"/>
        <v>3460.4257935232172</v>
      </c>
      <c r="I315" s="14">
        <f>MOD(H315-Settings!$B$32,Settings!$B$33)</f>
        <v>580.42579352321718</v>
      </c>
      <c r="J315" s="14">
        <f>IF(I315&lt;Settings!$B$30,IF(Settings!$B$30-I315&gt;=E315,H315,H315+(Settings!$B$30-I315)+Settings!$B$31),H315+(Settings!$B$33-I315))</f>
        <v>3600</v>
      </c>
      <c r="K315" s="14">
        <f t="shared" si="64"/>
        <v>3624.02</v>
      </c>
      <c r="L315" s="14">
        <f t="shared" si="65"/>
        <v>3624.02</v>
      </c>
      <c r="M315" s="14">
        <f t="shared" si="76"/>
        <v>3461.3456004782461</v>
      </c>
      <c r="N315" s="14">
        <f t="shared" si="66"/>
        <v>3624.02</v>
      </c>
      <c r="O315" s="13">
        <f>Arrivals!I315</f>
        <v>3.9690143862199094</v>
      </c>
      <c r="P315" s="14">
        <f t="shared" si="67"/>
        <v>3627.9890143862199</v>
      </c>
      <c r="Q315" s="14">
        <f t="shared" si="68"/>
        <v>168.40455948085992</v>
      </c>
      <c r="R315" s="14">
        <f t="shared" si="69"/>
        <v>0.8413386178572182</v>
      </c>
      <c r="S315" s="14">
        <f t="shared" si="70"/>
        <v>139.57420647678282</v>
      </c>
      <c r="T315" s="14">
        <f t="shared" si="71"/>
        <v>0</v>
      </c>
      <c r="U315" s="14">
        <f t="shared" si="72"/>
        <v>140.41554509464004</v>
      </c>
      <c r="V315" t="str">
        <f>IF(MOD(C315-Settings!$B$32,Settings!$B$33)&lt;Settings!$B$30,"Up","Down")</f>
        <v>Up</v>
      </c>
      <c r="W315" s="15">
        <f>IF(OR(E315&gt;Settings!$B$30,Q315&gt;Settings!$B$37),0,1)</f>
        <v>1</v>
      </c>
      <c r="X315" s="15">
        <f>IF(AND(W315=1,Q315&lt;=Settings!$B$36),1,0)</f>
        <v>0</v>
      </c>
    </row>
    <row r="316" spans="1:24" x14ac:dyDescent="0.25">
      <c r="A316">
        <v>3</v>
      </c>
      <c r="B316">
        <v>71</v>
      </c>
      <c r="C316" s="13">
        <f>Arrivals!F316</f>
        <v>3522.5104619784433</v>
      </c>
      <c r="D316" s="13">
        <f>Arrivals!K316</f>
        <v>300</v>
      </c>
      <c r="E316" s="14">
        <f>D316*8/Settings!$B$28+Settings!$B$29</f>
        <v>24.02</v>
      </c>
      <c r="F316" s="14">
        <f t="shared" si="62"/>
        <v>3522.5104619784433</v>
      </c>
      <c r="G316" s="14">
        <f t="shared" si="75"/>
        <v>3624.02</v>
      </c>
      <c r="H316" s="14">
        <f t="shared" si="63"/>
        <v>3624.02</v>
      </c>
      <c r="I316" s="14">
        <f>MOD(H316-Settings!$B$32,Settings!$B$33)</f>
        <v>24.019999999999982</v>
      </c>
      <c r="J316" s="14">
        <f>IF(I316&lt;Settings!$B$30,IF(Settings!$B$30-I316&gt;=E316,H316,H316+(Settings!$B$30-I316)+Settings!$B$31),H316+(Settings!$B$33-I316))</f>
        <v>3624.02</v>
      </c>
      <c r="K316" s="14">
        <f t="shared" si="64"/>
        <v>3648.04</v>
      </c>
      <c r="L316" s="14">
        <f t="shared" si="65"/>
        <v>3648.04</v>
      </c>
      <c r="M316" s="14">
        <f t="shared" si="76"/>
        <v>3627.9890143862199</v>
      </c>
      <c r="N316" s="14">
        <f t="shared" si="66"/>
        <v>3648.04</v>
      </c>
      <c r="O316" s="13">
        <f>Arrivals!I316</f>
        <v>13.846274367701946</v>
      </c>
      <c r="P316" s="14">
        <f t="shared" si="67"/>
        <v>3661.8862743677018</v>
      </c>
      <c r="Q316" s="14">
        <f t="shared" si="68"/>
        <v>139.3758123892585</v>
      </c>
      <c r="R316" s="14">
        <f t="shared" si="69"/>
        <v>101.50953802155664</v>
      </c>
      <c r="S316" s="14">
        <f t="shared" si="70"/>
        <v>0</v>
      </c>
      <c r="T316" s="14">
        <f t="shared" si="71"/>
        <v>0</v>
      </c>
      <c r="U316" s="14">
        <f t="shared" si="72"/>
        <v>101.50953802155664</v>
      </c>
      <c r="V316" t="str">
        <f>IF(MOD(C316-Settings!$B$32,Settings!$B$33)&lt;Settings!$B$30,"Up","Down")</f>
        <v>Down</v>
      </c>
      <c r="W316" s="15">
        <f>IF(OR(E316&gt;Settings!$B$30,Q316&gt;Settings!$B$37),0,1)</f>
        <v>1</v>
      </c>
      <c r="X316" s="15">
        <f>IF(AND(W316=1,Q316&lt;=Settings!$B$36),1,0)</f>
        <v>0</v>
      </c>
    </row>
    <row r="317" spans="1:24" x14ac:dyDescent="0.25">
      <c r="A317">
        <v>3</v>
      </c>
      <c r="B317">
        <v>72</v>
      </c>
      <c r="C317" s="13">
        <f>Arrivals!F317</f>
        <v>3547.3268260028844</v>
      </c>
      <c r="D317" s="13">
        <f>Arrivals!K317</f>
        <v>300</v>
      </c>
      <c r="E317" s="14">
        <f>D317*8/Settings!$B$28+Settings!$B$29</f>
        <v>24.02</v>
      </c>
      <c r="F317" s="14">
        <f t="shared" si="62"/>
        <v>3547.3268260028844</v>
      </c>
      <c r="G317" s="14">
        <f t="shared" si="75"/>
        <v>3648.04</v>
      </c>
      <c r="H317" s="14">
        <f t="shared" si="63"/>
        <v>3648.04</v>
      </c>
      <c r="I317" s="14">
        <f>MOD(H317-Settings!$B$32,Settings!$B$33)</f>
        <v>48.039999999999964</v>
      </c>
      <c r="J317" s="14">
        <f>IF(I317&lt;Settings!$B$30,IF(Settings!$B$30-I317&gt;=E317,H317,H317+(Settings!$B$30-I317)+Settings!$B$31),H317+(Settings!$B$33-I317))</f>
        <v>3648.04</v>
      </c>
      <c r="K317" s="14">
        <f t="shared" si="64"/>
        <v>3672.06</v>
      </c>
      <c r="L317" s="14">
        <f t="shared" si="65"/>
        <v>3672.06</v>
      </c>
      <c r="M317" s="14">
        <f t="shared" si="76"/>
        <v>3661.8862743677018</v>
      </c>
      <c r="N317" s="14">
        <f t="shared" si="66"/>
        <v>3672.06</v>
      </c>
      <c r="O317" s="13">
        <f>Arrivals!I317</f>
        <v>3.5462797086899731</v>
      </c>
      <c r="P317" s="14">
        <f t="shared" si="67"/>
        <v>3675.6062797086897</v>
      </c>
      <c r="Q317" s="14">
        <f t="shared" si="68"/>
        <v>128.27945370580528</v>
      </c>
      <c r="R317" s="14">
        <f t="shared" si="69"/>
        <v>100.71317399711552</v>
      </c>
      <c r="S317" s="14">
        <f t="shared" si="70"/>
        <v>0</v>
      </c>
      <c r="T317" s="14">
        <f t="shared" si="71"/>
        <v>0</v>
      </c>
      <c r="U317" s="14">
        <f t="shared" si="72"/>
        <v>100.71317399711552</v>
      </c>
      <c r="V317" t="str">
        <f>IF(MOD(C317-Settings!$B$32,Settings!$B$33)&lt;Settings!$B$30,"Up","Down")</f>
        <v>Down</v>
      </c>
      <c r="W317" s="15">
        <f>IF(OR(E317&gt;Settings!$B$30,Q317&gt;Settings!$B$37),0,1)</f>
        <v>1</v>
      </c>
      <c r="X317" s="15">
        <f>IF(AND(W317=1,Q317&lt;=Settings!$B$36),1,0)</f>
        <v>0</v>
      </c>
    </row>
    <row r="318" spans="1:24" x14ac:dyDescent="0.25">
      <c r="A318">
        <v>3</v>
      </c>
      <c r="B318">
        <v>73</v>
      </c>
      <c r="C318" s="13">
        <f>Arrivals!F318</f>
        <v>3559.217390388917</v>
      </c>
      <c r="D318" s="13">
        <f>Arrivals!K318</f>
        <v>300</v>
      </c>
      <c r="E318" s="14">
        <f>D318*8/Settings!$B$28+Settings!$B$29</f>
        <v>24.02</v>
      </c>
      <c r="F318" s="14">
        <f t="shared" si="62"/>
        <v>3559.217390388917</v>
      </c>
      <c r="G318" s="14">
        <f t="shared" si="75"/>
        <v>3672.06</v>
      </c>
      <c r="H318" s="14">
        <f t="shared" si="63"/>
        <v>3672.06</v>
      </c>
      <c r="I318" s="14">
        <f>MOD(H318-Settings!$B$32,Settings!$B$33)</f>
        <v>72.059999999999945</v>
      </c>
      <c r="J318" s="14">
        <f>IF(I318&lt;Settings!$B$30,IF(Settings!$B$30-I318&gt;=E318,H318,H318+(Settings!$B$30-I318)+Settings!$B$31),H318+(Settings!$B$33-I318))</f>
        <v>3672.06</v>
      </c>
      <c r="K318" s="14">
        <f t="shared" si="64"/>
        <v>3696.08</v>
      </c>
      <c r="L318" s="14">
        <f t="shared" si="65"/>
        <v>3696.08</v>
      </c>
      <c r="M318" s="14">
        <f t="shared" si="76"/>
        <v>3675.6062797086897</v>
      </c>
      <c r="N318" s="14">
        <f t="shared" si="66"/>
        <v>3696.08</v>
      </c>
      <c r="O318" s="13">
        <f>Arrivals!I318</f>
        <v>2.0043308696465969</v>
      </c>
      <c r="P318" s="14">
        <f t="shared" si="67"/>
        <v>3698.0843308696467</v>
      </c>
      <c r="Q318" s="14">
        <f t="shared" si="68"/>
        <v>138.86694048072968</v>
      </c>
      <c r="R318" s="14">
        <f t="shared" si="69"/>
        <v>112.84260961108293</v>
      </c>
      <c r="S318" s="14">
        <f t="shared" si="70"/>
        <v>0</v>
      </c>
      <c r="T318" s="14">
        <f t="shared" si="71"/>
        <v>0</v>
      </c>
      <c r="U318" s="14">
        <f t="shared" si="72"/>
        <v>112.84260961108293</v>
      </c>
      <c r="V318" t="str">
        <f>IF(MOD(C318-Settings!$B$32,Settings!$B$33)&lt;Settings!$B$30,"Up","Down")</f>
        <v>Down</v>
      </c>
      <c r="W318" s="15">
        <f>IF(OR(E318&gt;Settings!$B$30,Q318&gt;Settings!$B$37),0,1)</f>
        <v>1</v>
      </c>
      <c r="X318" s="15">
        <f>IF(AND(W318=1,Q318&lt;=Settings!$B$36),1,0)</f>
        <v>0</v>
      </c>
    </row>
    <row r="319" spans="1:24" x14ac:dyDescent="0.25">
      <c r="A319">
        <v>3</v>
      </c>
      <c r="B319">
        <v>74</v>
      </c>
      <c r="C319" s="13">
        <f>Arrivals!F319</f>
        <v>3597.4634278933395</v>
      </c>
      <c r="D319" s="13">
        <f>Arrivals!K319</f>
        <v>300</v>
      </c>
      <c r="E319" s="14">
        <f>D319*8/Settings!$B$28+Settings!$B$29</f>
        <v>24.02</v>
      </c>
      <c r="F319" s="14">
        <f t="shared" si="62"/>
        <v>3597.4634278933395</v>
      </c>
      <c r="G319" s="14">
        <f t="shared" si="75"/>
        <v>3696.08</v>
      </c>
      <c r="H319" s="14">
        <f t="shared" si="63"/>
        <v>3696.08</v>
      </c>
      <c r="I319" s="14">
        <f>MOD(H319-Settings!$B$32,Settings!$B$33)</f>
        <v>96.079999999999927</v>
      </c>
      <c r="J319" s="14">
        <f>IF(I319&lt;Settings!$B$30,IF(Settings!$B$30-I319&gt;=E319,H319,H319+(Settings!$B$30-I319)+Settings!$B$31),H319+(Settings!$B$33-I319))</f>
        <v>3696.08</v>
      </c>
      <c r="K319" s="14">
        <f t="shared" si="64"/>
        <v>3720.1</v>
      </c>
      <c r="L319" s="14">
        <f t="shared" si="65"/>
        <v>3720.1</v>
      </c>
      <c r="M319" s="14">
        <f t="shared" si="76"/>
        <v>3698.0843308696467</v>
      </c>
      <c r="N319" s="14">
        <f t="shared" si="66"/>
        <v>3720.1</v>
      </c>
      <c r="O319" s="13">
        <f>Arrivals!I319</f>
        <v>0.29203860699512435</v>
      </c>
      <c r="P319" s="14">
        <f t="shared" si="67"/>
        <v>3720.3920386069949</v>
      </c>
      <c r="Q319" s="14">
        <f t="shared" si="68"/>
        <v>122.92861071365542</v>
      </c>
      <c r="R319" s="14">
        <f t="shared" si="69"/>
        <v>98.616572106660442</v>
      </c>
      <c r="S319" s="14">
        <f t="shared" si="70"/>
        <v>0</v>
      </c>
      <c r="T319" s="14">
        <f t="shared" si="71"/>
        <v>0</v>
      </c>
      <c r="U319" s="14">
        <f t="shared" si="72"/>
        <v>98.616572106660442</v>
      </c>
      <c r="V319" t="str">
        <f>IF(MOD(C319-Settings!$B$32,Settings!$B$33)&lt;Settings!$B$30,"Up","Down")</f>
        <v>Down</v>
      </c>
      <c r="W319" s="15">
        <f>IF(OR(E319&gt;Settings!$B$30,Q319&gt;Settings!$B$37),0,1)</f>
        <v>1</v>
      </c>
      <c r="X319" s="15">
        <f>IF(AND(W319=1,Q319&lt;=Settings!$B$36),1,0)</f>
        <v>0</v>
      </c>
    </row>
    <row r="320" spans="1:24" x14ac:dyDescent="0.25">
      <c r="A320">
        <v>3</v>
      </c>
      <c r="B320">
        <v>75</v>
      </c>
      <c r="C320" s="13">
        <f>Arrivals!F320</f>
        <v>3599.0590840961095</v>
      </c>
      <c r="D320" s="13">
        <f>Arrivals!K320</f>
        <v>300</v>
      </c>
      <c r="E320" s="14">
        <f>D320*8/Settings!$B$28+Settings!$B$29</f>
        <v>24.02</v>
      </c>
      <c r="F320" s="14">
        <f t="shared" si="62"/>
        <v>3599.0590840961095</v>
      </c>
      <c r="G320" s="14">
        <f t="shared" si="75"/>
        <v>3720.1</v>
      </c>
      <c r="H320" s="14">
        <f t="shared" si="63"/>
        <v>3720.1</v>
      </c>
      <c r="I320" s="14">
        <f>MOD(H320-Settings!$B$32,Settings!$B$33)</f>
        <v>120.09999999999991</v>
      </c>
      <c r="J320" s="14">
        <f>IF(I320&lt;Settings!$B$30,IF(Settings!$B$30-I320&gt;=E320,H320,H320+(Settings!$B$30-I320)+Settings!$B$31),H320+(Settings!$B$33-I320))</f>
        <v>3720.1</v>
      </c>
      <c r="K320" s="14">
        <f t="shared" si="64"/>
        <v>3744.12</v>
      </c>
      <c r="L320" s="14">
        <f t="shared" si="65"/>
        <v>3744.12</v>
      </c>
      <c r="M320" s="14">
        <f t="shared" si="76"/>
        <v>3720.3920386069949</v>
      </c>
      <c r="N320" s="14">
        <f t="shared" si="66"/>
        <v>3744.12</v>
      </c>
      <c r="O320" s="13">
        <f>Arrivals!I320</f>
        <v>1.7209539956268709</v>
      </c>
      <c r="P320" s="14">
        <f t="shared" si="67"/>
        <v>3745.8409539956269</v>
      </c>
      <c r="Q320" s="14">
        <f t="shared" si="68"/>
        <v>146.78186989951746</v>
      </c>
      <c r="R320" s="14">
        <f t="shared" si="69"/>
        <v>121.04091590389044</v>
      </c>
      <c r="S320" s="14">
        <f t="shared" si="70"/>
        <v>0</v>
      </c>
      <c r="T320" s="14">
        <f t="shared" si="71"/>
        <v>0</v>
      </c>
      <c r="U320" s="14">
        <f t="shared" si="72"/>
        <v>121.04091590389044</v>
      </c>
      <c r="V320" t="str">
        <f>IF(MOD(C320-Settings!$B$32,Settings!$B$33)&lt;Settings!$B$30,"Up","Down")</f>
        <v>Down</v>
      </c>
      <c r="W320" s="15">
        <f>IF(OR(E320&gt;Settings!$B$30,Q320&gt;Settings!$B$37),0,1)</f>
        <v>1</v>
      </c>
      <c r="X320" s="15">
        <f>IF(AND(W320=1,Q320&lt;=Settings!$B$36),1,0)</f>
        <v>0</v>
      </c>
    </row>
    <row r="321" spans="1:24" x14ac:dyDescent="0.25">
      <c r="A321">
        <v>3</v>
      </c>
      <c r="B321">
        <v>76</v>
      </c>
      <c r="C321" s="13">
        <f>Arrivals!F321</f>
        <v>3603.9848210110617</v>
      </c>
      <c r="D321" s="13">
        <f>Arrivals!K321</f>
        <v>300</v>
      </c>
      <c r="E321" s="14">
        <f>D321*8/Settings!$B$28+Settings!$B$29</f>
        <v>24.02</v>
      </c>
      <c r="F321" s="14">
        <f t="shared" si="62"/>
        <v>3603.9848210110617</v>
      </c>
      <c r="G321" s="14">
        <f t="shared" si="75"/>
        <v>3744.12</v>
      </c>
      <c r="H321" s="14">
        <f t="shared" si="63"/>
        <v>3744.12</v>
      </c>
      <c r="I321" s="14">
        <f>MOD(H321-Settings!$B$32,Settings!$B$33)</f>
        <v>144.11999999999989</v>
      </c>
      <c r="J321" s="14">
        <f>IF(I321&lt;Settings!$B$30,IF(Settings!$B$30-I321&gt;=E321,H321,H321+(Settings!$B$30-I321)+Settings!$B$31),H321+(Settings!$B$33-I321))</f>
        <v>3744.12</v>
      </c>
      <c r="K321" s="14">
        <f t="shared" si="64"/>
        <v>3768.14</v>
      </c>
      <c r="L321" s="14">
        <f t="shared" si="65"/>
        <v>3768.14</v>
      </c>
      <c r="M321" s="14">
        <f t="shared" si="76"/>
        <v>3745.8409539956269</v>
      </c>
      <c r="N321" s="14">
        <f t="shared" si="66"/>
        <v>3768.14</v>
      </c>
      <c r="O321" s="13">
        <f>Arrivals!I321</f>
        <v>2.7795385614241992</v>
      </c>
      <c r="P321" s="14">
        <f t="shared" si="67"/>
        <v>3770.9195385614239</v>
      </c>
      <c r="Q321" s="14">
        <f t="shared" si="68"/>
        <v>166.93471755036217</v>
      </c>
      <c r="R321" s="14">
        <f t="shared" si="69"/>
        <v>140.13517898893815</v>
      </c>
      <c r="S321" s="14">
        <f t="shared" si="70"/>
        <v>0</v>
      </c>
      <c r="T321" s="14">
        <f t="shared" si="71"/>
        <v>0</v>
      </c>
      <c r="U321" s="14">
        <f t="shared" si="72"/>
        <v>140.13517898893815</v>
      </c>
      <c r="V321" t="str">
        <f>IF(MOD(C321-Settings!$B$32,Settings!$B$33)&lt;Settings!$B$30,"Up","Down")</f>
        <v>Up</v>
      </c>
      <c r="W321" s="15">
        <f>IF(OR(E321&gt;Settings!$B$30,Q321&gt;Settings!$B$37),0,1)</f>
        <v>1</v>
      </c>
      <c r="X321" s="15">
        <f>IF(AND(W321=1,Q321&lt;=Settings!$B$36),1,0)</f>
        <v>0</v>
      </c>
    </row>
    <row r="322" spans="1:24" x14ac:dyDescent="0.25">
      <c r="A322">
        <v>3</v>
      </c>
      <c r="B322">
        <v>77</v>
      </c>
      <c r="C322" s="13">
        <f>Arrivals!F322</f>
        <v>3669.1755013478178</v>
      </c>
      <c r="D322" s="13">
        <f>Arrivals!K322</f>
        <v>300</v>
      </c>
      <c r="E322" s="14">
        <f>D322*8/Settings!$B$28+Settings!$B$29</f>
        <v>24.02</v>
      </c>
      <c r="F322" s="14">
        <f t="shared" si="62"/>
        <v>3669.1755013478178</v>
      </c>
      <c r="G322" s="14">
        <f t="shared" si="75"/>
        <v>3768.14</v>
      </c>
      <c r="H322" s="14">
        <f t="shared" si="63"/>
        <v>3768.14</v>
      </c>
      <c r="I322" s="14">
        <f>MOD(H322-Settings!$B$32,Settings!$B$33)</f>
        <v>168.13999999999987</v>
      </c>
      <c r="J322" s="14">
        <f>IF(I322&lt;Settings!$B$30,IF(Settings!$B$30-I322&gt;=E322,H322,H322+(Settings!$B$30-I322)+Settings!$B$31),H322+(Settings!$B$33-I322))</f>
        <v>3768.14</v>
      </c>
      <c r="K322" s="14">
        <f t="shared" si="64"/>
        <v>3792.16</v>
      </c>
      <c r="L322" s="14">
        <f t="shared" si="65"/>
        <v>3792.16</v>
      </c>
      <c r="M322" s="14">
        <f t="shared" si="76"/>
        <v>3770.9195385614239</v>
      </c>
      <c r="N322" s="14">
        <f t="shared" si="66"/>
        <v>3792.16</v>
      </c>
      <c r="O322" s="13">
        <f>Arrivals!I322</f>
        <v>0.36875343425391538</v>
      </c>
      <c r="P322" s="14">
        <f t="shared" si="67"/>
        <v>3792.5287534342538</v>
      </c>
      <c r="Q322" s="14">
        <f t="shared" si="68"/>
        <v>123.35325208643599</v>
      </c>
      <c r="R322" s="14">
        <f t="shared" si="69"/>
        <v>98.964498652182101</v>
      </c>
      <c r="S322" s="14">
        <f t="shared" si="70"/>
        <v>0</v>
      </c>
      <c r="T322" s="14">
        <f t="shared" si="71"/>
        <v>0</v>
      </c>
      <c r="U322" s="14">
        <f t="shared" si="72"/>
        <v>98.964498652182101</v>
      </c>
      <c r="V322" t="str">
        <f>IF(MOD(C322-Settings!$B$32,Settings!$B$33)&lt;Settings!$B$30,"Up","Down")</f>
        <v>Up</v>
      </c>
      <c r="W322" s="15">
        <f>IF(OR(E322&gt;Settings!$B$30,Q322&gt;Settings!$B$37),0,1)</f>
        <v>1</v>
      </c>
      <c r="X322" s="15">
        <f>IF(AND(W322=1,Q322&lt;=Settings!$B$36),1,0)</f>
        <v>0</v>
      </c>
    </row>
    <row r="323" spans="1:24" x14ac:dyDescent="0.25">
      <c r="A323">
        <v>3</v>
      </c>
      <c r="B323">
        <v>78</v>
      </c>
      <c r="C323" s="13">
        <f>Arrivals!F323</f>
        <v>3706.2879387828193</v>
      </c>
      <c r="D323" s="13">
        <f>Arrivals!K323</f>
        <v>300</v>
      </c>
      <c r="E323" s="14">
        <f>D323*8/Settings!$B$28+Settings!$B$29</f>
        <v>24.02</v>
      </c>
      <c r="F323" s="14">
        <f t="shared" si="62"/>
        <v>3706.2879387828193</v>
      </c>
      <c r="G323" s="14">
        <f t="shared" si="75"/>
        <v>3792.16</v>
      </c>
      <c r="H323" s="14">
        <f t="shared" si="63"/>
        <v>3792.16</v>
      </c>
      <c r="I323" s="14">
        <f>MOD(H323-Settings!$B$32,Settings!$B$33)</f>
        <v>192.15999999999985</v>
      </c>
      <c r="J323" s="14">
        <f>IF(I323&lt;Settings!$B$30,IF(Settings!$B$30-I323&gt;=E323,H323,H323+(Settings!$B$30-I323)+Settings!$B$31),H323+(Settings!$B$33-I323))</f>
        <v>3792.16</v>
      </c>
      <c r="K323" s="14">
        <f t="shared" si="64"/>
        <v>3816.18</v>
      </c>
      <c r="L323" s="14">
        <f t="shared" si="65"/>
        <v>3816.18</v>
      </c>
      <c r="M323" s="14">
        <f t="shared" si="76"/>
        <v>3792.5287534342538</v>
      </c>
      <c r="N323" s="14">
        <f t="shared" si="66"/>
        <v>3816.18</v>
      </c>
      <c r="O323" s="13">
        <f>Arrivals!I323</f>
        <v>0.5845892776796725</v>
      </c>
      <c r="P323" s="14">
        <f t="shared" si="67"/>
        <v>3816.7645892776795</v>
      </c>
      <c r="Q323" s="14">
        <f t="shared" si="68"/>
        <v>110.47665049486022</v>
      </c>
      <c r="R323" s="14">
        <f t="shared" si="69"/>
        <v>85.872061217180544</v>
      </c>
      <c r="S323" s="14">
        <f t="shared" si="70"/>
        <v>0</v>
      </c>
      <c r="T323" s="14">
        <f t="shared" si="71"/>
        <v>0</v>
      </c>
      <c r="U323" s="14">
        <f t="shared" si="72"/>
        <v>85.872061217180544</v>
      </c>
      <c r="V323" t="str">
        <f>IF(MOD(C323-Settings!$B$32,Settings!$B$33)&lt;Settings!$B$30,"Up","Down")</f>
        <v>Up</v>
      </c>
      <c r="W323" s="15">
        <f>IF(OR(E323&gt;Settings!$B$30,Q323&gt;Settings!$B$37),0,1)</f>
        <v>1</v>
      </c>
      <c r="X323" s="15">
        <f>IF(AND(W323=1,Q323&lt;=Settings!$B$36),1,0)</f>
        <v>1</v>
      </c>
    </row>
    <row r="324" spans="1:24" x14ac:dyDescent="0.25">
      <c r="A324">
        <v>3</v>
      </c>
      <c r="B324">
        <v>79</v>
      </c>
      <c r="C324" s="13">
        <f>Arrivals!F324</f>
        <v>3756.0461306952257</v>
      </c>
      <c r="D324" s="13">
        <f>Arrivals!K324</f>
        <v>300</v>
      </c>
      <c r="E324" s="14">
        <f>D324*8/Settings!$B$28+Settings!$B$29</f>
        <v>24.02</v>
      </c>
      <c r="F324" s="14">
        <f t="shared" si="62"/>
        <v>3756.0461306952257</v>
      </c>
      <c r="G324" s="14">
        <f t="shared" si="75"/>
        <v>3816.18</v>
      </c>
      <c r="H324" s="14">
        <f t="shared" si="63"/>
        <v>3816.18</v>
      </c>
      <c r="I324" s="14">
        <f>MOD(H324-Settings!$B$32,Settings!$B$33)</f>
        <v>216.17999999999984</v>
      </c>
      <c r="J324" s="14">
        <f>IF(I324&lt;Settings!$B$30,IF(Settings!$B$30-I324&gt;=E324,H324,H324+(Settings!$B$30-I324)+Settings!$B$31),H324+(Settings!$B$33-I324))</f>
        <v>3816.18</v>
      </c>
      <c r="K324" s="14">
        <f t="shared" si="64"/>
        <v>3840.2</v>
      </c>
      <c r="L324" s="14">
        <f t="shared" si="65"/>
        <v>3840.2</v>
      </c>
      <c r="M324" s="14">
        <f t="shared" si="76"/>
        <v>3816.7645892776795</v>
      </c>
      <c r="N324" s="14">
        <f t="shared" si="66"/>
        <v>3840.2</v>
      </c>
      <c r="O324" s="13">
        <f>Arrivals!I324</f>
        <v>1.1028942812169076</v>
      </c>
      <c r="P324" s="14">
        <f t="shared" si="67"/>
        <v>3841.3028942812166</v>
      </c>
      <c r="Q324" s="14">
        <f t="shared" si="68"/>
        <v>85.256763585990939</v>
      </c>
      <c r="R324" s="14">
        <f t="shared" si="69"/>
        <v>60.13386930477418</v>
      </c>
      <c r="S324" s="14">
        <f t="shared" si="70"/>
        <v>0</v>
      </c>
      <c r="T324" s="14">
        <f t="shared" si="71"/>
        <v>0</v>
      </c>
      <c r="U324" s="14">
        <f t="shared" si="72"/>
        <v>60.13386930477418</v>
      </c>
      <c r="V324" t="str">
        <f>IF(MOD(C324-Settings!$B$32,Settings!$B$33)&lt;Settings!$B$30,"Up","Down")</f>
        <v>Up</v>
      </c>
      <c r="W324" s="15">
        <f>IF(OR(E324&gt;Settings!$B$30,Q324&gt;Settings!$B$37),0,1)</f>
        <v>1</v>
      </c>
      <c r="X324" s="15">
        <f>IF(AND(W324=1,Q324&lt;=Settings!$B$36),1,0)</f>
        <v>1</v>
      </c>
    </row>
    <row r="325" spans="1:24" x14ac:dyDescent="0.25">
      <c r="A325">
        <v>3</v>
      </c>
      <c r="B325">
        <v>80</v>
      </c>
      <c r="C325" s="13">
        <f>Arrivals!F325</f>
        <v>3770.2829653805093</v>
      </c>
      <c r="D325" s="13">
        <f>Arrivals!K325</f>
        <v>300</v>
      </c>
      <c r="E325" s="14">
        <f>D325*8/Settings!$B$28+Settings!$B$29</f>
        <v>24.02</v>
      </c>
      <c r="F325" s="14">
        <f t="shared" si="62"/>
        <v>3770.2829653805093</v>
      </c>
      <c r="G325" s="14">
        <f t="shared" si="75"/>
        <v>3840.2</v>
      </c>
      <c r="H325" s="14">
        <f t="shared" si="63"/>
        <v>3840.2</v>
      </c>
      <c r="I325" s="14">
        <f>MOD(H325-Settings!$B$32,Settings!$B$33)</f>
        <v>240.19999999999982</v>
      </c>
      <c r="J325" s="14">
        <f>IF(I325&lt;Settings!$B$30,IF(Settings!$B$30-I325&gt;=E325,H325,H325+(Settings!$B$30-I325)+Settings!$B$31),H325+(Settings!$B$33-I325))</f>
        <v>3840.2</v>
      </c>
      <c r="K325" s="14">
        <f t="shared" si="64"/>
        <v>3864.22</v>
      </c>
      <c r="L325" s="14">
        <f t="shared" si="65"/>
        <v>3864.22</v>
      </c>
      <c r="M325" s="14">
        <f t="shared" si="76"/>
        <v>3841.3028942812166</v>
      </c>
      <c r="N325" s="14">
        <f t="shared" si="66"/>
        <v>3864.22</v>
      </c>
      <c r="O325" s="13">
        <f>Arrivals!I325</f>
        <v>0.44451065164846637</v>
      </c>
      <c r="P325" s="14">
        <f t="shared" si="67"/>
        <v>3864.6645106516485</v>
      </c>
      <c r="Q325" s="14">
        <f t="shared" si="68"/>
        <v>94.381545271139203</v>
      </c>
      <c r="R325" s="14">
        <f t="shared" si="69"/>
        <v>69.917034619490551</v>
      </c>
      <c r="S325" s="14">
        <f t="shared" si="70"/>
        <v>0</v>
      </c>
      <c r="T325" s="14">
        <f t="shared" si="71"/>
        <v>0</v>
      </c>
      <c r="U325" s="14">
        <f t="shared" si="72"/>
        <v>69.917034619490551</v>
      </c>
      <c r="V325" t="str">
        <f>IF(MOD(C325-Settings!$B$32,Settings!$B$33)&lt;Settings!$B$30,"Up","Down")</f>
        <v>Up</v>
      </c>
      <c r="W325" s="15">
        <f>IF(OR(E325&gt;Settings!$B$30,Q325&gt;Settings!$B$37),0,1)</f>
        <v>1</v>
      </c>
      <c r="X325" s="15">
        <f>IF(AND(W325=1,Q325&lt;=Settings!$B$36),1,0)</f>
        <v>1</v>
      </c>
    </row>
    <row r="326" spans="1:24" x14ac:dyDescent="0.25">
      <c r="A326">
        <v>3</v>
      </c>
      <c r="B326">
        <v>81</v>
      </c>
      <c r="C326" s="13">
        <f>Arrivals!F326</f>
        <v>3779.578956277338</v>
      </c>
      <c r="D326" s="13">
        <f>Arrivals!K326</f>
        <v>300</v>
      </c>
      <c r="E326" s="14">
        <f>D326*8/Settings!$B$28+Settings!$B$29</f>
        <v>24.02</v>
      </c>
      <c r="F326" s="14">
        <f t="shared" ref="F326:F389" si="77">C326</f>
        <v>3779.578956277338</v>
      </c>
      <c r="G326" s="14">
        <f t="shared" si="75"/>
        <v>3864.22</v>
      </c>
      <c r="H326" s="14">
        <f t="shared" ref="H326:H389" si="78">MAX(F326,G326)</f>
        <v>3864.22</v>
      </c>
      <c r="I326" s="14">
        <f>MOD(H326-Settings!$B$32,Settings!$B$33)</f>
        <v>264.2199999999998</v>
      </c>
      <c r="J326" s="14">
        <f>IF(I326&lt;Settings!$B$30,IF(Settings!$B$30-I326&gt;=E326,H326,H326+(Settings!$B$30-I326)+Settings!$B$31),H326+(Settings!$B$33-I326))</f>
        <v>3864.22</v>
      </c>
      <c r="K326" s="14">
        <f t="shared" ref="K326:K389" si="79">J326+E326</f>
        <v>3888.24</v>
      </c>
      <c r="L326" s="14">
        <f t="shared" ref="L326:L389" si="80">K326</f>
        <v>3888.24</v>
      </c>
      <c r="M326" s="14">
        <f t="shared" si="76"/>
        <v>3864.6645106516485</v>
      </c>
      <c r="N326" s="14">
        <f t="shared" ref="N326:N389" si="81">MAX(L326,M326)</f>
        <v>3888.24</v>
      </c>
      <c r="O326" s="13">
        <f>Arrivals!I326</f>
        <v>4.6147936085157006</v>
      </c>
      <c r="P326" s="14">
        <f t="shared" ref="P326:P389" si="82">N326+O326</f>
        <v>3892.8547936085156</v>
      </c>
      <c r="Q326" s="14">
        <f t="shared" ref="Q326:Q389" si="83">P326-C326</f>
        <v>113.27583733117763</v>
      </c>
      <c r="R326" s="14">
        <f t="shared" ref="R326:R389" si="84">H326-F326</f>
        <v>84.641043722661834</v>
      </c>
      <c r="S326" s="14">
        <f t="shared" ref="S326:S389" si="85">J326-H326</f>
        <v>0</v>
      </c>
      <c r="T326" s="14">
        <f t="shared" ref="T326:T389" si="86">N326-L326</f>
        <v>0</v>
      </c>
      <c r="U326" s="14">
        <f t="shared" ref="U326:U389" si="87">R326+S326+T326</f>
        <v>84.641043722661834</v>
      </c>
      <c r="V326" t="str">
        <f>IF(MOD(C326-Settings!$B$32,Settings!$B$33)&lt;Settings!$B$30,"Up","Down")</f>
        <v>Up</v>
      </c>
      <c r="W326" s="15">
        <f>IF(OR(E326&gt;Settings!$B$30,Q326&gt;Settings!$B$37),0,1)</f>
        <v>1</v>
      </c>
      <c r="X326" s="15">
        <f>IF(AND(W326=1,Q326&lt;=Settings!$B$36),1,0)</f>
        <v>1</v>
      </c>
    </row>
    <row r="327" spans="1:24" x14ac:dyDescent="0.25">
      <c r="A327">
        <v>3</v>
      </c>
      <c r="B327">
        <v>82</v>
      </c>
      <c r="C327" s="13">
        <f>Arrivals!F327</f>
        <v>3798.322974268995</v>
      </c>
      <c r="D327" s="13">
        <f>Arrivals!K327</f>
        <v>300</v>
      </c>
      <c r="E327" s="14">
        <f>D327*8/Settings!$B$28+Settings!$B$29</f>
        <v>24.02</v>
      </c>
      <c r="F327" s="14">
        <f t="shared" si="77"/>
        <v>3798.322974268995</v>
      </c>
      <c r="G327" s="14">
        <f t="shared" si="75"/>
        <v>3888.24</v>
      </c>
      <c r="H327" s="14">
        <f t="shared" si="78"/>
        <v>3888.24</v>
      </c>
      <c r="I327" s="14">
        <f>MOD(H327-Settings!$B$32,Settings!$B$33)</f>
        <v>288.23999999999978</v>
      </c>
      <c r="J327" s="14">
        <f>IF(I327&lt;Settings!$B$30,IF(Settings!$B$30-I327&gt;=E327,H327,H327+(Settings!$B$30-I327)+Settings!$B$31),H327+(Settings!$B$33-I327))</f>
        <v>3888.24</v>
      </c>
      <c r="K327" s="14">
        <f t="shared" si="79"/>
        <v>3912.2599999999998</v>
      </c>
      <c r="L327" s="14">
        <f t="shared" si="80"/>
        <v>3912.2599999999998</v>
      </c>
      <c r="M327" s="14">
        <f t="shared" si="76"/>
        <v>3892.8547936085156</v>
      </c>
      <c r="N327" s="14">
        <f t="shared" si="81"/>
        <v>3912.2599999999998</v>
      </c>
      <c r="O327" s="13">
        <f>Arrivals!I327</f>
        <v>10.712330556891031</v>
      </c>
      <c r="P327" s="14">
        <f t="shared" si="82"/>
        <v>3922.9723305568909</v>
      </c>
      <c r="Q327" s="14">
        <f t="shared" si="83"/>
        <v>124.6493562878959</v>
      </c>
      <c r="R327" s="14">
        <f t="shared" si="84"/>
        <v>89.917025731004742</v>
      </c>
      <c r="S327" s="14">
        <f t="shared" si="85"/>
        <v>0</v>
      </c>
      <c r="T327" s="14">
        <f t="shared" si="86"/>
        <v>0</v>
      </c>
      <c r="U327" s="14">
        <f t="shared" si="87"/>
        <v>89.917025731004742</v>
      </c>
      <c r="V327" t="str">
        <f>IF(MOD(C327-Settings!$B$32,Settings!$B$33)&lt;Settings!$B$30,"Up","Down")</f>
        <v>Up</v>
      </c>
      <c r="W327" s="15">
        <f>IF(OR(E327&gt;Settings!$B$30,Q327&gt;Settings!$B$37),0,1)</f>
        <v>1</v>
      </c>
      <c r="X327" s="15">
        <f>IF(AND(W327=1,Q327&lt;=Settings!$B$36),1,0)</f>
        <v>0</v>
      </c>
    </row>
    <row r="328" spans="1:24" x14ac:dyDescent="0.25">
      <c r="A328">
        <v>3</v>
      </c>
      <c r="B328">
        <v>83</v>
      </c>
      <c r="C328" s="13">
        <f>Arrivals!F328</f>
        <v>3841.1391482920258</v>
      </c>
      <c r="D328" s="13">
        <f>Arrivals!K328</f>
        <v>300</v>
      </c>
      <c r="E328" s="14">
        <f>D328*8/Settings!$B$28+Settings!$B$29</f>
        <v>24.02</v>
      </c>
      <c r="F328" s="14">
        <f t="shared" si="77"/>
        <v>3841.1391482920258</v>
      </c>
      <c r="G328" s="14">
        <f t="shared" si="75"/>
        <v>3912.2599999999998</v>
      </c>
      <c r="H328" s="14">
        <f t="shared" si="78"/>
        <v>3912.2599999999998</v>
      </c>
      <c r="I328" s="14">
        <f>MOD(H328-Settings!$B$32,Settings!$B$33)</f>
        <v>312.25999999999976</v>
      </c>
      <c r="J328" s="14">
        <f>IF(I328&lt;Settings!$B$30,IF(Settings!$B$30-I328&gt;=E328,H328,H328+(Settings!$B$30-I328)+Settings!$B$31),H328+(Settings!$B$33-I328))</f>
        <v>3912.2599999999998</v>
      </c>
      <c r="K328" s="14">
        <f t="shared" si="79"/>
        <v>3936.2799999999997</v>
      </c>
      <c r="L328" s="14">
        <f t="shared" si="80"/>
        <v>3936.2799999999997</v>
      </c>
      <c r="M328" s="14">
        <f t="shared" si="76"/>
        <v>3922.9723305568909</v>
      </c>
      <c r="N328" s="14">
        <f t="shared" si="81"/>
        <v>3936.2799999999997</v>
      </c>
      <c r="O328" s="13">
        <f>Arrivals!I328</f>
        <v>2.3731734299985097</v>
      </c>
      <c r="P328" s="14">
        <f t="shared" si="82"/>
        <v>3938.6531734299983</v>
      </c>
      <c r="Q328" s="14">
        <f t="shared" si="83"/>
        <v>97.514025137972567</v>
      </c>
      <c r="R328" s="14">
        <f t="shared" si="84"/>
        <v>71.120851707973998</v>
      </c>
      <c r="S328" s="14">
        <f t="shared" si="85"/>
        <v>0</v>
      </c>
      <c r="T328" s="14">
        <f t="shared" si="86"/>
        <v>0</v>
      </c>
      <c r="U328" s="14">
        <f t="shared" si="87"/>
        <v>71.120851707973998</v>
      </c>
      <c r="V328" t="str">
        <f>IF(MOD(C328-Settings!$B$32,Settings!$B$33)&lt;Settings!$B$30,"Up","Down")</f>
        <v>Up</v>
      </c>
      <c r="W328" s="15">
        <f>IF(OR(E328&gt;Settings!$B$30,Q328&gt;Settings!$B$37),0,1)</f>
        <v>1</v>
      </c>
      <c r="X328" s="15">
        <f>IF(AND(W328=1,Q328&lt;=Settings!$B$36),1,0)</f>
        <v>1</v>
      </c>
    </row>
    <row r="329" spans="1:24" x14ac:dyDescent="0.25">
      <c r="A329">
        <v>3</v>
      </c>
      <c r="B329">
        <v>84</v>
      </c>
      <c r="C329" s="13">
        <f>Arrivals!F329</f>
        <v>3904.7147382116327</v>
      </c>
      <c r="D329" s="13">
        <f>Arrivals!K329</f>
        <v>300</v>
      </c>
      <c r="E329" s="14">
        <f>D329*8/Settings!$B$28+Settings!$B$29</f>
        <v>24.02</v>
      </c>
      <c r="F329" s="14">
        <f t="shared" si="77"/>
        <v>3904.7147382116327</v>
      </c>
      <c r="G329" s="14">
        <f t="shared" si="75"/>
        <v>3936.2799999999997</v>
      </c>
      <c r="H329" s="14">
        <f t="shared" si="78"/>
        <v>3936.2799999999997</v>
      </c>
      <c r="I329" s="14">
        <f>MOD(H329-Settings!$B$32,Settings!$B$33)</f>
        <v>336.27999999999975</v>
      </c>
      <c r="J329" s="14">
        <f>IF(I329&lt;Settings!$B$30,IF(Settings!$B$30-I329&gt;=E329,H329,H329+(Settings!$B$30-I329)+Settings!$B$31),H329+(Settings!$B$33-I329))</f>
        <v>3936.2799999999997</v>
      </c>
      <c r="K329" s="14">
        <f t="shared" si="79"/>
        <v>3960.2999999999997</v>
      </c>
      <c r="L329" s="14">
        <f t="shared" si="80"/>
        <v>3960.2999999999997</v>
      </c>
      <c r="M329" s="14">
        <f t="shared" si="76"/>
        <v>3938.6531734299983</v>
      </c>
      <c r="N329" s="14">
        <f t="shared" si="81"/>
        <v>3960.2999999999997</v>
      </c>
      <c r="O329" s="13">
        <f>Arrivals!I329</f>
        <v>0.22069961271486557</v>
      </c>
      <c r="P329" s="14">
        <f t="shared" si="82"/>
        <v>3960.5206996127145</v>
      </c>
      <c r="Q329" s="14">
        <f t="shared" si="83"/>
        <v>55.805961401081731</v>
      </c>
      <c r="R329" s="14">
        <f t="shared" si="84"/>
        <v>31.565261788367025</v>
      </c>
      <c r="S329" s="14">
        <f t="shared" si="85"/>
        <v>0</v>
      </c>
      <c r="T329" s="14">
        <f t="shared" si="86"/>
        <v>0</v>
      </c>
      <c r="U329" s="14">
        <f t="shared" si="87"/>
        <v>31.565261788367025</v>
      </c>
      <c r="V329" t="str">
        <f>IF(MOD(C329-Settings!$B$32,Settings!$B$33)&lt;Settings!$B$30,"Up","Down")</f>
        <v>Up</v>
      </c>
      <c r="W329" s="15">
        <f>IF(OR(E329&gt;Settings!$B$30,Q329&gt;Settings!$B$37),0,1)</f>
        <v>1</v>
      </c>
      <c r="X329" s="15">
        <f>IF(AND(W329=1,Q329&lt;=Settings!$B$36),1,0)</f>
        <v>1</v>
      </c>
    </row>
    <row r="330" spans="1:24" x14ac:dyDescent="0.25">
      <c r="A330">
        <v>3</v>
      </c>
      <c r="B330">
        <v>85</v>
      </c>
      <c r="C330" s="13">
        <f>Arrivals!F330</f>
        <v>3987.3579573446041</v>
      </c>
      <c r="D330" s="13">
        <f>Arrivals!K330</f>
        <v>300</v>
      </c>
      <c r="E330" s="14">
        <f>D330*8/Settings!$B$28+Settings!$B$29</f>
        <v>24.02</v>
      </c>
      <c r="F330" s="14">
        <f t="shared" si="77"/>
        <v>3987.3579573446041</v>
      </c>
      <c r="G330" s="14">
        <f t="shared" si="75"/>
        <v>3960.2999999999997</v>
      </c>
      <c r="H330" s="14">
        <f t="shared" si="78"/>
        <v>3987.3579573446041</v>
      </c>
      <c r="I330" s="14">
        <f>MOD(H330-Settings!$B$32,Settings!$B$33)</f>
        <v>387.35795734460407</v>
      </c>
      <c r="J330" s="14">
        <f>IF(I330&lt;Settings!$B$30,IF(Settings!$B$30-I330&gt;=E330,H330,H330+(Settings!$B$30-I330)+Settings!$B$31),H330+(Settings!$B$33-I330))</f>
        <v>3987.3579573446041</v>
      </c>
      <c r="K330" s="14">
        <f t="shared" si="79"/>
        <v>4011.3779573446041</v>
      </c>
      <c r="L330" s="14">
        <f t="shared" si="80"/>
        <v>4011.3779573446041</v>
      </c>
      <c r="M330" s="14">
        <f t="shared" si="76"/>
        <v>3960.5206996127145</v>
      </c>
      <c r="N330" s="14">
        <f t="shared" si="81"/>
        <v>4011.3779573446041</v>
      </c>
      <c r="O330" s="13">
        <f>Arrivals!I330</f>
        <v>0.92349658231954468</v>
      </c>
      <c r="P330" s="14">
        <f t="shared" si="82"/>
        <v>4012.3014539269234</v>
      </c>
      <c r="Q330" s="14">
        <f t="shared" si="83"/>
        <v>24.943496582319312</v>
      </c>
      <c r="R330" s="14">
        <f t="shared" si="84"/>
        <v>0</v>
      </c>
      <c r="S330" s="14">
        <f t="shared" si="85"/>
        <v>0</v>
      </c>
      <c r="T330" s="14">
        <f t="shared" si="86"/>
        <v>0</v>
      </c>
      <c r="U330" s="14">
        <f t="shared" si="87"/>
        <v>0</v>
      </c>
      <c r="V330" t="str">
        <f>IF(MOD(C330-Settings!$B$32,Settings!$B$33)&lt;Settings!$B$30,"Up","Down")</f>
        <v>Up</v>
      </c>
      <c r="W330" s="15">
        <f>IF(OR(E330&gt;Settings!$B$30,Q330&gt;Settings!$B$37),0,1)</f>
        <v>1</v>
      </c>
      <c r="X330" s="15">
        <f>IF(AND(W330=1,Q330&lt;=Settings!$B$36),1,0)</f>
        <v>1</v>
      </c>
    </row>
    <row r="331" spans="1:24" x14ac:dyDescent="0.25">
      <c r="A331">
        <v>3</v>
      </c>
      <c r="B331">
        <v>86</v>
      </c>
      <c r="C331" s="13">
        <f>Arrivals!F331</f>
        <v>4051.4288217520539</v>
      </c>
      <c r="D331" s="13">
        <f>Arrivals!K331</f>
        <v>300</v>
      </c>
      <c r="E331" s="14">
        <f>D331*8/Settings!$B$28+Settings!$B$29</f>
        <v>24.02</v>
      </c>
      <c r="F331" s="14">
        <f t="shared" si="77"/>
        <v>4051.4288217520539</v>
      </c>
      <c r="G331" s="14">
        <f t="shared" si="75"/>
        <v>4011.3779573446041</v>
      </c>
      <c r="H331" s="14">
        <f t="shared" si="78"/>
        <v>4051.4288217520539</v>
      </c>
      <c r="I331" s="14">
        <f>MOD(H331-Settings!$B$32,Settings!$B$33)</f>
        <v>451.42882175205386</v>
      </c>
      <c r="J331" s="14">
        <f>IF(I331&lt;Settings!$B$30,IF(Settings!$B$30-I331&gt;=E331,H331,H331+(Settings!$B$30-I331)+Settings!$B$31),H331+(Settings!$B$33-I331))</f>
        <v>4051.4288217520539</v>
      </c>
      <c r="K331" s="14">
        <f t="shared" si="79"/>
        <v>4075.4488217520538</v>
      </c>
      <c r="L331" s="14">
        <f t="shared" si="80"/>
        <v>4075.4488217520538</v>
      </c>
      <c r="M331" s="14">
        <f t="shared" si="76"/>
        <v>4012.3014539269234</v>
      </c>
      <c r="N331" s="14">
        <f t="shared" si="81"/>
        <v>4075.4488217520538</v>
      </c>
      <c r="O331" s="13">
        <f>Arrivals!I331</f>
        <v>11.371564146625692</v>
      </c>
      <c r="P331" s="14">
        <f t="shared" si="82"/>
        <v>4086.8203858986794</v>
      </c>
      <c r="Q331" s="14">
        <f t="shared" si="83"/>
        <v>35.391564146625569</v>
      </c>
      <c r="R331" s="14">
        <f t="shared" si="84"/>
        <v>0</v>
      </c>
      <c r="S331" s="14">
        <f t="shared" si="85"/>
        <v>0</v>
      </c>
      <c r="T331" s="14">
        <f t="shared" si="86"/>
        <v>0</v>
      </c>
      <c r="U331" s="14">
        <f t="shared" si="87"/>
        <v>0</v>
      </c>
      <c r="V331" t="str">
        <f>IF(MOD(C331-Settings!$B$32,Settings!$B$33)&lt;Settings!$B$30,"Up","Down")</f>
        <v>Up</v>
      </c>
      <c r="W331" s="15">
        <f>IF(OR(E331&gt;Settings!$B$30,Q331&gt;Settings!$B$37),0,1)</f>
        <v>1</v>
      </c>
      <c r="X331" s="15">
        <f>IF(AND(W331=1,Q331&lt;=Settings!$B$36),1,0)</f>
        <v>1</v>
      </c>
    </row>
    <row r="332" spans="1:24" x14ac:dyDescent="0.25">
      <c r="A332">
        <v>3</v>
      </c>
      <c r="B332">
        <v>87</v>
      </c>
      <c r="C332" s="13">
        <f>Arrivals!F332</f>
        <v>4111.8720171354917</v>
      </c>
      <c r="D332" s="13">
        <f>Arrivals!K332</f>
        <v>300</v>
      </c>
      <c r="E332" s="14">
        <f>D332*8/Settings!$B$28+Settings!$B$29</f>
        <v>24.02</v>
      </c>
      <c r="F332" s="14">
        <f t="shared" si="77"/>
        <v>4111.8720171354917</v>
      </c>
      <c r="G332" s="14">
        <f t="shared" si="75"/>
        <v>4075.4488217520538</v>
      </c>
      <c r="H332" s="14">
        <f t="shared" si="78"/>
        <v>4111.8720171354917</v>
      </c>
      <c r="I332" s="14">
        <f>MOD(H332-Settings!$B$32,Settings!$B$33)</f>
        <v>511.87201713549166</v>
      </c>
      <c r="J332" s="14">
        <f>IF(I332&lt;Settings!$B$30,IF(Settings!$B$30-I332&gt;=E332,H332,H332+(Settings!$B$30-I332)+Settings!$B$31),H332+(Settings!$B$33-I332))</f>
        <v>4111.8720171354917</v>
      </c>
      <c r="K332" s="14">
        <f t="shared" si="79"/>
        <v>4135.8920171354921</v>
      </c>
      <c r="L332" s="14">
        <f t="shared" si="80"/>
        <v>4135.8920171354921</v>
      </c>
      <c r="M332" s="14">
        <f t="shared" si="76"/>
        <v>4086.8203858986794</v>
      </c>
      <c r="N332" s="14">
        <f t="shared" si="81"/>
        <v>4135.8920171354921</v>
      </c>
      <c r="O332" s="13">
        <f>Arrivals!I332</f>
        <v>8.3054737031162613</v>
      </c>
      <c r="P332" s="14">
        <f t="shared" si="82"/>
        <v>4144.1974908386082</v>
      </c>
      <c r="Q332" s="14">
        <f t="shared" si="83"/>
        <v>32.325473703116586</v>
      </c>
      <c r="R332" s="14">
        <f t="shared" si="84"/>
        <v>0</v>
      </c>
      <c r="S332" s="14">
        <f t="shared" si="85"/>
        <v>0</v>
      </c>
      <c r="T332" s="14">
        <f t="shared" si="86"/>
        <v>0</v>
      </c>
      <c r="U332" s="14">
        <f t="shared" si="87"/>
        <v>0</v>
      </c>
      <c r="V332" t="str">
        <f>IF(MOD(C332-Settings!$B$32,Settings!$B$33)&lt;Settings!$B$30,"Up","Down")</f>
        <v>Up</v>
      </c>
      <c r="W332" s="15">
        <f>IF(OR(E332&gt;Settings!$B$30,Q332&gt;Settings!$B$37),0,1)</f>
        <v>1</v>
      </c>
      <c r="X332" s="15">
        <f>IF(AND(W332=1,Q332&lt;=Settings!$B$36),1,0)</f>
        <v>1</v>
      </c>
    </row>
    <row r="333" spans="1:24" x14ac:dyDescent="0.25">
      <c r="A333">
        <v>3</v>
      </c>
      <c r="B333">
        <v>88</v>
      </c>
      <c r="C333" s="13">
        <f>Arrivals!F333</f>
        <v>4160.1682294584771</v>
      </c>
      <c r="D333" s="13">
        <f>Arrivals!K333</f>
        <v>300</v>
      </c>
      <c r="E333" s="14">
        <f>D333*8/Settings!$B$28+Settings!$B$29</f>
        <v>24.02</v>
      </c>
      <c r="F333" s="14">
        <f t="shared" si="77"/>
        <v>4160.1682294584771</v>
      </c>
      <c r="G333" s="14">
        <f t="shared" si="75"/>
        <v>4135.8920171354921</v>
      </c>
      <c r="H333" s="14">
        <f t="shared" si="78"/>
        <v>4160.1682294584771</v>
      </c>
      <c r="I333" s="14">
        <f>MOD(H333-Settings!$B$32,Settings!$B$33)</f>
        <v>560.16822945847707</v>
      </c>
      <c r="J333" s="14">
        <f>IF(I333&lt;Settings!$B$30,IF(Settings!$B$30-I333&gt;=E333,H333,H333+(Settings!$B$30-I333)+Settings!$B$31),H333+(Settings!$B$33-I333))</f>
        <v>4160.1682294584771</v>
      </c>
      <c r="K333" s="14">
        <f t="shared" si="79"/>
        <v>4184.1882294584775</v>
      </c>
      <c r="L333" s="14">
        <f t="shared" si="80"/>
        <v>4184.1882294584775</v>
      </c>
      <c r="M333" s="14">
        <f t="shared" si="76"/>
        <v>4144.1974908386082</v>
      </c>
      <c r="N333" s="14">
        <f t="shared" si="81"/>
        <v>4184.1882294584775</v>
      </c>
      <c r="O333" s="13">
        <f>Arrivals!I333</f>
        <v>4.3015806581901233</v>
      </c>
      <c r="P333" s="14">
        <f t="shared" si="82"/>
        <v>4188.4898101166673</v>
      </c>
      <c r="Q333" s="14">
        <f t="shared" si="83"/>
        <v>28.321580658190214</v>
      </c>
      <c r="R333" s="14">
        <f t="shared" si="84"/>
        <v>0</v>
      </c>
      <c r="S333" s="14">
        <f t="shared" si="85"/>
        <v>0</v>
      </c>
      <c r="T333" s="14">
        <f t="shared" si="86"/>
        <v>0</v>
      </c>
      <c r="U333" s="14">
        <f t="shared" si="87"/>
        <v>0</v>
      </c>
      <c r="V333" t="str">
        <f>IF(MOD(C333-Settings!$B$32,Settings!$B$33)&lt;Settings!$B$30,"Up","Down")</f>
        <v>Up</v>
      </c>
      <c r="W333" s="15">
        <f>IF(OR(E333&gt;Settings!$B$30,Q333&gt;Settings!$B$37),0,1)</f>
        <v>1</v>
      </c>
      <c r="X333" s="15">
        <f>IF(AND(W333=1,Q333&lt;=Settings!$B$36),1,0)</f>
        <v>1</v>
      </c>
    </row>
    <row r="334" spans="1:24" x14ac:dyDescent="0.25">
      <c r="A334">
        <v>3</v>
      </c>
      <c r="B334">
        <v>89</v>
      </c>
      <c r="C334" s="13">
        <f>Arrivals!F334</f>
        <v>4183.2063179110983</v>
      </c>
      <c r="D334" s="13">
        <f>Arrivals!K334</f>
        <v>300</v>
      </c>
      <c r="E334" s="14">
        <f>D334*8/Settings!$B$28+Settings!$B$29</f>
        <v>24.02</v>
      </c>
      <c r="F334" s="14">
        <f t="shared" si="77"/>
        <v>4183.2063179110983</v>
      </c>
      <c r="G334" s="14">
        <f t="shared" si="75"/>
        <v>4184.1882294584775</v>
      </c>
      <c r="H334" s="14">
        <f t="shared" si="78"/>
        <v>4184.1882294584775</v>
      </c>
      <c r="I334" s="14">
        <f>MOD(H334-Settings!$B$32,Settings!$B$33)</f>
        <v>584.18822945847751</v>
      </c>
      <c r="J334" s="14">
        <f>IF(I334&lt;Settings!$B$30,IF(Settings!$B$30-I334&gt;=E334,H334,H334+(Settings!$B$30-I334)+Settings!$B$31),H334+(Settings!$B$33-I334))</f>
        <v>4320</v>
      </c>
      <c r="K334" s="14">
        <f t="shared" si="79"/>
        <v>4344.0200000000004</v>
      </c>
      <c r="L334" s="14">
        <f t="shared" si="80"/>
        <v>4344.0200000000004</v>
      </c>
      <c r="M334" s="14">
        <f t="shared" si="76"/>
        <v>4188.4898101166673</v>
      </c>
      <c r="N334" s="14">
        <f t="shared" si="81"/>
        <v>4344.0200000000004</v>
      </c>
      <c r="O334" s="13">
        <f>Arrivals!I334</f>
        <v>0.31149295443166686</v>
      </c>
      <c r="P334" s="14">
        <f t="shared" si="82"/>
        <v>4344.3314929544322</v>
      </c>
      <c r="Q334" s="14">
        <f t="shared" si="83"/>
        <v>161.12517504333391</v>
      </c>
      <c r="R334" s="14">
        <f t="shared" si="84"/>
        <v>0.9819115473792408</v>
      </c>
      <c r="S334" s="14">
        <f t="shared" si="85"/>
        <v>135.81177054152249</v>
      </c>
      <c r="T334" s="14">
        <f t="shared" si="86"/>
        <v>0</v>
      </c>
      <c r="U334" s="14">
        <f t="shared" si="87"/>
        <v>136.79368208890173</v>
      </c>
      <c r="V334" t="str">
        <f>IF(MOD(C334-Settings!$B$32,Settings!$B$33)&lt;Settings!$B$30,"Up","Down")</f>
        <v>Up</v>
      </c>
      <c r="W334" s="15">
        <f>IF(OR(E334&gt;Settings!$B$30,Q334&gt;Settings!$B$37),0,1)</f>
        <v>1</v>
      </c>
      <c r="X334" s="15">
        <f>IF(AND(W334=1,Q334&lt;=Settings!$B$36),1,0)</f>
        <v>0</v>
      </c>
    </row>
    <row r="335" spans="1:24" x14ac:dyDescent="0.25">
      <c r="A335">
        <v>3</v>
      </c>
      <c r="B335">
        <v>90</v>
      </c>
      <c r="C335" s="13">
        <f>Arrivals!F335</f>
        <v>4300.9085945598999</v>
      </c>
      <c r="D335" s="13">
        <f>Arrivals!K335</f>
        <v>300</v>
      </c>
      <c r="E335" s="14">
        <f>D335*8/Settings!$B$28+Settings!$B$29</f>
        <v>24.02</v>
      </c>
      <c r="F335" s="14">
        <f t="shared" si="77"/>
        <v>4300.9085945598999</v>
      </c>
      <c r="G335" s="14">
        <f t="shared" si="75"/>
        <v>4344.0200000000004</v>
      </c>
      <c r="H335" s="14">
        <f t="shared" si="78"/>
        <v>4344.0200000000004</v>
      </c>
      <c r="I335" s="14">
        <f>MOD(H335-Settings!$B$32,Settings!$B$33)</f>
        <v>24.020000000000437</v>
      </c>
      <c r="J335" s="14">
        <f>IF(I335&lt;Settings!$B$30,IF(Settings!$B$30-I335&gt;=E335,H335,H335+(Settings!$B$30-I335)+Settings!$B$31),H335+(Settings!$B$33-I335))</f>
        <v>4344.0200000000004</v>
      </c>
      <c r="K335" s="14">
        <f t="shared" si="79"/>
        <v>4368.0400000000009</v>
      </c>
      <c r="L335" s="14">
        <f t="shared" si="80"/>
        <v>4368.0400000000009</v>
      </c>
      <c r="M335" s="14">
        <f t="shared" si="76"/>
        <v>4344.3314929544322</v>
      </c>
      <c r="N335" s="14">
        <f t="shared" si="81"/>
        <v>4368.0400000000009</v>
      </c>
      <c r="O335" s="13">
        <f>Arrivals!I335</f>
        <v>0.66016444838568544</v>
      </c>
      <c r="P335" s="14">
        <f t="shared" si="82"/>
        <v>4368.7001644483862</v>
      </c>
      <c r="Q335" s="14">
        <f t="shared" si="83"/>
        <v>67.791569888486265</v>
      </c>
      <c r="R335" s="14">
        <f t="shared" si="84"/>
        <v>43.111405440100498</v>
      </c>
      <c r="S335" s="14">
        <f t="shared" si="85"/>
        <v>0</v>
      </c>
      <c r="T335" s="14">
        <f t="shared" si="86"/>
        <v>0</v>
      </c>
      <c r="U335" s="14">
        <f t="shared" si="87"/>
        <v>43.111405440100498</v>
      </c>
      <c r="V335" t="str">
        <f>IF(MOD(C335-Settings!$B$32,Settings!$B$33)&lt;Settings!$B$30,"Up","Down")</f>
        <v>Down</v>
      </c>
      <c r="W335" s="15">
        <f>IF(OR(E335&gt;Settings!$B$30,Q335&gt;Settings!$B$37),0,1)</f>
        <v>1</v>
      </c>
      <c r="X335" s="15">
        <f>IF(AND(W335=1,Q335&lt;=Settings!$B$36),1,0)</f>
        <v>1</v>
      </c>
    </row>
    <row r="336" spans="1:24" x14ac:dyDescent="0.25">
      <c r="A336">
        <v>3</v>
      </c>
      <c r="B336">
        <v>91</v>
      </c>
      <c r="C336" s="13">
        <f>Arrivals!F336</f>
        <v>4359.6928556777448</v>
      </c>
      <c r="D336" s="13">
        <f>Arrivals!K336</f>
        <v>300</v>
      </c>
      <c r="E336" s="14">
        <f>D336*8/Settings!$B$28+Settings!$B$29</f>
        <v>24.02</v>
      </c>
      <c r="F336" s="14">
        <f t="shared" si="77"/>
        <v>4359.6928556777448</v>
      </c>
      <c r="G336" s="14">
        <f t="shared" si="75"/>
        <v>4368.0400000000009</v>
      </c>
      <c r="H336" s="14">
        <f t="shared" si="78"/>
        <v>4368.0400000000009</v>
      </c>
      <c r="I336" s="14">
        <f>MOD(H336-Settings!$B$32,Settings!$B$33)</f>
        <v>48.040000000000873</v>
      </c>
      <c r="J336" s="14">
        <f>IF(I336&lt;Settings!$B$30,IF(Settings!$B$30-I336&gt;=E336,H336,H336+(Settings!$B$30-I336)+Settings!$B$31),H336+(Settings!$B$33-I336))</f>
        <v>4368.0400000000009</v>
      </c>
      <c r="K336" s="14">
        <f t="shared" si="79"/>
        <v>4392.0600000000013</v>
      </c>
      <c r="L336" s="14">
        <f t="shared" si="80"/>
        <v>4392.0600000000013</v>
      </c>
      <c r="M336" s="14">
        <f t="shared" si="76"/>
        <v>4368.7001644483862</v>
      </c>
      <c r="N336" s="14">
        <f t="shared" si="81"/>
        <v>4392.0600000000013</v>
      </c>
      <c r="O336" s="13">
        <f>Arrivals!I336</f>
        <v>0.14820526597143657</v>
      </c>
      <c r="P336" s="14">
        <f t="shared" si="82"/>
        <v>4392.2082052659725</v>
      </c>
      <c r="Q336" s="14">
        <f t="shared" si="83"/>
        <v>32.515349588227764</v>
      </c>
      <c r="R336" s="14">
        <f t="shared" si="84"/>
        <v>8.3471443222560993</v>
      </c>
      <c r="S336" s="14">
        <f t="shared" si="85"/>
        <v>0</v>
      </c>
      <c r="T336" s="14">
        <f t="shared" si="86"/>
        <v>0</v>
      </c>
      <c r="U336" s="14">
        <f t="shared" si="87"/>
        <v>8.3471443222560993</v>
      </c>
      <c r="V336" t="str">
        <f>IF(MOD(C336-Settings!$B$32,Settings!$B$33)&lt;Settings!$B$30,"Up","Down")</f>
        <v>Up</v>
      </c>
      <c r="W336" s="15">
        <f>IF(OR(E336&gt;Settings!$B$30,Q336&gt;Settings!$B$37),0,1)</f>
        <v>1</v>
      </c>
      <c r="X336" s="15">
        <f>IF(AND(W336=1,Q336&lt;=Settings!$B$36),1,0)</f>
        <v>1</v>
      </c>
    </row>
    <row r="337" spans="1:24" x14ac:dyDescent="0.25">
      <c r="A337">
        <v>3</v>
      </c>
      <c r="B337">
        <v>92</v>
      </c>
      <c r="C337" s="13">
        <f>Arrivals!F337</f>
        <v>4400.2704737468484</v>
      </c>
      <c r="D337" s="13">
        <f>Arrivals!K337</f>
        <v>300</v>
      </c>
      <c r="E337" s="14">
        <f>D337*8/Settings!$B$28+Settings!$B$29</f>
        <v>24.02</v>
      </c>
      <c r="F337" s="14">
        <f t="shared" si="77"/>
        <v>4400.2704737468484</v>
      </c>
      <c r="G337" s="14">
        <f t="shared" si="75"/>
        <v>4392.0600000000013</v>
      </c>
      <c r="H337" s="14">
        <f t="shared" si="78"/>
        <v>4400.2704737468484</v>
      </c>
      <c r="I337" s="14">
        <f>MOD(H337-Settings!$B$32,Settings!$B$33)</f>
        <v>80.270473746848438</v>
      </c>
      <c r="J337" s="14">
        <f>IF(I337&lt;Settings!$B$30,IF(Settings!$B$30-I337&gt;=E337,H337,H337+(Settings!$B$30-I337)+Settings!$B$31),H337+(Settings!$B$33-I337))</f>
        <v>4400.2704737468484</v>
      </c>
      <c r="K337" s="14">
        <f t="shared" si="79"/>
        <v>4424.2904737468489</v>
      </c>
      <c r="L337" s="14">
        <f t="shared" si="80"/>
        <v>4424.2904737468489</v>
      </c>
      <c r="M337" s="14">
        <f t="shared" si="76"/>
        <v>4392.2082052659725</v>
      </c>
      <c r="N337" s="14">
        <f t="shared" si="81"/>
        <v>4424.2904737468489</v>
      </c>
      <c r="O337" s="13">
        <f>Arrivals!I337</f>
        <v>1.5799983703718903</v>
      </c>
      <c r="P337" s="14">
        <f t="shared" si="82"/>
        <v>4425.8704721172207</v>
      </c>
      <c r="Q337" s="14">
        <f t="shared" si="83"/>
        <v>25.599998370372305</v>
      </c>
      <c r="R337" s="14">
        <f t="shared" si="84"/>
        <v>0</v>
      </c>
      <c r="S337" s="14">
        <f t="shared" si="85"/>
        <v>0</v>
      </c>
      <c r="T337" s="14">
        <f t="shared" si="86"/>
        <v>0</v>
      </c>
      <c r="U337" s="14">
        <f t="shared" si="87"/>
        <v>0</v>
      </c>
      <c r="V337" t="str">
        <f>IF(MOD(C337-Settings!$B$32,Settings!$B$33)&lt;Settings!$B$30,"Up","Down")</f>
        <v>Up</v>
      </c>
      <c r="W337" s="15">
        <f>IF(OR(E337&gt;Settings!$B$30,Q337&gt;Settings!$B$37),0,1)</f>
        <v>1</v>
      </c>
      <c r="X337" s="15">
        <f>IF(AND(W337=1,Q337&lt;=Settings!$B$36),1,0)</f>
        <v>1</v>
      </c>
    </row>
    <row r="338" spans="1:24" x14ac:dyDescent="0.25">
      <c r="A338">
        <v>3</v>
      </c>
      <c r="B338">
        <v>93</v>
      </c>
      <c r="C338" s="13">
        <f>Arrivals!F338</f>
        <v>4466.9757765446866</v>
      </c>
      <c r="D338" s="13">
        <f>Arrivals!K338</f>
        <v>300</v>
      </c>
      <c r="E338" s="14">
        <f>D338*8/Settings!$B$28+Settings!$B$29</f>
        <v>24.02</v>
      </c>
      <c r="F338" s="14">
        <f t="shared" si="77"/>
        <v>4466.9757765446866</v>
      </c>
      <c r="G338" s="14">
        <f t="shared" si="75"/>
        <v>4424.2904737468489</v>
      </c>
      <c r="H338" s="14">
        <f t="shared" si="78"/>
        <v>4466.9757765446866</v>
      </c>
      <c r="I338" s="14">
        <f>MOD(H338-Settings!$B$32,Settings!$B$33)</f>
        <v>146.9757765446866</v>
      </c>
      <c r="J338" s="14">
        <f>IF(I338&lt;Settings!$B$30,IF(Settings!$B$30-I338&gt;=E338,H338,H338+(Settings!$B$30-I338)+Settings!$B$31),H338+(Settings!$B$33-I338))</f>
        <v>4466.9757765446866</v>
      </c>
      <c r="K338" s="14">
        <f t="shared" si="79"/>
        <v>4490.995776544687</v>
      </c>
      <c r="L338" s="14">
        <f t="shared" si="80"/>
        <v>4490.995776544687</v>
      </c>
      <c r="M338" s="14">
        <f t="shared" si="76"/>
        <v>4425.8704721172207</v>
      </c>
      <c r="N338" s="14">
        <f t="shared" si="81"/>
        <v>4490.995776544687</v>
      </c>
      <c r="O338" s="13">
        <f>Arrivals!I338</f>
        <v>2.4276391246390121</v>
      </c>
      <c r="P338" s="14">
        <f t="shared" si="82"/>
        <v>4493.4234156693265</v>
      </c>
      <c r="Q338" s="14">
        <f t="shared" si="83"/>
        <v>26.447639124639863</v>
      </c>
      <c r="R338" s="14">
        <f t="shared" si="84"/>
        <v>0</v>
      </c>
      <c r="S338" s="14">
        <f t="shared" si="85"/>
        <v>0</v>
      </c>
      <c r="T338" s="14">
        <f t="shared" si="86"/>
        <v>0</v>
      </c>
      <c r="U338" s="14">
        <f t="shared" si="87"/>
        <v>0</v>
      </c>
      <c r="V338" t="str">
        <f>IF(MOD(C338-Settings!$B$32,Settings!$B$33)&lt;Settings!$B$30,"Up","Down")</f>
        <v>Up</v>
      </c>
      <c r="W338" s="15">
        <f>IF(OR(E338&gt;Settings!$B$30,Q338&gt;Settings!$B$37),0,1)</f>
        <v>1</v>
      </c>
      <c r="X338" s="15">
        <f>IF(AND(W338=1,Q338&lt;=Settings!$B$36),1,0)</f>
        <v>1</v>
      </c>
    </row>
    <row r="339" spans="1:24" x14ac:dyDescent="0.25">
      <c r="A339">
        <v>3</v>
      </c>
      <c r="B339">
        <v>94</v>
      </c>
      <c r="C339" s="13">
        <f>Arrivals!F339</f>
        <v>4568.2324247024444</v>
      </c>
      <c r="D339" s="13">
        <f>Arrivals!K339</f>
        <v>300</v>
      </c>
      <c r="E339" s="14">
        <f>D339*8/Settings!$B$28+Settings!$B$29</f>
        <v>24.02</v>
      </c>
      <c r="F339" s="14">
        <f t="shared" si="77"/>
        <v>4568.2324247024444</v>
      </c>
      <c r="G339" s="14">
        <f t="shared" si="75"/>
        <v>4490.995776544687</v>
      </c>
      <c r="H339" s="14">
        <f t="shared" si="78"/>
        <v>4568.2324247024444</v>
      </c>
      <c r="I339" s="14">
        <f>MOD(H339-Settings!$B$32,Settings!$B$33)</f>
        <v>248.2324247024444</v>
      </c>
      <c r="J339" s="14">
        <f>IF(I339&lt;Settings!$B$30,IF(Settings!$B$30-I339&gt;=E339,H339,H339+(Settings!$B$30-I339)+Settings!$B$31),H339+(Settings!$B$33-I339))</f>
        <v>4568.2324247024444</v>
      </c>
      <c r="K339" s="14">
        <f t="shared" si="79"/>
        <v>4592.2524247024448</v>
      </c>
      <c r="L339" s="14">
        <f t="shared" si="80"/>
        <v>4592.2524247024448</v>
      </c>
      <c r="M339" s="14">
        <f t="shared" si="76"/>
        <v>4493.4234156693265</v>
      </c>
      <c r="N339" s="14">
        <f t="shared" si="81"/>
        <v>4592.2524247024448</v>
      </c>
      <c r="O339" s="13">
        <f>Arrivals!I339</f>
        <v>4.065701727105278</v>
      </c>
      <c r="P339" s="14">
        <f t="shared" si="82"/>
        <v>4596.3181264295499</v>
      </c>
      <c r="Q339" s="14">
        <f t="shared" si="83"/>
        <v>28.085701727105516</v>
      </c>
      <c r="R339" s="14">
        <f t="shared" si="84"/>
        <v>0</v>
      </c>
      <c r="S339" s="14">
        <f t="shared" si="85"/>
        <v>0</v>
      </c>
      <c r="T339" s="14">
        <f t="shared" si="86"/>
        <v>0</v>
      </c>
      <c r="U339" s="14">
        <f t="shared" si="87"/>
        <v>0</v>
      </c>
      <c r="V339" t="str">
        <f>IF(MOD(C339-Settings!$B$32,Settings!$B$33)&lt;Settings!$B$30,"Up","Down")</f>
        <v>Up</v>
      </c>
      <c r="W339" s="15">
        <f>IF(OR(E339&gt;Settings!$B$30,Q339&gt;Settings!$B$37),0,1)</f>
        <v>1</v>
      </c>
      <c r="X339" s="15">
        <f>IF(AND(W339=1,Q339&lt;=Settings!$B$36),1,0)</f>
        <v>1</v>
      </c>
    </row>
    <row r="340" spans="1:24" x14ac:dyDescent="0.25">
      <c r="A340">
        <v>3</v>
      </c>
      <c r="B340">
        <v>95</v>
      </c>
      <c r="C340" s="13">
        <f>Arrivals!F340</f>
        <v>4595.2046013130548</v>
      </c>
      <c r="D340" s="13">
        <f>Arrivals!K340</f>
        <v>300</v>
      </c>
      <c r="E340" s="14">
        <f>D340*8/Settings!$B$28+Settings!$B$29</f>
        <v>24.02</v>
      </c>
      <c r="F340" s="14">
        <f t="shared" si="77"/>
        <v>4595.2046013130548</v>
      </c>
      <c r="G340" s="14">
        <f t="shared" si="75"/>
        <v>4592.2524247024448</v>
      </c>
      <c r="H340" s="14">
        <f t="shared" si="78"/>
        <v>4595.2046013130548</v>
      </c>
      <c r="I340" s="14">
        <f>MOD(H340-Settings!$B$32,Settings!$B$33)</f>
        <v>275.20460131305481</v>
      </c>
      <c r="J340" s="14">
        <f>IF(I340&lt;Settings!$B$30,IF(Settings!$B$30-I340&gt;=E340,H340,H340+(Settings!$B$30-I340)+Settings!$B$31),H340+(Settings!$B$33-I340))</f>
        <v>4595.2046013130548</v>
      </c>
      <c r="K340" s="14">
        <f t="shared" si="79"/>
        <v>4619.2246013130552</v>
      </c>
      <c r="L340" s="14">
        <f t="shared" si="80"/>
        <v>4619.2246013130552</v>
      </c>
      <c r="M340" s="14">
        <f t="shared" si="76"/>
        <v>4596.3181264295499</v>
      </c>
      <c r="N340" s="14">
        <f t="shared" si="81"/>
        <v>4619.2246013130552</v>
      </c>
      <c r="O340" s="13">
        <f>Arrivals!I340</f>
        <v>6.0263679104179513</v>
      </c>
      <c r="P340" s="14">
        <f t="shared" si="82"/>
        <v>4625.2509692234735</v>
      </c>
      <c r="Q340" s="14">
        <f t="shared" si="83"/>
        <v>30.046367910418667</v>
      </c>
      <c r="R340" s="14">
        <f t="shared" si="84"/>
        <v>0</v>
      </c>
      <c r="S340" s="14">
        <f t="shared" si="85"/>
        <v>0</v>
      </c>
      <c r="T340" s="14">
        <f t="shared" si="86"/>
        <v>0</v>
      </c>
      <c r="U340" s="14">
        <f t="shared" si="87"/>
        <v>0</v>
      </c>
      <c r="V340" t="str">
        <f>IF(MOD(C340-Settings!$B$32,Settings!$B$33)&lt;Settings!$B$30,"Up","Down")</f>
        <v>Up</v>
      </c>
      <c r="W340" s="15">
        <f>IF(OR(E340&gt;Settings!$B$30,Q340&gt;Settings!$B$37),0,1)</f>
        <v>1</v>
      </c>
      <c r="X340" s="15">
        <f>IF(AND(W340=1,Q340&lt;=Settings!$B$36),1,0)</f>
        <v>1</v>
      </c>
    </row>
    <row r="341" spans="1:24" x14ac:dyDescent="0.25">
      <c r="A341">
        <v>3</v>
      </c>
      <c r="B341">
        <v>96</v>
      </c>
      <c r="C341" s="13">
        <f>Arrivals!F341</f>
        <v>4627.1643517018019</v>
      </c>
      <c r="D341" s="13">
        <f>Arrivals!K341</f>
        <v>300</v>
      </c>
      <c r="E341" s="14">
        <f>D341*8/Settings!$B$28+Settings!$B$29</f>
        <v>24.02</v>
      </c>
      <c r="F341" s="14">
        <f t="shared" si="77"/>
        <v>4627.1643517018019</v>
      </c>
      <c r="G341" s="14">
        <f t="shared" si="75"/>
        <v>4619.2246013130552</v>
      </c>
      <c r="H341" s="14">
        <f t="shared" si="78"/>
        <v>4627.1643517018019</v>
      </c>
      <c r="I341" s="14">
        <f>MOD(H341-Settings!$B$32,Settings!$B$33)</f>
        <v>307.16435170180193</v>
      </c>
      <c r="J341" s="14">
        <f>IF(I341&lt;Settings!$B$30,IF(Settings!$B$30-I341&gt;=E341,H341,H341+(Settings!$B$30-I341)+Settings!$B$31),H341+(Settings!$B$33-I341))</f>
        <v>4627.1643517018019</v>
      </c>
      <c r="K341" s="14">
        <f t="shared" si="79"/>
        <v>4651.1843517018024</v>
      </c>
      <c r="L341" s="14">
        <f t="shared" si="80"/>
        <v>4651.1843517018024</v>
      </c>
      <c r="M341" s="14">
        <f t="shared" si="76"/>
        <v>4625.2509692234735</v>
      </c>
      <c r="N341" s="14">
        <f t="shared" si="81"/>
        <v>4651.1843517018024</v>
      </c>
      <c r="O341" s="13">
        <f>Arrivals!I341</f>
        <v>2.7011734793312989</v>
      </c>
      <c r="P341" s="14">
        <f t="shared" si="82"/>
        <v>4653.8855251811337</v>
      </c>
      <c r="Q341" s="14">
        <f t="shared" si="83"/>
        <v>26.72117347933181</v>
      </c>
      <c r="R341" s="14">
        <f t="shared" si="84"/>
        <v>0</v>
      </c>
      <c r="S341" s="14">
        <f t="shared" si="85"/>
        <v>0</v>
      </c>
      <c r="T341" s="14">
        <f t="shared" si="86"/>
        <v>0</v>
      </c>
      <c r="U341" s="14">
        <f t="shared" si="87"/>
        <v>0</v>
      </c>
      <c r="V341" t="str">
        <f>IF(MOD(C341-Settings!$B$32,Settings!$B$33)&lt;Settings!$B$30,"Up","Down")</f>
        <v>Up</v>
      </c>
      <c r="W341" s="15">
        <f>IF(OR(E341&gt;Settings!$B$30,Q341&gt;Settings!$B$37),0,1)</f>
        <v>1</v>
      </c>
      <c r="X341" s="15">
        <f>IF(AND(W341=1,Q341&lt;=Settings!$B$36),1,0)</f>
        <v>1</v>
      </c>
    </row>
    <row r="342" spans="1:24" x14ac:dyDescent="0.25">
      <c r="A342">
        <v>3</v>
      </c>
      <c r="B342">
        <v>97</v>
      </c>
      <c r="C342" s="13">
        <f>Arrivals!F342</f>
        <v>4685.3103946427964</v>
      </c>
      <c r="D342" s="13">
        <f>Arrivals!K342</f>
        <v>300</v>
      </c>
      <c r="E342" s="14">
        <f>D342*8/Settings!$B$28+Settings!$B$29</f>
        <v>24.02</v>
      </c>
      <c r="F342" s="14">
        <f t="shared" si="77"/>
        <v>4685.3103946427964</v>
      </c>
      <c r="G342" s="14">
        <f t="shared" si="75"/>
        <v>4651.1843517018024</v>
      </c>
      <c r="H342" s="14">
        <f t="shared" si="78"/>
        <v>4685.3103946427964</v>
      </c>
      <c r="I342" s="14">
        <f>MOD(H342-Settings!$B$32,Settings!$B$33)</f>
        <v>365.31039464279638</v>
      </c>
      <c r="J342" s="14">
        <f>IF(I342&lt;Settings!$B$30,IF(Settings!$B$30-I342&gt;=E342,H342,H342+(Settings!$B$30-I342)+Settings!$B$31),H342+(Settings!$B$33-I342))</f>
        <v>4685.3103946427964</v>
      </c>
      <c r="K342" s="14">
        <f t="shared" si="79"/>
        <v>4709.3303946427968</v>
      </c>
      <c r="L342" s="14">
        <f t="shared" si="80"/>
        <v>4709.3303946427968</v>
      </c>
      <c r="M342" s="14">
        <f t="shared" si="76"/>
        <v>4653.8855251811337</v>
      </c>
      <c r="N342" s="14">
        <f t="shared" si="81"/>
        <v>4709.3303946427968</v>
      </c>
      <c r="O342" s="13">
        <f>Arrivals!I342</f>
        <v>0.50293904754573759</v>
      </c>
      <c r="P342" s="14">
        <f t="shared" si="82"/>
        <v>4709.8333336903424</v>
      </c>
      <c r="Q342" s="14">
        <f t="shared" si="83"/>
        <v>24.52293904754606</v>
      </c>
      <c r="R342" s="14">
        <f t="shared" si="84"/>
        <v>0</v>
      </c>
      <c r="S342" s="14">
        <f t="shared" si="85"/>
        <v>0</v>
      </c>
      <c r="T342" s="14">
        <f t="shared" si="86"/>
        <v>0</v>
      </c>
      <c r="U342" s="14">
        <f t="shared" si="87"/>
        <v>0</v>
      </c>
      <c r="V342" t="str">
        <f>IF(MOD(C342-Settings!$B$32,Settings!$B$33)&lt;Settings!$B$30,"Up","Down")</f>
        <v>Up</v>
      </c>
      <c r="W342" s="15">
        <f>IF(OR(E342&gt;Settings!$B$30,Q342&gt;Settings!$B$37),0,1)</f>
        <v>1</v>
      </c>
      <c r="X342" s="15">
        <f>IF(AND(W342=1,Q342&lt;=Settings!$B$36),1,0)</f>
        <v>1</v>
      </c>
    </row>
    <row r="343" spans="1:24" x14ac:dyDescent="0.25">
      <c r="A343">
        <v>3</v>
      </c>
      <c r="B343">
        <v>98</v>
      </c>
      <c r="C343" s="13">
        <f>Arrivals!F343</f>
        <v>4686.4758980937368</v>
      </c>
      <c r="D343" s="13">
        <f>Arrivals!K343</f>
        <v>300</v>
      </c>
      <c r="E343" s="14">
        <f>D343*8/Settings!$B$28+Settings!$B$29</f>
        <v>24.02</v>
      </c>
      <c r="F343" s="14">
        <f t="shared" si="77"/>
        <v>4686.4758980937368</v>
      </c>
      <c r="G343" s="14">
        <f t="shared" ref="G343:G365" si="88">K342</f>
        <v>4709.3303946427968</v>
      </c>
      <c r="H343" s="14">
        <f t="shared" si="78"/>
        <v>4709.3303946427968</v>
      </c>
      <c r="I343" s="14">
        <f>MOD(H343-Settings!$B$32,Settings!$B$33)</f>
        <v>389.33039464279682</v>
      </c>
      <c r="J343" s="14">
        <f>IF(I343&lt;Settings!$B$30,IF(Settings!$B$30-I343&gt;=E343,H343,H343+(Settings!$B$30-I343)+Settings!$B$31),H343+(Settings!$B$33-I343))</f>
        <v>4709.3303946427968</v>
      </c>
      <c r="K343" s="14">
        <f t="shared" si="79"/>
        <v>4733.3503946427973</v>
      </c>
      <c r="L343" s="14">
        <f t="shared" si="80"/>
        <v>4733.3503946427973</v>
      </c>
      <c r="M343" s="14">
        <f t="shared" ref="M343:M365" si="89">P342</f>
        <v>4709.8333336903424</v>
      </c>
      <c r="N343" s="14">
        <f t="shared" si="81"/>
        <v>4733.3503946427973</v>
      </c>
      <c r="O343" s="13">
        <f>Arrivals!I343</f>
        <v>5.8550515724069196</v>
      </c>
      <c r="P343" s="14">
        <f t="shared" si="82"/>
        <v>4739.2054462152046</v>
      </c>
      <c r="Q343" s="14">
        <f t="shared" si="83"/>
        <v>52.729548121467815</v>
      </c>
      <c r="R343" s="14">
        <f t="shared" si="84"/>
        <v>22.854496549060059</v>
      </c>
      <c r="S343" s="14">
        <f t="shared" si="85"/>
        <v>0</v>
      </c>
      <c r="T343" s="14">
        <f t="shared" si="86"/>
        <v>0</v>
      </c>
      <c r="U343" s="14">
        <f t="shared" si="87"/>
        <v>22.854496549060059</v>
      </c>
      <c r="V343" t="str">
        <f>IF(MOD(C343-Settings!$B$32,Settings!$B$33)&lt;Settings!$B$30,"Up","Down")</f>
        <v>Up</v>
      </c>
      <c r="W343" s="15">
        <f>IF(OR(E343&gt;Settings!$B$30,Q343&gt;Settings!$B$37),0,1)</f>
        <v>1</v>
      </c>
      <c r="X343" s="15">
        <f>IF(AND(W343=1,Q343&lt;=Settings!$B$36),1,0)</f>
        <v>1</v>
      </c>
    </row>
    <row r="344" spans="1:24" x14ac:dyDescent="0.25">
      <c r="A344">
        <v>3</v>
      </c>
      <c r="B344">
        <v>99</v>
      </c>
      <c r="C344" s="13">
        <f>Arrivals!F344</f>
        <v>4710.1881406430975</v>
      </c>
      <c r="D344" s="13">
        <f>Arrivals!K344</f>
        <v>300</v>
      </c>
      <c r="E344" s="14">
        <f>D344*8/Settings!$B$28+Settings!$B$29</f>
        <v>24.02</v>
      </c>
      <c r="F344" s="14">
        <f t="shared" si="77"/>
        <v>4710.1881406430975</v>
      </c>
      <c r="G344" s="14">
        <f t="shared" si="88"/>
        <v>4733.3503946427973</v>
      </c>
      <c r="H344" s="14">
        <f t="shared" si="78"/>
        <v>4733.3503946427973</v>
      </c>
      <c r="I344" s="14">
        <f>MOD(H344-Settings!$B$32,Settings!$B$33)</f>
        <v>413.35039464279726</v>
      </c>
      <c r="J344" s="14">
        <f>IF(I344&lt;Settings!$B$30,IF(Settings!$B$30-I344&gt;=E344,H344,H344+(Settings!$B$30-I344)+Settings!$B$31),H344+(Settings!$B$33-I344))</f>
        <v>4733.3503946427973</v>
      </c>
      <c r="K344" s="14">
        <f t="shared" si="79"/>
        <v>4757.3703946427977</v>
      </c>
      <c r="L344" s="14">
        <f t="shared" si="80"/>
        <v>4757.3703946427977</v>
      </c>
      <c r="M344" s="14">
        <f t="shared" si="89"/>
        <v>4739.2054462152046</v>
      </c>
      <c r="N344" s="14">
        <f t="shared" si="81"/>
        <v>4757.3703946427977</v>
      </c>
      <c r="O344" s="13">
        <f>Arrivals!I344</f>
        <v>2.4992460007680242</v>
      </c>
      <c r="P344" s="14">
        <f t="shared" si="82"/>
        <v>4759.8696406435656</v>
      </c>
      <c r="Q344" s="14">
        <f t="shared" si="83"/>
        <v>49.681500000468077</v>
      </c>
      <c r="R344" s="14">
        <f t="shared" si="84"/>
        <v>23.162253999699715</v>
      </c>
      <c r="S344" s="14">
        <f t="shared" si="85"/>
        <v>0</v>
      </c>
      <c r="T344" s="14">
        <f t="shared" si="86"/>
        <v>0</v>
      </c>
      <c r="U344" s="14">
        <f t="shared" si="87"/>
        <v>23.162253999699715</v>
      </c>
      <c r="V344" t="str">
        <f>IF(MOD(C344-Settings!$B$32,Settings!$B$33)&lt;Settings!$B$30,"Up","Down")</f>
        <v>Up</v>
      </c>
      <c r="W344" s="15">
        <f>IF(OR(E344&gt;Settings!$B$30,Q344&gt;Settings!$B$37),0,1)</f>
        <v>1</v>
      </c>
      <c r="X344" s="15">
        <f>IF(AND(W344=1,Q344&lt;=Settings!$B$36),1,0)</f>
        <v>1</v>
      </c>
    </row>
    <row r="345" spans="1:24" x14ac:dyDescent="0.25">
      <c r="A345">
        <v>3</v>
      </c>
      <c r="B345">
        <v>100</v>
      </c>
      <c r="C345" s="13">
        <f>Arrivals!F345</f>
        <v>4798.2706908456776</v>
      </c>
      <c r="D345" s="13">
        <f>Arrivals!K345</f>
        <v>300</v>
      </c>
      <c r="E345" s="14">
        <f>D345*8/Settings!$B$28+Settings!$B$29</f>
        <v>24.02</v>
      </c>
      <c r="F345" s="14">
        <f t="shared" si="77"/>
        <v>4798.2706908456776</v>
      </c>
      <c r="G345" s="14">
        <f t="shared" si="88"/>
        <v>4757.3703946427977</v>
      </c>
      <c r="H345" s="14">
        <f t="shared" si="78"/>
        <v>4798.2706908456776</v>
      </c>
      <c r="I345" s="14">
        <f>MOD(H345-Settings!$B$32,Settings!$B$33)</f>
        <v>478.27069084567756</v>
      </c>
      <c r="J345" s="14">
        <f>IF(I345&lt;Settings!$B$30,IF(Settings!$B$30-I345&gt;=E345,H345,H345+(Settings!$B$30-I345)+Settings!$B$31),H345+(Settings!$B$33-I345))</f>
        <v>4798.2706908456776</v>
      </c>
      <c r="K345" s="14">
        <f t="shared" si="79"/>
        <v>4822.290690845678</v>
      </c>
      <c r="L345" s="14">
        <f t="shared" si="80"/>
        <v>4822.290690845678</v>
      </c>
      <c r="M345" s="14">
        <f t="shared" si="89"/>
        <v>4759.8696406435656</v>
      </c>
      <c r="N345" s="14">
        <f t="shared" si="81"/>
        <v>4822.290690845678</v>
      </c>
      <c r="O345" s="13">
        <f>Arrivals!I345</f>
        <v>0.72244697236534017</v>
      </c>
      <c r="P345" s="14">
        <f t="shared" si="82"/>
        <v>4823.0131378180431</v>
      </c>
      <c r="Q345" s="14">
        <f t="shared" si="83"/>
        <v>24.742446972365542</v>
      </c>
      <c r="R345" s="14">
        <f t="shared" si="84"/>
        <v>0</v>
      </c>
      <c r="S345" s="14">
        <f t="shared" si="85"/>
        <v>0</v>
      </c>
      <c r="T345" s="14">
        <f t="shared" si="86"/>
        <v>0</v>
      </c>
      <c r="U345" s="14">
        <f t="shared" si="87"/>
        <v>0</v>
      </c>
      <c r="V345" t="str">
        <f>IF(MOD(C345-Settings!$B$32,Settings!$B$33)&lt;Settings!$B$30,"Up","Down")</f>
        <v>Up</v>
      </c>
      <c r="W345" s="15">
        <f>IF(OR(E345&gt;Settings!$B$30,Q345&gt;Settings!$B$37),0,1)</f>
        <v>1</v>
      </c>
      <c r="X345" s="15">
        <f>IF(AND(W345=1,Q345&lt;=Settings!$B$36),1,0)</f>
        <v>1</v>
      </c>
    </row>
    <row r="346" spans="1:24" x14ac:dyDescent="0.25">
      <c r="A346">
        <v>3</v>
      </c>
      <c r="B346">
        <v>101</v>
      </c>
      <c r="C346" s="13">
        <f>Arrivals!F346</f>
        <v>4802.6568706996295</v>
      </c>
      <c r="D346" s="13">
        <f>Arrivals!K346</f>
        <v>300</v>
      </c>
      <c r="E346" s="14">
        <f>D346*8/Settings!$B$28+Settings!$B$29</f>
        <v>24.02</v>
      </c>
      <c r="F346" s="14">
        <f t="shared" si="77"/>
        <v>4802.6568706996295</v>
      </c>
      <c r="G346" s="14">
        <f t="shared" si="88"/>
        <v>4822.290690845678</v>
      </c>
      <c r="H346" s="14">
        <f t="shared" si="78"/>
        <v>4822.290690845678</v>
      </c>
      <c r="I346" s="14">
        <f>MOD(H346-Settings!$B$32,Settings!$B$33)</f>
        <v>502.290690845678</v>
      </c>
      <c r="J346" s="14">
        <f>IF(I346&lt;Settings!$B$30,IF(Settings!$B$30-I346&gt;=E346,H346,H346+(Settings!$B$30-I346)+Settings!$B$31),H346+(Settings!$B$33-I346))</f>
        <v>4822.290690845678</v>
      </c>
      <c r="K346" s="14">
        <f t="shared" si="79"/>
        <v>4846.3106908456784</v>
      </c>
      <c r="L346" s="14">
        <f t="shared" si="80"/>
        <v>4846.3106908456784</v>
      </c>
      <c r="M346" s="14">
        <f t="shared" si="89"/>
        <v>4823.0131378180431</v>
      </c>
      <c r="N346" s="14">
        <f t="shared" si="81"/>
        <v>4846.3106908456784</v>
      </c>
      <c r="O346" s="13">
        <f>Arrivals!I346</f>
        <v>0.88666096063092514</v>
      </c>
      <c r="P346" s="14">
        <f t="shared" si="82"/>
        <v>4847.1973518063096</v>
      </c>
      <c r="Q346" s="14">
        <f t="shared" si="83"/>
        <v>44.54048110668009</v>
      </c>
      <c r="R346" s="14">
        <f t="shared" si="84"/>
        <v>19.633820146048492</v>
      </c>
      <c r="S346" s="14">
        <f t="shared" si="85"/>
        <v>0</v>
      </c>
      <c r="T346" s="14">
        <f t="shared" si="86"/>
        <v>0</v>
      </c>
      <c r="U346" s="14">
        <f t="shared" si="87"/>
        <v>19.633820146048492</v>
      </c>
      <c r="V346" t="str">
        <f>IF(MOD(C346-Settings!$B$32,Settings!$B$33)&lt;Settings!$B$30,"Up","Down")</f>
        <v>Up</v>
      </c>
      <c r="W346" s="15">
        <f>IF(OR(E346&gt;Settings!$B$30,Q346&gt;Settings!$B$37),0,1)</f>
        <v>1</v>
      </c>
      <c r="X346" s="15">
        <f>IF(AND(W346=1,Q346&lt;=Settings!$B$36),1,0)</f>
        <v>1</v>
      </c>
    </row>
    <row r="347" spans="1:24" x14ac:dyDescent="0.25">
      <c r="A347">
        <v>3</v>
      </c>
      <c r="B347">
        <v>102</v>
      </c>
      <c r="C347" s="13">
        <f>Arrivals!F347</f>
        <v>4901.666332558224</v>
      </c>
      <c r="D347" s="13">
        <f>Arrivals!K347</f>
        <v>300</v>
      </c>
      <c r="E347" s="14">
        <f>D347*8/Settings!$B$28+Settings!$B$29</f>
        <v>24.02</v>
      </c>
      <c r="F347" s="14">
        <f t="shared" si="77"/>
        <v>4901.666332558224</v>
      </c>
      <c r="G347" s="14">
        <f t="shared" si="88"/>
        <v>4846.3106908456784</v>
      </c>
      <c r="H347" s="14">
        <f t="shared" si="78"/>
        <v>4901.666332558224</v>
      </c>
      <c r="I347" s="14">
        <f>MOD(H347-Settings!$B$32,Settings!$B$33)</f>
        <v>581.66633255822398</v>
      </c>
      <c r="J347" s="14">
        <f>IF(I347&lt;Settings!$B$30,IF(Settings!$B$30-I347&gt;=E347,H347,H347+(Settings!$B$30-I347)+Settings!$B$31),H347+(Settings!$B$33-I347))</f>
        <v>5040</v>
      </c>
      <c r="K347" s="14">
        <f t="shared" si="79"/>
        <v>5064.0200000000004</v>
      </c>
      <c r="L347" s="14">
        <f t="shared" si="80"/>
        <v>5064.0200000000004</v>
      </c>
      <c r="M347" s="14">
        <f t="shared" si="89"/>
        <v>4847.1973518063096</v>
      </c>
      <c r="N347" s="14">
        <f t="shared" si="81"/>
        <v>5064.0200000000004</v>
      </c>
      <c r="O347" s="13">
        <f>Arrivals!I347</f>
        <v>2.8413380714811587</v>
      </c>
      <c r="P347" s="14">
        <f t="shared" si="82"/>
        <v>5066.8613380714814</v>
      </c>
      <c r="Q347" s="14">
        <f t="shared" si="83"/>
        <v>165.19500551325746</v>
      </c>
      <c r="R347" s="14">
        <f t="shared" si="84"/>
        <v>0</v>
      </c>
      <c r="S347" s="14">
        <f t="shared" si="85"/>
        <v>138.33366744177602</v>
      </c>
      <c r="T347" s="14">
        <f t="shared" si="86"/>
        <v>0</v>
      </c>
      <c r="U347" s="14">
        <f t="shared" si="87"/>
        <v>138.33366744177602</v>
      </c>
      <c r="V347" t="str">
        <f>IF(MOD(C347-Settings!$B$32,Settings!$B$33)&lt;Settings!$B$30,"Up","Down")</f>
        <v>Up</v>
      </c>
      <c r="W347" s="15">
        <f>IF(OR(E347&gt;Settings!$B$30,Q347&gt;Settings!$B$37),0,1)</f>
        <v>1</v>
      </c>
      <c r="X347" s="15">
        <f>IF(AND(W347=1,Q347&lt;=Settings!$B$36),1,0)</f>
        <v>0</v>
      </c>
    </row>
    <row r="348" spans="1:24" x14ac:dyDescent="0.25">
      <c r="A348">
        <v>3</v>
      </c>
      <c r="B348">
        <v>103</v>
      </c>
      <c r="C348" s="13">
        <f>Arrivals!F348</f>
        <v>4979.3788827088747</v>
      </c>
      <c r="D348" s="13">
        <f>Arrivals!K348</f>
        <v>300</v>
      </c>
      <c r="E348" s="14">
        <f>D348*8/Settings!$B$28+Settings!$B$29</f>
        <v>24.02</v>
      </c>
      <c r="F348" s="14">
        <f t="shared" si="77"/>
        <v>4979.3788827088747</v>
      </c>
      <c r="G348" s="14">
        <f t="shared" si="88"/>
        <v>5064.0200000000004</v>
      </c>
      <c r="H348" s="14">
        <f t="shared" si="78"/>
        <v>5064.0200000000004</v>
      </c>
      <c r="I348" s="14">
        <f>MOD(H348-Settings!$B$32,Settings!$B$33)</f>
        <v>24.020000000000437</v>
      </c>
      <c r="J348" s="14">
        <f>IF(I348&lt;Settings!$B$30,IF(Settings!$B$30-I348&gt;=E348,H348,H348+(Settings!$B$30-I348)+Settings!$B$31),H348+(Settings!$B$33-I348))</f>
        <v>5064.0200000000004</v>
      </c>
      <c r="K348" s="14">
        <f t="shared" si="79"/>
        <v>5088.0400000000009</v>
      </c>
      <c r="L348" s="14">
        <f t="shared" si="80"/>
        <v>5088.0400000000009</v>
      </c>
      <c r="M348" s="14">
        <f t="shared" si="89"/>
        <v>5066.8613380714814</v>
      </c>
      <c r="N348" s="14">
        <f t="shared" si="81"/>
        <v>5088.0400000000009</v>
      </c>
      <c r="O348" s="13">
        <f>Arrivals!I348</f>
        <v>4.8112749201166727</v>
      </c>
      <c r="P348" s="14">
        <f t="shared" si="82"/>
        <v>5092.8512749201172</v>
      </c>
      <c r="Q348" s="14">
        <f t="shared" si="83"/>
        <v>113.47239221124255</v>
      </c>
      <c r="R348" s="14">
        <f t="shared" si="84"/>
        <v>84.641117291125738</v>
      </c>
      <c r="S348" s="14">
        <f t="shared" si="85"/>
        <v>0</v>
      </c>
      <c r="T348" s="14">
        <f t="shared" si="86"/>
        <v>0</v>
      </c>
      <c r="U348" s="14">
        <f t="shared" si="87"/>
        <v>84.641117291125738</v>
      </c>
      <c r="V348" t="str">
        <f>IF(MOD(C348-Settings!$B$32,Settings!$B$33)&lt;Settings!$B$30,"Up","Down")</f>
        <v>Down</v>
      </c>
      <c r="W348" s="15">
        <f>IF(OR(E348&gt;Settings!$B$30,Q348&gt;Settings!$B$37),0,1)</f>
        <v>1</v>
      </c>
      <c r="X348" s="15">
        <f>IF(AND(W348=1,Q348&lt;=Settings!$B$36),1,0)</f>
        <v>1</v>
      </c>
    </row>
    <row r="349" spans="1:24" x14ac:dyDescent="0.25">
      <c r="A349">
        <v>3</v>
      </c>
      <c r="B349">
        <v>104</v>
      </c>
      <c r="C349" s="13">
        <f>Arrivals!F349</f>
        <v>5028.8266271171824</v>
      </c>
      <c r="D349" s="13">
        <f>Arrivals!K349</f>
        <v>300</v>
      </c>
      <c r="E349" s="14">
        <f>D349*8/Settings!$B$28+Settings!$B$29</f>
        <v>24.02</v>
      </c>
      <c r="F349" s="14">
        <f t="shared" si="77"/>
        <v>5028.8266271171824</v>
      </c>
      <c r="G349" s="14">
        <f t="shared" si="88"/>
        <v>5088.0400000000009</v>
      </c>
      <c r="H349" s="14">
        <f t="shared" si="78"/>
        <v>5088.0400000000009</v>
      </c>
      <c r="I349" s="14">
        <f>MOD(H349-Settings!$B$32,Settings!$B$33)</f>
        <v>48.040000000000873</v>
      </c>
      <c r="J349" s="14">
        <f>IF(I349&lt;Settings!$B$30,IF(Settings!$B$30-I349&gt;=E349,H349,H349+(Settings!$B$30-I349)+Settings!$B$31),H349+(Settings!$B$33-I349))</f>
        <v>5088.0400000000009</v>
      </c>
      <c r="K349" s="14">
        <f t="shared" si="79"/>
        <v>5112.0600000000013</v>
      </c>
      <c r="L349" s="14">
        <f t="shared" si="80"/>
        <v>5112.0600000000013</v>
      </c>
      <c r="M349" s="14">
        <f t="shared" si="89"/>
        <v>5092.8512749201172</v>
      </c>
      <c r="N349" s="14">
        <f t="shared" si="81"/>
        <v>5112.0600000000013</v>
      </c>
      <c r="O349" s="13">
        <f>Arrivals!I349</f>
        <v>0.32346493215639482</v>
      </c>
      <c r="P349" s="14">
        <f t="shared" si="82"/>
        <v>5112.3834649321579</v>
      </c>
      <c r="Q349" s="14">
        <f t="shared" si="83"/>
        <v>83.556837814975552</v>
      </c>
      <c r="R349" s="14">
        <f t="shared" si="84"/>
        <v>59.213372882818476</v>
      </c>
      <c r="S349" s="14">
        <f t="shared" si="85"/>
        <v>0</v>
      </c>
      <c r="T349" s="14">
        <f t="shared" si="86"/>
        <v>0</v>
      </c>
      <c r="U349" s="14">
        <f t="shared" si="87"/>
        <v>59.213372882818476</v>
      </c>
      <c r="V349" t="str">
        <f>IF(MOD(C349-Settings!$B$32,Settings!$B$33)&lt;Settings!$B$30,"Up","Down")</f>
        <v>Down</v>
      </c>
      <c r="W349" s="15">
        <f>IF(OR(E349&gt;Settings!$B$30,Q349&gt;Settings!$B$37),0,1)</f>
        <v>1</v>
      </c>
      <c r="X349" s="15">
        <f>IF(AND(W349=1,Q349&lt;=Settings!$B$36),1,0)</f>
        <v>1</v>
      </c>
    </row>
    <row r="350" spans="1:24" x14ac:dyDescent="0.25">
      <c r="A350">
        <v>3</v>
      </c>
      <c r="B350">
        <v>105</v>
      </c>
      <c r="C350" s="13">
        <f>Arrivals!F350</f>
        <v>5039.7864451746655</v>
      </c>
      <c r="D350" s="13">
        <f>Arrivals!K350</f>
        <v>300</v>
      </c>
      <c r="E350" s="14">
        <f>D350*8/Settings!$B$28+Settings!$B$29</f>
        <v>24.02</v>
      </c>
      <c r="F350" s="14">
        <f t="shared" si="77"/>
        <v>5039.7864451746655</v>
      </c>
      <c r="G350" s="14">
        <f t="shared" si="88"/>
        <v>5112.0600000000013</v>
      </c>
      <c r="H350" s="14">
        <f t="shared" si="78"/>
        <v>5112.0600000000013</v>
      </c>
      <c r="I350" s="14">
        <f>MOD(H350-Settings!$B$32,Settings!$B$33)</f>
        <v>72.06000000000131</v>
      </c>
      <c r="J350" s="14">
        <f>IF(I350&lt;Settings!$B$30,IF(Settings!$B$30-I350&gt;=E350,H350,H350+(Settings!$B$30-I350)+Settings!$B$31),H350+(Settings!$B$33-I350))</f>
        <v>5112.0600000000013</v>
      </c>
      <c r="K350" s="14">
        <f t="shared" si="79"/>
        <v>5136.0800000000017</v>
      </c>
      <c r="L350" s="14">
        <f t="shared" si="80"/>
        <v>5136.0800000000017</v>
      </c>
      <c r="M350" s="14">
        <f t="shared" si="89"/>
        <v>5112.3834649321579</v>
      </c>
      <c r="N350" s="14">
        <f t="shared" si="81"/>
        <v>5136.0800000000017</v>
      </c>
      <c r="O350" s="13">
        <f>Arrivals!I350</f>
        <v>3.8409046922894698</v>
      </c>
      <c r="P350" s="14">
        <f t="shared" si="82"/>
        <v>5139.9209046922915</v>
      </c>
      <c r="Q350" s="14">
        <f t="shared" si="83"/>
        <v>100.13445951762606</v>
      </c>
      <c r="R350" s="14">
        <f t="shared" si="84"/>
        <v>72.27355482533585</v>
      </c>
      <c r="S350" s="14">
        <f t="shared" si="85"/>
        <v>0</v>
      </c>
      <c r="T350" s="14">
        <f t="shared" si="86"/>
        <v>0</v>
      </c>
      <c r="U350" s="14">
        <f t="shared" si="87"/>
        <v>72.27355482533585</v>
      </c>
      <c r="V350" t="str">
        <f>IF(MOD(C350-Settings!$B$32,Settings!$B$33)&lt;Settings!$B$30,"Up","Down")</f>
        <v>Down</v>
      </c>
      <c r="W350" s="15">
        <f>IF(OR(E350&gt;Settings!$B$30,Q350&gt;Settings!$B$37),0,1)</f>
        <v>1</v>
      </c>
      <c r="X350" s="15">
        <f>IF(AND(W350=1,Q350&lt;=Settings!$B$36),1,0)</f>
        <v>1</v>
      </c>
    </row>
    <row r="351" spans="1:24" x14ac:dyDescent="0.25">
      <c r="A351">
        <v>3</v>
      </c>
      <c r="B351">
        <v>106</v>
      </c>
      <c r="C351" s="13">
        <f>Arrivals!F351</f>
        <v>5228.4789779513576</v>
      </c>
      <c r="D351" s="13">
        <f>Arrivals!K351</f>
        <v>300</v>
      </c>
      <c r="E351" s="14">
        <f>D351*8/Settings!$B$28+Settings!$B$29</f>
        <v>24.02</v>
      </c>
      <c r="F351" s="14">
        <f t="shared" si="77"/>
        <v>5228.4789779513576</v>
      </c>
      <c r="G351" s="14">
        <f t="shared" si="88"/>
        <v>5136.0800000000017</v>
      </c>
      <c r="H351" s="14">
        <f t="shared" si="78"/>
        <v>5228.4789779513576</v>
      </c>
      <c r="I351" s="14">
        <f>MOD(H351-Settings!$B$32,Settings!$B$33)</f>
        <v>188.47897795135759</v>
      </c>
      <c r="J351" s="14">
        <f>IF(I351&lt;Settings!$B$30,IF(Settings!$B$30-I351&gt;=E351,H351,H351+(Settings!$B$30-I351)+Settings!$B$31),H351+(Settings!$B$33-I351))</f>
        <v>5228.4789779513576</v>
      </c>
      <c r="K351" s="14">
        <f t="shared" si="79"/>
        <v>5252.498977951358</v>
      </c>
      <c r="L351" s="14">
        <f t="shared" si="80"/>
        <v>5252.498977951358</v>
      </c>
      <c r="M351" s="14">
        <f t="shared" si="89"/>
        <v>5139.9209046922915</v>
      </c>
      <c r="N351" s="14">
        <f t="shared" si="81"/>
        <v>5252.498977951358</v>
      </c>
      <c r="O351" s="13">
        <f>Arrivals!I351</f>
        <v>0.76749072597198664</v>
      </c>
      <c r="P351" s="14">
        <f t="shared" si="82"/>
        <v>5253.2664686773296</v>
      </c>
      <c r="Q351" s="14">
        <f t="shared" si="83"/>
        <v>24.78749072597202</v>
      </c>
      <c r="R351" s="14">
        <f t="shared" si="84"/>
        <v>0</v>
      </c>
      <c r="S351" s="14">
        <f t="shared" si="85"/>
        <v>0</v>
      </c>
      <c r="T351" s="14">
        <f t="shared" si="86"/>
        <v>0</v>
      </c>
      <c r="U351" s="14">
        <f t="shared" si="87"/>
        <v>0</v>
      </c>
      <c r="V351" t="str">
        <f>IF(MOD(C351-Settings!$B$32,Settings!$B$33)&lt;Settings!$B$30,"Up","Down")</f>
        <v>Up</v>
      </c>
      <c r="W351" s="15">
        <f>IF(OR(E351&gt;Settings!$B$30,Q351&gt;Settings!$B$37),0,1)</f>
        <v>1</v>
      </c>
      <c r="X351" s="15">
        <f>IF(AND(W351=1,Q351&lt;=Settings!$B$36),1,0)</f>
        <v>1</v>
      </c>
    </row>
    <row r="352" spans="1:24" x14ac:dyDescent="0.25">
      <c r="A352">
        <v>3</v>
      </c>
      <c r="B352">
        <v>107</v>
      </c>
      <c r="C352" s="13">
        <f>Arrivals!F352</f>
        <v>5233.7511162850751</v>
      </c>
      <c r="D352" s="13">
        <f>Arrivals!K352</f>
        <v>300</v>
      </c>
      <c r="E352" s="14">
        <f>D352*8/Settings!$B$28+Settings!$B$29</f>
        <v>24.02</v>
      </c>
      <c r="F352" s="14">
        <f t="shared" si="77"/>
        <v>5233.7511162850751</v>
      </c>
      <c r="G352" s="14">
        <f t="shared" si="88"/>
        <v>5252.498977951358</v>
      </c>
      <c r="H352" s="14">
        <f t="shared" si="78"/>
        <v>5252.498977951358</v>
      </c>
      <c r="I352" s="14">
        <f>MOD(H352-Settings!$B$32,Settings!$B$33)</f>
        <v>212.49897795135803</v>
      </c>
      <c r="J352" s="14">
        <f>IF(I352&lt;Settings!$B$30,IF(Settings!$B$30-I352&gt;=E352,H352,H352+(Settings!$B$30-I352)+Settings!$B$31),H352+(Settings!$B$33-I352))</f>
        <v>5252.498977951358</v>
      </c>
      <c r="K352" s="14">
        <f t="shared" si="79"/>
        <v>5276.5189779513585</v>
      </c>
      <c r="L352" s="14">
        <f t="shared" si="80"/>
        <v>5276.5189779513585</v>
      </c>
      <c r="M352" s="14">
        <f t="shared" si="89"/>
        <v>5253.2664686773296</v>
      </c>
      <c r="N352" s="14">
        <f t="shared" si="81"/>
        <v>5276.5189779513585</v>
      </c>
      <c r="O352" s="13">
        <f>Arrivals!I352</f>
        <v>1.434263551292476</v>
      </c>
      <c r="P352" s="14">
        <f t="shared" si="82"/>
        <v>5277.9532415026506</v>
      </c>
      <c r="Q352" s="14">
        <f t="shared" si="83"/>
        <v>44.202125217575485</v>
      </c>
      <c r="R352" s="14">
        <f t="shared" si="84"/>
        <v>18.747861666282915</v>
      </c>
      <c r="S352" s="14">
        <f t="shared" si="85"/>
        <v>0</v>
      </c>
      <c r="T352" s="14">
        <f t="shared" si="86"/>
        <v>0</v>
      </c>
      <c r="U352" s="14">
        <f t="shared" si="87"/>
        <v>18.747861666282915</v>
      </c>
      <c r="V352" t="str">
        <f>IF(MOD(C352-Settings!$B$32,Settings!$B$33)&lt;Settings!$B$30,"Up","Down")</f>
        <v>Up</v>
      </c>
      <c r="W352" s="15">
        <f>IF(OR(E352&gt;Settings!$B$30,Q352&gt;Settings!$B$37),0,1)</f>
        <v>1</v>
      </c>
      <c r="X352" s="15">
        <f>IF(AND(W352=1,Q352&lt;=Settings!$B$36),1,0)</f>
        <v>1</v>
      </c>
    </row>
    <row r="353" spans="1:24" x14ac:dyDescent="0.25">
      <c r="A353">
        <v>3</v>
      </c>
      <c r="B353">
        <v>108</v>
      </c>
      <c r="C353" s="13">
        <f>Arrivals!F353</f>
        <v>5327.4297258759389</v>
      </c>
      <c r="D353" s="13">
        <f>Arrivals!K353</f>
        <v>300</v>
      </c>
      <c r="E353" s="14">
        <f>D353*8/Settings!$B$28+Settings!$B$29</f>
        <v>24.02</v>
      </c>
      <c r="F353" s="14">
        <f t="shared" si="77"/>
        <v>5327.4297258759389</v>
      </c>
      <c r="G353" s="14">
        <f t="shared" si="88"/>
        <v>5276.5189779513585</v>
      </c>
      <c r="H353" s="14">
        <f t="shared" si="78"/>
        <v>5327.4297258759389</v>
      </c>
      <c r="I353" s="14">
        <f>MOD(H353-Settings!$B$32,Settings!$B$33)</f>
        <v>287.42972587593886</v>
      </c>
      <c r="J353" s="14">
        <f>IF(I353&lt;Settings!$B$30,IF(Settings!$B$30-I353&gt;=E353,H353,H353+(Settings!$B$30-I353)+Settings!$B$31),H353+(Settings!$B$33-I353))</f>
        <v>5327.4297258759389</v>
      </c>
      <c r="K353" s="14">
        <f t="shared" si="79"/>
        <v>5351.4497258759393</v>
      </c>
      <c r="L353" s="14">
        <f t="shared" si="80"/>
        <v>5351.4497258759393</v>
      </c>
      <c r="M353" s="14">
        <f t="shared" si="89"/>
        <v>5277.9532415026506</v>
      </c>
      <c r="N353" s="14">
        <f t="shared" si="81"/>
        <v>5351.4497258759393</v>
      </c>
      <c r="O353" s="13">
        <f>Arrivals!I353</f>
        <v>1.5765891728492016</v>
      </c>
      <c r="P353" s="14">
        <f t="shared" si="82"/>
        <v>5353.0263150487881</v>
      </c>
      <c r="Q353" s="14">
        <f t="shared" si="83"/>
        <v>25.596589172849235</v>
      </c>
      <c r="R353" s="14">
        <f t="shared" si="84"/>
        <v>0</v>
      </c>
      <c r="S353" s="14">
        <f t="shared" si="85"/>
        <v>0</v>
      </c>
      <c r="T353" s="14">
        <f t="shared" si="86"/>
        <v>0</v>
      </c>
      <c r="U353" s="14">
        <f t="shared" si="87"/>
        <v>0</v>
      </c>
      <c r="V353" t="str">
        <f>IF(MOD(C353-Settings!$B$32,Settings!$B$33)&lt;Settings!$B$30,"Up","Down")</f>
        <v>Up</v>
      </c>
      <c r="W353" s="15">
        <f>IF(OR(E353&gt;Settings!$B$30,Q353&gt;Settings!$B$37),0,1)</f>
        <v>1</v>
      </c>
      <c r="X353" s="15">
        <f>IF(AND(W353=1,Q353&lt;=Settings!$B$36),1,0)</f>
        <v>1</v>
      </c>
    </row>
    <row r="354" spans="1:24" x14ac:dyDescent="0.25">
      <c r="A354">
        <v>3</v>
      </c>
      <c r="B354">
        <v>109</v>
      </c>
      <c r="C354" s="13">
        <f>Arrivals!F354</f>
        <v>5448.5588018365715</v>
      </c>
      <c r="D354" s="13">
        <f>Arrivals!K354</f>
        <v>300</v>
      </c>
      <c r="E354" s="14">
        <f>D354*8/Settings!$B$28+Settings!$B$29</f>
        <v>24.02</v>
      </c>
      <c r="F354" s="14">
        <f t="shared" si="77"/>
        <v>5448.5588018365715</v>
      </c>
      <c r="G354" s="14">
        <f t="shared" si="88"/>
        <v>5351.4497258759393</v>
      </c>
      <c r="H354" s="14">
        <f t="shared" si="78"/>
        <v>5448.5588018365715</v>
      </c>
      <c r="I354" s="14">
        <f>MOD(H354-Settings!$B$32,Settings!$B$33)</f>
        <v>408.55880183657155</v>
      </c>
      <c r="J354" s="14">
        <f>IF(I354&lt;Settings!$B$30,IF(Settings!$B$30-I354&gt;=E354,H354,H354+(Settings!$B$30-I354)+Settings!$B$31),H354+(Settings!$B$33-I354))</f>
        <v>5448.5588018365715</v>
      </c>
      <c r="K354" s="14">
        <f t="shared" si="79"/>
        <v>5472.578801836572</v>
      </c>
      <c r="L354" s="14">
        <f t="shared" si="80"/>
        <v>5472.578801836572</v>
      </c>
      <c r="M354" s="14">
        <f t="shared" si="89"/>
        <v>5353.0263150487881</v>
      </c>
      <c r="N354" s="14">
        <f t="shared" si="81"/>
        <v>5472.578801836572</v>
      </c>
      <c r="O354" s="13">
        <f>Arrivals!I354</f>
        <v>6.4508880851111483</v>
      </c>
      <c r="P354" s="14">
        <f t="shared" si="82"/>
        <v>5479.0296899216828</v>
      </c>
      <c r="Q354" s="14">
        <f t="shared" si="83"/>
        <v>30.470888085111255</v>
      </c>
      <c r="R354" s="14">
        <f t="shared" si="84"/>
        <v>0</v>
      </c>
      <c r="S354" s="14">
        <f t="shared" si="85"/>
        <v>0</v>
      </c>
      <c r="T354" s="14">
        <f t="shared" si="86"/>
        <v>0</v>
      </c>
      <c r="U354" s="14">
        <f t="shared" si="87"/>
        <v>0</v>
      </c>
      <c r="V354" t="str">
        <f>IF(MOD(C354-Settings!$B$32,Settings!$B$33)&lt;Settings!$B$30,"Up","Down")</f>
        <v>Up</v>
      </c>
      <c r="W354" s="15">
        <f>IF(OR(E354&gt;Settings!$B$30,Q354&gt;Settings!$B$37),0,1)</f>
        <v>1</v>
      </c>
      <c r="X354" s="15">
        <f>IF(AND(W354=1,Q354&lt;=Settings!$B$36),1,0)</f>
        <v>1</v>
      </c>
    </row>
    <row r="355" spans="1:24" x14ac:dyDescent="0.25">
      <c r="A355">
        <v>3</v>
      </c>
      <c r="B355">
        <v>110</v>
      </c>
      <c r="C355" s="13">
        <f>Arrivals!F355</f>
        <v>5552.3106582910423</v>
      </c>
      <c r="D355" s="13">
        <f>Arrivals!K355</f>
        <v>300</v>
      </c>
      <c r="E355" s="14">
        <f>D355*8/Settings!$B$28+Settings!$B$29</f>
        <v>24.02</v>
      </c>
      <c r="F355" s="14">
        <f t="shared" si="77"/>
        <v>5552.3106582910423</v>
      </c>
      <c r="G355" s="14">
        <f t="shared" si="88"/>
        <v>5472.578801836572</v>
      </c>
      <c r="H355" s="14">
        <f t="shared" si="78"/>
        <v>5552.3106582910423</v>
      </c>
      <c r="I355" s="14">
        <f>MOD(H355-Settings!$B$32,Settings!$B$33)</f>
        <v>512.31065829104227</v>
      </c>
      <c r="J355" s="14">
        <f>IF(I355&lt;Settings!$B$30,IF(Settings!$B$30-I355&gt;=E355,H355,H355+(Settings!$B$30-I355)+Settings!$B$31),H355+(Settings!$B$33-I355))</f>
        <v>5552.3106582910423</v>
      </c>
      <c r="K355" s="14">
        <f t="shared" si="79"/>
        <v>5576.3306582910427</v>
      </c>
      <c r="L355" s="14">
        <f t="shared" si="80"/>
        <v>5576.3306582910427</v>
      </c>
      <c r="M355" s="14">
        <f t="shared" si="89"/>
        <v>5479.0296899216828</v>
      </c>
      <c r="N355" s="14">
        <f t="shared" si="81"/>
        <v>5576.3306582910427</v>
      </c>
      <c r="O355" s="13">
        <f>Arrivals!I355</f>
        <v>3.8818930123571516</v>
      </c>
      <c r="P355" s="14">
        <f t="shared" si="82"/>
        <v>5580.2125513033998</v>
      </c>
      <c r="Q355" s="14">
        <f t="shared" si="83"/>
        <v>27.901893012357505</v>
      </c>
      <c r="R355" s="14">
        <f t="shared" si="84"/>
        <v>0</v>
      </c>
      <c r="S355" s="14">
        <f t="shared" si="85"/>
        <v>0</v>
      </c>
      <c r="T355" s="14">
        <f t="shared" si="86"/>
        <v>0</v>
      </c>
      <c r="U355" s="14">
        <f t="shared" si="87"/>
        <v>0</v>
      </c>
      <c r="V355" t="str">
        <f>IF(MOD(C355-Settings!$B$32,Settings!$B$33)&lt;Settings!$B$30,"Up","Down")</f>
        <v>Up</v>
      </c>
      <c r="W355" s="15">
        <f>IF(OR(E355&gt;Settings!$B$30,Q355&gt;Settings!$B$37),0,1)</f>
        <v>1</v>
      </c>
      <c r="X355" s="15">
        <f>IF(AND(W355=1,Q355&lt;=Settings!$B$36),1,0)</f>
        <v>1</v>
      </c>
    </row>
    <row r="356" spans="1:24" x14ac:dyDescent="0.25">
      <c r="A356">
        <v>3</v>
      </c>
      <c r="B356">
        <v>111</v>
      </c>
      <c r="C356" s="13">
        <f>Arrivals!F356</f>
        <v>5823.6620171736204</v>
      </c>
      <c r="D356" s="13">
        <f>Arrivals!K356</f>
        <v>300</v>
      </c>
      <c r="E356" s="14">
        <f>D356*8/Settings!$B$28+Settings!$B$29</f>
        <v>24.02</v>
      </c>
      <c r="F356" s="14">
        <f t="shared" si="77"/>
        <v>5823.6620171736204</v>
      </c>
      <c r="G356" s="14">
        <f t="shared" si="88"/>
        <v>5576.3306582910427</v>
      </c>
      <c r="H356" s="14">
        <f t="shared" si="78"/>
        <v>5823.6620171736204</v>
      </c>
      <c r="I356" s="14">
        <f>MOD(H356-Settings!$B$32,Settings!$B$33)</f>
        <v>63.66201717362037</v>
      </c>
      <c r="J356" s="14">
        <f>IF(I356&lt;Settings!$B$30,IF(Settings!$B$30-I356&gt;=E356,H356,H356+(Settings!$B$30-I356)+Settings!$B$31),H356+(Settings!$B$33-I356))</f>
        <v>5823.6620171736204</v>
      </c>
      <c r="K356" s="14">
        <f t="shared" si="79"/>
        <v>5847.6820171736208</v>
      </c>
      <c r="L356" s="14">
        <f t="shared" si="80"/>
        <v>5847.6820171736208</v>
      </c>
      <c r="M356" s="14">
        <f t="shared" si="89"/>
        <v>5580.2125513033998</v>
      </c>
      <c r="N356" s="14">
        <f t="shared" si="81"/>
        <v>5847.6820171736208</v>
      </c>
      <c r="O356" s="13">
        <f>Arrivals!I356</f>
        <v>5.8076572285900303</v>
      </c>
      <c r="P356" s="14">
        <f t="shared" si="82"/>
        <v>5853.4896744022108</v>
      </c>
      <c r="Q356" s="14">
        <f t="shared" si="83"/>
        <v>29.827657228590397</v>
      </c>
      <c r="R356" s="14">
        <f t="shared" si="84"/>
        <v>0</v>
      </c>
      <c r="S356" s="14">
        <f t="shared" si="85"/>
        <v>0</v>
      </c>
      <c r="T356" s="14">
        <f t="shared" si="86"/>
        <v>0</v>
      </c>
      <c r="U356" s="14">
        <f t="shared" si="87"/>
        <v>0</v>
      </c>
      <c r="V356" t="str">
        <f>IF(MOD(C356-Settings!$B$32,Settings!$B$33)&lt;Settings!$B$30,"Up","Down")</f>
        <v>Up</v>
      </c>
      <c r="W356" s="15">
        <f>IF(OR(E356&gt;Settings!$B$30,Q356&gt;Settings!$B$37),0,1)</f>
        <v>1</v>
      </c>
      <c r="X356" s="15">
        <f>IF(AND(W356=1,Q356&lt;=Settings!$B$36),1,0)</f>
        <v>1</v>
      </c>
    </row>
    <row r="357" spans="1:24" x14ac:dyDescent="0.25">
      <c r="A357">
        <v>3</v>
      </c>
      <c r="B357">
        <v>112</v>
      </c>
      <c r="C357" s="13">
        <f>Arrivals!F357</f>
        <v>5859.4528478564507</v>
      </c>
      <c r="D357" s="13">
        <f>Arrivals!K357</f>
        <v>300</v>
      </c>
      <c r="E357" s="14">
        <f>D357*8/Settings!$B$28+Settings!$B$29</f>
        <v>24.02</v>
      </c>
      <c r="F357" s="14">
        <f t="shared" si="77"/>
        <v>5859.4528478564507</v>
      </c>
      <c r="G357" s="14">
        <f t="shared" si="88"/>
        <v>5847.6820171736208</v>
      </c>
      <c r="H357" s="14">
        <f t="shared" si="78"/>
        <v>5859.4528478564507</v>
      </c>
      <c r="I357" s="14">
        <f>MOD(H357-Settings!$B$32,Settings!$B$33)</f>
        <v>99.452847856450717</v>
      </c>
      <c r="J357" s="14">
        <f>IF(I357&lt;Settings!$B$30,IF(Settings!$B$30-I357&gt;=E357,H357,H357+(Settings!$B$30-I357)+Settings!$B$31),H357+(Settings!$B$33-I357))</f>
        <v>5859.4528478564507</v>
      </c>
      <c r="K357" s="14">
        <f t="shared" si="79"/>
        <v>5883.4728478564512</v>
      </c>
      <c r="L357" s="14">
        <f t="shared" si="80"/>
        <v>5883.4728478564512</v>
      </c>
      <c r="M357" s="14">
        <f t="shared" si="89"/>
        <v>5853.4896744022108</v>
      </c>
      <c r="N357" s="14">
        <f t="shared" si="81"/>
        <v>5883.4728478564512</v>
      </c>
      <c r="O357" s="13">
        <f>Arrivals!I357</f>
        <v>0.49752631898048122</v>
      </c>
      <c r="P357" s="14">
        <f t="shared" si="82"/>
        <v>5883.970374175432</v>
      </c>
      <c r="Q357" s="14">
        <f t="shared" si="83"/>
        <v>24.517526318981254</v>
      </c>
      <c r="R357" s="14">
        <f t="shared" si="84"/>
        <v>0</v>
      </c>
      <c r="S357" s="14">
        <f t="shared" si="85"/>
        <v>0</v>
      </c>
      <c r="T357" s="14">
        <f t="shared" si="86"/>
        <v>0</v>
      </c>
      <c r="U357" s="14">
        <f t="shared" si="87"/>
        <v>0</v>
      </c>
      <c r="V357" t="str">
        <f>IF(MOD(C357-Settings!$B$32,Settings!$B$33)&lt;Settings!$B$30,"Up","Down")</f>
        <v>Up</v>
      </c>
      <c r="W357" s="15">
        <f>IF(OR(E357&gt;Settings!$B$30,Q357&gt;Settings!$B$37),0,1)</f>
        <v>1</v>
      </c>
      <c r="X357" s="15">
        <f>IF(AND(W357=1,Q357&lt;=Settings!$B$36),1,0)</f>
        <v>1</v>
      </c>
    </row>
    <row r="358" spans="1:24" x14ac:dyDescent="0.25">
      <c r="A358">
        <v>3</v>
      </c>
      <c r="B358">
        <v>113</v>
      </c>
      <c r="C358" s="13">
        <f>Arrivals!F358</f>
        <v>6004.4980388830354</v>
      </c>
      <c r="D358" s="13">
        <f>Arrivals!K358</f>
        <v>300</v>
      </c>
      <c r="E358" s="14">
        <f>D358*8/Settings!$B$28+Settings!$B$29</f>
        <v>24.02</v>
      </c>
      <c r="F358" s="14">
        <f t="shared" si="77"/>
        <v>6004.4980388830354</v>
      </c>
      <c r="G358" s="14">
        <f t="shared" si="88"/>
        <v>5883.4728478564512</v>
      </c>
      <c r="H358" s="14">
        <f t="shared" si="78"/>
        <v>6004.4980388830354</v>
      </c>
      <c r="I358" s="14">
        <f>MOD(H358-Settings!$B$32,Settings!$B$33)</f>
        <v>244.49803888303541</v>
      </c>
      <c r="J358" s="14">
        <f>IF(I358&lt;Settings!$B$30,IF(Settings!$B$30-I358&gt;=E358,H358,H358+(Settings!$B$30-I358)+Settings!$B$31),H358+(Settings!$B$33-I358))</f>
        <v>6004.4980388830354</v>
      </c>
      <c r="K358" s="14">
        <f t="shared" si="79"/>
        <v>6028.5180388830358</v>
      </c>
      <c r="L358" s="14">
        <f t="shared" si="80"/>
        <v>6028.5180388830358</v>
      </c>
      <c r="M358" s="14">
        <f t="shared" si="89"/>
        <v>5883.970374175432</v>
      </c>
      <c r="N358" s="14">
        <f t="shared" si="81"/>
        <v>6028.5180388830358</v>
      </c>
      <c r="O358" s="13">
        <f>Arrivals!I358</f>
        <v>4.805699599379639</v>
      </c>
      <c r="P358" s="14">
        <f t="shared" si="82"/>
        <v>6033.3237384824151</v>
      </c>
      <c r="Q358" s="14">
        <f t="shared" si="83"/>
        <v>28.825699599379732</v>
      </c>
      <c r="R358" s="14">
        <f t="shared" si="84"/>
        <v>0</v>
      </c>
      <c r="S358" s="14">
        <f t="shared" si="85"/>
        <v>0</v>
      </c>
      <c r="T358" s="14">
        <f t="shared" si="86"/>
        <v>0</v>
      </c>
      <c r="U358" s="14">
        <f t="shared" si="87"/>
        <v>0</v>
      </c>
      <c r="V358" t="str">
        <f>IF(MOD(C358-Settings!$B$32,Settings!$B$33)&lt;Settings!$B$30,"Up","Down")</f>
        <v>Up</v>
      </c>
      <c r="W358" s="15">
        <f>IF(OR(E358&gt;Settings!$B$30,Q358&gt;Settings!$B$37),0,1)</f>
        <v>1</v>
      </c>
      <c r="X358" s="15">
        <f>IF(AND(W358=1,Q358&lt;=Settings!$B$36),1,0)</f>
        <v>1</v>
      </c>
    </row>
    <row r="359" spans="1:24" x14ac:dyDescent="0.25">
      <c r="A359">
        <v>3</v>
      </c>
      <c r="B359">
        <v>114</v>
      </c>
      <c r="C359" s="13">
        <f>Arrivals!F359</f>
        <v>6064.6986412947253</v>
      </c>
      <c r="D359" s="13">
        <f>Arrivals!K359</f>
        <v>300</v>
      </c>
      <c r="E359" s="14">
        <f>D359*8/Settings!$B$28+Settings!$B$29</f>
        <v>24.02</v>
      </c>
      <c r="F359" s="14">
        <f t="shared" si="77"/>
        <v>6064.6986412947253</v>
      </c>
      <c r="G359" s="14">
        <f t="shared" si="88"/>
        <v>6028.5180388830358</v>
      </c>
      <c r="H359" s="14">
        <f t="shared" si="78"/>
        <v>6064.6986412947253</v>
      </c>
      <c r="I359" s="14">
        <f>MOD(H359-Settings!$B$32,Settings!$B$33)</f>
        <v>304.69864129472535</v>
      </c>
      <c r="J359" s="14">
        <f>IF(I359&lt;Settings!$B$30,IF(Settings!$B$30-I359&gt;=E359,H359,H359+(Settings!$B$30-I359)+Settings!$B$31),H359+(Settings!$B$33-I359))</f>
        <v>6064.6986412947253</v>
      </c>
      <c r="K359" s="14">
        <f t="shared" si="79"/>
        <v>6088.7186412947258</v>
      </c>
      <c r="L359" s="14">
        <f t="shared" si="80"/>
        <v>6088.7186412947258</v>
      </c>
      <c r="M359" s="14">
        <f t="shared" si="89"/>
        <v>6033.3237384824151</v>
      </c>
      <c r="N359" s="14">
        <f t="shared" si="81"/>
        <v>6088.7186412947258</v>
      </c>
      <c r="O359" s="13">
        <f>Arrivals!I359</f>
        <v>0.15010435986532605</v>
      </c>
      <c r="P359" s="14">
        <f t="shared" si="82"/>
        <v>6088.8687456545913</v>
      </c>
      <c r="Q359" s="14">
        <f t="shared" si="83"/>
        <v>24.170104359865945</v>
      </c>
      <c r="R359" s="14">
        <f t="shared" si="84"/>
        <v>0</v>
      </c>
      <c r="S359" s="14">
        <f t="shared" si="85"/>
        <v>0</v>
      </c>
      <c r="T359" s="14">
        <f t="shared" si="86"/>
        <v>0</v>
      </c>
      <c r="U359" s="14">
        <f t="shared" si="87"/>
        <v>0</v>
      </c>
      <c r="V359" t="str">
        <f>IF(MOD(C359-Settings!$B$32,Settings!$B$33)&lt;Settings!$B$30,"Up","Down")</f>
        <v>Up</v>
      </c>
      <c r="W359" s="15">
        <f>IF(OR(E359&gt;Settings!$B$30,Q359&gt;Settings!$B$37),0,1)</f>
        <v>1</v>
      </c>
      <c r="X359" s="15">
        <f>IF(AND(W359=1,Q359&lt;=Settings!$B$36),1,0)</f>
        <v>1</v>
      </c>
    </row>
    <row r="360" spans="1:24" x14ac:dyDescent="0.25">
      <c r="A360">
        <v>3</v>
      </c>
      <c r="B360">
        <v>115</v>
      </c>
      <c r="C360" s="13">
        <f>Arrivals!F360</f>
        <v>6134.5115663548631</v>
      </c>
      <c r="D360" s="13">
        <f>Arrivals!K360</f>
        <v>300</v>
      </c>
      <c r="E360" s="14">
        <f>D360*8/Settings!$B$28+Settings!$B$29</f>
        <v>24.02</v>
      </c>
      <c r="F360" s="14">
        <f t="shared" si="77"/>
        <v>6134.5115663548631</v>
      </c>
      <c r="G360" s="14">
        <f t="shared" si="88"/>
        <v>6088.7186412947258</v>
      </c>
      <c r="H360" s="14">
        <f t="shared" si="78"/>
        <v>6134.5115663548631</v>
      </c>
      <c r="I360" s="14">
        <f>MOD(H360-Settings!$B$32,Settings!$B$33)</f>
        <v>374.51156635486313</v>
      </c>
      <c r="J360" s="14">
        <f>IF(I360&lt;Settings!$B$30,IF(Settings!$B$30-I360&gt;=E360,H360,H360+(Settings!$B$30-I360)+Settings!$B$31),H360+(Settings!$B$33-I360))</f>
        <v>6134.5115663548631</v>
      </c>
      <c r="K360" s="14">
        <f t="shared" si="79"/>
        <v>6158.5315663548636</v>
      </c>
      <c r="L360" s="14">
        <f t="shared" si="80"/>
        <v>6158.5315663548636</v>
      </c>
      <c r="M360" s="14">
        <f t="shared" si="89"/>
        <v>6088.8687456545913</v>
      </c>
      <c r="N360" s="14">
        <f t="shared" si="81"/>
        <v>6158.5315663548636</v>
      </c>
      <c r="O360" s="13">
        <f>Arrivals!I360</f>
        <v>5.5466358669385381E-2</v>
      </c>
      <c r="P360" s="14">
        <f t="shared" si="82"/>
        <v>6158.5870327135326</v>
      </c>
      <c r="Q360" s="14">
        <f t="shared" si="83"/>
        <v>24.075466358669473</v>
      </c>
      <c r="R360" s="14">
        <f t="shared" si="84"/>
        <v>0</v>
      </c>
      <c r="S360" s="14">
        <f t="shared" si="85"/>
        <v>0</v>
      </c>
      <c r="T360" s="14">
        <f t="shared" si="86"/>
        <v>0</v>
      </c>
      <c r="U360" s="14">
        <f t="shared" si="87"/>
        <v>0</v>
      </c>
      <c r="V360" t="str">
        <f>IF(MOD(C360-Settings!$B$32,Settings!$B$33)&lt;Settings!$B$30,"Up","Down")</f>
        <v>Up</v>
      </c>
      <c r="W360" s="15">
        <f>IF(OR(E360&gt;Settings!$B$30,Q360&gt;Settings!$B$37),0,1)</f>
        <v>1</v>
      </c>
      <c r="X360" s="15">
        <f>IF(AND(W360=1,Q360&lt;=Settings!$B$36),1,0)</f>
        <v>1</v>
      </c>
    </row>
    <row r="361" spans="1:24" x14ac:dyDescent="0.25">
      <c r="A361">
        <v>3</v>
      </c>
      <c r="B361">
        <v>116</v>
      </c>
      <c r="C361" s="13">
        <f>Arrivals!F361</f>
        <v>6273.9682721602749</v>
      </c>
      <c r="D361" s="13">
        <f>Arrivals!K361</f>
        <v>300</v>
      </c>
      <c r="E361" s="14">
        <f>D361*8/Settings!$B$28+Settings!$B$29</f>
        <v>24.02</v>
      </c>
      <c r="F361" s="14">
        <f t="shared" si="77"/>
        <v>6273.9682721602749</v>
      </c>
      <c r="G361" s="14">
        <f t="shared" si="88"/>
        <v>6158.5315663548636</v>
      </c>
      <c r="H361" s="14">
        <f t="shared" si="78"/>
        <v>6273.9682721602749</v>
      </c>
      <c r="I361" s="14">
        <f>MOD(H361-Settings!$B$32,Settings!$B$33)</f>
        <v>513.96827216027486</v>
      </c>
      <c r="J361" s="14">
        <f>IF(I361&lt;Settings!$B$30,IF(Settings!$B$30-I361&gt;=E361,H361,H361+(Settings!$B$30-I361)+Settings!$B$31),H361+(Settings!$B$33-I361))</f>
        <v>6273.9682721602749</v>
      </c>
      <c r="K361" s="14">
        <f t="shared" si="79"/>
        <v>6297.9882721602753</v>
      </c>
      <c r="L361" s="14">
        <f t="shared" si="80"/>
        <v>6297.9882721602753</v>
      </c>
      <c r="M361" s="14">
        <f t="shared" si="89"/>
        <v>6158.5870327135326</v>
      </c>
      <c r="N361" s="14">
        <f t="shared" si="81"/>
        <v>6297.9882721602753</v>
      </c>
      <c r="O361" s="13">
        <f>Arrivals!I361</f>
        <v>2.3722741761036734</v>
      </c>
      <c r="P361" s="14">
        <f t="shared" si="82"/>
        <v>6300.3605463363792</v>
      </c>
      <c r="Q361" s="14">
        <f t="shared" si="83"/>
        <v>26.392274176104365</v>
      </c>
      <c r="R361" s="14">
        <f t="shared" si="84"/>
        <v>0</v>
      </c>
      <c r="S361" s="14">
        <f t="shared" si="85"/>
        <v>0</v>
      </c>
      <c r="T361" s="14">
        <f t="shared" si="86"/>
        <v>0</v>
      </c>
      <c r="U361" s="14">
        <f t="shared" si="87"/>
        <v>0</v>
      </c>
      <c r="V361" t="str">
        <f>IF(MOD(C361-Settings!$B$32,Settings!$B$33)&lt;Settings!$B$30,"Up","Down")</f>
        <v>Up</v>
      </c>
      <c r="W361" s="15">
        <f>IF(OR(E361&gt;Settings!$B$30,Q361&gt;Settings!$B$37),0,1)</f>
        <v>1</v>
      </c>
      <c r="X361" s="15">
        <f>IF(AND(W361=1,Q361&lt;=Settings!$B$36),1,0)</f>
        <v>1</v>
      </c>
    </row>
    <row r="362" spans="1:24" x14ac:dyDescent="0.25">
      <c r="A362">
        <v>3</v>
      </c>
      <c r="B362">
        <v>117</v>
      </c>
      <c r="C362" s="13">
        <f>Arrivals!F362</f>
        <v>6301.4401086747775</v>
      </c>
      <c r="D362" s="13">
        <f>Arrivals!K362</f>
        <v>300</v>
      </c>
      <c r="E362" s="14">
        <f>D362*8/Settings!$B$28+Settings!$B$29</f>
        <v>24.02</v>
      </c>
      <c r="F362" s="14">
        <f t="shared" si="77"/>
        <v>6301.4401086747775</v>
      </c>
      <c r="G362" s="14">
        <f t="shared" si="88"/>
        <v>6297.9882721602753</v>
      </c>
      <c r="H362" s="14">
        <f t="shared" si="78"/>
        <v>6301.4401086747775</v>
      </c>
      <c r="I362" s="14">
        <f>MOD(H362-Settings!$B$32,Settings!$B$33)</f>
        <v>541.44010867477755</v>
      </c>
      <c r="J362" s="14">
        <f>IF(I362&lt;Settings!$B$30,IF(Settings!$B$30-I362&gt;=E362,H362,H362+(Settings!$B$30-I362)+Settings!$B$31),H362+(Settings!$B$33-I362))</f>
        <v>6301.4401086747775</v>
      </c>
      <c r="K362" s="14">
        <f t="shared" si="79"/>
        <v>6325.460108674778</v>
      </c>
      <c r="L362" s="14">
        <f t="shared" si="80"/>
        <v>6325.460108674778</v>
      </c>
      <c r="M362" s="14">
        <f t="shared" si="89"/>
        <v>6300.3605463363792</v>
      </c>
      <c r="N362" s="14">
        <f t="shared" si="81"/>
        <v>6325.460108674778</v>
      </c>
      <c r="O362" s="13">
        <f>Arrivals!I362</f>
        <v>13.506782485055934</v>
      </c>
      <c r="P362" s="14">
        <f t="shared" si="82"/>
        <v>6338.9668911598337</v>
      </c>
      <c r="Q362" s="14">
        <f t="shared" si="83"/>
        <v>37.526782485056174</v>
      </c>
      <c r="R362" s="14">
        <f t="shared" si="84"/>
        <v>0</v>
      </c>
      <c r="S362" s="14">
        <f t="shared" si="85"/>
        <v>0</v>
      </c>
      <c r="T362" s="14">
        <f t="shared" si="86"/>
        <v>0</v>
      </c>
      <c r="U362" s="14">
        <f t="shared" si="87"/>
        <v>0</v>
      </c>
      <c r="V362" t="str">
        <f>IF(MOD(C362-Settings!$B$32,Settings!$B$33)&lt;Settings!$B$30,"Up","Down")</f>
        <v>Up</v>
      </c>
      <c r="W362" s="15">
        <f>IF(OR(E362&gt;Settings!$B$30,Q362&gt;Settings!$B$37),0,1)</f>
        <v>1</v>
      </c>
      <c r="X362" s="15">
        <f>IF(AND(W362=1,Q362&lt;=Settings!$B$36),1,0)</f>
        <v>1</v>
      </c>
    </row>
    <row r="363" spans="1:24" x14ac:dyDescent="0.25">
      <c r="A363">
        <v>3</v>
      </c>
      <c r="B363">
        <v>118</v>
      </c>
      <c r="C363" s="13">
        <f>Arrivals!F363</f>
        <v>6325.2903475624425</v>
      </c>
      <c r="D363" s="13">
        <f>Arrivals!K363</f>
        <v>300</v>
      </c>
      <c r="E363" s="14">
        <f>D363*8/Settings!$B$28+Settings!$B$29</f>
        <v>24.02</v>
      </c>
      <c r="F363" s="14">
        <f t="shared" si="77"/>
        <v>6325.2903475624425</v>
      </c>
      <c r="G363" s="14">
        <f t="shared" si="88"/>
        <v>6325.460108674778</v>
      </c>
      <c r="H363" s="14">
        <f t="shared" si="78"/>
        <v>6325.460108674778</v>
      </c>
      <c r="I363" s="14">
        <f>MOD(H363-Settings!$B$32,Settings!$B$33)</f>
        <v>565.46010867477798</v>
      </c>
      <c r="J363" s="14">
        <f>IF(I363&lt;Settings!$B$30,IF(Settings!$B$30-I363&gt;=E363,H363,H363+(Settings!$B$30-I363)+Settings!$B$31),H363+(Settings!$B$33-I363))</f>
        <v>6325.460108674778</v>
      </c>
      <c r="K363" s="14">
        <f t="shared" si="79"/>
        <v>6349.4801086747784</v>
      </c>
      <c r="L363" s="14">
        <f t="shared" si="80"/>
        <v>6349.4801086747784</v>
      </c>
      <c r="M363" s="14">
        <f t="shared" si="89"/>
        <v>6338.9668911598337</v>
      </c>
      <c r="N363" s="14">
        <f t="shared" si="81"/>
        <v>6349.4801086747784</v>
      </c>
      <c r="O363" s="13">
        <f>Arrivals!I363</f>
        <v>8.1737556841350631</v>
      </c>
      <c r="P363" s="14">
        <f t="shared" si="82"/>
        <v>6357.6538643589138</v>
      </c>
      <c r="Q363" s="14">
        <f t="shared" si="83"/>
        <v>32.363516796471231</v>
      </c>
      <c r="R363" s="14">
        <f t="shared" si="84"/>
        <v>0.16976111233543634</v>
      </c>
      <c r="S363" s="14">
        <f t="shared" si="85"/>
        <v>0</v>
      </c>
      <c r="T363" s="14">
        <f t="shared" si="86"/>
        <v>0</v>
      </c>
      <c r="U363" s="14">
        <f t="shared" si="87"/>
        <v>0.16976111233543634</v>
      </c>
      <c r="V363" t="str">
        <f>IF(MOD(C363-Settings!$B$32,Settings!$B$33)&lt;Settings!$B$30,"Up","Down")</f>
        <v>Up</v>
      </c>
      <c r="W363" s="15">
        <f>IF(OR(E363&gt;Settings!$B$30,Q363&gt;Settings!$B$37),0,1)</f>
        <v>1</v>
      </c>
      <c r="X363" s="15">
        <f>IF(AND(W363=1,Q363&lt;=Settings!$B$36),1,0)</f>
        <v>1</v>
      </c>
    </row>
    <row r="364" spans="1:24" x14ac:dyDescent="0.25">
      <c r="A364">
        <v>3</v>
      </c>
      <c r="B364">
        <v>119</v>
      </c>
      <c r="C364" s="13">
        <f>Arrivals!F364</f>
        <v>6414.9352905850528</v>
      </c>
      <c r="D364" s="13">
        <f>Arrivals!K364</f>
        <v>300</v>
      </c>
      <c r="E364" s="14">
        <f>D364*8/Settings!$B$28+Settings!$B$29</f>
        <v>24.02</v>
      </c>
      <c r="F364" s="14">
        <f t="shared" si="77"/>
        <v>6414.9352905850528</v>
      </c>
      <c r="G364" s="14">
        <f t="shared" si="88"/>
        <v>6349.4801086747784</v>
      </c>
      <c r="H364" s="14">
        <f t="shared" si="78"/>
        <v>6414.9352905850528</v>
      </c>
      <c r="I364" s="14">
        <f>MOD(H364-Settings!$B$32,Settings!$B$33)</f>
        <v>654.93529058505283</v>
      </c>
      <c r="J364" s="14">
        <f>IF(I364&lt;Settings!$B$30,IF(Settings!$B$30-I364&gt;=E364,H364,H364+(Settings!$B$30-I364)+Settings!$B$31),H364+(Settings!$B$33-I364))</f>
        <v>6480</v>
      </c>
      <c r="K364" s="14">
        <f t="shared" si="79"/>
        <v>6504.02</v>
      </c>
      <c r="L364" s="14">
        <f t="shared" si="80"/>
        <v>6504.02</v>
      </c>
      <c r="M364" s="14">
        <f t="shared" si="89"/>
        <v>6357.6538643589138</v>
      </c>
      <c r="N364" s="14">
        <f t="shared" si="81"/>
        <v>6504.02</v>
      </c>
      <c r="O364" s="13">
        <f>Arrivals!I364</f>
        <v>0.46587024834262103</v>
      </c>
      <c r="P364" s="14">
        <f t="shared" si="82"/>
        <v>6504.4858702483434</v>
      </c>
      <c r="Q364" s="14">
        <f t="shared" si="83"/>
        <v>89.550579663290591</v>
      </c>
      <c r="R364" s="14">
        <f t="shared" si="84"/>
        <v>0</v>
      </c>
      <c r="S364" s="14">
        <f t="shared" si="85"/>
        <v>65.064709414947174</v>
      </c>
      <c r="T364" s="14">
        <f t="shared" si="86"/>
        <v>0</v>
      </c>
      <c r="U364" s="14">
        <f t="shared" si="87"/>
        <v>65.064709414947174</v>
      </c>
      <c r="V364" t="str">
        <f>IF(MOD(C364-Settings!$B$32,Settings!$B$33)&lt;Settings!$B$30,"Up","Down")</f>
        <v>Down</v>
      </c>
      <c r="W364" s="15">
        <f>IF(OR(E364&gt;Settings!$B$30,Q364&gt;Settings!$B$37),0,1)</f>
        <v>1</v>
      </c>
      <c r="X364" s="15">
        <f>IF(AND(W364=1,Q364&lt;=Settings!$B$36),1,0)</f>
        <v>1</v>
      </c>
    </row>
    <row r="365" spans="1:24" x14ac:dyDescent="0.25">
      <c r="A365">
        <v>3</v>
      </c>
      <c r="B365">
        <v>120</v>
      </c>
      <c r="C365" s="13">
        <f>Arrivals!F365</f>
        <v>6468.970155942051</v>
      </c>
      <c r="D365" s="13">
        <f>Arrivals!K365</f>
        <v>300</v>
      </c>
      <c r="E365" s="14">
        <f>D365*8/Settings!$B$28+Settings!$B$29</f>
        <v>24.02</v>
      </c>
      <c r="F365" s="14">
        <f t="shared" si="77"/>
        <v>6468.970155942051</v>
      </c>
      <c r="G365" s="14">
        <f t="shared" si="88"/>
        <v>6504.02</v>
      </c>
      <c r="H365" s="14">
        <f t="shared" si="78"/>
        <v>6504.02</v>
      </c>
      <c r="I365" s="14">
        <f>MOD(H365-Settings!$B$32,Settings!$B$33)</f>
        <v>24.020000000000437</v>
      </c>
      <c r="J365" s="14">
        <f>IF(I365&lt;Settings!$B$30,IF(Settings!$B$30-I365&gt;=E365,H365,H365+(Settings!$B$30-I365)+Settings!$B$31),H365+(Settings!$B$33-I365))</f>
        <v>6504.02</v>
      </c>
      <c r="K365" s="14">
        <f t="shared" si="79"/>
        <v>6528.0400000000009</v>
      </c>
      <c r="L365" s="14">
        <f t="shared" si="80"/>
        <v>6528.0400000000009</v>
      </c>
      <c r="M365" s="14">
        <f t="shared" si="89"/>
        <v>6504.4858702483434</v>
      </c>
      <c r="N365" s="14">
        <f t="shared" si="81"/>
        <v>6528.0400000000009</v>
      </c>
      <c r="O365" s="13">
        <f>Arrivals!I365</f>
        <v>6.03695971857847</v>
      </c>
      <c r="P365" s="14">
        <f t="shared" si="82"/>
        <v>6534.076959718579</v>
      </c>
      <c r="Q365" s="14">
        <f t="shared" si="83"/>
        <v>65.106803776528068</v>
      </c>
      <c r="R365" s="14">
        <f t="shared" si="84"/>
        <v>35.049844057949485</v>
      </c>
      <c r="S365" s="14">
        <f t="shared" si="85"/>
        <v>0</v>
      </c>
      <c r="T365" s="14">
        <f t="shared" si="86"/>
        <v>0</v>
      </c>
      <c r="U365" s="14">
        <f t="shared" si="87"/>
        <v>35.049844057949485</v>
      </c>
      <c r="V365" t="str">
        <f>IF(MOD(C365-Settings!$B$32,Settings!$B$33)&lt;Settings!$B$30,"Up","Down")</f>
        <v>Down</v>
      </c>
      <c r="W365" s="15">
        <f>IF(OR(E365&gt;Settings!$B$30,Q365&gt;Settings!$B$37),0,1)</f>
        <v>1</v>
      </c>
      <c r="X365" s="15">
        <f>IF(AND(W365=1,Q365&lt;=Settings!$B$36),1,0)</f>
        <v>1</v>
      </c>
    </row>
    <row r="366" spans="1:24" x14ac:dyDescent="0.25">
      <c r="A366">
        <v>4</v>
      </c>
      <c r="B366">
        <v>1</v>
      </c>
      <c r="C366" s="13">
        <f>Arrivals!F366</f>
        <v>123.38007194746596</v>
      </c>
      <c r="D366" s="13">
        <f>Arrivals!K366</f>
        <v>300</v>
      </c>
      <c r="E366" s="14">
        <f>D366*8/Settings!$B$28+Settings!$B$29</f>
        <v>24.02</v>
      </c>
      <c r="F366" s="14">
        <f t="shared" si="77"/>
        <v>123.38007194746596</v>
      </c>
      <c r="G366" s="14">
        <v>0</v>
      </c>
      <c r="H366" s="14">
        <f t="shared" si="78"/>
        <v>123.38007194746596</v>
      </c>
      <c r="I366" s="14">
        <f>MOD(H366-Settings!$B$32,Settings!$B$33)</f>
        <v>123.38007194746596</v>
      </c>
      <c r="J366" s="14">
        <f>IF(I366&lt;Settings!$B$30,IF(Settings!$B$30-I366&gt;=E366,H366,H366+(Settings!$B$30-I366)+Settings!$B$31),H366+(Settings!$B$33-I366))</f>
        <v>123.38007194746596</v>
      </c>
      <c r="K366" s="14">
        <f t="shared" si="79"/>
        <v>147.40007194746596</v>
      </c>
      <c r="L366" s="14">
        <f t="shared" si="80"/>
        <v>147.40007194746596</v>
      </c>
      <c r="M366" s="14">
        <v>0</v>
      </c>
      <c r="N366" s="14">
        <f t="shared" si="81"/>
        <v>147.40007194746596</v>
      </c>
      <c r="O366" s="13">
        <f>Arrivals!I366</f>
        <v>3.1371773532165412</v>
      </c>
      <c r="P366" s="14">
        <f t="shared" si="82"/>
        <v>150.5372493006825</v>
      </c>
      <c r="Q366" s="14">
        <f t="shared" si="83"/>
        <v>27.157177353216539</v>
      </c>
      <c r="R366" s="14">
        <f t="shared" si="84"/>
        <v>0</v>
      </c>
      <c r="S366" s="14">
        <f t="shared" si="85"/>
        <v>0</v>
      </c>
      <c r="T366" s="14">
        <f t="shared" si="86"/>
        <v>0</v>
      </c>
      <c r="U366" s="14">
        <f t="shared" si="87"/>
        <v>0</v>
      </c>
      <c r="V366" t="str">
        <f>IF(MOD(C366-Settings!$B$32,Settings!$B$33)&lt;Settings!$B$30,"Up","Down")</f>
        <v>Up</v>
      </c>
      <c r="W366" s="15">
        <f>IF(OR(E366&gt;Settings!$B$30,Q366&gt;Settings!$B$37),0,1)</f>
        <v>1</v>
      </c>
      <c r="X366" s="15">
        <f>IF(AND(W366=1,Q366&lt;=Settings!$B$36),1,0)</f>
        <v>1</v>
      </c>
    </row>
    <row r="367" spans="1:24" x14ac:dyDescent="0.25">
      <c r="A367">
        <v>4</v>
      </c>
      <c r="B367">
        <v>2</v>
      </c>
      <c r="C367" s="13">
        <f>Arrivals!F367</f>
        <v>124.27792438534316</v>
      </c>
      <c r="D367" s="13">
        <f>Arrivals!K367</f>
        <v>300</v>
      </c>
      <c r="E367" s="14">
        <f>D367*8/Settings!$B$28+Settings!$B$29</f>
        <v>24.02</v>
      </c>
      <c r="F367" s="14">
        <f t="shared" si="77"/>
        <v>124.27792438534316</v>
      </c>
      <c r="G367" s="14">
        <f t="shared" ref="G367:G398" si="90">K366</f>
        <v>147.40007194746596</v>
      </c>
      <c r="H367" s="14">
        <f t="shared" si="78"/>
        <v>147.40007194746596</v>
      </c>
      <c r="I367" s="14">
        <f>MOD(H367-Settings!$B$32,Settings!$B$33)</f>
        <v>147.40007194746596</v>
      </c>
      <c r="J367" s="14">
        <f>IF(I367&lt;Settings!$B$30,IF(Settings!$B$30-I367&gt;=E367,H367,H367+(Settings!$B$30-I367)+Settings!$B$31),H367+(Settings!$B$33-I367))</f>
        <v>147.40007194746596</v>
      </c>
      <c r="K367" s="14">
        <f t="shared" si="79"/>
        <v>171.42007194746597</v>
      </c>
      <c r="L367" s="14">
        <f t="shared" si="80"/>
        <v>171.42007194746597</v>
      </c>
      <c r="M367" s="14">
        <f t="shared" ref="M367:M398" si="91">P366</f>
        <v>150.5372493006825</v>
      </c>
      <c r="N367" s="14">
        <f t="shared" si="81"/>
        <v>171.42007194746597</v>
      </c>
      <c r="O367" s="13">
        <f>Arrivals!I367</f>
        <v>3.5146091409320142</v>
      </c>
      <c r="P367" s="14">
        <f t="shared" si="82"/>
        <v>174.93468108839798</v>
      </c>
      <c r="Q367" s="14">
        <f t="shared" si="83"/>
        <v>50.656756703054825</v>
      </c>
      <c r="R367" s="14">
        <f t="shared" si="84"/>
        <v>23.122147562122805</v>
      </c>
      <c r="S367" s="14">
        <f t="shared" si="85"/>
        <v>0</v>
      </c>
      <c r="T367" s="14">
        <f t="shared" si="86"/>
        <v>0</v>
      </c>
      <c r="U367" s="14">
        <f t="shared" si="87"/>
        <v>23.122147562122805</v>
      </c>
      <c r="V367" t="str">
        <f>IF(MOD(C367-Settings!$B$32,Settings!$B$33)&lt;Settings!$B$30,"Up","Down")</f>
        <v>Up</v>
      </c>
      <c r="W367" s="15">
        <f>IF(OR(E367&gt;Settings!$B$30,Q367&gt;Settings!$B$37),0,1)</f>
        <v>1</v>
      </c>
      <c r="X367" s="15">
        <f>IF(AND(W367=1,Q367&lt;=Settings!$B$36),1,0)</f>
        <v>1</v>
      </c>
    </row>
    <row r="368" spans="1:24" x14ac:dyDescent="0.25">
      <c r="A368">
        <v>4</v>
      </c>
      <c r="B368">
        <v>3</v>
      </c>
      <c r="C368" s="13">
        <f>Arrivals!F368</f>
        <v>184.09686073956135</v>
      </c>
      <c r="D368" s="13">
        <f>Arrivals!K368</f>
        <v>300</v>
      </c>
      <c r="E368" s="14">
        <f>D368*8/Settings!$B$28+Settings!$B$29</f>
        <v>24.02</v>
      </c>
      <c r="F368" s="14">
        <f t="shared" si="77"/>
        <v>184.09686073956135</v>
      </c>
      <c r="G368" s="14">
        <f t="shared" si="90"/>
        <v>171.42007194746597</v>
      </c>
      <c r="H368" s="14">
        <f t="shared" si="78"/>
        <v>184.09686073956135</v>
      </c>
      <c r="I368" s="14">
        <f>MOD(H368-Settings!$B$32,Settings!$B$33)</f>
        <v>184.09686073956135</v>
      </c>
      <c r="J368" s="14">
        <f>IF(I368&lt;Settings!$B$30,IF(Settings!$B$30-I368&gt;=E368,H368,H368+(Settings!$B$30-I368)+Settings!$B$31),H368+(Settings!$B$33-I368))</f>
        <v>184.09686073956135</v>
      </c>
      <c r="K368" s="14">
        <f t="shared" si="79"/>
        <v>208.11686073956136</v>
      </c>
      <c r="L368" s="14">
        <f t="shared" si="80"/>
        <v>208.11686073956136</v>
      </c>
      <c r="M368" s="14">
        <f t="shared" si="91"/>
        <v>174.93468108839798</v>
      </c>
      <c r="N368" s="14">
        <f t="shared" si="81"/>
        <v>208.11686073956136</v>
      </c>
      <c r="O368" s="13">
        <f>Arrivals!I368</f>
        <v>1.6742273084447254</v>
      </c>
      <c r="P368" s="14">
        <f t="shared" si="82"/>
        <v>209.79108804800609</v>
      </c>
      <c r="Q368" s="14">
        <f t="shared" si="83"/>
        <v>25.694227308444738</v>
      </c>
      <c r="R368" s="14">
        <f t="shared" si="84"/>
        <v>0</v>
      </c>
      <c r="S368" s="14">
        <f t="shared" si="85"/>
        <v>0</v>
      </c>
      <c r="T368" s="14">
        <f t="shared" si="86"/>
        <v>0</v>
      </c>
      <c r="U368" s="14">
        <f t="shared" si="87"/>
        <v>0</v>
      </c>
      <c r="V368" t="str">
        <f>IF(MOD(C368-Settings!$B$32,Settings!$B$33)&lt;Settings!$B$30,"Up","Down")</f>
        <v>Up</v>
      </c>
      <c r="W368" s="15">
        <f>IF(OR(E368&gt;Settings!$B$30,Q368&gt;Settings!$B$37),0,1)</f>
        <v>1</v>
      </c>
      <c r="X368" s="15">
        <f>IF(AND(W368=1,Q368&lt;=Settings!$B$36),1,0)</f>
        <v>1</v>
      </c>
    </row>
    <row r="369" spans="1:24" x14ac:dyDescent="0.25">
      <c r="A369">
        <v>4</v>
      </c>
      <c r="B369">
        <v>4</v>
      </c>
      <c r="C369" s="13">
        <f>Arrivals!F369</f>
        <v>211.21194678549946</v>
      </c>
      <c r="D369" s="13">
        <f>Arrivals!K369</f>
        <v>300</v>
      </c>
      <c r="E369" s="14">
        <f>D369*8/Settings!$B$28+Settings!$B$29</f>
        <v>24.02</v>
      </c>
      <c r="F369" s="14">
        <f t="shared" si="77"/>
        <v>211.21194678549946</v>
      </c>
      <c r="G369" s="14">
        <f t="shared" si="90"/>
        <v>208.11686073956136</v>
      </c>
      <c r="H369" s="14">
        <f t="shared" si="78"/>
        <v>211.21194678549946</v>
      </c>
      <c r="I369" s="14">
        <f>MOD(H369-Settings!$B$32,Settings!$B$33)</f>
        <v>211.21194678549946</v>
      </c>
      <c r="J369" s="14">
        <f>IF(I369&lt;Settings!$B$30,IF(Settings!$B$30-I369&gt;=E369,H369,H369+(Settings!$B$30-I369)+Settings!$B$31),H369+(Settings!$B$33-I369))</f>
        <v>211.21194678549946</v>
      </c>
      <c r="K369" s="14">
        <f t="shared" si="79"/>
        <v>235.23194678549947</v>
      </c>
      <c r="L369" s="14">
        <f t="shared" si="80"/>
        <v>235.23194678549947</v>
      </c>
      <c r="M369" s="14">
        <f t="shared" si="91"/>
        <v>209.79108804800609</v>
      </c>
      <c r="N369" s="14">
        <f t="shared" si="81"/>
        <v>235.23194678549947</v>
      </c>
      <c r="O369" s="13">
        <f>Arrivals!I369</f>
        <v>0.27164279690419829</v>
      </c>
      <c r="P369" s="14">
        <f t="shared" si="82"/>
        <v>235.50358958240366</v>
      </c>
      <c r="Q369" s="14">
        <f t="shared" si="83"/>
        <v>24.291642796904199</v>
      </c>
      <c r="R369" s="14">
        <f t="shared" si="84"/>
        <v>0</v>
      </c>
      <c r="S369" s="14">
        <f t="shared" si="85"/>
        <v>0</v>
      </c>
      <c r="T369" s="14">
        <f t="shared" si="86"/>
        <v>0</v>
      </c>
      <c r="U369" s="14">
        <f t="shared" si="87"/>
        <v>0</v>
      </c>
      <c r="V369" t="str">
        <f>IF(MOD(C369-Settings!$B$32,Settings!$B$33)&lt;Settings!$B$30,"Up","Down")</f>
        <v>Up</v>
      </c>
      <c r="W369" s="15">
        <f>IF(OR(E369&gt;Settings!$B$30,Q369&gt;Settings!$B$37),0,1)</f>
        <v>1</v>
      </c>
      <c r="X369" s="15">
        <f>IF(AND(W369=1,Q369&lt;=Settings!$B$36),1,0)</f>
        <v>1</v>
      </c>
    </row>
    <row r="370" spans="1:24" x14ac:dyDescent="0.25">
      <c r="A370">
        <v>4</v>
      </c>
      <c r="B370">
        <v>5</v>
      </c>
      <c r="C370" s="13">
        <f>Arrivals!F370</f>
        <v>362.38518516933982</v>
      </c>
      <c r="D370" s="13">
        <f>Arrivals!K370</f>
        <v>300</v>
      </c>
      <c r="E370" s="14">
        <f>D370*8/Settings!$B$28+Settings!$B$29</f>
        <v>24.02</v>
      </c>
      <c r="F370" s="14">
        <f t="shared" si="77"/>
        <v>362.38518516933982</v>
      </c>
      <c r="G370" s="14">
        <f t="shared" si="90"/>
        <v>235.23194678549947</v>
      </c>
      <c r="H370" s="14">
        <f t="shared" si="78"/>
        <v>362.38518516933982</v>
      </c>
      <c r="I370" s="14">
        <f>MOD(H370-Settings!$B$32,Settings!$B$33)</f>
        <v>362.38518516933982</v>
      </c>
      <c r="J370" s="14">
        <f>IF(I370&lt;Settings!$B$30,IF(Settings!$B$30-I370&gt;=E370,H370,H370+(Settings!$B$30-I370)+Settings!$B$31),H370+(Settings!$B$33-I370))</f>
        <v>362.38518516933982</v>
      </c>
      <c r="K370" s="14">
        <f t="shared" si="79"/>
        <v>386.4051851693398</v>
      </c>
      <c r="L370" s="14">
        <f t="shared" si="80"/>
        <v>386.4051851693398</v>
      </c>
      <c r="M370" s="14">
        <f t="shared" si="91"/>
        <v>235.50358958240366</v>
      </c>
      <c r="N370" s="14">
        <f t="shared" si="81"/>
        <v>386.4051851693398</v>
      </c>
      <c r="O370" s="13">
        <f>Arrivals!I370</f>
        <v>2.6307100125422127</v>
      </c>
      <c r="P370" s="14">
        <f t="shared" si="82"/>
        <v>389.03589518188204</v>
      </c>
      <c r="Q370" s="14">
        <f t="shared" si="83"/>
        <v>26.65071001254222</v>
      </c>
      <c r="R370" s="14">
        <f t="shared" si="84"/>
        <v>0</v>
      </c>
      <c r="S370" s="14">
        <f t="shared" si="85"/>
        <v>0</v>
      </c>
      <c r="T370" s="14">
        <f t="shared" si="86"/>
        <v>0</v>
      </c>
      <c r="U370" s="14">
        <f t="shared" si="87"/>
        <v>0</v>
      </c>
      <c r="V370" t="str">
        <f>IF(MOD(C370-Settings!$B$32,Settings!$B$33)&lt;Settings!$B$30,"Up","Down")</f>
        <v>Up</v>
      </c>
      <c r="W370" s="15">
        <f>IF(OR(E370&gt;Settings!$B$30,Q370&gt;Settings!$B$37),0,1)</f>
        <v>1</v>
      </c>
      <c r="X370" s="15">
        <f>IF(AND(W370=1,Q370&lt;=Settings!$B$36),1,0)</f>
        <v>1</v>
      </c>
    </row>
    <row r="371" spans="1:24" x14ac:dyDescent="0.25">
      <c r="A371">
        <v>4</v>
      </c>
      <c r="B371">
        <v>6</v>
      </c>
      <c r="C371" s="13">
        <f>Arrivals!F371</f>
        <v>369.51891847295946</v>
      </c>
      <c r="D371" s="13">
        <f>Arrivals!K371</f>
        <v>300</v>
      </c>
      <c r="E371" s="14">
        <f>D371*8/Settings!$B$28+Settings!$B$29</f>
        <v>24.02</v>
      </c>
      <c r="F371" s="14">
        <f t="shared" si="77"/>
        <v>369.51891847295946</v>
      </c>
      <c r="G371" s="14">
        <f t="shared" si="90"/>
        <v>386.4051851693398</v>
      </c>
      <c r="H371" s="14">
        <f t="shared" si="78"/>
        <v>386.4051851693398</v>
      </c>
      <c r="I371" s="14">
        <f>MOD(H371-Settings!$B$32,Settings!$B$33)</f>
        <v>386.4051851693398</v>
      </c>
      <c r="J371" s="14">
        <f>IF(I371&lt;Settings!$B$30,IF(Settings!$B$30-I371&gt;=E371,H371,H371+(Settings!$B$30-I371)+Settings!$B$31),H371+(Settings!$B$33-I371))</f>
        <v>386.4051851693398</v>
      </c>
      <c r="K371" s="14">
        <f t="shared" si="79"/>
        <v>410.42518516933978</v>
      </c>
      <c r="L371" s="14">
        <f t="shared" si="80"/>
        <v>410.42518516933978</v>
      </c>
      <c r="M371" s="14">
        <f t="shared" si="91"/>
        <v>389.03589518188204</v>
      </c>
      <c r="N371" s="14">
        <f t="shared" si="81"/>
        <v>410.42518516933978</v>
      </c>
      <c r="O371" s="13">
        <f>Arrivals!I371</f>
        <v>0.33915717723947814</v>
      </c>
      <c r="P371" s="14">
        <f t="shared" si="82"/>
        <v>410.76434234657927</v>
      </c>
      <c r="Q371" s="14">
        <f t="shared" si="83"/>
        <v>41.245423873619814</v>
      </c>
      <c r="R371" s="14">
        <f t="shared" si="84"/>
        <v>16.886266696380346</v>
      </c>
      <c r="S371" s="14">
        <f t="shared" si="85"/>
        <v>0</v>
      </c>
      <c r="T371" s="14">
        <f t="shared" si="86"/>
        <v>0</v>
      </c>
      <c r="U371" s="14">
        <f t="shared" si="87"/>
        <v>16.886266696380346</v>
      </c>
      <c r="V371" t="str">
        <f>IF(MOD(C371-Settings!$B$32,Settings!$B$33)&lt;Settings!$B$30,"Up","Down")</f>
        <v>Up</v>
      </c>
      <c r="W371" s="15">
        <f>IF(OR(E371&gt;Settings!$B$30,Q371&gt;Settings!$B$37),0,1)</f>
        <v>1</v>
      </c>
      <c r="X371" s="15">
        <f>IF(AND(W371=1,Q371&lt;=Settings!$B$36),1,0)</f>
        <v>1</v>
      </c>
    </row>
    <row r="372" spans="1:24" x14ac:dyDescent="0.25">
      <c r="A372">
        <v>4</v>
      </c>
      <c r="B372">
        <v>7</v>
      </c>
      <c r="C372" s="13">
        <f>Arrivals!F372</f>
        <v>372.96064879362962</v>
      </c>
      <c r="D372" s="13">
        <f>Arrivals!K372</f>
        <v>300</v>
      </c>
      <c r="E372" s="14">
        <f>D372*8/Settings!$B$28+Settings!$B$29</f>
        <v>24.02</v>
      </c>
      <c r="F372" s="14">
        <f t="shared" si="77"/>
        <v>372.96064879362962</v>
      </c>
      <c r="G372" s="14">
        <f t="shared" si="90"/>
        <v>410.42518516933978</v>
      </c>
      <c r="H372" s="14">
        <f t="shared" si="78"/>
        <v>410.42518516933978</v>
      </c>
      <c r="I372" s="14">
        <f>MOD(H372-Settings!$B$32,Settings!$B$33)</f>
        <v>410.42518516933978</v>
      </c>
      <c r="J372" s="14">
        <f>IF(I372&lt;Settings!$B$30,IF(Settings!$B$30-I372&gt;=E372,H372,H372+(Settings!$B$30-I372)+Settings!$B$31),H372+(Settings!$B$33-I372))</f>
        <v>410.42518516933978</v>
      </c>
      <c r="K372" s="14">
        <f t="shared" si="79"/>
        <v>434.44518516933977</v>
      </c>
      <c r="L372" s="14">
        <f t="shared" si="80"/>
        <v>434.44518516933977</v>
      </c>
      <c r="M372" s="14">
        <f t="shared" si="91"/>
        <v>410.76434234657927</v>
      </c>
      <c r="N372" s="14">
        <f t="shared" si="81"/>
        <v>434.44518516933977</v>
      </c>
      <c r="O372" s="13">
        <f>Arrivals!I372</f>
        <v>1.4896946836366012</v>
      </c>
      <c r="P372" s="14">
        <f t="shared" si="82"/>
        <v>435.93487985297639</v>
      </c>
      <c r="Q372" s="14">
        <f t="shared" si="83"/>
        <v>62.974231059346778</v>
      </c>
      <c r="R372" s="14">
        <f t="shared" si="84"/>
        <v>37.464536375710168</v>
      </c>
      <c r="S372" s="14">
        <f t="shared" si="85"/>
        <v>0</v>
      </c>
      <c r="T372" s="14">
        <f t="shared" si="86"/>
        <v>0</v>
      </c>
      <c r="U372" s="14">
        <f t="shared" si="87"/>
        <v>37.464536375710168</v>
      </c>
      <c r="V372" t="str">
        <f>IF(MOD(C372-Settings!$B$32,Settings!$B$33)&lt;Settings!$B$30,"Up","Down")</f>
        <v>Up</v>
      </c>
      <c r="W372" s="15">
        <f>IF(OR(E372&gt;Settings!$B$30,Q372&gt;Settings!$B$37),0,1)</f>
        <v>1</v>
      </c>
      <c r="X372" s="15">
        <f>IF(AND(W372=1,Q372&lt;=Settings!$B$36),1,0)</f>
        <v>1</v>
      </c>
    </row>
    <row r="373" spans="1:24" x14ac:dyDescent="0.25">
      <c r="A373">
        <v>4</v>
      </c>
      <c r="B373">
        <v>8</v>
      </c>
      <c r="C373" s="13">
        <f>Arrivals!F373</f>
        <v>560.65175486692397</v>
      </c>
      <c r="D373" s="13">
        <f>Arrivals!K373</f>
        <v>300</v>
      </c>
      <c r="E373" s="14">
        <f>D373*8/Settings!$B$28+Settings!$B$29</f>
        <v>24.02</v>
      </c>
      <c r="F373" s="14">
        <f t="shared" si="77"/>
        <v>560.65175486692397</v>
      </c>
      <c r="G373" s="14">
        <f t="shared" si="90"/>
        <v>434.44518516933977</v>
      </c>
      <c r="H373" s="14">
        <f t="shared" si="78"/>
        <v>560.65175486692397</v>
      </c>
      <c r="I373" s="14">
        <f>MOD(H373-Settings!$B$32,Settings!$B$33)</f>
        <v>560.65175486692397</v>
      </c>
      <c r="J373" s="14">
        <f>IF(I373&lt;Settings!$B$30,IF(Settings!$B$30-I373&gt;=E373,H373,H373+(Settings!$B$30-I373)+Settings!$B$31),H373+(Settings!$B$33-I373))</f>
        <v>560.65175486692397</v>
      </c>
      <c r="K373" s="14">
        <f t="shared" si="79"/>
        <v>584.67175486692395</v>
      </c>
      <c r="L373" s="14">
        <f t="shared" si="80"/>
        <v>584.67175486692395</v>
      </c>
      <c r="M373" s="14">
        <f t="shared" si="91"/>
        <v>435.93487985297639</v>
      </c>
      <c r="N373" s="14">
        <f t="shared" si="81"/>
        <v>584.67175486692395</v>
      </c>
      <c r="O373" s="13">
        <f>Arrivals!I373</f>
        <v>10.685765590054988</v>
      </c>
      <c r="P373" s="14">
        <f t="shared" si="82"/>
        <v>595.35752045697893</v>
      </c>
      <c r="Q373" s="14">
        <f t="shared" si="83"/>
        <v>34.705765590054966</v>
      </c>
      <c r="R373" s="14">
        <f t="shared" si="84"/>
        <v>0</v>
      </c>
      <c r="S373" s="14">
        <f t="shared" si="85"/>
        <v>0</v>
      </c>
      <c r="T373" s="14">
        <f t="shared" si="86"/>
        <v>0</v>
      </c>
      <c r="U373" s="14">
        <f t="shared" si="87"/>
        <v>0</v>
      </c>
      <c r="V373" t="str">
        <f>IF(MOD(C373-Settings!$B$32,Settings!$B$33)&lt;Settings!$B$30,"Up","Down")</f>
        <v>Up</v>
      </c>
      <c r="W373" s="15">
        <f>IF(OR(E373&gt;Settings!$B$30,Q373&gt;Settings!$B$37),0,1)</f>
        <v>1</v>
      </c>
      <c r="X373" s="15">
        <f>IF(AND(W373=1,Q373&lt;=Settings!$B$36),1,0)</f>
        <v>1</v>
      </c>
    </row>
    <row r="374" spans="1:24" x14ac:dyDescent="0.25">
      <c r="A374">
        <v>4</v>
      </c>
      <c r="B374">
        <v>9</v>
      </c>
      <c r="C374" s="13">
        <f>Arrivals!F374</f>
        <v>698.95500352697491</v>
      </c>
      <c r="D374" s="13">
        <f>Arrivals!K374</f>
        <v>300</v>
      </c>
      <c r="E374" s="14">
        <f>D374*8/Settings!$B$28+Settings!$B$29</f>
        <v>24.02</v>
      </c>
      <c r="F374" s="14">
        <f t="shared" si="77"/>
        <v>698.95500352697491</v>
      </c>
      <c r="G374" s="14">
        <f t="shared" si="90"/>
        <v>584.67175486692395</v>
      </c>
      <c r="H374" s="14">
        <f t="shared" si="78"/>
        <v>698.95500352697491</v>
      </c>
      <c r="I374" s="14">
        <f>MOD(H374-Settings!$B$32,Settings!$B$33)</f>
        <v>698.95500352697491</v>
      </c>
      <c r="J374" s="14">
        <f>IF(I374&lt;Settings!$B$30,IF(Settings!$B$30-I374&gt;=E374,H374,H374+(Settings!$B$30-I374)+Settings!$B$31),H374+(Settings!$B$33-I374))</f>
        <v>720</v>
      </c>
      <c r="K374" s="14">
        <f t="shared" si="79"/>
        <v>744.02</v>
      </c>
      <c r="L374" s="14">
        <f t="shared" si="80"/>
        <v>744.02</v>
      </c>
      <c r="M374" s="14">
        <f t="shared" si="91"/>
        <v>595.35752045697893</v>
      </c>
      <c r="N374" s="14">
        <f t="shared" si="81"/>
        <v>744.02</v>
      </c>
      <c r="O374" s="13">
        <f>Arrivals!I374</f>
        <v>5.614823509610031</v>
      </c>
      <c r="P374" s="14">
        <f t="shared" si="82"/>
        <v>749.63482350960999</v>
      </c>
      <c r="Q374" s="14">
        <f t="shared" si="83"/>
        <v>50.679819982635081</v>
      </c>
      <c r="R374" s="14">
        <f t="shared" si="84"/>
        <v>0</v>
      </c>
      <c r="S374" s="14">
        <f t="shared" si="85"/>
        <v>21.044996473025094</v>
      </c>
      <c r="T374" s="14">
        <f t="shared" si="86"/>
        <v>0</v>
      </c>
      <c r="U374" s="14">
        <f t="shared" si="87"/>
        <v>21.044996473025094</v>
      </c>
      <c r="V374" t="str">
        <f>IF(MOD(C374-Settings!$B$32,Settings!$B$33)&lt;Settings!$B$30,"Up","Down")</f>
        <v>Down</v>
      </c>
      <c r="W374" s="15">
        <f>IF(OR(E374&gt;Settings!$B$30,Q374&gt;Settings!$B$37),0,1)</f>
        <v>1</v>
      </c>
      <c r="X374" s="15">
        <f>IF(AND(W374=1,Q374&lt;=Settings!$B$36),1,0)</f>
        <v>1</v>
      </c>
    </row>
    <row r="375" spans="1:24" x14ac:dyDescent="0.25">
      <c r="A375">
        <v>4</v>
      </c>
      <c r="B375">
        <v>10</v>
      </c>
      <c r="C375" s="13">
        <f>Arrivals!F375</f>
        <v>734.24071777194843</v>
      </c>
      <c r="D375" s="13">
        <f>Arrivals!K375</f>
        <v>300</v>
      </c>
      <c r="E375" s="14">
        <f>D375*8/Settings!$B$28+Settings!$B$29</f>
        <v>24.02</v>
      </c>
      <c r="F375" s="14">
        <f t="shared" si="77"/>
        <v>734.24071777194843</v>
      </c>
      <c r="G375" s="14">
        <f t="shared" si="90"/>
        <v>744.02</v>
      </c>
      <c r="H375" s="14">
        <f t="shared" si="78"/>
        <v>744.02</v>
      </c>
      <c r="I375" s="14">
        <f>MOD(H375-Settings!$B$32,Settings!$B$33)</f>
        <v>24.019999999999982</v>
      </c>
      <c r="J375" s="14">
        <f>IF(I375&lt;Settings!$B$30,IF(Settings!$B$30-I375&gt;=E375,H375,H375+(Settings!$B$30-I375)+Settings!$B$31),H375+(Settings!$B$33-I375))</f>
        <v>744.02</v>
      </c>
      <c r="K375" s="14">
        <f t="shared" si="79"/>
        <v>768.04</v>
      </c>
      <c r="L375" s="14">
        <f t="shared" si="80"/>
        <v>768.04</v>
      </c>
      <c r="M375" s="14">
        <f t="shared" si="91"/>
        <v>749.63482350960999</v>
      </c>
      <c r="N375" s="14">
        <f t="shared" si="81"/>
        <v>768.04</v>
      </c>
      <c r="O375" s="13">
        <f>Arrivals!I375</f>
        <v>5.9775826949695299</v>
      </c>
      <c r="P375" s="14">
        <f t="shared" si="82"/>
        <v>774.01758269496952</v>
      </c>
      <c r="Q375" s="14">
        <f t="shared" si="83"/>
        <v>39.776864923021094</v>
      </c>
      <c r="R375" s="14">
        <f t="shared" si="84"/>
        <v>9.7792822280515566</v>
      </c>
      <c r="S375" s="14">
        <f t="shared" si="85"/>
        <v>0</v>
      </c>
      <c r="T375" s="14">
        <f t="shared" si="86"/>
        <v>0</v>
      </c>
      <c r="U375" s="14">
        <f t="shared" si="87"/>
        <v>9.7792822280515566</v>
      </c>
      <c r="V375" t="str">
        <f>IF(MOD(C375-Settings!$B$32,Settings!$B$33)&lt;Settings!$B$30,"Up","Down")</f>
        <v>Up</v>
      </c>
      <c r="W375" s="15">
        <f>IF(OR(E375&gt;Settings!$B$30,Q375&gt;Settings!$B$37),0,1)</f>
        <v>1</v>
      </c>
      <c r="X375" s="15">
        <f>IF(AND(W375=1,Q375&lt;=Settings!$B$36),1,0)</f>
        <v>1</v>
      </c>
    </row>
    <row r="376" spans="1:24" x14ac:dyDescent="0.25">
      <c r="A376">
        <v>4</v>
      </c>
      <c r="B376">
        <v>11</v>
      </c>
      <c r="C376" s="13">
        <f>Arrivals!F376</f>
        <v>798.71280440133273</v>
      </c>
      <c r="D376" s="13">
        <f>Arrivals!K376</f>
        <v>300</v>
      </c>
      <c r="E376" s="14">
        <f>D376*8/Settings!$B$28+Settings!$B$29</f>
        <v>24.02</v>
      </c>
      <c r="F376" s="14">
        <f t="shared" si="77"/>
        <v>798.71280440133273</v>
      </c>
      <c r="G376" s="14">
        <f t="shared" si="90"/>
        <v>768.04</v>
      </c>
      <c r="H376" s="14">
        <f t="shared" si="78"/>
        <v>798.71280440133273</v>
      </c>
      <c r="I376" s="14">
        <f>MOD(H376-Settings!$B$32,Settings!$B$33)</f>
        <v>78.712804401332733</v>
      </c>
      <c r="J376" s="14">
        <f>IF(I376&lt;Settings!$B$30,IF(Settings!$B$30-I376&gt;=E376,H376,H376+(Settings!$B$30-I376)+Settings!$B$31),H376+(Settings!$B$33-I376))</f>
        <v>798.71280440133273</v>
      </c>
      <c r="K376" s="14">
        <f t="shared" si="79"/>
        <v>822.73280440133271</v>
      </c>
      <c r="L376" s="14">
        <f t="shared" si="80"/>
        <v>822.73280440133271</v>
      </c>
      <c r="M376" s="14">
        <f t="shared" si="91"/>
        <v>774.01758269496952</v>
      </c>
      <c r="N376" s="14">
        <f t="shared" si="81"/>
        <v>822.73280440133271</v>
      </c>
      <c r="O376" s="13">
        <f>Arrivals!I376</f>
        <v>5.9726456246519701</v>
      </c>
      <c r="P376" s="14">
        <f t="shared" si="82"/>
        <v>828.70545002598465</v>
      </c>
      <c r="Q376" s="14">
        <f t="shared" si="83"/>
        <v>29.992645624651914</v>
      </c>
      <c r="R376" s="14">
        <f t="shared" si="84"/>
        <v>0</v>
      </c>
      <c r="S376" s="14">
        <f t="shared" si="85"/>
        <v>0</v>
      </c>
      <c r="T376" s="14">
        <f t="shared" si="86"/>
        <v>0</v>
      </c>
      <c r="U376" s="14">
        <f t="shared" si="87"/>
        <v>0</v>
      </c>
      <c r="V376" t="str">
        <f>IF(MOD(C376-Settings!$B$32,Settings!$B$33)&lt;Settings!$B$30,"Up","Down")</f>
        <v>Up</v>
      </c>
      <c r="W376" s="15">
        <f>IF(OR(E376&gt;Settings!$B$30,Q376&gt;Settings!$B$37),0,1)</f>
        <v>1</v>
      </c>
      <c r="X376" s="15">
        <f>IF(AND(W376=1,Q376&lt;=Settings!$B$36),1,0)</f>
        <v>1</v>
      </c>
    </row>
    <row r="377" spans="1:24" x14ac:dyDescent="0.25">
      <c r="A377">
        <v>4</v>
      </c>
      <c r="B377">
        <v>12</v>
      </c>
      <c r="C377" s="13">
        <f>Arrivals!F377</f>
        <v>807.72023077380175</v>
      </c>
      <c r="D377" s="13">
        <f>Arrivals!K377</f>
        <v>300</v>
      </c>
      <c r="E377" s="14">
        <f>D377*8/Settings!$B$28+Settings!$B$29</f>
        <v>24.02</v>
      </c>
      <c r="F377" s="14">
        <f t="shared" si="77"/>
        <v>807.72023077380175</v>
      </c>
      <c r="G377" s="14">
        <f t="shared" si="90"/>
        <v>822.73280440133271</v>
      </c>
      <c r="H377" s="14">
        <f t="shared" si="78"/>
        <v>822.73280440133271</v>
      </c>
      <c r="I377" s="14">
        <f>MOD(H377-Settings!$B$32,Settings!$B$33)</f>
        <v>102.73280440133271</v>
      </c>
      <c r="J377" s="14">
        <f>IF(I377&lt;Settings!$B$30,IF(Settings!$B$30-I377&gt;=E377,H377,H377+(Settings!$B$30-I377)+Settings!$B$31),H377+(Settings!$B$33-I377))</f>
        <v>822.73280440133271</v>
      </c>
      <c r="K377" s="14">
        <f t="shared" si="79"/>
        <v>846.7528044013327</v>
      </c>
      <c r="L377" s="14">
        <f t="shared" si="80"/>
        <v>846.7528044013327</v>
      </c>
      <c r="M377" s="14">
        <f t="shared" si="91"/>
        <v>828.70545002598465</v>
      </c>
      <c r="N377" s="14">
        <f t="shared" si="81"/>
        <v>846.7528044013327</v>
      </c>
      <c r="O377" s="13">
        <f>Arrivals!I377</f>
        <v>0.50118557318477996</v>
      </c>
      <c r="P377" s="14">
        <f t="shared" si="82"/>
        <v>847.25398997451748</v>
      </c>
      <c r="Q377" s="14">
        <f t="shared" si="83"/>
        <v>39.533759200715735</v>
      </c>
      <c r="R377" s="14">
        <f t="shared" si="84"/>
        <v>15.012573627530969</v>
      </c>
      <c r="S377" s="14">
        <f t="shared" si="85"/>
        <v>0</v>
      </c>
      <c r="T377" s="14">
        <f t="shared" si="86"/>
        <v>0</v>
      </c>
      <c r="U377" s="14">
        <f t="shared" si="87"/>
        <v>15.012573627530969</v>
      </c>
      <c r="V377" t="str">
        <f>IF(MOD(C377-Settings!$B$32,Settings!$B$33)&lt;Settings!$B$30,"Up","Down")</f>
        <v>Up</v>
      </c>
      <c r="W377" s="15">
        <f>IF(OR(E377&gt;Settings!$B$30,Q377&gt;Settings!$B$37),0,1)</f>
        <v>1</v>
      </c>
      <c r="X377" s="15">
        <f>IF(AND(W377=1,Q377&lt;=Settings!$B$36),1,0)</f>
        <v>1</v>
      </c>
    </row>
    <row r="378" spans="1:24" x14ac:dyDescent="0.25">
      <c r="A378">
        <v>4</v>
      </c>
      <c r="B378">
        <v>13</v>
      </c>
      <c r="C378" s="13">
        <f>Arrivals!F378</f>
        <v>930.79144111392475</v>
      </c>
      <c r="D378" s="13">
        <f>Arrivals!K378</f>
        <v>300</v>
      </c>
      <c r="E378" s="14">
        <f>D378*8/Settings!$B$28+Settings!$B$29</f>
        <v>24.02</v>
      </c>
      <c r="F378" s="14">
        <f t="shared" si="77"/>
        <v>930.79144111392475</v>
      </c>
      <c r="G378" s="14">
        <f t="shared" si="90"/>
        <v>846.7528044013327</v>
      </c>
      <c r="H378" s="14">
        <f t="shared" si="78"/>
        <v>930.79144111392475</v>
      </c>
      <c r="I378" s="14">
        <f>MOD(H378-Settings!$B$32,Settings!$B$33)</f>
        <v>210.79144111392475</v>
      </c>
      <c r="J378" s="14">
        <f>IF(I378&lt;Settings!$B$30,IF(Settings!$B$30-I378&gt;=E378,H378,H378+(Settings!$B$30-I378)+Settings!$B$31),H378+(Settings!$B$33-I378))</f>
        <v>930.79144111392475</v>
      </c>
      <c r="K378" s="14">
        <f t="shared" si="79"/>
        <v>954.81144111392473</v>
      </c>
      <c r="L378" s="14">
        <f t="shared" si="80"/>
        <v>954.81144111392473</v>
      </c>
      <c r="M378" s="14">
        <f t="shared" si="91"/>
        <v>847.25398997451748</v>
      </c>
      <c r="N378" s="14">
        <f t="shared" si="81"/>
        <v>954.81144111392473</v>
      </c>
      <c r="O378" s="13">
        <f>Arrivals!I378</f>
        <v>1.2591135678529393</v>
      </c>
      <c r="P378" s="14">
        <f t="shared" si="82"/>
        <v>956.07055468177771</v>
      </c>
      <c r="Q378" s="14">
        <f t="shared" si="83"/>
        <v>25.27911356785296</v>
      </c>
      <c r="R378" s="14">
        <f t="shared" si="84"/>
        <v>0</v>
      </c>
      <c r="S378" s="14">
        <f t="shared" si="85"/>
        <v>0</v>
      </c>
      <c r="T378" s="14">
        <f t="shared" si="86"/>
        <v>0</v>
      </c>
      <c r="U378" s="14">
        <f t="shared" si="87"/>
        <v>0</v>
      </c>
      <c r="V378" t="str">
        <f>IF(MOD(C378-Settings!$B$32,Settings!$B$33)&lt;Settings!$B$30,"Up","Down")</f>
        <v>Up</v>
      </c>
      <c r="W378" s="15">
        <f>IF(OR(E378&gt;Settings!$B$30,Q378&gt;Settings!$B$37),0,1)</f>
        <v>1</v>
      </c>
      <c r="X378" s="15">
        <f>IF(AND(W378=1,Q378&lt;=Settings!$B$36),1,0)</f>
        <v>1</v>
      </c>
    </row>
    <row r="379" spans="1:24" x14ac:dyDescent="0.25">
      <c r="A379">
        <v>4</v>
      </c>
      <c r="B379">
        <v>14</v>
      </c>
      <c r="C379" s="13">
        <f>Arrivals!F379</f>
        <v>1081.4813353095578</v>
      </c>
      <c r="D379" s="13">
        <f>Arrivals!K379</f>
        <v>300</v>
      </c>
      <c r="E379" s="14">
        <f>D379*8/Settings!$B$28+Settings!$B$29</f>
        <v>24.02</v>
      </c>
      <c r="F379" s="14">
        <f t="shared" si="77"/>
        <v>1081.4813353095578</v>
      </c>
      <c r="G379" s="14">
        <f t="shared" si="90"/>
        <v>954.81144111392473</v>
      </c>
      <c r="H379" s="14">
        <f t="shared" si="78"/>
        <v>1081.4813353095578</v>
      </c>
      <c r="I379" s="14">
        <f>MOD(H379-Settings!$B$32,Settings!$B$33)</f>
        <v>361.48133530955783</v>
      </c>
      <c r="J379" s="14">
        <f>IF(I379&lt;Settings!$B$30,IF(Settings!$B$30-I379&gt;=E379,H379,H379+(Settings!$B$30-I379)+Settings!$B$31),H379+(Settings!$B$33-I379))</f>
        <v>1081.4813353095578</v>
      </c>
      <c r="K379" s="14">
        <f t="shared" si="79"/>
        <v>1105.5013353095578</v>
      </c>
      <c r="L379" s="14">
        <f t="shared" si="80"/>
        <v>1105.5013353095578</v>
      </c>
      <c r="M379" s="14">
        <f t="shared" si="91"/>
        <v>956.07055468177771</v>
      </c>
      <c r="N379" s="14">
        <f t="shared" si="81"/>
        <v>1105.5013353095578</v>
      </c>
      <c r="O379" s="13">
        <f>Arrivals!I379</f>
        <v>5.0910331881408384</v>
      </c>
      <c r="P379" s="14">
        <f t="shared" si="82"/>
        <v>1110.5923684976985</v>
      </c>
      <c r="Q379" s="14">
        <f t="shared" si="83"/>
        <v>29.111033188140709</v>
      </c>
      <c r="R379" s="14">
        <f t="shared" si="84"/>
        <v>0</v>
      </c>
      <c r="S379" s="14">
        <f t="shared" si="85"/>
        <v>0</v>
      </c>
      <c r="T379" s="14">
        <f t="shared" si="86"/>
        <v>0</v>
      </c>
      <c r="U379" s="14">
        <f t="shared" si="87"/>
        <v>0</v>
      </c>
      <c r="V379" t="str">
        <f>IF(MOD(C379-Settings!$B$32,Settings!$B$33)&lt;Settings!$B$30,"Up","Down")</f>
        <v>Up</v>
      </c>
      <c r="W379" s="15">
        <f>IF(OR(E379&gt;Settings!$B$30,Q379&gt;Settings!$B$37),0,1)</f>
        <v>1</v>
      </c>
      <c r="X379" s="15">
        <f>IF(AND(W379=1,Q379&lt;=Settings!$B$36),1,0)</f>
        <v>1</v>
      </c>
    </row>
    <row r="380" spans="1:24" x14ac:dyDescent="0.25">
      <c r="A380">
        <v>4</v>
      </c>
      <c r="B380">
        <v>15</v>
      </c>
      <c r="C380" s="13">
        <f>Arrivals!F380</f>
        <v>1092.630409223289</v>
      </c>
      <c r="D380" s="13">
        <f>Arrivals!K380</f>
        <v>300</v>
      </c>
      <c r="E380" s="14">
        <f>D380*8/Settings!$B$28+Settings!$B$29</f>
        <v>24.02</v>
      </c>
      <c r="F380" s="14">
        <f t="shared" si="77"/>
        <v>1092.630409223289</v>
      </c>
      <c r="G380" s="14">
        <f t="shared" si="90"/>
        <v>1105.5013353095578</v>
      </c>
      <c r="H380" s="14">
        <f t="shared" si="78"/>
        <v>1105.5013353095578</v>
      </c>
      <c r="I380" s="14">
        <f>MOD(H380-Settings!$B$32,Settings!$B$33)</f>
        <v>385.50133530955782</v>
      </c>
      <c r="J380" s="14">
        <f>IF(I380&lt;Settings!$B$30,IF(Settings!$B$30-I380&gt;=E380,H380,H380+(Settings!$B$30-I380)+Settings!$B$31),H380+(Settings!$B$33-I380))</f>
        <v>1105.5013353095578</v>
      </c>
      <c r="K380" s="14">
        <f t="shared" si="79"/>
        <v>1129.5213353095578</v>
      </c>
      <c r="L380" s="14">
        <f t="shared" si="80"/>
        <v>1129.5213353095578</v>
      </c>
      <c r="M380" s="14">
        <f t="shared" si="91"/>
        <v>1110.5923684976985</v>
      </c>
      <c r="N380" s="14">
        <f t="shared" si="81"/>
        <v>1129.5213353095578</v>
      </c>
      <c r="O380" s="13">
        <f>Arrivals!I380</f>
        <v>0.26448471603396023</v>
      </c>
      <c r="P380" s="14">
        <f t="shared" si="82"/>
        <v>1129.7858200255916</v>
      </c>
      <c r="Q380" s="14">
        <f t="shared" si="83"/>
        <v>37.15541080230264</v>
      </c>
      <c r="R380" s="14">
        <f t="shared" si="84"/>
        <v>12.87092608626881</v>
      </c>
      <c r="S380" s="14">
        <f t="shared" si="85"/>
        <v>0</v>
      </c>
      <c r="T380" s="14">
        <f t="shared" si="86"/>
        <v>0</v>
      </c>
      <c r="U380" s="14">
        <f t="shared" si="87"/>
        <v>12.87092608626881</v>
      </c>
      <c r="V380" t="str">
        <f>IF(MOD(C380-Settings!$B$32,Settings!$B$33)&lt;Settings!$B$30,"Up","Down")</f>
        <v>Up</v>
      </c>
      <c r="W380" s="15">
        <f>IF(OR(E380&gt;Settings!$B$30,Q380&gt;Settings!$B$37),0,1)</f>
        <v>1</v>
      </c>
      <c r="X380" s="15">
        <f>IF(AND(W380=1,Q380&lt;=Settings!$B$36),1,0)</f>
        <v>1</v>
      </c>
    </row>
    <row r="381" spans="1:24" x14ac:dyDescent="0.25">
      <c r="A381">
        <v>4</v>
      </c>
      <c r="B381">
        <v>16</v>
      </c>
      <c r="C381" s="13">
        <f>Arrivals!F381</f>
        <v>1095.7294804192907</v>
      </c>
      <c r="D381" s="13">
        <f>Arrivals!K381</f>
        <v>300</v>
      </c>
      <c r="E381" s="14">
        <f>D381*8/Settings!$B$28+Settings!$B$29</f>
        <v>24.02</v>
      </c>
      <c r="F381" s="14">
        <f t="shared" si="77"/>
        <v>1095.7294804192907</v>
      </c>
      <c r="G381" s="14">
        <f t="shared" si="90"/>
        <v>1129.5213353095578</v>
      </c>
      <c r="H381" s="14">
        <f t="shared" si="78"/>
        <v>1129.5213353095578</v>
      </c>
      <c r="I381" s="14">
        <f>MOD(H381-Settings!$B$32,Settings!$B$33)</f>
        <v>409.5213353095578</v>
      </c>
      <c r="J381" s="14">
        <f>IF(I381&lt;Settings!$B$30,IF(Settings!$B$30-I381&gt;=E381,H381,H381+(Settings!$B$30-I381)+Settings!$B$31),H381+(Settings!$B$33-I381))</f>
        <v>1129.5213353095578</v>
      </c>
      <c r="K381" s="14">
        <f t="shared" si="79"/>
        <v>1153.5413353095578</v>
      </c>
      <c r="L381" s="14">
        <f t="shared" si="80"/>
        <v>1153.5413353095578</v>
      </c>
      <c r="M381" s="14">
        <f t="shared" si="91"/>
        <v>1129.7858200255916</v>
      </c>
      <c r="N381" s="14">
        <f t="shared" si="81"/>
        <v>1153.5413353095578</v>
      </c>
      <c r="O381" s="13">
        <f>Arrivals!I381</f>
        <v>1.7541717895164668</v>
      </c>
      <c r="P381" s="14">
        <f t="shared" si="82"/>
        <v>1155.2955070990743</v>
      </c>
      <c r="Q381" s="14">
        <f t="shared" si="83"/>
        <v>59.56602667978359</v>
      </c>
      <c r="R381" s="14">
        <f t="shared" si="84"/>
        <v>33.791854890267132</v>
      </c>
      <c r="S381" s="14">
        <f t="shared" si="85"/>
        <v>0</v>
      </c>
      <c r="T381" s="14">
        <f t="shared" si="86"/>
        <v>0</v>
      </c>
      <c r="U381" s="14">
        <f t="shared" si="87"/>
        <v>33.791854890267132</v>
      </c>
      <c r="V381" t="str">
        <f>IF(MOD(C381-Settings!$B$32,Settings!$B$33)&lt;Settings!$B$30,"Up","Down")</f>
        <v>Up</v>
      </c>
      <c r="W381" s="15">
        <f>IF(OR(E381&gt;Settings!$B$30,Q381&gt;Settings!$B$37),0,1)</f>
        <v>1</v>
      </c>
      <c r="X381" s="15">
        <f>IF(AND(W381=1,Q381&lt;=Settings!$B$36),1,0)</f>
        <v>1</v>
      </c>
    </row>
    <row r="382" spans="1:24" x14ac:dyDescent="0.25">
      <c r="A382">
        <v>4</v>
      </c>
      <c r="B382">
        <v>17</v>
      </c>
      <c r="C382" s="13">
        <f>Arrivals!F382</f>
        <v>1099.6541189771767</v>
      </c>
      <c r="D382" s="13">
        <f>Arrivals!K382</f>
        <v>300</v>
      </c>
      <c r="E382" s="14">
        <f>D382*8/Settings!$B$28+Settings!$B$29</f>
        <v>24.02</v>
      </c>
      <c r="F382" s="14">
        <f t="shared" si="77"/>
        <v>1099.6541189771767</v>
      </c>
      <c r="G382" s="14">
        <f t="shared" si="90"/>
        <v>1153.5413353095578</v>
      </c>
      <c r="H382" s="14">
        <f t="shared" si="78"/>
        <v>1153.5413353095578</v>
      </c>
      <c r="I382" s="14">
        <f>MOD(H382-Settings!$B$32,Settings!$B$33)</f>
        <v>433.54133530955778</v>
      </c>
      <c r="J382" s="14">
        <f>IF(I382&lt;Settings!$B$30,IF(Settings!$B$30-I382&gt;=E382,H382,H382+(Settings!$B$30-I382)+Settings!$B$31),H382+(Settings!$B$33-I382))</f>
        <v>1153.5413353095578</v>
      </c>
      <c r="K382" s="14">
        <f t="shared" si="79"/>
        <v>1177.5613353095578</v>
      </c>
      <c r="L382" s="14">
        <f t="shared" si="80"/>
        <v>1177.5613353095578</v>
      </c>
      <c r="M382" s="14">
        <f t="shared" si="91"/>
        <v>1155.2955070990743</v>
      </c>
      <c r="N382" s="14">
        <f t="shared" si="81"/>
        <v>1177.5613353095578</v>
      </c>
      <c r="O382" s="13">
        <f>Arrivals!I382</f>
        <v>9.0832307875234637</v>
      </c>
      <c r="P382" s="14">
        <f t="shared" si="82"/>
        <v>1186.6445660970812</v>
      </c>
      <c r="Q382" s="14">
        <f t="shared" si="83"/>
        <v>86.990447119904502</v>
      </c>
      <c r="R382" s="14">
        <f t="shared" si="84"/>
        <v>53.887216332381058</v>
      </c>
      <c r="S382" s="14">
        <f t="shared" si="85"/>
        <v>0</v>
      </c>
      <c r="T382" s="14">
        <f t="shared" si="86"/>
        <v>0</v>
      </c>
      <c r="U382" s="14">
        <f t="shared" si="87"/>
        <v>53.887216332381058</v>
      </c>
      <c r="V382" t="str">
        <f>IF(MOD(C382-Settings!$B$32,Settings!$B$33)&lt;Settings!$B$30,"Up","Down")</f>
        <v>Up</v>
      </c>
      <c r="W382" s="15">
        <f>IF(OR(E382&gt;Settings!$B$30,Q382&gt;Settings!$B$37),0,1)</f>
        <v>1</v>
      </c>
      <c r="X382" s="15">
        <f>IF(AND(W382=1,Q382&lt;=Settings!$B$36),1,0)</f>
        <v>1</v>
      </c>
    </row>
    <row r="383" spans="1:24" x14ac:dyDescent="0.25">
      <c r="A383">
        <v>4</v>
      </c>
      <c r="B383">
        <v>18</v>
      </c>
      <c r="C383" s="13">
        <f>Arrivals!F383</f>
        <v>1111.0617749398045</v>
      </c>
      <c r="D383" s="13">
        <f>Arrivals!K383</f>
        <v>300</v>
      </c>
      <c r="E383" s="14">
        <f>D383*8/Settings!$B$28+Settings!$B$29</f>
        <v>24.02</v>
      </c>
      <c r="F383" s="14">
        <f t="shared" si="77"/>
        <v>1111.0617749398045</v>
      </c>
      <c r="G383" s="14">
        <f t="shared" si="90"/>
        <v>1177.5613353095578</v>
      </c>
      <c r="H383" s="14">
        <f t="shared" si="78"/>
        <v>1177.5613353095578</v>
      </c>
      <c r="I383" s="14">
        <f>MOD(H383-Settings!$B$32,Settings!$B$33)</f>
        <v>457.56133530955776</v>
      </c>
      <c r="J383" s="14">
        <f>IF(I383&lt;Settings!$B$30,IF(Settings!$B$30-I383&gt;=E383,H383,H383+(Settings!$B$30-I383)+Settings!$B$31),H383+(Settings!$B$33-I383))</f>
        <v>1177.5613353095578</v>
      </c>
      <c r="K383" s="14">
        <f t="shared" si="79"/>
        <v>1201.5813353095577</v>
      </c>
      <c r="L383" s="14">
        <f t="shared" si="80"/>
        <v>1201.5813353095577</v>
      </c>
      <c r="M383" s="14">
        <f t="shared" si="91"/>
        <v>1186.6445660970812</v>
      </c>
      <c r="N383" s="14">
        <f t="shared" si="81"/>
        <v>1201.5813353095577</v>
      </c>
      <c r="O383" s="13">
        <f>Arrivals!I383</f>
        <v>0.13870525381720342</v>
      </c>
      <c r="P383" s="14">
        <f t="shared" si="82"/>
        <v>1201.7200405633751</v>
      </c>
      <c r="Q383" s="14">
        <f t="shared" si="83"/>
        <v>90.658265623570514</v>
      </c>
      <c r="R383" s="14">
        <f t="shared" si="84"/>
        <v>66.499560369753226</v>
      </c>
      <c r="S383" s="14">
        <f t="shared" si="85"/>
        <v>0</v>
      </c>
      <c r="T383" s="14">
        <f t="shared" si="86"/>
        <v>0</v>
      </c>
      <c r="U383" s="14">
        <f t="shared" si="87"/>
        <v>66.499560369753226</v>
      </c>
      <c r="V383" t="str">
        <f>IF(MOD(C383-Settings!$B$32,Settings!$B$33)&lt;Settings!$B$30,"Up","Down")</f>
        <v>Up</v>
      </c>
      <c r="W383" s="15">
        <f>IF(OR(E383&gt;Settings!$B$30,Q383&gt;Settings!$B$37),0,1)</f>
        <v>1</v>
      </c>
      <c r="X383" s="15">
        <f>IF(AND(W383=1,Q383&lt;=Settings!$B$36),1,0)</f>
        <v>1</v>
      </c>
    </row>
    <row r="384" spans="1:24" x14ac:dyDescent="0.25">
      <c r="A384">
        <v>4</v>
      </c>
      <c r="B384">
        <v>19</v>
      </c>
      <c r="C384" s="13">
        <f>Arrivals!F384</f>
        <v>1115.4927372326613</v>
      </c>
      <c r="D384" s="13">
        <f>Arrivals!K384</f>
        <v>300</v>
      </c>
      <c r="E384" s="14">
        <f>D384*8/Settings!$B$28+Settings!$B$29</f>
        <v>24.02</v>
      </c>
      <c r="F384" s="14">
        <f t="shared" si="77"/>
        <v>1115.4927372326613</v>
      </c>
      <c r="G384" s="14">
        <f t="shared" si="90"/>
        <v>1201.5813353095577</v>
      </c>
      <c r="H384" s="14">
        <f t="shared" si="78"/>
        <v>1201.5813353095577</v>
      </c>
      <c r="I384" s="14">
        <f>MOD(H384-Settings!$B$32,Settings!$B$33)</f>
        <v>481.58133530955774</v>
      </c>
      <c r="J384" s="14">
        <f>IF(I384&lt;Settings!$B$30,IF(Settings!$B$30-I384&gt;=E384,H384,H384+(Settings!$B$30-I384)+Settings!$B$31),H384+(Settings!$B$33-I384))</f>
        <v>1201.5813353095577</v>
      </c>
      <c r="K384" s="14">
        <f t="shared" si="79"/>
        <v>1225.6013353095577</v>
      </c>
      <c r="L384" s="14">
        <f t="shared" si="80"/>
        <v>1225.6013353095577</v>
      </c>
      <c r="M384" s="14">
        <f t="shared" si="91"/>
        <v>1201.7200405633751</v>
      </c>
      <c r="N384" s="14">
        <f t="shared" si="81"/>
        <v>1225.6013353095577</v>
      </c>
      <c r="O384" s="13">
        <f>Arrivals!I384</f>
        <v>6.7676346100263194</v>
      </c>
      <c r="P384" s="14">
        <f t="shared" si="82"/>
        <v>1232.3689699195841</v>
      </c>
      <c r="Q384" s="14">
        <f t="shared" si="83"/>
        <v>116.87623268692278</v>
      </c>
      <c r="R384" s="14">
        <f t="shared" si="84"/>
        <v>86.08859807689646</v>
      </c>
      <c r="S384" s="14">
        <f t="shared" si="85"/>
        <v>0</v>
      </c>
      <c r="T384" s="14">
        <f t="shared" si="86"/>
        <v>0</v>
      </c>
      <c r="U384" s="14">
        <f t="shared" si="87"/>
        <v>86.08859807689646</v>
      </c>
      <c r="V384" t="str">
        <f>IF(MOD(C384-Settings!$B$32,Settings!$B$33)&lt;Settings!$B$30,"Up","Down")</f>
        <v>Up</v>
      </c>
      <c r="W384" s="15">
        <f>IF(OR(E384&gt;Settings!$B$30,Q384&gt;Settings!$B$37),0,1)</f>
        <v>1</v>
      </c>
      <c r="X384" s="15">
        <f>IF(AND(W384=1,Q384&lt;=Settings!$B$36),1,0)</f>
        <v>1</v>
      </c>
    </row>
    <row r="385" spans="1:24" x14ac:dyDescent="0.25">
      <c r="A385">
        <v>4</v>
      </c>
      <c r="B385">
        <v>20</v>
      </c>
      <c r="C385" s="13">
        <f>Arrivals!F385</f>
        <v>1152.8683500141808</v>
      </c>
      <c r="D385" s="13">
        <f>Arrivals!K385</f>
        <v>300</v>
      </c>
      <c r="E385" s="14">
        <f>D385*8/Settings!$B$28+Settings!$B$29</f>
        <v>24.02</v>
      </c>
      <c r="F385" s="14">
        <f t="shared" si="77"/>
        <v>1152.8683500141808</v>
      </c>
      <c r="G385" s="14">
        <f t="shared" si="90"/>
        <v>1225.6013353095577</v>
      </c>
      <c r="H385" s="14">
        <f t="shared" si="78"/>
        <v>1225.6013353095577</v>
      </c>
      <c r="I385" s="14">
        <f>MOD(H385-Settings!$B$32,Settings!$B$33)</f>
        <v>505.60133530955773</v>
      </c>
      <c r="J385" s="14">
        <f>IF(I385&lt;Settings!$B$30,IF(Settings!$B$30-I385&gt;=E385,H385,H385+(Settings!$B$30-I385)+Settings!$B$31),H385+(Settings!$B$33-I385))</f>
        <v>1225.6013353095577</v>
      </c>
      <c r="K385" s="14">
        <f t="shared" si="79"/>
        <v>1249.6213353095577</v>
      </c>
      <c r="L385" s="14">
        <f t="shared" si="80"/>
        <v>1249.6213353095577</v>
      </c>
      <c r="M385" s="14">
        <f t="shared" si="91"/>
        <v>1232.3689699195841</v>
      </c>
      <c r="N385" s="14">
        <f t="shared" si="81"/>
        <v>1249.6213353095577</v>
      </c>
      <c r="O385" s="13">
        <f>Arrivals!I385</f>
        <v>4.734925276286055</v>
      </c>
      <c r="P385" s="14">
        <f t="shared" si="82"/>
        <v>1254.3562605858438</v>
      </c>
      <c r="Q385" s="14">
        <f t="shared" si="83"/>
        <v>101.48791057166295</v>
      </c>
      <c r="R385" s="14">
        <f t="shared" si="84"/>
        <v>72.73298529537692</v>
      </c>
      <c r="S385" s="14">
        <f t="shared" si="85"/>
        <v>0</v>
      </c>
      <c r="T385" s="14">
        <f t="shared" si="86"/>
        <v>0</v>
      </c>
      <c r="U385" s="14">
        <f t="shared" si="87"/>
        <v>72.73298529537692</v>
      </c>
      <c r="V385" t="str">
        <f>IF(MOD(C385-Settings!$B$32,Settings!$B$33)&lt;Settings!$B$30,"Up","Down")</f>
        <v>Up</v>
      </c>
      <c r="W385" s="15">
        <f>IF(OR(E385&gt;Settings!$B$30,Q385&gt;Settings!$B$37),0,1)</f>
        <v>1</v>
      </c>
      <c r="X385" s="15">
        <f>IF(AND(W385=1,Q385&lt;=Settings!$B$36),1,0)</f>
        <v>1</v>
      </c>
    </row>
    <row r="386" spans="1:24" x14ac:dyDescent="0.25">
      <c r="A386">
        <v>4</v>
      </c>
      <c r="B386">
        <v>21</v>
      </c>
      <c r="C386" s="13">
        <f>Arrivals!F386</f>
        <v>1165.6411952167355</v>
      </c>
      <c r="D386" s="13">
        <f>Arrivals!K386</f>
        <v>300</v>
      </c>
      <c r="E386" s="14">
        <f>D386*8/Settings!$B$28+Settings!$B$29</f>
        <v>24.02</v>
      </c>
      <c r="F386" s="14">
        <f t="shared" si="77"/>
        <v>1165.6411952167355</v>
      </c>
      <c r="G386" s="14">
        <f t="shared" si="90"/>
        <v>1249.6213353095577</v>
      </c>
      <c r="H386" s="14">
        <f t="shared" si="78"/>
        <v>1249.6213353095577</v>
      </c>
      <c r="I386" s="14">
        <f>MOD(H386-Settings!$B$32,Settings!$B$33)</f>
        <v>529.62133530955771</v>
      </c>
      <c r="J386" s="14">
        <f>IF(I386&lt;Settings!$B$30,IF(Settings!$B$30-I386&gt;=E386,H386,H386+(Settings!$B$30-I386)+Settings!$B$31),H386+(Settings!$B$33-I386))</f>
        <v>1249.6213353095577</v>
      </c>
      <c r="K386" s="14">
        <f t="shared" si="79"/>
        <v>1273.6413353095577</v>
      </c>
      <c r="L386" s="14">
        <f t="shared" si="80"/>
        <v>1273.6413353095577</v>
      </c>
      <c r="M386" s="14">
        <f t="shared" si="91"/>
        <v>1254.3562605858438</v>
      </c>
      <c r="N386" s="14">
        <f t="shared" si="81"/>
        <v>1273.6413353095577</v>
      </c>
      <c r="O386" s="13">
        <f>Arrivals!I386</f>
        <v>6.4474362891910975</v>
      </c>
      <c r="P386" s="14">
        <f t="shared" si="82"/>
        <v>1280.0887715987487</v>
      </c>
      <c r="Q386" s="14">
        <f t="shared" si="83"/>
        <v>114.44757638201327</v>
      </c>
      <c r="R386" s="14">
        <f t="shared" si="84"/>
        <v>83.980140092822239</v>
      </c>
      <c r="S386" s="14">
        <f t="shared" si="85"/>
        <v>0</v>
      </c>
      <c r="T386" s="14">
        <f t="shared" si="86"/>
        <v>0</v>
      </c>
      <c r="U386" s="14">
        <f t="shared" si="87"/>
        <v>83.980140092822239</v>
      </c>
      <c r="V386" t="str">
        <f>IF(MOD(C386-Settings!$B$32,Settings!$B$33)&lt;Settings!$B$30,"Up","Down")</f>
        <v>Up</v>
      </c>
      <c r="W386" s="15">
        <f>IF(OR(E386&gt;Settings!$B$30,Q386&gt;Settings!$B$37),0,1)</f>
        <v>1</v>
      </c>
      <c r="X386" s="15">
        <f>IF(AND(W386=1,Q386&lt;=Settings!$B$36),1,0)</f>
        <v>1</v>
      </c>
    </row>
    <row r="387" spans="1:24" x14ac:dyDescent="0.25">
      <c r="A387">
        <v>4</v>
      </c>
      <c r="B387">
        <v>22</v>
      </c>
      <c r="C387" s="13">
        <f>Arrivals!F387</f>
        <v>1237.8828571051574</v>
      </c>
      <c r="D387" s="13">
        <f>Arrivals!K387</f>
        <v>300</v>
      </c>
      <c r="E387" s="14">
        <f>D387*8/Settings!$B$28+Settings!$B$29</f>
        <v>24.02</v>
      </c>
      <c r="F387" s="14">
        <f t="shared" si="77"/>
        <v>1237.8828571051574</v>
      </c>
      <c r="G387" s="14">
        <f t="shared" si="90"/>
        <v>1273.6413353095577</v>
      </c>
      <c r="H387" s="14">
        <f t="shared" si="78"/>
        <v>1273.6413353095577</v>
      </c>
      <c r="I387" s="14">
        <f>MOD(H387-Settings!$B$32,Settings!$B$33)</f>
        <v>553.64133530955769</v>
      </c>
      <c r="J387" s="14">
        <f>IF(I387&lt;Settings!$B$30,IF(Settings!$B$30-I387&gt;=E387,H387,H387+(Settings!$B$30-I387)+Settings!$B$31),H387+(Settings!$B$33-I387))</f>
        <v>1273.6413353095577</v>
      </c>
      <c r="K387" s="14">
        <f t="shared" si="79"/>
        <v>1297.6613353095577</v>
      </c>
      <c r="L387" s="14">
        <f t="shared" si="80"/>
        <v>1297.6613353095577</v>
      </c>
      <c r="M387" s="14">
        <f t="shared" si="91"/>
        <v>1280.0887715987487</v>
      </c>
      <c r="N387" s="14">
        <f t="shared" si="81"/>
        <v>1297.6613353095577</v>
      </c>
      <c r="O387" s="13">
        <f>Arrivals!I387</f>
        <v>5.2172714295956579</v>
      </c>
      <c r="P387" s="14">
        <f t="shared" si="82"/>
        <v>1302.8786067391534</v>
      </c>
      <c r="Q387" s="14">
        <f t="shared" si="83"/>
        <v>64.995749633995956</v>
      </c>
      <c r="R387" s="14">
        <f t="shared" si="84"/>
        <v>35.758478204400262</v>
      </c>
      <c r="S387" s="14">
        <f t="shared" si="85"/>
        <v>0</v>
      </c>
      <c r="T387" s="14">
        <f t="shared" si="86"/>
        <v>0</v>
      </c>
      <c r="U387" s="14">
        <f t="shared" si="87"/>
        <v>35.758478204400262</v>
      </c>
      <c r="V387" t="str">
        <f>IF(MOD(C387-Settings!$B$32,Settings!$B$33)&lt;Settings!$B$30,"Up","Down")</f>
        <v>Up</v>
      </c>
      <c r="W387" s="15">
        <f>IF(OR(E387&gt;Settings!$B$30,Q387&gt;Settings!$B$37),0,1)</f>
        <v>1</v>
      </c>
      <c r="X387" s="15">
        <f>IF(AND(W387=1,Q387&lt;=Settings!$B$36),1,0)</f>
        <v>1</v>
      </c>
    </row>
    <row r="388" spans="1:24" x14ac:dyDescent="0.25">
      <c r="A388">
        <v>4</v>
      </c>
      <c r="B388">
        <v>23</v>
      </c>
      <c r="C388" s="13">
        <f>Arrivals!F388</f>
        <v>1249.55421880689</v>
      </c>
      <c r="D388" s="13">
        <f>Arrivals!K388</f>
        <v>300</v>
      </c>
      <c r="E388" s="14">
        <f>D388*8/Settings!$B$28+Settings!$B$29</f>
        <v>24.02</v>
      </c>
      <c r="F388" s="14">
        <f t="shared" si="77"/>
        <v>1249.55421880689</v>
      </c>
      <c r="G388" s="14">
        <f t="shared" si="90"/>
        <v>1297.6613353095577</v>
      </c>
      <c r="H388" s="14">
        <f t="shared" si="78"/>
        <v>1297.6613353095577</v>
      </c>
      <c r="I388" s="14">
        <f>MOD(H388-Settings!$B$32,Settings!$B$33)</f>
        <v>577.66133530955767</v>
      </c>
      <c r="J388" s="14">
        <f>IF(I388&lt;Settings!$B$30,IF(Settings!$B$30-I388&gt;=E388,H388,H388+(Settings!$B$30-I388)+Settings!$B$31),H388+(Settings!$B$33-I388))</f>
        <v>1440</v>
      </c>
      <c r="K388" s="14">
        <f t="shared" si="79"/>
        <v>1464.02</v>
      </c>
      <c r="L388" s="14">
        <f t="shared" si="80"/>
        <v>1464.02</v>
      </c>
      <c r="M388" s="14">
        <f t="shared" si="91"/>
        <v>1302.8786067391534</v>
      </c>
      <c r="N388" s="14">
        <f t="shared" si="81"/>
        <v>1464.02</v>
      </c>
      <c r="O388" s="13">
        <f>Arrivals!I388</f>
        <v>1.3880977657314235</v>
      </c>
      <c r="P388" s="14">
        <f t="shared" si="82"/>
        <v>1465.4080977657313</v>
      </c>
      <c r="Q388" s="14">
        <f t="shared" si="83"/>
        <v>215.85387895884128</v>
      </c>
      <c r="R388" s="14">
        <f t="shared" si="84"/>
        <v>48.107116502667623</v>
      </c>
      <c r="S388" s="14">
        <f t="shared" si="85"/>
        <v>142.33866469044233</v>
      </c>
      <c r="T388" s="14">
        <f t="shared" si="86"/>
        <v>0</v>
      </c>
      <c r="U388" s="14">
        <f t="shared" si="87"/>
        <v>190.44578119310995</v>
      </c>
      <c r="V388" t="str">
        <f>IF(MOD(C388-Settings!$B$32,Settings!$B$33)&lt;Settings!$B$30,"Up","Down")</f>
        <v>Up</v>
      </c>
      <c r="W388" s="15">
        <f>IF(OR(E388&gt;Settings!$B$30,Q388&gt;Settings!$B$37),0,1)</f>
        <v>1</v>
      </c>
      <c r="X388" s="15">
        <f>IF(AND(W388=1,Q388&lt;=Settings!$B$36),1,0)</f>
        <v>0</v>
      </c>
    </row>
    <row r="389" spans="1:24" x14ac:dyDescent="0.25">
      <c r="A389">
        <v>4</v>
      </c>
      <c r="B389">
        <v>24</v>
      </c>
      <c r="C389" s="13">
        <f>Arrivals!F389</f>
        <v>1250.491116110979</v>
      </c>
      <c r="D389" s="13">
        <f>Arrivals!K389</f>
        <v>300</v>
      </c>
      <c r="E389" s="14">
        <f>D389*8/Settings!$B$28+Settings!$B$29</f>
        <v>24.02</v>
      </c>
      <c r="F389" s="14">
        <f t="shared" si="77"/>
        <v>1250.491116110979</v>
      </c>
      <c r="G389" s="14">
        <f t="shared" si="90"/>
        <v>1464.02</v>
      </c>
      <c r="H389" s="14">
        <f t="shared" si="78"/>
        <v>1464.02</v>
      </c>
      <c r="I389" s="14">
        <f>MOD(H389-Settings!$B$32,Settings!$B$33)</f>
        <v>24.019999999999982</v>
      </c>
      <c r="J389" s="14">
        <f>IF(I389&lt;Settings!$B$30,IF(Settings!$B$30-I389&gt;=E389,H389,H389+(Settings!$B$30-I389)+Settings!$B$31),H389+(Settings!$B$33-I389))</f>
        <v>1464.02</v>
      </c>
      <c r="K389" s="14">
        <f t="shared" si="79"/>
        <v>1488.04</v>
      </c>
      <c r="L389" s="14">
        <f t="shared" si="80"/>
        <v>1488.04</v>
      </c>
      <c r="M389" s="14">
        <f t="shared" si="91"/>
        <v>1465.4080977657313</v>
      </c>
      <c r="N389" s="14">
        <f t="shared" si="81"/>
        <v>1488.04</v>
      </c>
      <c r="O389" s="13">
        <f>Arrivals!I389</f>
        <v>5.3115009491503877E-2</v>
      </c>
      <c r="P389" s="14">
        <f t="shared" si="82"/>
        <v>1488.0931150094914</v>
      </c>
      <c r="Q389" s="14">
        <f t="shared" si="83"/>
        <v>237.60199889851242</v>
      </c>
      <c r="R389" s="14">
        <f t="shared" si="84"/>
        <v>213.52888388902102</v>
      </c>
      <c r="S389" s="14">
        <f t="shared" si="85"/>
        <v>0</v>
      </c>
      <c r="T389" s="14">
        <f t="shared" si="86"/>
        <v>0</v>
      </c>
      <c r="U389" s="14">
        <f t="shared" si="87"/>
        <v>213.52888388902102</v>
      </c>
      <c r="V389" t="str">
        <f>IF(MOD(C389-Settings!$B$32,Settings!$B$33)&lt;Settings!$B$30,"Up","Down")</f>
        <v>Up</v>
      </c>
      <c r="W389" s="15">
        <f>IF(OR(E389&gt;Settings!$B$30,Q389&gt;Settings!$B$37),0,1)</f>
        <v>1</v>
      </c>
      <c r="X389" s="15">
        <f>IF(AND(W389=1,Q389&lt;=Settings!$B$36),1,0)</f>
        <v>0</v>
      </c>
    </row>
    <row r="390" spans="1:24" x14ac:dyDescent="0.25">
      <c r="A390">
        <v>4</v>
      </c>
      <c r="B390">
        <v>25</v>
      </c>
      <c r="C390" s="13">
        <f>Arrivals!F390</f>
        <v>1281.3585123165174</v>
      </c>
      <c r="D390" s="13">
        <f>Arrivals!K390</f>
        <v>300</v>
      </c>
      <c r="E390" s="14">
        <f>D390*8/Settings!$B$28+Settings!$B$29</f>
        <v>24.02</v>
      </c>
      <c r="F390" s="14">
        <f t="shared" ref="F390:F453" si="92">C390</f>
        <v>1281.3585123165174</v>
      </c>
      <c r="G390" s="14">
        <f t="shared" si="90"/>
        <v>1488.04</v>
      </c>
      <c r="H390" s="14">
        <f t="shared" ref="H390:H453" si="93">MAX(F390,G390)</f>
        <v>1488.04</v>
      </c>
      <c r="I390" s="14">
        <f>MOD(H390-Settings!$B$32,Settings!$B$33)</f>
        <v>48.039999999999964</v>
      </c>
      <c r="J390" s="14">
        <f>IF(I390&lt;Settings!$B$30,IF(Settings!$B$30-I390&gt;=E390,H390,H390+(Settings!$B$30-I390)+Settings!$B$31),H390+(Settings!$B$33-I390))</f>
        <v>1488.04</v>
      </c>
      <c r="K390" s="14">
        <f t="shared" ref="K390:K453" si="94">J390+E390</f>
        <v>1512.06</v>
      </c>
      <c r="L390" s="14">
        <f t="shared" ref="L390:L453" si="95">K390</f>
        <v>1512.06</v>
      </c>
      <c r="M390" s="14">
        <f t="shared" si="91"/>
        <v>1488.0931150094914</v>
      </c>
      <c r="N390" s="14">
        <f t="shared" ref="N390:N453" si="96">MAX(L390,M390)</f>
        <v>1512.06</v>
      </c>
      <c r="O390" s="13">
        <f>Arrivals!I390</f>
        <v>4.8262867074181344</v>
      </c>
      <c r="P390" s="14">
        <f t="shared" ref="P390:P453" si="97">N390+O390</f>
        <v>1516.8862867074181</v>
      </c>
      <c r="Q390" s="14">
        <f t="shared" ref="Q390:Q453" si="98">P390-C390</f>
        <v>235.52777439090073</v>
      </c>
      <c r="R390" s="14">
        <f t="shared" ref="R390:R453" si="99">H390-F390</f>
        <v>206.6814876834826</v>
      </c>
      <c r="S390" s="14">
        <f t="shared" ref="S390:S453" si="100">J390-H390</f>
        <v>0</v>
      </c>
      <c r="T390" s="14">
        <f t="shared" ref="T390:T453" si="101">N390-L390</f>
        <v>0</v>
      </c>
      <c r="U390" s="14">
        <f t="shared" ref="U390:U453" si="102">R390+S390+T390</f>
        <v>206.6814876834826</v>
      </c>
      <c r="V390" t="str">
        <f>IF(MOD(C390-Settings!$B$32,Settings!$B$33)&lt;Settings!$B$30,"Up","Down")</f>
        <v>Up</v>
      </c>
      <c r="W390" s="15">
        <f>IF(OR(E390&gt;Settings!$B$30,Q390&gt;Settings!$B$37),0,1)</f>
        <v>1</v>
      </c>
      <c r="X390" s="15">
        <f>IF(AND(W390=1,Q390&lt;=Settings!$B$36),1,0)</f>
        <v>0</v>
      </c>
    </row>
    <row r="391" spans="1:24" x14ac:dyDescent="0.25">
      <c r="A391">
        <v>4</v>
      </c>
      <c r="B391">
        <v>26</v>
      </c>
      <c r="C391" s="13">
        <f>Arrivals!F391</f>
        <v>1307.1252659243607</v>
      </c>
      <c r="D391" s="13">
        <f>Arrivals!K391</f>
        <v>300</v>
      </c>
      <c r="E391" s="14">
        <f>D391*8/Settings!$B$28+Settings!$B$29</f>
        <v>24.02</v>
      </c>
      <c r="F391" s="14">
        <f t="shared" si="92"/>
        <v>1307.1252659243607</v>
      </c>
      <c r="G391" s="14">
        <f t="shared" si="90"/>
        <v>1512.06</v>
      </c>
      <c r="H391" s="14">
        <f t="shared" si="93"/>
        <v>1512.06</v>
      </c>
      <c r="I391" s="14">
        <f>MOD(H391-Settings!$B$32,Settings!$B$33)</f>
        <v>72.059999999999945</v>
      </c>
      <c r="J391" s="14">
        <f>IF(I391&lt;Settings!$B$30,IF(Settings!$B$30-I391&gt;=E391,H391,H391+(Settings!$B$30-I391)+Settings!$B$31),H391+(Settings!$B$33-I391))</f>
        <v>1512.06</v>
      </c>
      <c r="K391" s="14">
        <f t="shared" si="94"/>
        <v>1536.08</v>
      </c>
      <c r="L391" s="14">
        <f t="shared" si="95"/>
        <v>1536.08</v>
      </c>
      <c r="M391" s="14">
        <f t="shared" si="91"/>
        <v>1516.8862867074181</v>
      </c>
      <c r="N391" s="14">
        <f t="shared" si="96"/>
        <v>1536.08</v>
      </c>
      <c r="O391" s="13">
        <f>Arrivals!I391</f>
        <v>17.298775144132176</v>
      </c>
      <c r="P391" s="14">
        <f t="shared" si="97"/>
        <v>1553.3787751441321</v>
      </c>
      <c r="Q391" s="14">
        <f t="shared" si="98"/>
        <v>246.25350921977133</v>
      </c>
      <c r="R391" s="14">
        <f t="shared" si="99"/>
        <v>204.9347340756392</v>
      </c>
      <c r="S391" s="14">
        <f t="shared" si="100"/>
        <v>0</v>
      </c>
      <c r="T391" s="14">
        <f t="shared" si="101"/>
        <v>0</v>
      </c>
      <c r="U391" s="14">
        <f t="shared" si="102"/>
        <v>204.9347340756392</v>
      </c>
      <c r="V391" t="str">
        <f>IF(MOD(C391-Settings!$B$32,Settings!$B$33)&lt;Settings!$B$30,"Up","Down")</f>
        <v>Up</v>
      </c>
      <c r="W391" s="15">
        <f>IF(OR(E391&gt;Settings!$B$30,Q391&gt;Settings!$B$37),0,1)</f>
        <v>1</v>
      </c>
      <c r="X391" s="15">
        <f>IF(AND(W391=1,Q391&lt;=Settings!$B$36),1,0)</f>
        <v>0</v>
      </c>
    </row>
    <row r="392" spans="1:24" x14ac:dyDescent="0.25">
      <c r="A392">
        <v>4</v>
      </c>
      <c r="B392">
        <v>27</v>
      </c>
      <c r="C392" s="13">
        <f>Arrivals!F392</f>
        <v>1414.8209392965111</v>
      </c>
      <c r="D392" s="13">
        <f>Arrivals!K392</f>
        <v>300</v>
      </c>
      <c r="E392" s="14">
        <f>D392*8/Settings!$B$28+Settings!$B$29</f>
        <v>24.02</v>
      </c>
      <c r="F392" s="14">
        <f t="shared" si="92"/>
        <v>1414.8209392965111</v>
      </c>
      <c r="G392" s="14">
        <f t="shared" si="90"/>
        <v>1536.08</v>
      </c>
      <c r="H392" s="14">
        <f t="shared" si="93"/>
        <v>1536.08</v>
      </c>
      <c r="I392" s="14">
        <f>MOD(H392-Settings!$B$32,Settings!$B$33)</f>
        <v>96.079999999999927</v>
      </c>
      <c r="J392" s="14">
        <f>IF(I392&lt;Settings!$B$30,IF(Settings!$B$30-I392&gt;=E392,H392,H392+(Settings!$B$30-I392)+Settings!$B$31),H392+(Settings!$B$33-I392))</f>
        <v>1536.08</v>
      </c>
      <c r="K392" s="14">
        <f t="shared" si="94"/>
        <v>1560.1</v>
      </c>
      <c r="L392" s="14">
        <f t="shared" si="95"/>
        <v>1560.1</v>
      </c>
      <c r="M392" s="14">
        <f t="shared" si="91"/>
        <v>1553.3787751441321</v>
      </c>
      <c r="N392" s="14">
        <f t="shared" si="96"/>
        <v>1560.1</v>
      </c>
      <c r="O392" s="13">
        <f>Arrivals!I392</f>
        <v>2.8994276755205952</v>
      </c>
      <c r="P392" s="14">
        <f t="shared" si="97"/>
        <v>1562.9994276755206</v>
      </c>
      <c r="Q392" s="14">
        <f t="shared" si="98"/>
        <v>148.17848837900942</v>
      </c>
      <c r="R392" s="14">
        <f t="shared" si="99"/>
        <v>121.25906070348879</v>
      </c>
      <c r="S392" s="14">
        <f t="shared" si="100"/>
        <v>0</v>
      </c>
      <c r="T392" s="14">
        <f t="shared" si="101"/>
        <v>0</v>
      </c>
      <c r="U392" s="14">
        <f t="shared" si="102"/>
        <v>121.25906070348879</v>
      </c>
      <c r="V392" t="str">
        <f>IF(MOD(C392-Settings!$B$32,Settings!$B$33)&lt;Settings!$B$30,"Up","Down")</f>
        <v>Down</v>
      </c>
      <c r="W392" s="15">
        <f>IF(OR(E392&gt;Settings!$B$30,Q392&gt;Settings!$B$37),0,1)</f>
        <v>1</v>
      </c>
      <c r="X392" s="15">
        <f>IF(AND(W392=1,Q392&lt;=Settings!$B$36),1,0)</f>
        <v>0</v>
      </c>
    </row>
    <row r="393" spans="1:24" x14ac:dyDescent="0.25">
      <c r="A393">
        <v>4</v>
      </c>
      <c r="B393">
        <v>28</v>
      </c>
      <c r="C393" s="13">
        <f>Arrivals!F393</f>
        <v>1485.9812951169297</v>
      </c>
      <c r="D393" s="13">
        <f>Arrivals!K393</f>
        <v>300</v>
      </c>
      <c r="E393" s="14">
        <f>D393*8/Settings!$B$28+Settings!$B$29</f>
        <v>24.02</v>
      </c>
      <c r="F393" s="14">
        <f t="shared" si="92"/>
        <v>1485.9812951169297</v>
      </c>
      <c r="G393" s="14">
        <f t="shared" si="90"/>
        <v>1560.1</v>
      </c>
      <c r="H393" s="14">
        <f t="shared" si="93"/>
        <v>1560.1</v>
      </c>
      <c r="I393" s="14">
        <f>MOD(H393-Settings!$B$32,Settings!$B$33)</f>
        <v>120.09999999999991</v>
      </c>
      <c r="J393" s="14">
        <f>IF(I393&lt;Settings!$B$30,IF(Settings!$B$30-I393&gt;=E393,H393,H393+(Settings!$B$30-I393)+Settings!$B$31),H393+(Settings!$B$33-I393))</f>
        <v>1560.1</v>
      </c>
      <c r="K393" s="14">
        <f t="shared" si="94"/>
        <v>1584.12</v>
      </c>
      <c r="L393" s="14">
        <f t="shared" si="95"/>
        <v>1584.12</v>
      </c>
      <c r="M393" s="14">
        <f t="shared" si="91"/>
        <v>1562.9994276755206</v>
      </c>
      <c r="N393" s="14">
        <f t="shared" si="96"/>
        <v>1584.12</v>
      </c>
      <c r="O393" s="13">
        <f>Arrivals!I393</f>
        <v>6.284712344964607</v>
      </c>
      <c r="P393" s="14">
        <f t="shared" si="97"/>
        <v>1590.4047123449645</v>
      </c>
      <c r="Q393" s="14">
        <f t="shared" si="98"/>
        <v>104.42341722803485</v>
      </c>
      <c r="R393" s="14">
        <f t="shared" si="99"/>
        <v>74.118704883070222</v>
      </c>
      <c r="S393" s="14">
        <f t="shared" si="100"/>
        <v>0</v>
      </c>
      <c r="T393" s="14">
        <f t="shared" si="101"/>
        <v>0</v>
      </c>
      <c r="U393" s="14">
        <f t="shared" si="102"/>
        <v>74.118704883070222</v>
      </c>
      <c r="V393" t="str">
        <f>IF(MOD(C393-Settings!$B$32,Settings!$B$33)&lt;Settings!$B$30,"Up","Down")</f>
        <v>Up</v>
      </c>
      <c r="W393" s="15">
        <f>IF(OR(E393&gt;Settings!$B$30,Q393&gt;Settings!$B$37),0,1)</f>
        <v>1</v>
      </c>
      <c r="X393" s="15">
        <f>IF(AND(W393=1,Q393&lt;=Settings!$B$36),1,0)</f>
        <v>1</v>
      </c>
    </row>
    <row r="394" spans="1:24" x14ac:dyDescent="0.25">
      <c r="A394">
        <v>4</v>
      </c>
      <c r="B394">
        <v>29</v>
      </c>
      <c r="C394" s="13">
        <f>Arrivals!F394</f>
        <v>1526.4422657429886</v>
      </c>
      <c r="D394" s="13">
        <f>Arrivals!K394</f>
        <v>300</v>
      </c>
      <c r="E394" s="14">
        <f>D394*8/Settings!$B$28+Settings!$B$29</f>
        <v>24.02</v>
      </c>
      <c r="F394" s="14">
        <f t="shared" si="92"/>
        <v>1526.4422657429886</v>
      </c>
      <c r="G394" s="14">
        <f t="shared" si="90"/>
        <v>1584.12</v>
      </c>
      <c r="H394" s="14">
        <f t="shared" si="93"/>
        <v>1584.12</v>
      </c>
      <c r="I394" s="14">
        <f>MOD(H394-Settings!$B$32,Settings!$B$33)</f>
        <v>144.11999999999989</v>
      </c>
      <c r="J394" s="14">
        <f>IF(I394&lt;Settings!$B$30,IF(Settings!$B$30-I394&gt;=E394,H394,H394+(Settings!$B$30-I394)+Settings!$B$31),H394+(Settings!$B$33-I394))</f>
        <v>1584.12</v>
      </c>
      <c r="K394" s="14">
        <f t="shared" si="94"/>
        <v>1608.1399999999999</v>
      </c>
      <c r="L394" s="14">
        <f t="shared" si="95"/>
        <v>1608.1399999999999</v>
      </c>
      <c r="M394" s="14">
        <f t="shared" si="91"/>
        <v>1590.4047123449645</v>
      </c>
      <c r="N394" s="14">
        <f t="shared" si="96"/>
        <v>1608.1399999999999</v>
      </c>
      <c r="O394" s="13">
        <f>Arrivals!I394</f>
        <v>2.7846797292013785</v>
      </c>
      <c r="P394" s="14">
        <f t="shared" si="97"/>
        <v>1610.9246797292012</v>
      </c>
      <c r="Q394" s="14">
        <f t="shared" si="98"/>
        <v>84.482413986212578</v>
      </c>
      <c r="R394" s="14">
        <f t="shared" si="99"/>
        <v>57.677734257011252</v>
      </c>
      <c r="S394" s="14">
        <f t="shared" si="100"/>
        <v>0</v>
      </c>
      <c r="T394" s="14">
        <f t="shared" si="101"/>
        <v>0</v>
      </c>
      <c r="U394" s="14">
        <f t="shared" si="102"/>
        <v>57.677734257011252</v>
      </c>
      <c r="V394" t="str">
        <f>IF(MOD(C394-Settings!$B$32,Settings!$B$33)&lt;Settings!$B$30,"Up","Down")</f>
        <v>Up</v>
      </c>
      <c r="W394" s="15">
        <f>IF(OR(E394&gt;Settings!$B$30,Q394&gt;Settings!$B$37),0,1)</f>
        <v>1</v>
      </c>
      <c r="X394" s="15">
        <f>IF(AND(W394=1,Q394&lt;=Settings!$B$36),1,0)</f>
        <v>1</v>
      </c>
    </row>
    <row r="395" spans="1:24" x14ac:dyDescent="0.25">
      <c r="A395">
        <v>4</v>
      </c>
      <c r="B395">
        <v>30</v>
      </c>
      <c r="C395" s="13">
        <f>Arrivals!F395</f>
        <v>1528.8749504028358</v>
      </c>
      <c r="D395" s="13">
        <f>Arrivals!K395</f>
        <v>300</v>
      </c>
      <c r="E395" s="14">
        <f>D395*8/Settings!$B$28+Settings!$B$29</f>
        <v>24.02</v>
      </c>
      <c r="F395" s="14">
        <f t="shared" si="92"/>
        <v>1528.8749504028358</v>
      </c>
      <c r="G395" s="14">
        <f t="shared" si="90"/>
        <v>1608.1399999999999</v>
      </c>
      <c r="H395" s="14">
        <f t="shared" si="93"/>
        <v>1608.1399999999999</v>
      </c>
      <c r="I395" s="14">
        <f>MOD(H395-Settings!$B$32,Settings!$B$33)</f>
        <v>168.13999999999987</v>
      </c>
      <c r="J395" s="14">
        <f>IF(I395&lt;Settings!$B$30,IF(Settings!$B$30-I395&gt;=E395,H395,H395+(Settings!$B$30-I395)+Settings!$B$31),H395+(Settings!$B$33-I395))</f>
        <v>1608.1399999999999</v>
      </c>
      <c r="K395" s="14">
        <f t="shared" si="94"/>
        <v>1632.1599999999999</v>
      </c>
      <c r="L395" s="14">
        <f t="shared" si="95"/>
        <v>1632.1599999999999</v>
      </c>
      <c r="M395" s="14">
        <f t="shared" si="91"/>
        <v>1610.9246797292012</v>
      </c>
      <c r="N395" s="14">
        <f t="shared" si="96"/>
        <v>1632.1599999999999</v>
      </c>
      <c r="O395" s="13">
        <f>Arrivals!I395</f>
        <v>7.9610776235069727</v>
      </c>
      <c r="P395" s="14">
        <f t="shared" si="97"/>
        <v>1640.1210776235068</v>
      </c>
      <c r="Q395" s="14">
        <f t="shared" si="98"/>
        <v>111.24612722067104</v>
      </c>
      <c r="R395" s="14">
        <f t="shared" si="99"/>
        <v>79.265049597164079</v>
      </c>
      <c r="S395" s="14">
        <f t="shared" si="100"/>
        <v>0</v>
      </c>
      <c r="T395" s="14">
        <f t="shared" si="101"/>
        <v>0</v>
      </c>
      <c r="U395" s="14">
        <f t="shared" si="102"/>
        <v>79.265049597164079</v>
      </c>
      <c r="V395" t="str">
        <f>IF(MOD(C395-Settings!$B$32,Settings!$B$33)&lt;Settings!$B$30,"Up","Down")</f>
        <v>Up</v>
      </c>
      <c r="W395" s="15">
        <f>IF(OR(E395&gt;Settings!$B$30,Q395&gt;Settings!$B$37),0,1)</f>
        <v>1</v>
      </c>
      <c r="X395" s="15">
        <f>IF(AND(W395=1,Q395&lt;=Settings!$B$36),1,0)</f>
        <v>1</v>
      </c>
    </row>
    <row r="396" spans="1:24" x14ac:dyDescent="0.25">
      <c r="A396">
        <v>4</v>
      </c>
      <c r="B396">
        <v>31</v>
      </c>
      <c r="C396" s="13">
        <f>Arrivals!F396</f>
        <v>1627.2767100408482</v>
      </c>
      <c r="D396" s="13">
        <f>Arrivals!K396</f>
        <v>300</v>
      </c>
      <c r="E396" s="14">
        <f>D396*8/Settings!$B$28+Settings!$B$29</f>
        <v>24.02</v>
      </c>
      <c r="F396" s="14">
        <f t="shared" si="92"/>
        <v>1627.2767100408482</v>
      </c>
      <c r="G396" s="14">
        <f t="shared" si="90"/>
        <v>1632.1599999999999</v>
      </c>
      <c r="H396" s="14">
        <f t="shared" si="93"/>
        <v>1632.1599999999999</v>
      </c>
      <c r="I396" s="14">
        <f>MOD(H396-Settings!$B$32,Settings!$B$33)</f>
        <v>192.15999999999985</v>
      </c>
      <c r="J396" s="14">
        <f>IF(I396&lt;Settings!$B$30,IF(Settings!$B$30-I396&gt;=E396,H396,H396+(Settings!$B$30-I396)+Settings!$B$31),H396+(Settings!$B$33-I396))</f>
        <v>1632.1599999999999</v>
      </c>
      <c r="K396" s="14">
        <f t="shared" si="94"/>
        <v>1656.1799999999998</v>
      </c>
      <c r="L396" s="14">
        <f t="shared" si="95"/>
        <v>1656.1799999999998</v>
      </c>
      <c r="M396" s="14">
        <f t="shared" si="91"/>
        <v>1640.1210776235068</v>
      </c>
      <c r="N396" s="14">
        <f t="shared" si="96"/>
        <v>1656.1799999999998</v>
      </c>
      <c r="O396" s="13">
        <f>Arrivals!I396</f>
        <v>0.7881736343726089</v>
      </c>
      <c r="P396" s="14">
        <f t="shared" si="97"/>
        <v>1656.9681736343725</v>
      </c>
      <c r="Q396" s="14">
        <f t="shared" si="98"/>
        <v>29.691463593524304</v>
      </c>
      <c r="R396" s="14">
        <f t="shared" si="99"/>
        <v>4.8832899591516252</v>
      </c>
      <c r="S396" s="14">
        <f t="shared" si="100"/>
        <v>0</v>
      </c>
      <c r="T396" s="14">
        <f t="shared" si="101"/>
        <v>0</v>
      </c>
      <c r="U396" s="14">
        <f t="shared" si="102"/>
        <v>4.8832899591516252</v>
      </c>
      <c r="V396" t="str">
        <f>IF(MOD(C396-Settings!$B$32,Settings!$B$33)&lt;Settings!$B$30,"Up","Down")</f>
        <v>Up</v>
      </c>
      <c r="W396" s="15">
        <f>IF(OR(E396&gt;Settings!$B$30,Q396&gt;Settings!$B$37),0,1)</f>
        <v>1</v>
      </c>
      <c r="X396" s="15">
        <f>IF(AND(W396=1,Q396&lt;=Settings!$B$36),1,0)</f>
        <v>1</v>
      </c>
    </row>
    <row r="397" spans="1:24" x14ac:dyDescent="0.25">
      <c r="A397">
        <v>4</v>
      </c>
      <c r="B397">
        <v>32</v>
      </c>
      <c r="C397" s="13">
        <f>Arrivals!F397</f>
        <v>1751.1103359634094</v>
      </c>
      <c r="D397" s="13">
        <f>Arrivals!K397</f>
        <v>300</v>
      </c>
      <c r="E397" s="14">
        <f>D397*8/Settings!$B$28+Settings!$B$29</f>
        <v>24.02</v>
      </c>
      <c r="F397" s="14">
        <f t="shared" si="92"/>
        <v>1751.1103359634094</v>
      </c>
      <c r="G397" s="14">
        <f t="shared" si="90"/>
        <v>1656.1799999999998</v>
      </c>
      <c r="H397" s="14">
        <f t="shared" si="93"/>
        <v>1751.1103359634094</v>
      </c>
      <c r="I397" s="14">
        <f>MOD(H397-Settings!$B$32,Settings!$B$33)</f>
        <v>311.1103359634094</v>
      </c>
      <c r="J397" s="14">
        <f>IF(I397&lt;Settings!$B$30,IF(Settings!$B$30-I397&gt;=E397,H397,H397+(Settings!$B$30-I397)+Settings!$B$31),H397+(Settings!$B$33-I397))</f>
        <v>1751.1103359634094</v>
      </c>
      <c r="K397" s="14">
        <f t="shared" si="94"/>
        <v>1775.1303359634094</v>
      </c>
      <c r="L397" s="14">
        <f t="shared" si="95"/>
        <v>1775.1303359634094</v>
      </c>
      <c r="M397" s="14">
        <f t="shared" si="91"/>
        <v>1656.9681736343725</v>
      </c>
      <c r="N397" s="14">
        <f t="shared" si="96"/>
        <v>1775.1303359634094</v>
      </c>
      <c r="O397" s="13">
        <f>Arrivals!I397</f>
        <v>7.5388558040243252</v>
      </c>
      <c r="P397" s="14">
        <f t="shared" si="97"/>
        <v>1782.6691917674336</v>
      </c>
      <c r="Q397" s="14">
        <f t="shared" si="98"/>
        <v>31.558855804024233</v>
      </c>
      <c r="R397" s="14">
        <f t="shared" si="99"/>
        <v>0</v>
      </c>
      <c r="S397" s="14">
        <f t="shared" si="100"/>
        <v>0</v>
      </c>
      <c r="T397" s="14">
        <f t="shared" si="101"/>
        <v>0</v>
      </c>
      <c r="U397" s="14">
        <f t="shared" si="102"/>
        <v>0</v>
      </c>
      <c r="V397" t="str">
        <f>IF(MOD(C397-Settings!$B$32,Settings!$B$33)&lt;Settings!$B$30,"Up","Down")</f>
        <v>Up</v>
      </c>
      <c r="W397" s="15">
        <f>IF(OR(E397&gt;Settings!$B$30,Q397&gt;Settings!$B$37),0,1)</f>
        <v>1</v>
      </c>
      <c r="X397" s="15">
        <f>IF(AND(W397=1,Q397&lt;=Settings!$B$36),1,0)</f>
        <v>1</v>
      </c>
    </row>
    <row r="398" spans="1:24" x14ac:dyDescent="0.25">
      <c r="A398">
        <v>4</v>
      </c>
      <c r="B398">
        <v>33</v>
      </c>
      <c r="C398" s="13">
        <f>Arrivals!F398</f>
        <v>1764.9369356975424</v>
      </c>
      <c r="D398" s="13">
        <f>Arrivals!K398</f>
        <v>300</v>
      </c>
      <c r="E398" s="14">
        <f>D398*8/Settings!$B$28+Settings!$B$29</f>
        <v>24.02</v>
      </c>
      <c r="F398" s="14">
        <f t="shared" si="92"/>
        <v>1764.9369356975424</v>
      </c>
      <c r="G398" s="14">
        <f t="shared" si="90"/>
        <v>1775.1303359634094</v>
      </c>
      <c r="H398" s="14">
        <f t="shared" si="93"/>
        <v>1775.1303359634094</v>
      </c>
      <c r="I398" s="14">
        <f>MOD(H398-Settings!$B$32,Settings!$B$33)</f>
        <v>335.13033596340938</v>
      </c>
      <c r="J398" s="14">
        <f>IF(I398&lt;Settings!$B$30,IF(Settings!$B$30-I398&gt;=E398,H398,H398+(Settings!$B$30-I398)+Settings!$B$31),H398+(Settings!$B$33-I398))</f>
        <v>1775.1303359634094</v>
      </c>
      <c r="K398" s="14">
        <f t="shared" si="94"/>
        <v>1799.1503359634094</v>
      </c>
      <c r="L398" s="14">
        <f t="shared" si="95"/>
        <v>1799.1503359634094</v>
      </c>
      <c r="M398" s="14">
        <f t="shared" si="91"/>
        <v>1782.6691917674336</v>
      </c>
      <c r="N398" s="14">
        <f t="shared" si="96"/>
        <v>1799.1503359634094</v>
      </c>
      <c r="O398" s="13">
        <f>Arrivals!I398</f>
        <v>2.6076870813354436</v>
      </c>
      <c r="P398" s="14">
        <f t="shared" si="97"/>
        <v>1801.7580230447447</v>
      </c>
      <c r="Q398" s="14">
        <f t="shared" si="98"/>
        <v>36.821087347202365</v>
      </c>
      <c r="R398" s="14">
        <f t="shared" si="99"/>
        <v>10.193400265867012</v>
      </c>
      <c r="S398" s="14">
        <f t="shared" si="100"/>
        <v>0</v>
      </c>
      <c r="T398" s="14">
        <f t="shared" si="101"/>
        <v>0</v>
      </c>
      <c r="U398" s="14">
        <f t="shared" si="102"/>
        <v>10.193400265867012</v>
      </c>
      <c r="V398" t="str">
        <f>IF(MOD(C398-Settings!$B$32,Settings!$B$33)&lt;Settings!$B$30,"Up","Down")</f>
        <v>Up</v>
      </c>
      <c r="W398" s="15">
        <f>IF(OR(E398&gt;Settings!$B$30,Q398&gt;Settings!$B$37),0,1)</f>
        <v>1</v>
      </c>
      <c r="X398" s="15">
        <f>IF(AND(W398=1,Q398&lt;=Settings!$B$36),1,0)</f>
        <v>1</v>
      </c>
    </row>
    <row r="399" spans="1:24" x14ac:dyDescent="0.25">
      <c r="A399">
        <v>4</v>
      </c>
      <c r="B399">
        <v>34</v>
      </c>
      <c r="C399" s="13">
        <f>Arrivals!F399</f>
        <v>1777.7674114483686</v>
      </c>
      <c r="D399" s="13">
        <f>Arrivals!K399</f>
        <v>300</v>
      </c>
      <c r="E399" s="14">
        <f>D399*8/Settings!$B$28+Settings!$B$29</f>
        <v>24.02</v>
      </c>
      <c r="F399" s="14">
        <f t="shared" si="92"/>
        <v>1777.7674114483686</v>
      </c>
      <c r="G399" s="14">
        <f t="shared" ref="G399:G430" si="103">K398</f>
        <v>1799.1503359634094</v>
      </c>
      <c r="H399" s="14">
        <f t="shared" si="93"/>
        <v>1799.1503359634094</v>
      </c>
      <c r="I399" s="14">
        <f>MOD(H399-Settings!$B$32,Settings!$B$33)</f>
        <v>359.15033596340936</v>
      </c>
      <c r="J399" s="14">
        <f>IF(I399&lt;Settings!$B$30,IF(Settings!$B$30-I399&gt;=E399,H399,H399+(Settings!$B$30-I399)+Settings!$B$31),H399+(Settings!$B$33-I399))</f>
        <v>1799.1503359634094</v>
      </c>
      <c r="K399" s="14">
        <f t="shared" si="94"/>
        <v>1823.1703359634093</v>
      </c>
      <c r="L399" s="14">
        <f t="shared" si="95"/>
        <v>1823.1703359634093</v>
      </c>
      <c r="M399" s="14">
        <f t="shared" ref="M399:M430" si="104">P398</f>
        <v>1801.7580230447447</v>
      </c>
      <c r="N399" s="14">
        <f t="shared" si="96"/>
        <v>1823.1703359634093</v>
      </c>
      <c r="O399" s="13">
        <f>Arrivals!I399</f>
        <v>6.9060460537133697</v>
      </c>
      <c r="P399" s="14">
        <f t="shared" si="97"/>
        <v>1830.0763820171228</v>
      </c>
      <c r="Q399" s="14">
        <f t="shared" si="98"/>
        <v>52.308970568754148</v>
      </c>
      <c r="R399" s="14">
        <f t="shared" si="99"/>
        <v>21.382924515040713</v>
      </c>
      <c r="S399" s="14">
        <f t="shared" si="100"/>
        <v>0</v>
      </c>
      <c r="T399" s="14">
        <f t="shared" si="101"/>
        <v>0</v>
      </c>
      <c r="U399" s="14">
        <f t="shared" si="102"/>
        <v>21.382924515040713</v>
      </c>
      <c r="V399" t="str">
        <f>IF(MOD(C399-Settings!$B$32,Settings!$B$33)&lt;Settings!$B$30,"Up","Down")</f>
        <v>Up</v>
      </c>
      <c r="W399" s="15">
        <f>IF(OR(E399&gt;Settings!$B$30,Q399&gt;Settings!$B$37),0,1)</f>
        <v>1</v>
      </c>
      <c r="X399" s="15">
        <f>IF(AND(W399=1,Q399&lt;=Settings!$B$36),1,0)</f>
        <v>1</v>
      </c>
    </row>
    <row r="400" spans="1:24" x14ac:dyDescent="0.25">
      <c r="A400">
        <v>4</v>
      </c>
      <c r="B400">
        <v>35</v>
      </c>
      <c r="C400" s="13">
        <f>Arrivals!F400</f>
        <v>1858.9613781104504</v>
      </c>
      <c r="D400" s="13">
        <f>Arrivals!K400</f>
        <v>300</v>
      </c>
      <c r="E400" s="14">
        <f>D400*8/Settings!$B$28+Settings!$B$29</f>
        <v>24.02</v>
      </c>
      <c r="F400" s="14">
        <f t="shared" si="92"/>
        <v>1858.9613781104504</v>
      </c>
      <c r="G400" s="14">
        <f t="shared" si="103"/>
        <v>1823.1703359634093</v>
      </c>
      <c r="H400" s="14">
        <f t="shared" si="93"/>
        <v>1858.9613781104504</v>
      </c>
      <c r="I400" s="14">
        <f>MOD(H400-Settings!$B$32,Settings!$B$33)</f>
        <v>418.96137811045037</v>
      </c>
      <c r="J400" s="14">
        <f>IF(I400&lt;Settings!$B$30,IF(Settings!$B$30-I400&gt;=E400,H400,H400+(Settings!$B$30-I400)+Settings!$B$31),H400+(Settings!$B$33-I400))</f>
        <v>1858.9613781104504</v>
      </c>
      <c r="K400" s="14">
        <f t="shared" si="94"/>
        <v>1882.9813781104504</v>
      </c>
      <c r="L400" s="14">
        <f t="shared" si="95"/>
        <v>1882.9813781104504</v>
      </c>
      <c r="M400" s="14">
        <f t="shared" si="104"/>
        <v>1830.0763820171228</v>
      </c>
      <c r="N400" s="14">
        <f t="shared" si="96"/>
        <v>1882.9813781104504</v>
      </c>
      <c r="O400" s="13">
        <f>Arrivals!I400</f>
        <v>13.819544352904456</v>
      </c>
      <c r="P400" s="14">
        <f t="shared" si="97"/>
        <v>1896.8009224633547</v>
      </c>
      <c r="Q400" s="14">
        <f t="shared" si="98"/>
        <v>37.83954435290434</v>
      </c>
      <c r="R400" s="14">
        <f t="shared" si="99"/>
        <v>0</v>
      </c>
      <c r="S400" s="14">
        <f t="shared" si="100"/>
        <v>0</v>
      </c>
      <c r="T400" s="14">
        <f t="shared" si="101"/>
        <v>0</v>
      </c>
      <c r="U400" s="14">
        <f t="shared" si="102"/>
        <v>0</v>
      </c>
      <c r="V400" t="str">
        <f>IF(MOD(C400-Settings!$B$32,Settings!$B$33)&lt;Settings!$B$30,"Up","Down")</f>
        <v>Up</v>
      </c>
      <c r="W400" s="15">
        <f>IF(OR(E400&gt;Settings!$B$30,Q400&gt;Settings!$B$37),0,1)</f>
        <v>1</v>
      </c>
      <c r="X400" s="15">
        <f>IF(AND(W400=1,Q400&lt;=Settings!$B$36),1,0)</f>
        <v>1</v>
      </c>
    </row>
    <row r="401" spans="1:24" x14ac:dyDescent="0.25">
      <c r="A401">
        <v>4</v>
      </c>
      <c r="B401">
        <v>36</v>
      </c>
      <c r="C401" s="13">
        <f>Arrivals!F401</f>
        <v>1859.6598622995457</v>
      </c>
      <c r="D401" s="13">
        <f>Arrivals!K401</f>
        <v>300</v>
      </c>
      <c r="E401" s="14">
        <f>D401*8/Settings!$B$28+Settings!$B$29</f>
        <v>24.02</v>
      </c>
      <c r="F401" s="14">
        <f t="shared" si="92"/>
        <v>1859.6598622995457</v>
      </c>
      <c r="G401" s="14">
        <f t="shared" si="103"/>
        <v>1882.9813781104504</v>
      </c>
      <c r="H401" s="14">
        <f t="shared" si="93"/>
        <v>1882.9813781104504</v>
      </c>
      <c r="I401" s="14">
        <f>MOD(H401-Settings!$B$32,Settings!$B$33)</f>
        <v>442.98137811045035</v>
      </c>
      <c r="J401" s="14">
        <f>IF(I401&lt;Settings!$B$30,IF(Settings!$B$30-I401&gt;=E401,H401,H401+(Settings!$B$30-I401)+Settings!$B$31),H401+(Settings!$B$33-I401))</f>
        <v>1882.9813781104504</v>
      </c>
      <c r="K401" s="14">
        <f t="shared" si="94"/>
        <v>1907.0013781104503</v>
      </c>
      <c r="L401" s="14">
        <f t="shared" si="95"/>
        <v>1907.0013781104503</v>
      </c>
      <c r="M401" s="14">
        <f t="shared" si="104"/>
        <v>1896.8009224633547</v>
      </c>
      <c r="N401" s="14">
        <f t="shared" si="96"/>
        <v>1907.0013781104503</v>
      </c>
      <c r="O401" s="13">
        <f>Arrivals!I401</f>
        <v>0.21232849514816496</v>
      </c>
      <c r="P401" s="14">
        <f t="shared" si="97"/>
        <v>1907.2137066055984</v>
      </c>
      <c r="Q401" s="14">
        <f t="shared" si="98"/>
        <v>47.553844306052724</v>
      </c>
      <c r="R401" s="14">
        <f t="shared" si="99"/>
        <v>23.321515810904657</v>
      </c>
      <c r="S401" s="14">
        <f t="shared" si="100"/>
        <v>0</v>
      </c>
      <c r="T401" s="14">
        <f t="shared" si="101"/>
        <v>0</v>
      </c>
      <c r="U401" s="14">
        <f t="shared" si="102"/>
        <v>23.321515810904657</v>
      </c>
      <c r="V401" t="str">
        <f>IF(MOD(C401-Settings!$B$32,Settings!$B$33)&lt;Settings!$B$30,"Up","Down")</f>
        <v>Up</v>
      </c>
      <c r="W401" s="15">
        <f>IF(OR(E401&gt;Settings!$B$30,Q401&gt;Settings!$B$37),0,1)</f>
        <v>1</v>
      </c>
      <c r="X401" s="15">
        <f>IF(AND(W401=1,Q401&lt;=Settings!$B$36),1,0)</f>
        <v>1</v>
      </c>
    </row>
    <row r="402" spans="1:24" x14ac:dyDescent="0.25">
      <c r="A402">
        <v>4</v>
      </c>
      <c r="B402">
        <v>37</v>
      </c>
      <c r="C402" s="13">
        <f>Arrivals!F402</f>
        <v>1904.0248863372728</v>
      </c>
      <c r="D402" s="13">
        <f>Arrivals!K402</f>
        <v>300</v>
      </c>
      <c r="E402" s="14">
        <f>D402*8/Settings!$B$28+Settings!$B$29</f>
        <v>24.02</v>
      </c>
      <c r="F402" s="14">
        <f t="shared" si="92"/>
        <v>1904.0248863372728</v>
      </c>
      <c r="G402" s="14">
        <f t="shared" si="103"/>
        <v>1907.0013781104503</v>
      </c>
      <c r="H402" s="14">
        <f t="shared" si="93"/>
        <v>1907.0013781104503</v>
      </c>
      <c r="I402" s="14">
        <f>MOD(H402-Settings!$B$32,Settings!$B$33)</f>
        <v>467.00137811045033</v>
      </c>
      <c r="J402" s="14">
        <f>IF(I402&lt;Settings!$B$30,IF(Settings!$B$30-I402&gt;=E402,H402,H402+(Settings!$B$30-I402)+Settings!$B$31),H402+(Settings!$B$33-I402))</f>
        <v>1907.0013781104503</v>
      </c>
      <c r="K402" s="14">
        <f t="shared" si="94"/>
        <v>1931.0213781104503</v>
      </c>
      <c r="L402" s="14">
        <f t="shared" si="95"/>
        <v>1931.0213781104503</v>
      </c>
      <c r="M402" s="14">
        <f t="shared" si="104"/>
        <v>1907.2137066055984</v>
      </c>
      <c r="N402" s="14">
        <f t="shared" si="96"/>
        <v>1931.0213781104503</v>
      </c>
      <c r="O402" s="13">
        <f>Arrivals!I402</f>
        <v>8.6891136458585052</v>
      </c>
      <c r="P402" s="14">
        <f t="shared" si="97"/>
        <v>1939.7104917563088</v>
      </c>
      <c r="Q402" s="14">
        <f t="shared" si="98"/>
        <v>35.685605419035937</v>
      </c>
      <c r="R402" s="14">
        <f t="shared" si="99"/>
        <v>2.9764917731774858</v>
      </c>
      <c r="S402" s="14">
        <f t="shared" si="100"/>
        <v>0</v>
      </c>
      <c r="T402" s="14">
        <f t="shared" si="101"/>
        <v>0</v>
      </c>
      <c r="U402" s="14">
        <f t="shared" si="102"/>
        <v>2.9764917731774858</v>
      </c>
      <c r="V402" t="str">
        <f>IF(MOD(C402-Settings!$B$32,Settings!$B$33)&lt;Settings!$B$30,"Up","Down")</f>
        <v>Up</v>
      </c>
      <c r="W402" s="15">
        <f>IF(OR(E402&gt;Settings!$B$30,Q402&gt;Settings!$B$37),0,1)</f>
        <v>1</v>
      </c>
      <c r="X402" s="15">
        <f>IF(AND(W402=1,Q402&lt;=Settings!$B$36),1,0)</f>
        <v>1</v>
      </c>
    </row>
    <row r="403" spans="1:24" x14ac:dyDescent="0.25">
      <c r="A403">
        <v>4</v>
      </c>
      <c r="B403">
        <v>38</v>
      </c>
      <c r="C403" s="13">
        <f>Arrivals!F403</f>
        <v>1942.1863531012116</v>
      </c>
      <c r="D403" s="13">
        <f>Arrivals!K403</f>
        <v>300</v>
      </c>
      <c r="E403" s="14">
        <f>D403*8/Settings!$B$28+Settings!$B$29</f>
        <v>24.02</v>
      </c>
      <c r="F403" s="14">
        <f t="shared" si="92"/>
        <v>1942.1863531012116</v>
      </c>
      <c r="G403" s="14">
        <f t="shared" si="103"/>
        <v>1931.0213781104503</v>
      </c>
      <c r="H403" s="14">
        <f t="shared" si="93"/>
        <v>1942.1863531012116</v>
      </c>
      <c r="I403" s="14">
        <f>MOD(H403-Settings!$B$32,Settings!$B$33)</f>
        <v>502.18635310121158</v>
      </c>
      <c r="J403" s="14">
        <f>IF(I403&lt;Settings!$B$30,IF(Settings!$B$30-I403&gt;=E403,H403,H403+(Settings!$B$30-I403)+Settings!$B$31),H403+(Settings!$B$33-I403))</f>
        <v>1942.1863531012116</v>
      </c>
      <c r="K403" s="14">
        <f t="shared" si="94"/>
        <v>1966.2063531012116</v>
      </c>
      <c r="L403" s="14">
        <f t="shared" si="95"/>
        <v>1966.2063531012116</v>
      </c>
      <c r="M403" s="14">
        <f t="shared" si="104"/>
        <v>1939.7104917563088</v>
      </c>
      <c r="N403" s="14">
        <f t="shared" si="96"/>
        <v>1966.2063531012116</v>
      </c>
      <c r="O403" s="13">
        <f>Arrivals!I403</f>
        <v>1.9383503339151891</v>
      </c>
      <c r="P403" s="14">
        <f t="shared" si="97"/>
        <v>1968.1447034351268</v>
      </c>
      <c r="Q403" s="14">
        <f t="shared" si="98"/>
        <v>25.958350333915178</v>
      </c>
      <c r="R403" s="14">
        <f t="shared" si="99"/>
        <v>0</v>
      </c>
      <c r="S403" s="14">
        <f t="shared" si="100"/>
        <v>0</v>
      </c>
      <c r="T403" s="14">
        <f t="shared" si="101"/>
        <v>0</v>
      </c>
      <c r="U403" s="14">
        <f t="shared" si="102"/>
        <v>0</v>
      </c>
      <c r="V403" t="str">
        <f>IF(MOD(C403-Settings!$B$32,Settings!$B$33)&lt;Settings!$B$30,"Up","Down")</f>
        <v>Up</v>
      </c>
      <c r="W403" s="15">
        <f>IF(OR(E403&gt;Settings!$B$30,Q403&gt;Settings!$B$37),0,1)</f>
        <v>1</v>
      </c>
      <c r="X403" s="15">
        <f>IF(AND(W403=1,Q403&lt;=Settings!$B$36),1,0)</f>
        <v>1</v>
      </c>
    </row>
    <row r="404" spans="1:24" x14ac:dyDescent="0.25">
      <c r="A404">
        <v>4</v>
      </c>
      <c r="B404">
        <v>39</v>
      </c>
      <c r="C404" s="13">
        <f>Arrivals!F404</f>
        <v>1983.0515784236688</v>
      </c>
      <c r="D404" s="13">
        <f>Arrivals!K404</f>
        <v>300</v>
      </c>
      <c r="E404" s="14">
        <f>D404*8/Settings!$B$28+Settings!$B$29</f>
        <v>24.02</v>
      </c>
      <c r="F404" s="14">
        <f t="shared" si="92"/>
        <v>1983.0515784236688</v>
      </c>
      <c r="G404" s="14">
        <f t="shared" si="103"/>
        <v>1966.2063531012116</v>
      </c>
      <c r="H404" s="14">
        <f t="shared" si="93"/>
        <v>1983.0515784236688</v>
      </c>
      <c r="I404" s="14">
        <f>MOD(H404-Settings!$B$32,Settings!$B$33)</f>
        <v>543.05157842366884</v>
      </c>
      <c r="J404" s="14">
        <f>IF(I404&lt;Settings!$B$30,IF(Settings!$B$30-I404&gt;=E404,H404,H404+(Settings!$B$30-I404)+Settings!$B$31),H404+(Settings!$B$33-I404))</f>
        <v>1983.0515784236688</v>
      </c>
      <c r="K404" s="14">
        <f t="shared" si="94"/>
        <v>2007.0715784236688</v>
      </c>
      <c r="L404" s="14">
        <f t="shared" si="95"/>
        <v>2007.0715784236688</v>
      </c>
      <c r="M404" s="14">
        <f t="shared" si="104"/>
        <v>1968.1447034351268</v>
      </c>
      <c r="N404" s="14">
        <f t="shared" si="96"/>
        <v>2007.0715784236688</v>
      </c>
      <c r="O404" s="13">
        <f>Arrivals!I404</f>
        <v>4.9327588856473605</v>
      </c>
      <c r="P404" s="14">
        <f t="shared" si="97"/>
        <v>2012.0043373093163</v>
      </c>
      <c r="Q404" s="14">
        <f t="shared" si="98"/>
        <v>28.952758885647427</v>
      </c>
      <c r="R404" s="14">
        <f t="shared" si="99"/>
        <v>0</v>
      </c>
      <c r="S404" s="14">
        <f t="shared" si="100"/>
        <v>0</v>
      </c>
      <c r="T404" s="14">
        <f t="shared" si="101"/>
        <v>0</v>
      </c>
      <c r="U404" s="14">
        <f t="shared" si="102"/>
        <v>0</v>
      </c>
      <c r="V404" t="str">
        <f>IF(MOD(C404-Settings!$B$32,Settings!$B$33)&lt;Settings!$B$30,"Up","Down")</f>
        <v>Up</v>
      </c>
      <c r="W404" s="15">
        <f>IF(OR(E404&gt;Settings!$B$30,Q404&gt;Settings!$B$37),0,1)</f>
        <v>1</v>
      </c>
      <c r="X404" s="15">
        <f>IF(AND(W404=1,Q404&lt;=Settings!$B$36),1,0)</f>
        <v>1</v>
      </c>
    </row>
    <row r="405" spans="1:24" x14ac:dyDescent="0.25">
      <c r="A405">
        <v>4</v>
      </c>
      <c r="B405">
        <v>40</v>
      </c>
      <c r="C405" s="13">
        <f>Arrivals!F405</f>
        <v>2029.5686118242688</v>
      </c>
      <c r="D405" s="13">
        <f>Arrivals!K405</f>
        <v>300</v>
      </c>
      <c r="E405" s="14">
        <f>D405*8/Settings!$B$28+Settings!$B$29</f>
        <v>24.02</v>
      </c>
      <c r="F405" s="14">
        <f t="shared" si="92"/>
        <v>2029.5686118242688</v>
      </c>
      <c r="G405" s="14">
        <f t="shared" si="103"/>
        <v>2007.0715784236688</v>
      </c>
      <c r="H405" s="14">
        <f t="shared" si="93"/>
        <v>2029.5686118242688</v>
      </c>
      <c r="I405" s="14">
        <f>MOD(H405-Settings!$B$32,Settings!$B$33)</f>
        <v>589.56861182426883</v>
      </c>
      <c r="J405" s="14">
        <f>IF(I405&lt;Settings!$B$30,IF(Settings!$B$30-I405&gt;=E405,H405,H405+(Settings!$B$30-I405)+Settings!$B$31),H405+(Settings!$B$33-I405))</f>
        <v>2160</v>
      </c>
      <c r="K405" s="14">
        <f t="shared" si="94"/>
        <v>2184.02</v>
      </c>
      <c r="L405" s="14">
        <f t="shared" si="95"/>
        <v>2184.02</v>
      </c>
      <c r="M405" s="14">
        <f t="shared" si="104"/>
        <v>2012.0043373093163</v>
      </c>
      <c r="N405" s="14">
        <f t="shared" si="96"/>
        <v>2184.02</v>
      </c>
      <c r="O405" s="13">
        <f>Arrivals!I405</f>
        <v>0.34826927022301846</v>
      </c>
      <c r="P405" s="14">
        <f t="shared" si="97"/>
        <v>2184.3682692702232</v>
      </c>
      <c r="Q405" s="14">
        <f t="shared" si="98"/>
        <v>154.79965744595438</v>
      </c>
      <c r="R405" s="14">
        <f t="shared" si="99"/>
        <v>0</v>
      </c>
      <c r="S405" s="14">
        <f t="shared" si="100"/>
        <v>130.43138817573117</v>
      </c>
      <c r="T405" s="14">
        <f t="shared" si="101"/>
        <v>0</v>
      </c>
      <c r="U405" s="14">
        <f t="shared" si="102"/>
        <v>130.43138817573117</v>
      </c>
      <c r="V405" t="str">
        <f>IF(MOD(C405-Settings!$B$32,Settings!$B$33)&lt;Settings!$B$30,"Up","Down")</f>
        <v>Up</v>
      </c>
      <c r="W405" s="15">
        <f>IF(OR(E405&gt;Settings!$B$30,Q405&gt;Settings!$B$37),0,1)</f>
        <v>1</v>
      </c>
      <c r="X405" s="15">
        <f>IF(AND(W405=1,Q405&lt;=Settings!$B$36),1,0)</f>
        <v>0</v>
      </c>
    </row>
    <row r="406" spans="1:24" x14ac:dyDescent="0.25">
      <c r="A406">
        <v>4</v>
      </c>
      <c r="B406">
        <v>41</v>
      </c>
      <c r="C406" s="13">
        <f>Arrivals!F406</f>
        <v>2039.2784578875949</v>
      </c>
      <c r="D406" s="13">
        <f>Arrivals!K406</f>
        <v>300</v>
      </c>
      <c r="E406" s="14">
        <f>D406*8/Settings!$B$28+Settings!$B$29</f>
        <v>24.02</v>
      </c>
      <c r="F406" s="14">
        <f t="shared" si="92"/>
        <v>2039.2784578875949</v>
      </c>
      <c r="G406" s="14">
        <f t="shared" si="103"/>
        <v>2184.02</v>
      </c>
      <c r="H406" s="14">
        <f t="shared" si="93"/>
        <v>2184.02</v>
      </c>
      <c r="I406" s="14">
        <f>MOD(H406-Settings!$B$32,Settings!$B$33)</f>
        <v>24.019999999999982</v>
      </c>
      <c r="J406" s="14">
        <f>IF(I406&lt;Settings!$B$30,IF(Settings!$B$30-I406&gt;=E406,H406,H406+(Settings!$B$30-I406)+Settings!$B$31),H406+(Settings!$B$33-I406))</f>
        <v>2184.02</v>
      </c>
      <c r="K406" s="14">
        <f t="shared" si="94"/>
        <v>2208.04</v>
      </c>
      <c r="L406" s="14">
        <f t="shared" si="95"/>
        <v>2208.04</v>
      </c>
      <c r="M406" s="14">
        <f t="shared" si="104"/>
        <v>2184.3682692702232</v>
      </c>
      <c r="N406" s="14">
        <f t="shared" si="96"/>
        <v>2208.04</v>
      </c>
      <c r="O406" s="13">
        <f>Arrivals!I406</f>
        <v>2.3562507807673874</v>
      </c>
      <c r="P406" s="14">
        <f t="shared" si="97"/>
        <v>2210.3962507807673</v>
      </c>
      <c r="Q406" s="14">
        <f t="shared" si="98"/>
        <v>171.11779289317246</v>
      </c>
      <c r="R406" s="14">
        <f t="shared" si="99"/>
        <v>144.74154211240511</v>
      </c>
      <c r="S406" s="14">
        <f t="shared" si="100"/>
        <v>0</v>
      </c>
      <c r="T406" s="14">
        <f t="shared" si="101"/>
        <v>0</v>
      </c>
      <c r="U406" s="14">
        <f t="shared" si="102"/>
        <v>144.74154211240511</v>
      </c>
      <c r="V406" t="str">
        <f>IF(MOD(C406-Settings!$B$32,Settings!$B$33)&lt;Settings!$B$30,"Up","Down")</f>
        <v>Up</v>
      </c>
      <c r="W406" s="15">
        <f>IF(OR(E406&gt;Settings!$B$30,Q406&gt;Settings!$B$37),0,1)</f>
        <v>1</v>
      </c>
      <c r="X406" s="15">
        <f>IF(AND(W406=1,Q406&lt;=Settings!$B$36),1,0)</f>
        <v>0</v>
      </c>
    </row>
    <row r="407" spans="1:24" x14ac:dyDescent="0.25">
      <c r="A407">
        <v>4</v>
      </c>
      <c r="B407">
        <v>42</v>
      </c>
      <c r="C407" s="13">
        <f>Arrivals!F407</f>
        <v>2053.8464742493452</v>
      </c>
      <c r="D407" s="13">
        <f>Arrivals!K407</f>
        <v>300</v>
      </c>
      <c r="E407" s="14">
        <f>D407*8/Settings!$B$28+Settings!$B$29</f>
        <v>24.02</v>
      </c>
      <c r="F407" s="14">
        <f t="shared" si="92"/>
        <v>2053.8464742493452</v>
      </c>
      <c r="G407" s="14">
        <f t="shared" si="103"/>
        <v>2208.04</v>
      </c>
      <c r="H407" s="14">
        <f t="shared" si="93"/>
        <v>2208.04</v>
      </c>
      <c r="I407" s="14">
        <f>MOD(H407-Settings!$B$32,Settings!$B$33)</f>
        <v>48.039999999999964</v>
      </c>
      <c r="J407" s="14">
        <f>IF(I407&lt;Settings!$B$30,IF(Settings!$B$30-I407&gt;=E407,H407,H407+(Settings!$B$30-I407)+Settings!$B$31),H407+(Settings!$B$33-I407))</f>
        <v>2208.04</v>
      </c>
      <c r="K407" s="14">
        <f t="shared" si="94"/>
        <v>2232.06</v>
      </c>
      <c r="L407" s="14">
        <f t="shared" si="95"/>
        <v>2232.06</v>
      </c>
      <c r="M407" s="14">
        <f t="shared" si="104"/>
        <v>2210.3962507807673</v>
      </c>
      <c r="N407" s="14">
        <f t="shared" si="96"/>
        <v>2232.06</v>
      </c>
      <c r="O407" s="13">
        <f>Arrivals!I407</f>
        <v>4.617654995339052</v>
      </c>
      <c r="P407" s="14">
        <f t="shared" si="97"/>
        <v>2236.6776549953388</v>
      </c>
      <c r="Q407" s="14">
        <f t="shared" si="98"/>
        <v>182.83118074599361</v>
      </c>
      <c r="R407" s="14">
        <f t="shared" si="99"/>
        <v>154.19352575065477</v>
      </c>
      <c r="S407" s="14">
        <f t="shared" si="100"/>
        <v>0</v>
      </c>
      <c r="T407" s="14">
        <f t="shared" si="101"/>
        <v>0</v>
      </c>
      <c r="U407" s="14">
        <f t="shared" si="102"/>
        <v>154.19352575065477</v>
      </c>
      <c r="V407" t="str">
        <f>IF(MOD(C407-Settings!$B$32,Settings!$B$33)&lt;Settings!$B$30,"Up","Down")</f>
        <v>Down</v>
      </c>
      <c r="W407" s="15">
        <f>IF(OR(E407&gt;Settings!$B$30,Q407&gt;Settings!$B$37),0,1)</f>
        <v>1</v>
      </c>
      <c r="X407" s="15">
        <f>IF(AND(W407=1,Q407&lt;=Settings!$B$36),1,0)</f>
        <v>0</v>
      </c>
    </row>
    <row r="408" spans="1:24" x14ac:dyDescent="0.25">
      <c r="A408">
        <v>4</v>
      </c>
      <c r="B408">
        <v>43</v>
      </c>
      <c r="C408" s="13">
        <f>Arrivals!F408</f>
        <v>2061.2273553882337</v>
      </c>
      <c r="D408" s="13">
        <f>Arrivals!K408</f>
        <v>300</v>
      </c>
      <c r="E408" s="14">
        <f>D408*8/Settings!$B$28+Settings!$B$29</f>
        <v>24.02</v>
      </c>
      <c r="F408" s="14">
        <f t="shared" si="92"/>
        <v>2061.2273553882337</v>
      </c>
      <c r="G408" s="14">
        <f t="shared" si="103"/>
        <v>2232.06</v>
      </c>
      <c r="H408" s="14">
        <f t="shared" si="93"/>
        <v>2232.06</v>
      </c>
      <c r="I408" s="14">
        <f>MOD(H408-Settings!$B$32,Settings!$B$33)</f>
        <v>72.059999999999945</v>
      </c>
      <c r="J408" s="14">
        <f>IF(I408&lt;Settings!$B$30,IF(Settings!$B$30-I408&gt;=E408,H408,H408+(Settings!$B$30-I408)+Settings!$B$31),H408+(Settings!$B$33-I408))</f>
        <v>2232.06</v>
      </c>
      <c r="K408" s="14">
        <f t="shared" si="94"/>
        <v>2256.08</v>
      </c>
      <c r="L408" s="14">
        <f t="shared" si="95"/>
        <v>2256.08</v>
      </c>
      <c r="M408" s="14">
        <f t="shared" si="104"/>
        <v>2236.6776549953388</v>
      </c>
      <c r="N408" s="14">
        <f t="shared" si="96"/>
        <v>2256.08</v>
      </c>
      <c r="O408" s="13">
        <f>Arrivals!I408</f>
        <v>5.1315787666542176</v>
      </c>
      <c r="P408" s="14">
        <f t="shared" si="97"/>
        <v>2261.2115787666539</v>
      </c>
      <c r="Q408" s="14">
        <f t="shared" si="98"/>
        <v>199.98422337842021</v>
      </c>
      <c r="R408" s="14">
        <f t="shared" si="99"/>
        <v>170.83264461176623</v>
      </c>
      <c r="S408" s="14">
        <f t="shared" si="100"/>
        <v>0</v>
      </c>
      <c r="T408" s="14">
        <f t="shared" si="101"/>
        <v>0</v>
      </c>
      <c r="U408" s="14">
        <f t="shared" si="102"/>
        <v>170.83264461176623</v>
      </c>
      <c r="V408" t="str">
        <f>IF(MOD(C408-Settings!$B$32,Settings!$B$33)&lt;Settings!$B$30,"Up","Down")</f>
        <v>Down</v>
      </c>
      <c r="W408" s="15">
        <f>IF(OR(E408&gt;Settings!$B$30,Q408&gt;Settings!$B$37),0,1)</f>
        <v>1</v>
      </c>
      <c r="X408" s="15">
        <f>IF(AND(W408=1,Q408&lt;=Settings!$B$36),1,0)</f>
        <v>0</v>
      </c>
    </row>
    <row r="409" spans="1:24" x14ac:dyDescent="0.25">
      <c r="A409">
        <v>4</v>
      </c>
      <c r="B409">
        <v>44</v>
      </c>
      <c r="C409" s="13">
        <f>Arrivals!F409</f>
        <v>2091.7647165240182</v>
      </c>
      <c r="D409" s="13">
        <f>Arrivals!K409</f>
        <v>300</v>
      </c>
      <c r="E409" s="14">
        <f>D409*8/Settings!$B$28+Settings!$B$29</f>
        <v>24.02</v>
      </c>
      <c r="F409" s="14">
        <f t="shared" si="92"/>
        <v>2091.7647165240182</v>
      </c>
      <c r="G409" s="14">
        <f t="shared" si="103"/>
        <v>2256.08</v>
      </c>
      <c r="H409" s="14">
        <f t="shared" si="93"/>
        <v>2256.08</v>
      </c>
      <c r="I409" s="14">
        <f>MOD(H409-Settings!$B$32,Settings!$B$33)</f>
        <v>96.079999999999927</v>
      </c>
      <c r="J409" s="14">
        <f>IF(I409&lt;Settings!$B$30,IF(Settings!$B$30-I409&gt;=E409,H409,H409+(Settings!$B$30-I409)+Settings!$B$31),H409+(Settings!$B$33-I409))</f>
        <v>2256.08</v>
      </c>
      <c r="K409" s="14">
        <f t="shared" si="94"/>
        <v>2280.1</v>
      </c>
      <c r="L409" s="14">
        <f t="shared" si="95"/>
        <v>2280.1</v>
      </c>
      <c r="M409" s="14">
        <f t="shared" si="104"/>
        <v>2261.2115787666539</v>
      </c>
      <c r="N409" s="14">
        <f t="shared" si="96"/>
        <v>2280.1</v>
      </c>
      <c r="O409" s="13">
        <f>Arrivals!I409</f>
        <v>3.057265984563958</v>
      </c>
      <c r="P409" s="14">
        <f t="shared" si="97"/>
        <v>2283.1572659845638</v>
      </c>
      <c r="Q409" s="14">
        <f t="shared" si="98"/>
        <v>191.39254946054552</v>
      </c>
      <c r="R409" s="14">
        <f t="shared" si="99"/>
        <v>164.31528347598169</v>
      </c>
      <c r="S409" s="14">
        <f t="shared" si="100"/>
        <v>0</v>
      </c>
      <c r="T409" s="14">
        <f t="shared" si="101"/>
        <v>0</v>
      </c>
      <c r="U409" s="14">
        <f t="shared" si="102"/>
        <v>164.31528347598169</v>
      </c>
      <c r="V409" t="str">
        <f>IF(MOD(C409-Settings!$B$32,Settings!$B$33)&lt;Settings!$B$30,"Up","Down")</f>
        <v>Down</v>
      </c>
      <c r="W409" s="15">
        <f>IF(OR(E409&gt;Settings!$B$30,Q409&gt;Settings!$B$37),0,1)</f>
        <v>1</v>
      </c>
      <c r="X409" s="15">
        <f>IF(AND(W409=1,Q409&lt;=Settings!$B$36),1,0)</f>
        <v>0</v>
      </c>
    </row>
    <row r="410" spans="1:24" x14ac:dyDescent="0.25">
      <c r="A410">
        <v>4</v>
      </c>
      <c r="B410">
        <v>45</v>
      </c>
      <c r="C410" s="13">
        <f>Arrivals!F410</f>
        <v>2250.3811249744285</v>
      </c>
      <c r="D410" s="13">
        <f>Arrivals!K410</f>
        <v>300</v>
      </c>
      <c r="E410" s="14">
        <f>D410*8/Settings!$B$28+Settings!$B$29</f>
        <v>24.02</v>
      </c>
      <c r="F410" s="14">
        <f t="shared" si="92"/>
        <v>2250.3811249744285</v>
      </c>
      <c r="G410" s="14">
        <f t="shared" si="103"/>
        <v>2280.1</v>
      </c>
      <c r="H410" s="14">
        <f t="shared" si="93"/>
        <v>2280.1</v>
      </c>
      <c r="I410" s="14">
        <f>MOD(H410-Settings!$B$32,Settings!$B$33)</f>
        <v>120.09999999999991</v>
      </c>
      <c r="J410" s="14">
        <f>IF(I410&lt;Settings!$B$30,IF(Settings!$B$30-I410&gt;=E410,H410,H410+(Settings!$B$30-I410)+Settings!$B$31),H410+(Settings!$B$33-I410))</f>
        <v>2280.1</v>
      </c>
      <c r="K410" s="14">
        <f t="shared" si="94"/>
        <v>2304.12</v>
      </c>
      <c r="L410" s="14">
        <f t="shared" si="95"/>
        <v>2304.12</v>
      </c>
      <c r="M410" s="14">
        <f t="shared" si="104"/>
        <v>2283.1572659845638</v>
      </c>
      <c r="N410" s="14">
        <f t="shared" si="96"/>
        <v>2304.12</v>
      </c>
      <c r="O410" s="13">
        <f>Arrivals!I410</f>
        <v>6.1522251495733125</v>
      </c>
      <c r="P410" s="14">
        <f t="shared" si="97"/>
        <v>2310.2722251495734</v>
      </c>
      <c r="Q410" s="14">
        <f t="shared" si="98"/>
        <v>59.891100175144857</v>
      </c>
      <c r="R410" s="14">
        <f t="shared" si="99"/>
        <v>29.718875025571379</v>
      </c>
      <c r="S410" s="14">
        <f t="shared" si="100"/>
        <v>0</v>
      </c>
      <c r="T410" s="14">
        <f t="shared" si="101"/>
        <v>0</v>
      </c>
      <c r="U410" s="14">
        <f t="shared" si="102"/>
        <v>29.718875025571379</v>
      </c>
      <c r="V410" t="str">
        <f>IF(MOD(C410-Settings!$B$32,Settings!$B$33)&lt;Settings!$B$30,"Up","Down")</f>
        <v>Up</v>
      </c>
      <c r="W410" s="15">
        <f>IF(OR(E410&gt;Settings!$B$30,Q410&gt;Settings!$B$37),0,1)</f>
        <v>1</v>
      </c>
      <c r="X410" s="15">
        <f>IF(AND(W410=1,Q410&lt;=Settings!$B$36),1,0)</f>
        <v>1</v>
      </c>
    </row>
    <row r="411" spans="1:24" x14ac:dyDescent="0.25">
      <c r="A411">
        <v>4</v>
      </c>
      <c r="B411">
        <v>46</v>
      </c>
      <c r="C411" s="13">
        <f>Arrivals!F411</f>
        <v>2429.2237107075998</v>
      </c>
      <c r="D411" s="13">
        <f>Arrivals!K411</f>
        <v>300</v>
      </c>
      <c r="E411" s="14">
        <f>D411*8/Settings!$B$28+Settings!$B$29</f>
        <v>24.02</v>
      </c>
      <c r="F411" s="14">
        <f t="shared" si="92"/>
        <v>2429.2237107075998</v>
      </c>
      <c r="G411" s="14">
        <f t="shared" si="103"/>
        <v>2304.12</v>
      </c>
      <c r="H411" s="14">
        <f t="shared" si="93"/>
        <v>2429.2237107075998</v>
      </c>
      <c r="I411" s="14">
        <f>MOD(H411-Settings!$B$32,Settings!$B$33)</f>
        <v>269.22371070759982</v>
      </c>
      <c r="J411" s="14">
        <f>IF(I411&lt;Settings!$B$30,IF(Settings!$B$30-I411&gt;=E411,H411,H411+(Settings!$B$30-I411)+Settings!$B$31),H411+(Settings!$B$33-I411))</f>
        <v>2429.2237107075998</v>
      </c>
      <c r="K411" s="14">
        <f t="shared" si="94"/>
        <v>2453.2437107075998</v>
      </c>
      <c r="L411" s="14">
        <f t="shared" si="95"/>
        <v>2453.2437107075998</v>
      </c>
      <c r="M411" s="14">
        <f t="shared" si="104"/>
        <v>2310.2722251495734</v>
      </c>
      <c r="N411" s="14">
        <f t="shared" si="96"/>
        <v>2453.2437107075998</v>
      </c>
      <c r="O411" s="13">
        <f>Arrivals!I411</f>
        <v>8.7080605298509361</v>
      </c>
      <c r="P411" s="14">
        <f t="shared" si="97"/>
        <v>2461.9517712374509</v>
      </c>
      <c r="Q411" s="14">
        <f t="shared" si="98"/>
        <v>32.728060529851064</v>
      </c>
      <c r="R411" s="14">
        <f t="shared" si="99"/>
        <v>0</v>
      </c>
      <c r="S411" s="14">
        <f t="shared" si="100"/>
        <v>0</v>
      </c>
      <c r="T411" s="14">
        <f t="shared" si="101"/>
        <v>0</v>
      </c>
      <c r="U411" s="14">
        <f t="shared" si="102"/>
        <v>0</v>
      </c>
      <c r="V411" t="str">
        <f>IF(MOD(C411-Settings!$B$32,Settings!$B$33)&lt;Settings!$B$30,"Up","Down")</f>
        <v>Up</v>
      </c>
      <c r="W411" s="15">
        <f>IF(OR(E411&gt;Settings!$B$30,Q411&gt;Settings!$B$37),0,1)</f>
        <v>1</v>
      </c>
      <c r="X411" s="15">
        <f>IF(AND(W411=1,Q411&lt;=Settings!$B$36),1,0)</f>
        <v>1</v>
      </c>
    </row>
    <row r="412" spans="1:24" x14ac:dyDescent="0.25">
      <c r="A412">
        <v>4</v>
      </c>
      <c r="B412">
        <v>47</v>
      </c>
      <c r="C412" s="13">
        <f>Arrivals!F412</f>
        <v>2589.2376023413244</v>
      </c>
      <c r="D412" s="13">
        <f>Arrivals!K412</f>
        <v>300</v>
      </c>
      <c r="E412" s="14">
        <f>D412*8/Settings!$B$28+Settings!$B$29</f>
        <v>24.02</v>
      </c>
      <c r="F412" s="14">
        <f t="shared" si="92"/>
        <v>2589.2376023413244</v>
      </c>
      <c r="G412" s="14">
        <f t="shared" si="103"/>
        <v>2453.2437107075998</v>
      </c>
      <c r="H412" s="14">
        <f t="shared" si="93"/>
        <v>2589.2376023413244</v>
      </c>
      <c r="I412" s="14">
        <f>MOD(H412-Settings!$B$32,Settings!$B$33)</f>
        <v>429.23760234132442</v>
      </c>
      <c r="J412" s="14">
        <f>IF(I412&lt;Settings!$B$30,IF(Settings!$B$30-I412&gt;=E412,H412,H412+(Settings!$B$30-I412)+Settings!$B$31),H412+(Settings!$B$33-I412))</f>
        <v>2589.2376023413244</v>
      </c>
      <c r="K412" s="14">
        <f t="shared" si="94"/>
        <v>2613.2576023413244</v>
      </c>
      <c r="L412" s="14">
        <f t="shared" si="95"/>
        <v>2613.2576023413244</v>
      </c>
      <c r="M412" s="14">
        <f t="shared" si="104"/>
        <v>2461.9517712374509</v>
      </c>
      <c r="N412" s="14">
        <f t="shared" si="96"/>
        <v>2613.2576023413244</v>
      </c>
      <c r="O412" s="13">
        <f>Arrivals!I412</f>
        <v>2.2597590385607553</v>
      </c>
      <c r="P412" s="14">
        <f t="shared" si="97"/>
        <v>2615.5173613798852</v>
      </c>
      <c r="Q412" s="14">
        <f t="shared" si="98"/>
        <v>26.279759038560769</v>
      </c>
      <c r="R412" s="14">
        <f t="shared" si="99"/>
        <v>0</v>
      </c>
      <c r="S412" s="14">
        <f t="shared" si="100"/>
        <v>0</v>
      </c>
      <c r="T412" s="14">
        <f t="shared" si="101"/>
        <v>0</v>
      </c>
      <c r="U412" s="14">
        <f t="shared" si="102"/>
        <v>0</v>
      </c>
      <c r="V412" t="str">
        <f>IF(MOD(C412-Settings!$B$32,Settings!$B$33)&lt;Settings!$B$30,"Up","Down")</f>
        <v>Up</v>
      </c>
      <c r="W412" s="15">
        <f>IF(OR(E412&gt;Settings!$B$30,Q412&gt;Settings!$B$37),0,1)</f>
        <v>1</v>
      </c>
      <c r="X412" s="15">
        <f>IF(AND(W412=1,Q412&lt;=Settings!$B$36),1,0)</f>
        <v>1</v>
      </c>
    </row>
    <row r="413" spans="1:24" x14ac:dyDescent="0.25">
      <c r="A413">
        <v>4</v>
      </c>
      <c r="B413">
        <v>48</v>
      </c>
      <c r="C413" s="13">
        <f>Arrivals!F413</f>
        <v>2626.4295581091415</v>
      </c>
      <c r="D413" s="13">
        <f>Arrivals!K413</f>
        <v>300</v>
      </c>
      <c r="E413" s="14">
        <f>D413*8/Settings!$B$28+Settings!$B$29</f>
        <v>24.02</v>
      </c>
      <c r="F413" s="14">
        <f t="shared" si="92"/>
        <v>2626.4295581091415</v>
      </c>
      <c r="G413" s="14">
        <f t="shared" si="103"/>
        <v>2613.2576023413244</v>
      </c>
      <c r="H413" s="14">
        <f t="shared" si="93"/>
        <v>2626.4295581091415</v>
      </c>
      <c r="I413" s="14">
        <f>MOD(H413-Settings!$B$32,Settings!$B$33)</f>
        <v>466.42955810914145</v>
      </c>
      <c r="J413" s="14">
        <f>IF(I413&lt;Settings!$B$30,IF(Settings!$B$30-I413&gt;=E413,H413,H413+(Settings!$B$30-I413)+Settings!$B$31),H413+(Settings!$B$33-I413))</f>
        <v>2626.4295581091415</v>
      </c>
      <c r="K413" s="14">
        <f t="shared" si="94"/>
        <v>2650.4495581091414</v>
      </c>
      <c r="L413" s="14">
        <f t="shared" si="95"/>
        <v>2650.4495581091414</v>
      </c>
      <c r="M413" s="14">
        <f t="shared" si="104"/>
        <v>2615.5173613798852</v>
      </c>
      <c r="N413" s="14">
        <f t="shared" si="96"/>
        <v>2650.4495581091414</v>
      </c>
      <c r="O413" s="13">
        <f>Arrivals!I413</f>
        <v>21.663320390730092</v>
      </c>
      <c r="P413" s="14">
        <f t="shared" si="97"/>
        <v>2672.1128784998714</v>
      </c>
      <c r="Q413" s="14">
        <f t="shared" si="98"/>
        <v>45.683320390729932</v>
      </c>
      <c r="R413" s="14">
        <f t="shared" si="99"/>
        <v>0</v>
      </c>
      <c r="S413" s="14">
        <f t="shared" si="100"/>
        <v>0</v>
      </c>
      <c r="T413" s="14">
        <f t="shared" si="101"/>
        <v>0</v>
      </c>
      <c r="U413" s="14">
        <f t="shared" si="102"/>
        <v>0</v>
      </c>
      <c r="V413" t="str">
        <f>IF(MOD(C413-Settings!$B$32,Settings!$B$33)&lt;Settings!$B$30,"Up","Down")</f>
        <v>Up</v>
      </c>
      <c r="W413" s="15">
        <f>IF(OR(E413&gt;Settings!$B$30,Q413&gt;Settings!$B$37),0,1)</f>
        <v>1</v>
      </c>
      <c r="X413" s="15">
        <f>IF(AND(W413=1,Q413&lt;=Settings!$B$36),1,0)</f>
        <v>1</v>
      </c>
    </row>
    <row r="414" spans="1:24" x14ac:dyDescent="0.25">
      <c r="A414">
        <v>4</v>
      </c>
      <c r="B414">
        <v>49</v>
      </c>
      <c r="C414" s="13">
        <f>Arrivals!F414</f>
        <v>2675.090458617105</v>
      </c>
      <c r="D414" s="13">
        <f>Arrivals!K414</f>
        <v>300</v>
      </c>
      <c r="E414" s="14">
        <f>D414*8/Settings!$B$28+Settings!$B$29</f>
        <v>24.02</v>
      </c>
      <c r="F414" s="14">
        <f t="shared" si="92"/>
        <v>2675.090458617105</v>
      </c>
      <c r="G414" s="14">
        <f t="shared" si="103"/>
        <v>2650.4495581091414</v>
      </c>
      <c r="H414" s="14">
        <f t="shared" si="93"/>
        <v>2675.090458617105</v>
      </c>
      <c r="I414" s="14">
        <f>MOD(H414-Settings!$B$32,Settings!$B$33)</f>
        <v>515.09045861710501</v>
      </c>
      <c r="J414" s="14">
        <f>IF(I414&lt;Settings!$B$30,IF(Settings!$B$30-I414&gt;=E414,H414,H414+(Settings!$B$30-I414)+Settings!$B$31),H414+(Settings!$B$33-I414))</f>
        <v>2675.090458617105</v>
      </c>
      <c r="K414" s="14">
        <f t="shared" si="94"/>
        <v>2699.110458617105</v>
      </c>
      <c r="L414" s="14">
        <f t="shared" si="95"/>
        <v>2699.110458617105</v>
      </c>
      <c r="M414" s="14">
        <f t="shared" si="104"/>
        <v>2672.1128784998714</v>
      </c>
      <c r="N414" s="14">
        <f t="shared" si="96"/>
        <v>2699.110458617105</v>
      </c>
      <c r="O414" s="13">
        <f>Arrivals!I414</f>
        <v>1.3253007592214285</v>
      </c>
      <c r="P414" s="14">
        <f t="shared" si="97"/>
        <v>2700.4357593763266</v>
      </c>
      <c r="Q414" s="14">
        <f t="shared" si="98"/>
        <v>25.345300759221573</v>
      </c>
      <c r="R414" s="14">
        <f t="shared" si="99"/>
        <v>0</v>
      </c>
      <c r="S414" s="14">
        <f t="shared" si="100"/>
        <v>0</v>
      </c>
      <c r="T414" s="14">
        <f t="shared" si="101"/>
        <v>0</v>
      </c>
      <c r="U414" s="14">
        <f t="shared" si="102"/>
        <v>0</v>
      </c>
      <c r="V414" t="str">
        <f>IF(MOD(C414-Settings!$B$32,Settings!$B$33)&lt;Settings!$B$30,"Up","Down")</f>
        <v>Up</v>
      </c>
      <c r="W414" s="15">
        <f>IF(OR(E414&gt;Settings!$B$30,Q414&gt;Settings!$B$37),0,1)</f>
        <v>1</v>
      </c>
      <c r="X414" s="15">
        <f>IF(AND(W414=1,Q414&lt;=Settings!$B$36),1,0)</f>
        <v>1</v>
      </c>
    </row>
    <row r="415" spans="1:24" x14ac:dyDescent="0.25">
      <c r="A415">
        <v>4</v>
      </c>
      <c r="B415">
        <v>50</v>
      </c>
      <c r="C415" s="13">
        <f>Arrivals!F415</f>
        <v>2791.1900023594217</v>
      </c>
      <c r="D415" s="13">
        <f>Arrivals!K415</f>
        <v>300</v>
      </c>
      <c r="E415" s="14">
        <f>D415*8/Settings!$B$28+Settings!$B$29</f>
        <v>24.02</v>
      </c>
      <c r="F415" s="14">
        <f t="shared" si="92"/>
        <v>2791.1900023594217</v>
      </c>
      <c r="G415" s="14">
        <f t="shared" si="103"/>
        <v>2699.110458617105</v>
      </c>
      <c r="H415" s="14">
        <f t="shared" si="93"/>
        <v>2791.1900023594217</v>
      </c>
      <c r="I415" s="14">
        <f>MOD(H415-Settings!$B$32,Settings!$B$33)</f>
        <v>631.19000235942167</v>
      </c>
      <c r="J415" s="14">
        <f>IF(I415&lt;Settings!$B$30,IF(Settings!$B$30-I415&gt;=E415,H415,H415+(Settings!$B$30-I415)+Settings!$B$31),H415+(Settings!$B$33-I415))</f>
        <v>2880</v>
      </c>
      <c r="K415" s="14">
        <f t="shared" si="94"/>
        <v>2904.02</v>
      </c>
      <c r="L415" s="14">
        <f t="shared" si="95"/>
        <v>2904.02</v>
      </c>
      <c r="M415" s="14">
        <f t="shared" si="104"/>
        <v>2700.4357593763266</v>
      </c>
      <c r="N415" s="14">
        <f t="shared" si="96"/>
        <v>2904.02</v>
      </c>
      <c r="O415" s="13">
        <f>Arrivals!I415</f>
        <v>0.20690417417614573</v>
      </c>
      <c r="P415" s="14">
        <f t="shared" si="97"/>
        <v>2904.2269041741761</v>
      </c>
      <c r="Q415" s="14">
        <f t="shared" si="98"/>
        <v>113.0369018147544</v>
      </c>
      <c r="R415" s="14">
        <f t="shared" si="99"/>
        <v>0</v>
      </c>
      <c r="S415" s="14">
        <f t="shared" si="100"/>
        <v>88.809997640578331</v>
      </c>
      <c r="T415" s="14">
        <f t="shared" si="101"/>
        <v>0</v>
      </c>
      <c r="U415" s="14">
        <f t="shared" si="102"/>
        <v>88.809997640578331</v>
      </c>
      <c r="V415" t="str">
        <f>IF(MOD(C415-Settings!$B$32,Settings!$B$33)&lt;Settings!$B$30,"Up","Down")</f>
        <v>Down</v>
      </c>
      <c r="W415" s="15">
        <f>IF(OR(E415&gt;Settings!$B$30,Q415&gt;Settings!$B$37),0,1)</f>
        <v>1</v>
      </c>
      <c r="X415" s="15">
        <f>IF(AND(W415=1,Q415&lt;=Settings!$B$36),1,0)</f>
        <v>1</v>
      </c>
    </row>
    <row r="416" spans="1:24" x14ac:dyDescent="0.25">
      <c r="A416">
        <v>4</v>
      </c>
      <c r="B416">
        <v>51</v>
      </c>
      <c r="C416" s="13">
        <f>Arrivals!F416</f>
        <v>2852.9669105078606</v>
      </c>
      <c r="D416" s="13">
        <f>Arrivals!K416</f>
        <v>300</v>
      </c>
      <c r="E416" s="14">
        <f>D416*8/Settings!$B$28+Settings!$B$29</f>
        <v>24.02</v>
      </c>
      <c r="F416" s="14">
        <f t="shared" si="92"/>
        <v>2852.9669105078606</v>
      </c>
      <c r="G416" s="14">
        <f t="shared" si="103"/>
        <v>2904.02</v>
      </c>
      <c r="H416" s="14">
        <f t="shared" si="93"/>
        <v>2904.02</v>
      </c>
      <c r="I416" s="14">
        <f>MOD(H416-Settings!$B$32,Settings!$B$33)</f>
        <v>24.019999999999982</v>
      </c>
      <c r="J416" s="14">
        <f>IF(I416&lt;Settings!$B$30,IF(Settings!$B$30-I416&gt;=E416,H416,H416+(Settings!$B$30-I416)+Settings!$B$31),H416+(Settings!$B$33-I416))</f>
        <v>2904.02</v>
      </c>
      <c r="K416" s="14">
        <f t="shared" si="94"/>
        <v>2928.04</v>
      </c>
      <c r="L416" s="14">
        <f t="shared" si="95"/>
        <v>2928.04</v>
      </c>
      <c r="M416" s="14">
        <f t="shared" si="104"/>
        <v>2904.2269041741761</v>
      </c>
      <c r="N416" s="14">
        <f t="shared" si="96"/>
        <v>2928.04</v>
      </c>
      <c r="O416" s="13">
        <f>Arrivals!I416</f>
        <v>1.1939448199493501</v>
      </c>
      <c r="P416" s="14">
        <f t="shared" si="97"/>
        <v>2929.2339448199491</v>
      </c>
      <c r="Q416" s="14">
        <f t="shared" si="98"/>
        <v>76.267034312088526</v>
      </c>
      <c r="R416" s="14">
        <f t="shared" si="99"/>
        <v>51.053089492139407</v>
      </c>
      <c r="S416" s="14">
        <f t="shared" si="100"/>
        <v>0</v>
      </c>
      <c r="T416" s="14">
        <f t="shared" si="101"/>
        <v>0</v>
      </c>
      <c r="U416" s="14">
        <f t="shared" si="102"/>
        <v>51.053089492139407</v>
      </c>
      <c r="V416" t="str">
        <f>IF(MOD(C416-Settings!$B$32,Settings!$B$33)&lt;Settings!$B$30,"Up","Down")</f>
        <v>Down</v>
      </c>
      <c r="W416" s="15">
        <f>IF(OR(E416&gt;Settings!$B$30,Q416&gt;Settings!$B$37),0,1)</f>
        <v>1</v>
      </c>
      <c r="X416" s="15">
        <f>IF(AND(W416=1,Q416&lt;=Settings!$B$36),1,0)</f>
        <v>1</v>
      </c>
    </row>
    <row r="417" spans="1:24" x14ac:dyDescent="0.25">
      <c r="A417">
        <v>4</v>
      </c>
      <c r="B417">
        <v>52</v>
      </c>
      <c r="C417" s="13">
        <f>Arrivals!F417</f>
        <v>2891.5484987378741</v>
      </c>
      <c r="D417" s="13">
        <f>Arrivals!K417</f>
        <v>300</v>
      </c>
      <c r="E417" s="14">
        <f>D417*8/Settings!$B$28+Settings!$B$29</f>
        <v>24.02</v>
      </c>
      <c r="F417" s="14">
        <f t="shared" si="92"/>
        <v>2891.5484987378741</v>
      </c>
      <c r="G417" s="14">
        <f t="shared" si="103"/>
        <v>2928.04</v>
      </c>
      <c r="H417" s="14">
        <f t="shared" si="93"/>
        <v>2928.04</v>
      </c>
      <c r="I417" s="14">
        <f>MOD(H417-Settings!$B$32,Settings!$B$33)</f>
        <v>48.039999999999964</v>
      </c>
      <c r="J417" s="14">
        <f>IF(I417&lt;Settings!$B$30,IF(Settings!$B$30-I417&gt;=E417,H417,H417+(Settings!$B$30-I417)+Settings!$B$31),H417+(Settings!$B$33-I417))</f>
        <v>2928.04</v>
      </c>
      <c r="K417" s="14">
        <f t="shared" si="94"/>
        <v>2952.06</v>
      </c>
      <c r="L417" s="14">
        <f t="shared" si="95"/>
        <v>2952.06</v>
      </c>
      <c r="M417" s="14">
        <f t="shared" si="104"/>
        <v>2929.2339448199491</v>
      </c>
      <c r="N417" s="14">
        <f t="shared" si="96"/>
        <v>2952.06</v>
      </c>
      <c r="O417" s="13">
        <f>Arrivals!I417</f>
        <v>0.92134322463730645</v>
      </c>
      <c r="P417" s="14">
        <f t="shared" si="97"/>
        <v>2952.9813432246374</v>
      </c>
      <c r="Q417" s="14">
        <f t="shared" si="98"/>
        <v>61.432844486763315</v>
      </c>
      <c r="R417" s="14">
        <f t="shared" si="99"/>
        <v>36.491501262125894</v>
      </c>
      <c r="S417" s="14">
        <f t="shared" si="100"/>
        <v>0</v>
      </c>
      <c r="T417" s="14">
        <f t="shared" si="101"/>
        <v>0</v>
      </c>
      <c r="U417" s="14">
        <f t="shared" si="102"/>
        <v>36.491501262125894</v>
      </c>
      <c r="V417" t="str">
        <f>IF(MOD(C417-Settings!$B$32,Settings!$B$33)&lt;Settings!$B$30,"Up","Down")</f>
        <v>Up</v>
      </c>
      <c r="W417" s="15">
        <f>IF(OR(E417&gt;Settings!$B$30,Q417&gt;Settings!$B$37),0,1)</f>
        <v>1</v>
      </c>
      <c r="X417" s="15">
        <f>IF(AND(W417=1,Q417&lt;=Settings!$B$36),1,0)</f>
        <v>1</v>
      </c>
    </row>
    <row r="418" spans="1:24" x14ac:dyDescent="0.25">
      <c r="A418">
        <v>4</v>
      </c>
      <c r="B418">
        <v>53</v>
      </c>
      <c r="C418" s="13">
        <f>Arrivals!F418</f>
        <v>2943.1546813172395</v>
      </c>
      <c r="D418" s="13">
        <f>Arrivals!K418</f>
        <v>300</v>
      </c>
      <c r="E418" s="14">
        <f>D418*8/Settings!$B$28+Settings!$B$29</f>
        <v>24.02</v>
      </c>
      <c r="F418" s="14">
        <f t="shared" si="92"/>
        <v>2943.1546813172395</v>
      </c>
      <c r="G418" s="14">
        <f t="shared" si="103"/>
        <v>2952.06</v>
      </c>
      <c r="H418" s="14">
        <f t="shared" si="93"/>
        <v>2952.06</v>
      </c>
      <c r="I418" s="14">
        <f>MOD(H418-Settings!$B$32,Settings!$B$33)</f>
        <v>72.059999999999945</v>
      </c>
      <c r="J418" s="14">
        <f>IF(I418&lt;Settings!$B$30,IF(Settings!$B$30-I418&gt;=E418,H418,H418+(Settings!$B$30-I418)+Settings!$B$31),H418+(Settings!$B$33-I418))</f>
        <v>2952.06</v>
      </c>
      <c r="K418" s="14">
        <f t="shared" si="94"/>
        <v>2976.08</v>
      </c>
      <c r="L418" s="14">
        <f t="shared" si="95"/>
        <v>2976.08</v>
      </c>
      <c r="M418" s="14">
        <f t="shared" si="104"/>
        <v>2952.9813432246374</v>
      </c>
      <c r="N418" s="14">
        <f t="shared" si="96"/>
        <v>2976.08</v>
      </c>
      <c r="O418" s="13">
        <f>Arrivals!I418</f>
        <v>5.6629489798772035</v>
      </c>
      <c r="P418" s="14">
        <f t="shared" si="97"/>
        <v>2981.7429489798769</v>
      </c>
      <c r="Q418" s="14">
        <f t="shared" si="98"/>
        <v>38.588267662637463</v>
      </c>
      <c r="R418" s="14">
        <f t="shared" si="99"/>
        <v>8.9053186827604804</v>
      </c>
      <c r="S418" s="14">
        <f t="shared" si="100"/>
        <v>0</v>
      </c>
      <c r="T418" s="14">
        <f t="shared" si="101"/>
        <v>0</v>
      </c>
      <c r="U418" s="14">
        <f t="shared" si="102"/>
        <v>8.9053186827604804</v>
      </c>
      <c r="V418" t="str">
        <f>IF(MOD(C418-Settings!$B$32,Settings!$B$33)&lt;Settings!$B$30,"Up","Down")</f>
        <v>Up</v>
      </c>
      <c r="W418" s="15">
        <f>IF(OR(E418&gt;Settings!$B$30,Q418&gt;Settings!$B$37),0,1)</f>
        <v>1</v>
      </c>
      <c r="X418" s="15">
        <f>IF(AND(W418=1,Q418&lt;=Settings!$B$36),1,0)</f>
        <v>1</v>
      </c>
    </row>
    <row r="419" spans="1:24" x14ac:dyDescent="0.25">
      <c r="A419">
        <v>4</v>
      </c>
      <c r="B419">
        <v>54</v>
      </c>
      <c r="C419" s="13">
        <f>Arrivals!F419</f>
        <v>3005.7502024156192</v>
      </c>
      <c r="D419" s="13">
        <f>Arrivals!K419</f>
        <v>300</v>
      </c>
      <c r="E419" s="14">
        <f>D419*8/Settings!$B$28+Settings!$B$29</f>
        <v>24.02</v>
      </c>
      <c r="F419" s="14">
        <f t="shared" si="92"/>
        <v>3005.7502024156192</v>
      </c>
      <c r="G419" s="14">
        <f t="shared" si="103"/>
        <v>2976.08</v>
      </c>
      <c r="H419" s="14">
        <f t="shared" si="93"/>
        <v>3005.7502024156192</v>
      </c>
      <c r="I419" s="14">
        <f>MOD(H419-Settings!$B$32,Settings!$B$33)</f>
        <v>125.75020241561924</v>
      </c>
      <c r="J419" s="14">
        <f>IF(I419&lt;Settings!$B$30,IF(Settings!$B$30-I419&gt;=E419,H419,H419+(Settings!$B$30-I419)+Settings!$B$31),H419+(Settings!$B$33-I419))</f>
        <v>3005.7502024156192</v>
      </c>
      <c r="K419" s="14">
        <f t="shared" si="94"/>
        <v>3029.7702024156192</v>
      </c>
      <c r="L419" s="14">
        <f t="shared" si="95"/>
        <v>3029.7702024156192</v>
      </c>
      <c r="M419" s="14">
        <f t="shared" si="104"/>
        <v>2981.7429489798769</v>
      </c>
      <c r="N419" s="14">
        <f t="shared" si="96"/>
        <v>3029.7702024156192</v>
      </c>
      <c r="O419" s="13">
        <f>Arrivals!I419</f>
        <v>0.68869289596086714</v>
      </c>
      <c r="P419" s="14">
        <f t="shared" si="97"/>
        <v>3030.4588953115799</v>
      </c>
      <c r="Q419" s="14">
        <f t="shared" si="98"/>
        <v>24.708692895960667</v>
      </c>
      <c r="R419" s="14">
        <f t="shared" si="99"/>
        <v>0</v>
      </c>
      <c r="S419" s="14">
        <f t="shared" si="100"/>
        <v>0</v>
      </c>
      <c r="T419" s="14">
        <f t="shared" si="101"/>
        <v>0</v>
      </c>
      <c r="U419" s="14">
        <f t="shared" si="102"/>
        <v>0</v>
      </c>
      <c r="V419" t="str">
        <f>IF(MOD(C419-Settings!$B$32,Settings!$B$33)&lt;Settings!$B$30,"Up","Down")</f>
        <v>Up</v>
      </c>
      <c r="W419" s="15">
        <f>IF(OR(E419&gt;Settings!$B$30,Q419&gt;Settings!$B$37),0,1)</f>
        <v>1</v>
      </c>
      <c r="X419" s="15">
        <f>IF(AND(W419=1,Q419&lt;=Settings!$B$36),1,0)</f>
        <v>1</v>
      </c>
    </row>
    <row r="420" spans="1:24" x14ac:dyDescent="0.25">
      <c r="A420">
        <v>4</v>
      </c>
      <c r="B420">
        <v>55</v>
      </c>
      <c r="C420" s="13">
        <f>Arrivals!F420</f>
        <v>3106.6427378634644</v>
      </c>
      <c r="D420" s="13">
        <f>Arrivals!K420</f>
        <v>300</v>
      </c>
      <c r="E420" s="14">
        <f>D420*8/Settings!$B$28+Settings!$B$29</f>
        <v>24.02</v>
      </c>
      <c r="F420" s="14">
        <f t="shared" si="92"/>
        <v>3106.6427378634644</v>
      </c>
      <c r="G420" s="14">
        <f t="shared" si="103"/>
        <v>3029.7702024156192</v>
      </c>
      <c r="H420" s="14">
        <f t="shared" si="93"/>
        <v>3106.6427378634644</v>
      </c>
      <c r="I420" s="14">
        <f>MOD(H420-Settings!$B$32,Settings!$B$33)</f>
        <v>226.64273786346439</v>
      </c>
      <c r="J420" s="14">
        <f>IF(I420&lt;Settings!$B$30,IF(Settings!$B$30-I420&gt;=E420,H420,H420+(Settings!$B$30-I420)+Settings!$B$31),H420+(Settings!$B$33-I420))</f>
        <v>3106.6427378634644</v>
      </c>
      <c r="K420" s="14">
        <f t="shared" si="94"/>
        <v>3130.6627378634644</v>
      </c>
      <c r="L420" s="14">
        <f t="shared" si="95"/>
        <v>3130.6627378634644</v>
      </c>
      <c r="M420" s="14">
        <f t="shared" si="104"/>
        <v>3030.4588953115799</v>
      </c>
      <c r="N420" s="14">
        <f t="shared" si="96"/>
        <v>3130.6627378634644</v>
      </c>
      <c r="O420" s="13">
        <f>Arrivals!I420</f>
        <v>1.4677201308654348</v>
      </c>
      <c r="P420" s="14">
        <f t="shared" si="97"/>
        <v>3132.1304579943298</v>
      </c>
      <c r="Q420" s="14">
        <f t="shared" si="98"/>
        <v>25.487720130865455</v>
      </c>
      <c r="R420" s="14">
        <f t="shared" si="99"/>
        <v>0</v>
      </c>
      <c r="S420" s="14">
        <f t="shared" si="100"/>
        <v>0</v>
      </c>
      <c r="T420" s="14">
        <f t="shared" si="101"/>
        <v>0</v>
      </c>
      <c r="U420" s="14">
        <f t="shared" si="102"/>
        <v>0</v>
      </c>
      <c r="V420" t="str">
        <f>IF(MOD(C420-Settings!$B$32,Settings!$B$33)&lt;Settings!$B$30,"Up","Down")</f>
        <v>Up</v>
      </c>
      <c r="W420" s="15">
        <f>IF(OR(E420&gt;Settings!$B$30,Q420&gt;Settings!$B$37),0,1)</f>
        <v>1</v>
      </c>
      <c r="X420" s="15">
        <f>IF(AND(W420=1,Q420&lt;=Settings!$B$36),1,0)</f>
        <v>1</v>
      </c>
    </row>
    <row r="421" spans="1:24" x14ac:dyDescent="0.25">
      <c r="A421">
        <v>4</v>
      </c>
      <c r="B421">
        <v>56</v>
      </c>
      <c r="C421" s="13">
        <f>Arrivals!F421</f>
        <v>3141.4114091608917</v>
      </c>
      <c r="D421" s="13">
        <f>Arrivals!K421</f>
        <v>300</v>
      </c>
      <c r="E421" s="14">
        <f>D421*8/Settings!$B$28+Settings!$B$29</f>
        <v>24.02</v>
      </c>
      <c r="F421" s="14">
        <f t="shared" si="92"/>
        <v>3141.4114091608917</v>
      </c>
      <c r="G421" s="14">
        <f t="shared" si="103"/>
        <v>3130.6627378634644</v>
      </c>
      <c r="H421" s="14">
        <f t="shared" si="93"/>
        <v>3141.4114091608917</v>
      </c>
      <c r="I421" s="14">
        <f>MOD(H421-Settings!$B$32,Settings!$B$33)</f>
        <v>261.41140916089171</v>
      </c>
      <c r="J421" s="14">
        <f>IF(I421&lt;Settings!$B$30,IF(Settings!$B$30-I421&gt;=E421,H421,H421+(Settings!$B$30-I421)+Settings!$B$31),H421+(Settings!$B$33-I421))</f>
        <v>3141.4114091608917</v>
      </c>
      <c r="K421" s="14">
        <f t="shared" si="94"/>
        <v>3165.4314091608917</v>
      </c>
      <c r="L421" s="14">
        <f t="shared" si="95"/>
        <v>3165.4314091608917</v>
      </c>
      <c r="M421" s="14">
        <f t="shared" si="104"/>
        <v>3132.1304579943298</v>
      </c>
      <c r="N421" s="14">
        <f t="shared" si="96"/>
        <v>3165.4314091608917</v>
      </c>
      <c r="O421" s="13">
        <f>Arrivals!I421</f>
        <v>0.57347075689809002</v>
      </c>
      <c r="P421" s="14">
        <f t="shared" si="97"/>
        <v>3166.0048799177898</v>
      </c>
      <c r="Q421" s="14">
        <f t="shared" si="98"/>
        <v>24.593470756898114</v>
      </c>
      <c r="R421" s="14">
        <f t="shared" si="99"/>
        <v>0</v>
      </c>
      <c r="S421" s="14">
        <f t="shared" si="100"/>
        <v>0</v>
      </c>
      <c r="T421" s="14">
        <f t="shared" si="101"/>
        <v>0</v>
      </c>
      <c r="U421" s="14">
        <f t="shared" si="102"/>
        <v>0</v>
      </c>
      <c r="V421" t="str">
        <f>IF(MOD(C421-Settings!$B$32,Settings!$B$33)&lt;Settings!$B$30,"Up","Down")</f>
        <v>Up</v>
      </c>
      <c r="W421" s="15">
        <f>IF(OR(E421&gt;Settings!$B$30,Q421&gt;Settings!$B$37),0,1)</f>
        <v>1</v>
      </c>
      <c r="X421" s="15">
        <f>IF(AND(W421=1,Q421&lt;=Settings!$B$36),1,0)</f>
        <v>1</v>
      </c>
    </row>
    <row r="422" spans="1:24" x14ac:dyDescent="0.25">
      <c r="A422">
        <v>4</v>
      </c>
      <c r="B422">
        <v>57</v>
      </c>
      <c r="C422" s="13">
        <f>Arrivals!F422</f>
        <v>3265.4027694554552</v>
      </c>
      <c r="D422" s="13">
        <f>Arrivals!K422</f>
        <v>300</v>
      </c>
      <c r="E422" s="14">
        <f>D422*8/Settings!$B$28+Settings!$B$29</f>
        <v>24.02</v>
      </c>
      <c r="F422" s="14">
        <f t="shared" si="92"/>
        <v>3265.4027694554552</v>
      </c>
      <c r="G422" s="14">
        <f t="shared" si="103"/>
        <v>3165.4314091608917</v>
      </c>
      <c r="H422" s="14">
        <f t="shared" si="93"/>
        <v>3265.4027694554552</v>
      </c>
      <c r="I422" s="14">
        <f>MOD(H422-Settings!$B$32,Settings!$B$33)</f>
        <v>385.4027694554552</v>
      </c>
      <c r="J422" s="14">
        <f>IF(I422&lt;Settings!$B$30,IF(Settings!$B$30-I422&gt;=E422,H422,H422+(Settings!$B$30-I422)+Settings!$B$31),H422+(Settings!$B$33-I422))</f>
        <v>3265.4027694554552</v>
      </c>
      <c r="K422" s="14">
        <f t="shared" si="94"/>
        <v>3289.4227694554552</v>
      </c>
      <c r="L422" s="14">
        <f t="shared" si="95"/>
        <v>3289.4227694554552</v>
      </c>
      <c r="M422" s="14">
        <f t="shared" si="104"/>
        <v>3166.0048799177898</v>
      </c>
      <c r="N422" s="14">
        <f t="shared" si="96"/>
        <v>3289.4227694554552</v>
      </c>
      <c r="O422" s="13">
        <f>Arrivals!I422</f>
        <v>6.8526511486241803</v>
      </c>
      <c r="P422" s="14">
        <f t="shared" si="97"/>
        <v>3296.2754206040795</v>
      </c>
      <c r="Q422" s="14">
        <f t="shared" si="98"/>
        <v>30.8726511486243</v>
      </c>
      <c r="R422" s="14">
        <f t="shared" si="99"/>
        <v>0</v>
      </c>
      <c r="S422" s="14">
        <f t="shared" si="100"/>
        <v>0</v>
      </c>
      <c r="T422" s="14">
        <f t="shared" si="101"/>
        <v>0</v>
      </c>
      <c r="U422" s="14">
        <f t="shared" si="102"/>
        <v>0</v>
      </c>
      <c r="V422" t="str">
        <f>IF(MOD(C422-Settings!$B$32,Settings!$B$33)&lt;Settings!$B$30,"Up","Down")</f>
        <v>Up</v>
      </c>
      <c r="W422" s="15">
        <f>IF(OR(E422&gt;Settings!$B$30,Q422&gt;Settings!$B$37),0,1)</f>
        <v>1</v>
      </c>
      <c r="X422" s="15">
        <f>IF(AND(W422=1,Q422&lt;=Settings!$B$36),1,0)</f>
        <v>1</v>
      </c>
    </row>
    <row r="423" spans="1:24" x14ac:dyDescent="0.25">
      <c r="A423">
        <v>4</v>
      </c>
      <c r="B423">
        <v>58</v>
      </c>
      <c r="C423" s="13">
        <f>Arrivals!F423</f>
        <v>3364.417203255779</v>
      </c>
      <c r="D423" s="13">
        <f>Arrivals!K423</f>
        <v>300</v>
      </c>
      <c r="E423" s="14">
        <f>D423*8/Settings!$B$28+Settings!$B$29</f>
        <v>24.02</v>
      </c>
      <c r="F423" s="14">
        <f t="shared" si="92"/>
        <v>3364.417203255779</v>
      </c>
      <c r="G423" s="14">
        <f t="shared" si="103"/>
        <v>3289.4227694554552</v>
      </c>
      <c r="H423" s="14">
        <f t="shared" si="93"/>
        <v>3364.417203255779</v>
      </c>
      <c r="I423" s="14">
        <f>MOD(H423-Settings!$B$32,Settings!$B$33)</f>
        <v>484.41720325577899</v>
      </c>
      <c r="J423" s="14">
        <f>IF(I423&lt;Settings!$B$30,IF(Settings!$B$30-I423&gt;=E423,H423,H423+(Settings!$B$30-I423)+Settings!$B$31),H423+(Settings!$B$33-I423))</f>
        <v>3364.417203255779</v>
      </c>
      <c r="K423" s="14">
        <f t="shared" si="94"/>
        <v>3388.437203255779</v>
      </c>
      <c r="L423" s="14">
        <f t="shared" si="95"/>
        <v>3388.437203255779</v>
      </c>
      <c r="M423" s="14">
        <f t="shared" si="104"/>
        <v>3296.2754206040795</v>
      </c>
      <c r="N423" s="14">
        <f t="shared" si="96"/>
        <v>3388.437203255779</v>
      </c>
      <c r="O423" s="13">
        <f>Arrivals!I423</f>
        <v>6.199244307657505</v>
      </c>
      <c r="P423" s="14">
        <f t="shared" si="97"/>
        <v>3394.6364475634364</v>
      </c>
      <c r="Q423" s="14">
        <f t="shared" si="98"/>
        <v>30.219244307657391</v>
      </c>
      <c r="R423" s="14">
        <f t="shared" si="99"/>
        <v>0</v>
      </c>
      <c r="S423" s="14">
        <f t="shared" si="100"/>
        <v>0</v>
      </c>
      <c r="T423" s="14">
        <f t="shared" si="101"/>
        <v>0</v>
      </c>
      <c r="U423" s="14">
        <f t="shared" si="102"/>
        <v>0</v>
      </c>
      <c r="V423" t="str">
        <f>IF(MOD(C423-Settings!$B$32,Settings!$B$33)&lt;Settings!$B$30,"Up","Down")</f>
        <v>Up</v>
      </c>
      <c r="W423" s="15">
        <f>IF(OR(E423&gt;Settings!$B$30,Q423&gt;Settings!$B$37),0,1)</f>
        <v>1</v>
      </c>
      <c r="X423" s="15">
        <f>IF(AND(W423=1,Q423&lt;=Settings!$B$36),1,0)</f>
        <v>1</v>
      </c>
    </row>
    <row r="424" spans="1:24" x14ac:dyDescent="0.25">
      <c r="A424">
        <v>4</v>
      </c>
      <c r="B424">
        <v>59</v>
      </c>
      <c r="C424" s="13">
        <f>Arrivals!F424</f>
        <v>3667.304648253034</v>
      </c>
      <c r="D424" s="13">
        <f>Arrivals!K424</f>
        <v>300</v>
      </c>
      <c r="E424" s="14">
        <f>D424*8/Settings!$B$28+Settings!$B$29</f>
        <v>24.02</v>
      </c>
      <c r="F424" s="14">
        <f t="shared" si="92"/>
        <v>3667.304648253034</v>
      </c>
      <c r="G424" s="14">
        <f t="shared" si="103"/>
        <v>3388.437203255779</v>
      </c>
      <c r="H424" s="14">
        <f t="shared" si="93"/>
        <v>3667.304648253034</v>
      </c>
      <c r="I424" s="14">
        <f>MOD(H424-Settings!$B$32,Settings!$B$33)</f>
        <v>67.304648253033974</v>
      </c>
      <c r="J424" s="14">
        <f>IF(I424&lt;Settings!$B$30,IF(Settings!$B$30-I424&gt;=E424,H424,H424+(Settings!$B$30-I424)+Settings!$B$31),H424+(Settings!$B$33-I424))</f>
        <v>3667.304648253034</v>
      </c>
      <c r="K424" s="14">
        <f t="shared" si="94"/>
        <v>3691.324648253034</v>
      </c>
      <c r="L424" s="14">
        <f t="shared" si="95"/>
        <v>3691.324648253034</v>
      </c>
      <c r="M424" s="14">
        <f t="shared" si="104"/>
        <v>3394.6364475634364</v>
      </c>
      <c r="N424" s="14">
        <f t="shared" si="96"/>
        <v>3691.324648253034</v>
      </c>
      <c r="O424" s="13">
        <f>Arrivals!I424</f>
        <v>0.30883770289281903</v>
      </c>
      <c r="P424" s="14">
        <f t="shared" si="97"/>
        <v>3691.633485955927</v>
      </c>
      <c r="Q424" s="14">
        <f t="shared" si="98"/>
        <v>24.328837702892997</v>
      </c>
      <c r="R424" s="14">
        <f t="shared" si="99"/>
        <v>0</v>
      </c>
      <c r="S424" s="14">
        <f t="shared" si="100"/>
        <v>0</v>
      </c>
      <c r="T424" s="14">
        <f t="shared" si="101"/>
        <v>0</v>
      </c>
      <c r="U424" s="14">
        <f t="shared" si="102"/>
        <v>0</v>
      </c>
      <c r="V424" t="str">
        <f>IF(MOD(C424-Settings!$B$32,Settings!$B$33)&lt;Settings!$B$30,"Up","Down")</f>
        <v>Up</v>
      </c>
      <c r="W424" s="15">
        <f>IF(OR(E424&gt;Settings!$B$30,Q424&gt;Settings!$B$37),0,1)</f>
        <v>1</v>
      </c>
      <c r="X424" s="15">
        <f>IF(AND(W424=1,Q424&lt;=Settings!$B$36),1,0)</f>
        <v>1</v>
      </c>
    </row>
    <row r="425" spans="1:24" x14ac:dyDescent="0.25">
      <c r="A425">
        <v>4</v>
      </c>
      <c r="B425">
        <v>60</v>
      </c>
      <c r="C425" s="13">
        <f>Arrivals!F425</f>
        <v>3672.0515417989268</v>
      </c>
      <c r="D425" s="13">
        <f>Arrivals!K425</f>
        <v>300</v>
      </c>
      <c r="E425" s="14">
        <f>D425*8/Settings!$B$28+Settings!$B$29</f>
        <v>24.02</v>
      </c>
      <c r="F425" s="14">
        <f t="shared" si="92"/>
        <v>3672.0515417989268</v>
      </c>
      <c r="G425" s="14">
        <f t="shared" si="103"/>
        <v>3691.324648253034</v>
      </c>
      <c r="H425" s="14">
        <f t="shared" si="93"/>
        <v>3691.324648253034</v>
      </c>
      <c r="I425" s="14">
        <f>MOD(H425-Settings!$B$32,Settings!$B$33)</f>
        <v>91.324648253033956</v>
      </c>
      <c r="J425" s="14">
        <f>IF(I425&lt;Settings!$B$30,IF(Settings!$B$30-I425&gt;=E425,H425,H425+(Settings!$B$30-I425)+Settings!$B$31),H425+(Settings!$B$33-I425))</f>
        <v>3691.324648253034</v>
      </c>
      <c r="K425" s="14">
        <f t="shared" si="94"/>
        <v>3715.3446482530339</v>
      </c>
      <c r="L425" s="14">
        <f t="shared" si="95"/>
        <v>3715.3446482530339</v>
      </c>
      <c r="M425" s="14">
        <f t="shared" si="104"/>
        <v>3691.633485955927</v>
      </c>
      <c r="N425" s="14">
        <f t="shared" si="96"/>
        <v>3715.3446482530339</v>
      </c>
      <c r="O425" s="13">
        <f>Arrivals!I425</f>
        <v>7.0376283187400777</v>
      </c>
      <c r="P425" s="14">
        <f t="shared" si="97"/>
        <v>3722.3822765717741</v>
      </c>
      <c r="Q425" s="14">
        <f t="shared" si="98"/>
        <v>50.330734772847336</v>
      </c>
      <c r="R425" s="14">
        <f t="shared" si="99"/>
        <v>19.273106454107165</v>
      </c>
      <c r="S425" s="14">
        <f t="shared" si="100"/>
        <v>0</v>
      </c>
      <c r="T425" s="14">
        <f t="shared" si="101"/>
        <v>0</v>
      </c>
      <c r="U425" s="14">
        <f t="shared" si="102"/>
        <v>19.273106454107165</v>
      </c>
      <c r="V425" t="str">
        <f>IF(MOD(C425-Settings!$B$32,Settings!$B$33)&lt;Settings!$B$30,"Up","Down")</f>
        <v>Up</v>
      </c>
      <c r="W425" s="15">
        <f>IF(OR(E425&gt;Settings!$B$30,Q425&gt;Settings!$B$37),0,1)</f>
        <v>1</v>
      </c>
      <c r="X425" s="15">
        <f>IF(AND(W425=1,Q425&lt;=Settings!$B$36),1,0)</f>
        <v>1</v>
      </c>
    </row>
    <row r="426" spans="1:24" x14ac:dyDescent="0.25">
      <c r="A426">
        <v>4</v>
      </c>
      <c r="B426">
        <v>61</v>
      </c>
      <c r="C426" s="13">
        <f>Arrivals!F426</f>
        <v>3707.4010206578687</v>
      </c>
      <c r="D426" s="13">
        <f>Arrivals!K426</f>
        <v>300</v>
      </c>
      <c r="E426" s="14">
        <f>D426*8/Settings!$B$28+Settings!$B$29</f>
        <v>24.02</v>
      </c>
      <c r="F426" s="14">
        <f t="shared" si="92"/>
        <v>3707.4010206578687</v>
      </c>
      <c r="G426" s="14">
        <f t="shared" si="103"/>
        <v>3715.3446482530339</v>
      </c>
      <c r="H426" s="14">
        <f t="shared" si="93"/>
        <v>3715.3446482530339</v>
      </c>
      <c r="I426" s="14">
        <f>MOD(H426-Settings!$B$32,Settings!$B$33)</f>
        <v>115.34464825303394</v>
      </c>
      <c r="J426" s="14">
        <f>IF(I426&lt;Settings!$B$30,IF(Settings!$B$30-I426&gt;=E426,H426,H426+(Settings!$B$30-I426)+Settings!$B$31),H426+(Settings!$B$33-I426))</f>
        <v>3715.3446482530339</v>
      </c>
      <c r="K426" s="14">
        <f t="shared" si="94"/>
        <v>3739.3646482530339</v>
      </c>
      <c r="L426" s="14">
        <f t="shared" si="95"/>
        <v>3739.3646482530339</v>
      </c>
      <c r="M426" s="14">
        <f t="shared" si="104"/>
        <v>3722.3822765717741</v>
      </c>
      <c r="N426" s="14">
        <f t="shared" si="96"/>
        <v>3739.3646482530339</v>
      </c>
      <c r="O426" s="13">
        <f>Arrivals!I426</f>
        <v>5.1931611833306501</v>
      </c>
      <c r="P426" s="14">
        <f t="shared" si="97"/>
        <v>3744.5578094363646</v>
      </c>
      <c r="Q426" s="14">
        <f t="shared" si="98"/>
        <v>37.156788778495866</v>
      </c>
      <c r="R426" s="14">
        <f t="shared" si="99"/>
        <v>7.9436275951652533</v>
      </c>
      <c r="S426" s="14">
        <f t="shared" si="100"/>
        <v>0</v>
      </c>
      <c r="T426" s="14">
        <f t="shared" si="101"/>
        <v>0</v>
      </c>
      <c r="U426" s="14">
        <f t="shared" si="102"/>
        <v>7.9436275951652533</v>
      </c>
      <c r="V426" t="str">
        <f>IF(MOD(C426-Settings!$B$32,Settings!$B$33)&lt;Settings!$B$30,"Up","Down")</f>
        <v>Up</v>
      </c>
      <c r="W426" s="15">
        <f>IF(OR(E426&gt;Settings!$B$30,Q426&gt;Settings!$B$37),0,1)</f>
        <v>1</v>
      </c>
      <c r="X426" s="15">
        <f>IF(AND(W426=1,Q426&lt;=Settings!$B$36),1,0)</f>
        <v>1</v>
      </c>
    </row>
    <row r="427" spans="1:24" x14ac:dyDescent="0.25">
      <c r="A427">
        <v>4</v>
      </c>
      <c r="B427">
        <v>62</v>
      </c>
      <c r="C427" s="13">
        <f>Arrivals!F427</f>
        <v>3758.4994141973225</v>
      </c>
      <c r="D427" s="13">
        <f>Arrivals!K427</f>
        <v>300</v>
      </c>
      <c r="E427" s="14">
        <f>D427*8/Settings!$B$28+Settings!$B$29</f>
        <v>24.02</v>
      </c>
      <c r="F427" s="14">
        <f t="shared" si="92"/>
        <v>3758.4994141973225</v>
      </c>
      <c r="G427" s="14">
        <f t="shared" si="103"/>
        <v>3739.3646482530339</v>
      </c>
      <c r="H427" s="14">
        <f t="shared" si="93"/>
        <v>3758.4994141973225</v>
      </c>
      <c r="I427" s="14">
        <f>MOD(H427-Settings!$B$32,Settings!$B$33)</f>
        <v>158.49941419732249</v>
      </c>
      <c r="J427" s="14">
        <f>IF(I427&lt;Settings!$B$30,IF(Settings!$B$30-I427&gt;=E427,H427,H427+(Settings!$B$30-I427)+Settings!$B$31),H427+(Settings!$B$33-I427))</f>
        <v>3758.4994141973225</v>
      </c>
      <c r="K427" s="14">
        <f t="shared" si="94"/>
        <v>3782.5194141973225</v>
      </c>
      <c r="L427" s="14">
        <f t="shared" si="95"/>
        <v>3782.5194141973225</v>
      </c>
      <c r="M427" s="14">
        <f t="shared" si="104"/>
        <v>3744.5578094363646</v>
      </c>
      <c r="N427" s="14">
        <f t="shared" si="96"/>
        <v>3782.5194141973225</v>
      </c>
      <c r="O427" s="13">
        <f>Arrivals!I427</f>
        <v>5.0955162411702046</v>
      </c>
      <c r="P427" s="14">
        <f t="shared" si="97"/>
        <v>3787.6149304384926</v>
      </c>
      <c r="Q427" s="14">
        <f t="shared" si="98"/>
        <v>29.115516241170099</v>
      </c>
      <c r="R427" s="14">
        <f t="shared" si="99"/>
        <v>0</v>
      </c>
      <c r="S427" s="14">
        <f t="shared" si="100"/>
        <v>0</v>
      </c>
      <c r="T427" s="14">
        <f t="shared" si="101"/>
        <v>0</v>
      </c>
      <c r="U427" s="14">
        <f t="shared" si="102"/>
        <v>0</v>
      </c>
      <c r="V427" t="str">
        <f>IF(MOD(C427-Settings!$B$32,Settings!$B$33)&lt;Settings!$B$30,"Up","Down")</f>
        <v>Up</v>
      </c>
      <c r="W427" s="15">
        <f>IF(OR(E427&gt;Settings!$B$30,Q427&gt;Settings!$B$37),0,1)</f>
        <v>1</v>
      </c>
      <c r="X427" s="15">
        <f>IF(AND(W427=1,Q427&lt;=Settings!$B$36),1,0)</f>
        <v>1</v>
      </c>
    </row>
    <row r="428" spans="1:24" x14ac:dyDescent="0.25">
      <c r="A428">
        <v>4</v>
      </c>
      <c r="B428">
        <v>63</v>
      </c>
      <c r="C428" s="13">
        <f>Arrivals!F428</f>
        <v>3772.4800076641918</v>
      </c>
      <c r="D428" s="13">
        <f>Arrivals!K428</f>
        <v>300</v>
      </c>
      <c r="E428" s="14">
        <f>D428*8/Settings!$B$28+Settings!$B$29</f>
        <v>24.02</v>
      </c>
      <c r="F428" s="14">
        <f t="shared" si="92"/>
        <v>3772.4800076641918</v>
      </c>
      <c r="G428" s="14">
        <f t="shared" si="103"/>
        <v>3782.5194141973225</v>
      </c>
      <c r="H428" s="14">
        <f t="shared" si="93"/>
        <v>3782.5194141973225</v>
      </c>
      <c r="I428" s="14">
        <f>MOD(H428-Settings!$B$32,Settings!$B$33)</f>
        <v>182.51941419732248</v>
      </c>
      <c r="J428" s="14">
        <f>IF(I428&lt;Settings!$B$30,IF(Settings!$B$30-I428&gt;=E428,H428,H428+(Settings!$B$30-I428)+Settings!$B$31),H428+(Settings!$B$33-I428))</f>
        <v>3782.5194141973225</v>
      </c>
      <c r="K428" s="14">
        <f t="shared" si="94"/>
        <v>3806.5394141973225</v>
      </c>
      <c r="L428" s="14">
        <f t="shared" si="95"/>
        <v>3806.5394141973225</v>
      </c>
      <c r="M428" s="14">
        <f t="shared" si="104"/>
        <v>3787.6149304384926</v>
      </c>
      <c r="N428" s="14">
        <f t="shared" si="96"/>
        <v>3806.5394141973225</v>
      </c>
      <c r="O428" s="13">
        <f>Arrivals!I428</f>
        <v>1.6402329615213087</v>
      </c>
      <c r="P428" s="14">
        <f t="shared" si="97"/>
        <v>3808.1796471588436</v>
      </c>
      <c r="Q428" s="14">
        <f t="shared" si="98"/>
        <v>35.699639494651819</v>
      </c>
      <c r="R428" s="14">
        <f t="shared" si="99"/>
        <v>10.039406533130659</v>
      </c>
      <c r="S428" s="14">
        <f t="shared" si="100"/>
        <v>0</v>
      </c>
      <c r="T428" s="14">
        <f t="shared" si="101"/>
        <v>0</v>
      </c>
      <c r="U428" s="14">
        <f t="shared" si="102"/>
        <v>10.039406533130659</v>
      </c>
      <c r="V428" t="str">
        <f>IF(MOD(C428-Settings!$B$32,Settings!$B$33)&lt;Settings!$B$30,"Up","Down")</f>
        <v>Up</v>
      </c>
      <c r="W428" s="15">
        <f>IF(OR(E428&gt;Settings!$B$30,Q428&gt;Settings!$B$37),0,1)</f>
        <v>1</v>
      </c>
      <c r="X428" s="15">
        <f>IF(AND(W428=1,Q428&lt;=Settings!$B$36),1,0)</f>
        <v>1</v>
      </c>
    </row>
    <row r="429" spans="1:24" x14ac:dyDescent="0.25">
      <c r="A429">
        <v>4</v>
      </c>
      <c r="B429">
        <v>64</v>
      </c>
      <c r="C429" s="13">
        <f>Arrivals!F429</f>
        <v>3803.7908465572082</v>
      </c>
      <c r="D429" s="13">
        <f>Arrivals!K429</f>
        <v>300</v>
      </c>
      <c r="E429" s="14">
        <f>D429*8/Settings!$B$28+Settings!$B$29</f>
        <v>24.02</v>
      </c>
      <c r="F429" s="14">
        <f t="shared" si="92"/>
        <v>3803.7908465572082</v>
      </c>
      <c r="G429" s="14">
        <f t="shared" si="103"/>
        <v>3806.5394141973225</v>
      </c>
      <c r="H429" s="14">
        <f t="shared" si="93"/>
        <v>3806.5394141973225</v>
      </c>
      <c r="I429" s="14">
        <f>MOD(H429-Settings!$B$32,Settings!$B$33)</f>
        <v>206.53941419732246</v>
      </c>
      <c r="J429" s="14">
        <f>IF(I429&lt;Settings!$B$30,IF(Settings!$B$30-I429&gt;=E429,H429,H429+(Settings!$B$30-I429)+Settings!$B$31),H429+(Settings!$B$33-I429))</f>
        <v>3806.5394141973225</v>
      </c>
      <c r="K429" s="14">
        <f t="shared" si="94"/>
        <v>3830.5594141973224</v>
      </c>
      <c r="L429" s="14">
        <f t="shared" si="95"/>
        <v>3830.5594141973224</v>
      </c>
      <c r="M429" s="14">
        <f t="shared" si="104"/>
        <v>3808.1796471588436</v>
      </c>
      <c r="N429" s="14">
        <f t="shared" si="96"/>
        <v>3830.5594141973224</v>
      </c>
      <c r="O429" s="13">
        <f>Arrivals!I429</f>
        <v>4.5557186805170868</v>
      </c>
      <c r="P429" s="14">
        <f t="shared" si="97"/>
        <v>3835.1151328778396</v>
      </c>
      <c r="Q429" s="14">
        <f t="shared" si="98"/>
        <v>31.324286320631472</v>
      </c>
      <c r="R429" s="14">
        <f t="shared" si="99"/>
        <v>2.7485676401142882</v>
      </c>
      <c r="S429" s="14">
        <f t="shared" si="100"/>
        <v>0</v>
      </c>
      <c r="T429" s="14">
        <f t="shared" si="101"/>
        <v>0</v>
      </c>
      <c r="U429" s="14">
        <f t="shared" si="102"/>
        <v>2.7485676401142882</v>
      </c>
      <c r="V429" t="str">
        <f>IF(MOD(C429-Settings!$B$32,Settings!$B$33)&lt;Settings!$B$30,"Up","Down")</f>
        <v>Up</v>
      </c>
      <c r="W429" s="15">
        <f>IF(OR(E429&gt;Settings!$B$30,Q429&gt;Settings!$B$37),0,1)</f>
        <v>1</v>
      </c>
      <c r="X429" s="15">
        <f>IF(AND(W429=1,Q429&lt;=Settings!$B$36),1,0)</f>
        <v>1</v>
      </c>
    </row>
    <row r="430" spans="1:24" x14ac:dyDescent="0.25">
      <c r="A430">
        <v>4</v>
      </c>
      <c r="B430">
        <v>65</v>
      </c>
      <c r="C430" s="13">
        <f>Arrivals!F430</f>
        <v>3828.2399915071087</v>
      </c>
      <c r="D430" s="13">
        <f>Arrivals!K430</f>
        <v>300</v>
      </c>
      <c r="E430" s="14">
        <f>D430*8/Settings!$B$28+Settings!$B$29</f>
        <v>24.02</v>
      </c>
      <c r="F430" s="14">
        <f t="shared" si="92"/>
        <v>3828.2399915071087</v>
      </c>
      <c r="G430" s="14">
        <f t="shared" si="103"/>
        <v>3830.5594141973224</v>
      </c>
      <c r="H430" s="14">
        <f t="shared" si="93"/>
        <v>3830.5594141973224</v>
      </c>
      <c r="I430" s="14">
        <f>MOD(H430-Settings!$B$32,Settings!$B$33)</f>
        <v>230.55941419732244</v>
      </c>
      <c r="J430" s="14">
        <f>IF(I430&lt;Settings!$B$30,IF(Settings!$B$30-I430&gt;=E430,H430,H430+(Settings!$B$30-I430)+Settings!$B$31),H430+(Settings!$B$33-I430))</f>
        <v>3830.5594141973224</v>
      </c>
      <c r="K430" s="14">
        <f t="shared" si="94"/>
        <v>3854.5794141973224</v>
      </c>
      <c r="L430" s="14">
        <f t="shared" si="95"/>
        <v>3854.5794141973224</v>
      </c>
      <c r="M430" s="14">
        <f t="shared" si="104"/>
        <v>3835.1151328778396</v>
      </c>
      <c r="N430" s="14">
        <f t="shared" si="96"/>
        <v>3854.5794141973224</v>
      </c>
      <c r="O430" s="13">
        <f>Arrivals!I430</f>
        <v>0.18578865957093876</v>
      </c>
      <c r="P430" s="14">
        <f t="shared" si="97"/>
        <v>3854.7652028568932</v>
      </c>
      <c r="Q430" s="14">
        <f t="shared" si="98"/>
        <v>26.525211349784513</v>
      </c>
      <c r="R430" s="14">
        <f t="shared" si="99"/>
        <v>2.3194226902137416</v>
      </c>
      <c r="S430" s="14">
        <f t="shared" si="100"/>
        <v>0</v>
      </c>
      <c r="T430" s="14">
        <f t="shared" si="101"/>
        <v>0</v>
      </c>
      <c r="U430" s="14">
        <f t="shared" si="102"/>
        <v>2.3194226902137416</v>
      </c>
      <c r="V430" t="str">
        <f>IF(MOD(C430-Settings!$B$32,Settings!$B$33)&lt;Settings!$B$30,"Up","Down")</f>
        <v>Up</v>
      </c>
      <c r="W430" s="15">
        <f>IF(OR(E430&gt;Settings!$B$30,Q430&gt;Settings!$B$37),0,1)</f>
        <v>1</v>
      </c>
      <c r="X430" s="15">
        <f>IF(AND(W430=1,Q430&lt;=Settings!$B$36),1,0)</f>
        <v>1</v>
      </c>
    </row>
    <row r="431" spans="1:24" x14ac:dyDescent="0.25">
      <c r="A431">
        <v>4</v>
      </c>
      <c r="B431">
        <v>66</v>
      </c>
      <c r="C431" s="13">
        <f>Arrivals!F431</f>
        <v>4009.2989804060812</v>
      </c>
      <c r="D431" s="13">
        <f>Arrivals!K431</f>
        <v>300</v>
      </c>
      <c r="E431" s="14">
        <f>D431*8/Settings!$B$28+Settings!$B$29</f>
        <v>24.02</v>
      </c>
      <c r="F431" s="14">
        <f t="shared" si="92"/>
        <v>4009.2989804060812</v>
      </c>
      <c r="G431" s="14">
        <f t="shared" ref="G431:G462" si="105">K430</f>
        <v>3854.5794141973224</v>
      </c>
      <c r="H431" s="14">
        <f t="shared" si="93"/>
        <v>4009.2989804060812</v>
      </c>
      <c r="I431" s="14">
        <f>MOD(H431-Settings!$B$32,Settings!$B$33)</f>
        <v>409.29898040608123</v>
      </c>
      <c r="J431" s="14">
        <f>IF(I431&lt;Settings!$B$30,IF(Settings!$B$30-I431&gt;=E431,H431,H431+(Settings!$B$30-I431)+Settings!$B$31),H431+(Settings!$B$33-I431))</f>
        <v>4009.2989804060812</v>
      </c>
      <c r="K431" s="14">
        <f t="shared" si="94"/>
        <v>4033.3189804060812</v>
      </c>
      <c r="L431" s="14">
        <f t="shared" si="95"/>
        <v>4033.3189804060812</v>
      </c>
      <c r="M431" s="14">
        <f t="shared" ref="M431:M462" si="106">P430</f>
        <v>3854.7652028568932</v>
      </c>
      <c r="N431" s="14">
        <f t="shared" si="96"/>
        <v>4033.3189804060812</v>
      </c>
      <c r="O431" s="13">
        <f>Arrivals!I431</f>
        <v>6.1625423569117741</v>
      </c>
      <c r="P431" s="14">
        <f t="shared" si="97"/>
        <v>4039.4815227629929</v>
      </c>
      <c r="Q431" s="14">
        <f t="shared" si="98"/>
        <v>30.182542356911654</v>
      </c>
      <c r="R431" s="14">
        <f t="shared" si="99"/>
        <v>0</v>
      </c>
      <c r="S431" s="14">
        <f t="shared" si="100"/>
        <v>0</v>
      </c>
      <c r="T431" s="14">
        <f t="shared" si="101"/>
        <v>0</v>
      </c>
      <c r="U431" s="14">
        <f t="shared" si="102"/>
        <v>0</v>
      </c>
      <c r="V431" t="str">
        <f>IF(MOD(C431-Settings!$B$32,Settings!$B$33)&lt;Settings!$B$30,"Up","Down")</f>
        <v>Up</v>
      </c>
      <c r="W431" s="15">
        <f>IF(OR(E431&gt;Settings!$B$30,Q431&gt;Settings!$B$37),0,1)</f>
        <v>1</v>
      </c>
      <c r="X431" s="15">
        <f>IF(AND(W431=1,Q431&lt;=Settings!$B$36),1,0)</f>
        <v>1</v>
      </c>
    </row>
    <row r="432" spans="1:24" x14ac:dyDescent="0.25">
      <c r="A432">
        <v>4</v>
      </c>
      <c r="B432">
        <v>67</v>
      </c>
      <c r="C432" s="13">
        <f>Arrivals!F432</f>
        <v>4130.809566050124</v>
      </c>
      <c r="D432" s="13">
        <f>Arrivals!K432</f>
        <v>300</v>
      </c>
      <c r="E432" s="14">
        <f>D432*8/Settings!$B$28+Settings!$B$29</f>
        <v>24.02</v>
      </c>
      <c r="F432" s="14">
        <f t="shared" si="92"/>
        <v>4130.809566050124</v>
      </c>
      <c r="G432" s="14">
        <f t="shared" si="105"/>
        <v>4033.3189804060812</v>
      </c>
      <c r="H432" s="14">
        <f t="shared" si="93"/>
        <v>4130.809566050124</v>
      </c>
      <c r="I432" s="14">
        <f>MOD(H432-Settings!$B$32,Settings!$B$33)</f>
        <v>530.80956605012398</v>
      </c>
      <c r="J432" s="14">
        <f>IF(I432&lt;Settings!$B$30,IF(Settings!$B$30-I432&gt;=E432,H432,H432+(Settings!$B$30-I432)+Settings!$B$31),H432+(Settings!$B$33-I432))</f>
        <v>4130.809566050124</v>
      </c>
      <c r="K432" s="14">
        <f t="shared" si="94"/>
        <v>4154.8295660501244</v>
      </c>
      <c r="L432" s="14">
        <f t="shared" si="95"/>
        <v>4154.8295660501244</v>
      </c>
      <c r="M432" s="14">
        <f t="shared" si="106"/>
        <v>4039.4815227629929</v>
      </c>
      <c r="N432" s="14">
        <f t="shared" si="96"/>
        <v>4154.8295660501244</v>
      </c>
      <c r="O432" s="13">
        <f>Arrivals!I432</f>
        <v>0.82413433408122783</v>
      </c>
      <c r="P432" s="14">
        <f t="shared" si="97"/>
        <v>4155.6537003842059</v>
      </c>
      <c r="Q432" s="14">
        <f t="shared" si="98"/>
        <v>24.8441343340819</v>
      </c>
      <c r="R432" s="14">
        <f t="shared" si="99"/>
        <v>0</v>
      </c>
      <c r="S432" s="14">
        <f t="shared" si="100"/>
        <v>0</v>
      </c>
      <c r="T432" s="14">
        <f t="shared" si="101"/>
        <v>0</v>
      </c>
      <c r="U432" s="14">
        <f t="shared" si="102"/>
        <v>0</v>
      </c>
      <c r="V432" t="str">
        <f>IF(MOD(C432-Settings!$B$32,Settings!$B$33)&lt;Settings!$B$30,"Up","Down")</f>
        <v>Up</v>
      </c>
      <c r="W432" s="15">
        <f>IF(OR(E432&gt;Settings!$B$30,Q432&gt;Settings!$B$37),0,1)</f>
        <v>1</v>
      </c>
      <c r="X432" s="15">
        <f>IF(AND(W432=1,Q432&lt;=Settings!$B$36),1,0)</f>
        <v>1</v>
      </c>
    </row>
    <row r="433" spans="1:24" x14ac:dyDescent="0.25">
      <c r="A433">
        <v>4</v>
      </c>
      <c r="B433">
        <v>68</v>
      </c>
      <c r="C433" s="13">
        <f>Arrivals!F433</f>
        <v>4342.8929866444741</v>
      </c>
      <c r="D433" s="13">
        <f>Arrivals!K433</f>
        <v>300</v>
      </c>
      <c r="E433" s="14">
        <f>D433*8/Settings!$B$28+Settings!$B$29</f>
        <v>24.02</v>
      </c>
      <c r="F433" s="14">
        <f t="shared" si="92"/>
        <v>4342.8929866444741</v>
      </c>
      <c r="G433" s="14">
        <f t="shared" si="105"/>
        <v>4154.8295660501244</v>
      </c>
      <c r="H433" s="14">
        <f t="shared" si="93"/>
        <v>4342.8929866444741</v>
      </c>
      <c r="I433" s="14">
        <f>MOD(H433-Settings!$B$32,Settings!$B$33)</f>
        <v>22.892986644474149</v>
      </c>
      <c r="J433" s="14">
        <f>IF(I433&lt;Settings!$B$30,IF(Settings!$B$30-I433&gt;=E433,H433,H433+(Settings!$B$30-I433)+Settings!$B$31),H433+(Settings!$B$33-I433))</f>
        <v>4342.8929866444741</v>
      </c>
      <c r="K433" s="14">
        <f t="shared" si="94"/>
        <v>4366.9129866444746</v>
      </c>
      <c r="L433" s="14">
        <f t="shared" si="95"/>
        <v>4366.9129866444746</v>
      </c>
      <c r="M433" s="14">
        <f t="shared" si="106"/>
        <v>4155.6537003842059</v>
      </c>
      <c r="N433" s="14">
        <f t="shared" si="96"/>
        <v>4366.9129866444746</v>
      </c>
      <c r="O433" s="13">
        <f>Arrivals!I433</f>
        <v>1.8281139491735854</v>
      </c>
      <c r="P433" s="14">
        <f t="shared" si="97"/>
        <v>4368.7411005936483</v>
      </c>
      <c r="Q433" s="14">
        <f t="shared" si="98"/>
        <v>25.848113949174149</v>
      </c>
      <c r="R433" s="14">
        <f t="shared" si="99"/>
        <v>0</v>
      </c>
      <c r="S433" s="14">
        <f t="shared" si="100"/>
        <v>0</v>
      </c>
      <c r="T433" s="14">
        <f t="shared" si="101"/>
        <v>0</v>
      </c>
      <c r="U433" s="14">
        <f t="shared" si="102"/>
        <v>0</v>
      </c>
      <c r="V433" t="str">
        <f>IF(MOD(C433-Settings!$B$32,Settings!$B$33)&lt;Settings!$B$30,"Up","Down")</f>
        <v>Up</v>
      </c>
      <c r="W433" s="15">
        <f>IF(OR(E433&gt;Settings!$B$30,Q433&gt;Settings!$B$37),0,1)</f>
        <v>1</v>
      </c>
      <c r="X433" s="15">
        <f>IF(AND(W433=1,Q433&lt;=Settings!$B$36),1,0)</f>
        <v>1</v>
      </c>
    </row>
    <row r="434" spans="1:24" x14ac:dyDescent="0.25">
      <c r="A434">
        <v>4</v>
      </c>
      <c r="B434">
        <v>69</v>
      </c>
      <c r="C434" s="13">
        <f>Arrivals!F434</f>
        <v>4437.4921835105952</v>
      </c>
      <c r="D434" s="13">
        <f>Arrivals!K434</f>
        <v>300</v>
      </c>
      <c r="E434" s="14">
        <f>D434*8/Settings!$B$28+Settings!$B$29</f>
        <v>24.02</v>
      </c>
      <c r="F434" s="14">
        <f t="shared" si="92"/>
        <v>4437.4921835105952</v>
      </c>
      <c r="G434" s="14">
        <f t="shared" si="105"/>
        <v>4366.9129866444746</v>
      </c>
      <c r="H434" s="14">
        <f t="shared" si="93"/>
        <v>4437.4921835105952</v>
      </c>
      <c r="I434" s="14">
        <f>MOD(H434-Settings!$B$32,Settings!$B$33)</f>
        <v>117.49218351059517</v>
      </c>
      <c r="J434" s="14">
        <f>IF(I434&lt;Settings!$B$30,IF(Settings!$B$30-I434&gt;=E434,H434,H434+(Settings!$B$30-I434)+Settings!$B$31),H434+(Settings!$B$33-I434))</f>
        <v>4437.4921835105952</v>
      </c>
      <c r="K434" s="14">
        <f t="shared" si="94"/>
        <v>4461.5121835105956</v>
      </c>
      <c r="L434" s="14">
        <f t="shared" si="95"/>
        <v>4461.5121835105956</v>
      </c>
      <c r="M434" s="14">
        <f t="shared" si="106"/>
        <v>4368.7411005936483</v>
      </c>
      <c r="N434" s="14">
        <f t="shared" si="96"/>
        <v>4461.5121835105956</v>
      </c>
      <c r="O434" s="13">
        <f>Arrivals!I434</f>
        <v>2.3276977844284192</v>
      </c>
      <c r="P434" s="14">
        <f t="shared" si="97"/>
        <v>4463.8398812950236</v>
      </c>
      <c r="Q434" s="14">
        <f t="shared" si="98"/>
        <v>26.347697784428419</v>
      </c>
      <c r="R434" s="14">
        <f t="shared" si="99"/>
        <v>0</v>
      </c>
      <c r="S434" s="14">
        <f t="shared" si="100"/>
        <v>0</v>
      </c>
      <c r="T434" s="14">
        <f t="shared" si="101"/>
        <v>0</v>
      </c>
      <c r="U434" s="14">
        <f t="shared" si="102"/>
        <v>0</v>
      </c>
      <c r="V434" t="str">
        <f>IF(MOD(C434-Settings!$B$32,Settings!$B$33)&lt;Settings!$B$30,"Up","Down")</f>
        <v>Up</v>
      </c>
      <c r="W434" s="15">
        <f>IF(OR(E434&gt;Settings!$B$30,Q434&gt;Settings!$B$37),0,1)</f>
        <v>1</v>
      </c>
      <c r="X434" s="15">
        <f>IF(AND(W434=1,Q434&lt;=Settings!$B$36),1,0)</f>
        <v>1</v>
      </c>
    </row>
    <row r="435" spans="1:24" x14ac:dyDescent="0.25">
      <c r="A435">
        <v>4</v>
      </c>
      <c r="B435">
        <v>70</v>
      </c>
      <c r="C435" s="13">
        <f>Arrivals!F435</f>
        <v>4488.3212472476152</v>
      </c>
      <c r="D435" s="13">
        <f>Arrivals!K435</f>
        <v>300</v>
      </c>
      <c r="E435" s="14">
        <f>D435*8/Settings!$B$28+Settings!$B$29</f>
        <v>24.02</v>
      </c>
      <c r="F435" s="14">
        <f t="shared" si="92"/>
        <v>4488.3212472476152</v>
      </c>
      <c r="G435" s="14">
        <f t="shared" si="105"/>
        <v>4461.5121835105956</v>
      </c>
      <c r="H435" s="14">
        <f t="shared" si="93"/>
        <v>4488.3212472476152</v>
      </c>
      <c r="I435" s="14">
        <f>MOD(H435-Settings!$B$32,Settings!$B$33)</f>
        <v>168.32124724761525</v>
      </c>
      <c r="J435" s="14">
        <f>IF(I435&lt;Settings!$B$30,IF(Settings!$B$30-I435&gt;=E435,H435,H435+(Settings!$B$30-I435)+Settings!$B$31),H435+(Settings!$B$33-I435))</f>
        <v>4488.3212472476152</v>
      </c>
      <c r="K435" s="14">
        <f t="shared" si="94"/>
        <v>4512.3412472476157</v>
      </c>
      <c r="L435" s="14">
        <f t="shared" si="95"/>
        <v>4512.3412472476157</v>
      </c>
      <c r="M435" s="14">
        <f t="shared" si="106"/>
        <v>4463.8398812950236</v>
      </c>
      <c r="N435" s="14">
        <f t="shared" si="96"/>
        <v>4512.3412472476157</v>
      </c>
      <c r="O435" s="13">
        <f>Arrivals!I435</f>
        <v>8.4872101352424192</v>
      </c>
      <c r="P435" s="14">
        <f t="shared" si="97"/>
        <v>4520.8284573828578</v>
      </c>
      <c r="Q435" s="14">
        <f t="shared" si="98"/>
        <v>32.507210135242531</v>
      </c>
      <c r="R435" s="14">
        <f t="shared" si="99"/>
        <v>0</v>
      </c>
      <c r="S435" s="14">
        <f t="shared" si="100"/>
        <v>0</v>
      </c>
      <c r="T435" s="14">
        <f t="shared" si="101"/>
        <v>0</v>
      </c>
      <c r="U435" s="14">
        <f t="shared" si="102"/>
        <v>0</v>
      </c>
      <c r="V435" t="str">
        <f>IF(MOD(C435-Settings!$B$32,Settings!$B$33)&lt;Settings!$B$30,"Up","Down")</f>
        <v>Up</v>
      </c>
      <c r="W435" s="15">
        <f>IF(OR(E435&gt;Settings!$B$30,Q435&gt;Settings!$B$37),0,1)</f>
        <v>1</v>
      </c>
      <c r="X435" s="15">
        <f>IF(AND(W435=1,Q435&lt;=Settings!$B$36),1,0)</f>
        <v>1</v>
      </c>
    </row>
    <row r="436" spans="1:24" x14ac:dyDescent="0.25">
      <c r="A436">
        <v>4</v>
      </c>
      <c r="B436">
        <v>71</v>
      </c>
      <c r="C436" s="13">
        <f>Arrivals!F436</f>
        <v>4659.7166737495018</v>
      </c>
      <c r="D436" s="13">
        <f>Arrivals!K436</f>
        <v>300</v>
      </c>
      <c r="E436" s="14">
        <f>D436*8/Settings!$B$28+Settings!$B$29</f>
        <v>24.02</v>
      </c>
      <c r="F436" s="14">
        <f t="shared" si="92"/>
        <v>4659.7166737495018</v>
      </c>
      <c r="G436" s="14">
        <f t="shared" si="105"/>
        <v>4512.3412472476157</v>
      </c>
      <c r="H436" s="14">
        <f t="shared" si="93"/>
        <v>4659.7166737495018</v>
      </c>
      <c r="I436" s="14">
        <f>MOD(H436-Settings!$B$32,Settings!$B$33)</f>
        <v>339.71667374950175</v>
      </c>
      <c r="J436" s="14">
        <f>IF(I436&lt;Settings!$B$30,IF(Settings!$B$30-I436&gt;=E436,H436,H436+(Settings!$B$30-I436)+Settings!$B$31),H436+(Settings!$B$33-I436))</f>
        <v>4659.7166737495018</v>
      </c>
      <c r="K436" s="14">
        <f t="shared" si="94"/>
        <v>4683.7366737495022</v>
      </c>
      <c r="L436" s="14">
        <f t="shared" si="95"/>
        <v>4683.7366737495022</v>
      </c>
      <c r="M436" s="14">
        <f t="shared" si="106"/>
        <v>4520.8284573828578</v>
      </c>
      <c r="N436" s="14">
        <f t="shared" si="96"/>
        <v>4683.7366737495022</v>
      </c>
      <c r="O436" s="13">
        <f>Arrivals!I436</f>
        <v>1.2126705440711567</v>
      </c>
      <c r="P436" s="14">
        <f t="shared" si="97"/>
        <v>4684.9493442935736</v>
      </c>
      <c r="Q436" s="14">
        <f t="shared" si="98"/>
        <v>25.23267054407188</v>
      </c>
      <c r="R436" s="14">
        <f t="shared" si="99"/>
        <v>0</v>
      </c>
      <c r="S436" s="14">
        <f t="shared" si="100"/>
        <v>0</v>
      </c>
      <c r="T436" s="14">
        <f t="shared" si="101"/>
        <v>0</v>
      </c>
      <c r="U436" s="14">
        <f t="shared" si="102"/>
        <v>0</v>
      </c>
      <c r="V436" t="str">
        <f>IF(MOD(C436-Settings!$B$32,Settings!$B$33)&lt;Settings!$B$30,"Up","Down")</f>
        <v>Up</v>
      </c>
      <c r="W436" s="15">
        <f>IF(OR(E436&gt;Settings!$B$30,Q436&gt;Settings!$B$37),0,1)</f>
        <v>1</v>
      </c>
      <c r="X436" s="15">
        <f>IF(AND(W436=1,Q436&lt;=Settings!$B$36),1,0)</f>
        <v>1</v>
      </c>
    </row>
    <row r="437" spans="1:24" x14ac:dyDescent="0.25">
      <c r="A437">
        <v>4</v>
      </c>
      <c r="B437">
        <v>72</v>
      </c>
      <c r="C437" s="13">
        <f>Arrivals!F437</f>
        <v>4672.8501240945634</v>
      </c>
      <c r="D437" s="13">
        <f>Arrivals!K437</f>
        <v>300</v>
      </c>
      <c r="E437" s="14">
        <f>D437*8/Settings!$B$28+Settings!$B$29</f>
        <v>24.02</v>
      </c>
      <c r="F437" s="14">
        <f t="shared" si="92"/>
        <v>4672.8501240945634</v>
      </c>
      <c r="G437" s="14">
        <f t="shared" si="105"/>
        <v>4683.7366737495022</v>
      </c>
      <c r="H437" s="14">
        <f t="shared" si="93"/>
        <v>4683.7366737495022</v>
      </c>
      <c r="I437" s="14">
        <f>MOD(H437-Settings!$B$32,Settings!$B$33)</f>
        <v>363.73667374950219</v>
      </c>
      <c r="J437" s="14">
        <f>IF(I437&lt;Settings!$B$30,IF(Settings!$B$30-I437&gt;=E437,H437,H437+(Settings!$B$30-I437)+Settings!$B$31),H437+(Settings!$B$33-I437))</f>
        <v>4683.7366737495022</v>
      </c>
      <c r="K437" s="14">
        <f t="shared" si="94"/>
        <v>4707.7566737495026</v>
      </c>
      <c r="L437" s="14">
        <f t="shared" si="95"/>
        <v>4707.7566737495026</v>
      </c>
      <c r="M437" s="14">
        <f t="shared" si="106"/>
        <v>4684.9493442935736</v>
      </c>
      <c r="N437" s="14">
        <f t="shared" si="96"/>
        <v>4707.7566737495026</v>
      </c>
      <c r="O437" s="13">
        <f>Arrivals!I437</f>
        <v>2.3608119683985125</v>
      </c>
      <c r="P437" s="14">
        <f t="shared" si="97"/>
        <v>4710.1174857179012</v>
      </c>
      <c r="Q437" s="14">
        <f t="shared" si="98"/>
        <v>37.26736162333782</v>
      </c>
      <c r="R437" s="14">
        <f t="shared" si="99"/>
        <v>10.88654965493879</v>
      </c>
      <c r="S437" s="14">
        <f t="shared" si="100"/>
        <v>0</v>
      </c>
      <c r="T437" s="14">
        <f t="shared" si="101"/>
        <v>0</v>
      </c>
      <c r="U437" s="14">
        <f t="shared" si="102"/>
        <v>10.88654965493879</v>
      </c>
      <c r="V437" t="str">
        <f>IF(MOD(C437-Settings!$B$32,Settings!$B$33)&lt;Settings!$B$30,"Up","Down")</f>
        <v>Up</v>
      </c>
      <c r="W437" s="15">
        <f>IF(OR(E437&gt;Settings!$B$30,Q437&gt;Settings!$B$37),0,1)</f>
        <v>1</v>
      </c>
      <c r="X437" s="15">
        <f>IF(AND(W437=1,Q437&lt;=Settings!$B$36),1,0)</f>
        <v>1</v>
      </c>
    </row>
    <row r="438" spans="1:24" x14ac:dyDescent="0.25">
      <c r="A438">
        <v>4</v>
      </c>
      <c r="B438">
        <v>73</v>
      </c>
      <c r="C438" s="13">
        <f>Arrivals!F438</f>
        <v>4679.0368595288446</v>
      </c>
      <c r="D438" s="13">
        <f>Arrivals!K438</f>
        <v>300</v>
      </c>
      <c r="E438" s="14">
        <f>D438*8/Settings!$B$28+Settings!$B$29</f>
        <v>24.02</v>
      </c>
      <c r="F438" s="14">
        <f t="shared" si="92"/>
        <v>4679.0368595288446</v>
      </c>
      <c r="G438" s="14">
        <f t="shared" si="105"/>
        <v>4707.7566737495026</v>
      </c>
      <c r="H438" s="14">
        <f t="shared" si="93"/>
        <v>4707.7566737495026</v>
      </c>
      <c r="I438" s="14">
        <f>MOD(H438-Settings!$B$32,Settings!$B$33)</f>
        <v>387.75667374950262</v>
      </c>
      <c r="J438" s="14">
        <f>IF(I438&lt;Settings!$B$30,IF(Settings!$B$30-I438&gt;=E438,H438,H438+(Settings!$B$30-I438)+Settings!$B$31),H438+(Settings!$B$33-I438))</f>
        <v>4707.7566737495026</v>
      </c>
      <c r="K438" s="14">
        <f t="shared" si="94"/>
        <v>4731.7766737495031</v>
      </c>
      <c r="L438" s="14">
        <f t="shared" si="95"/>
        <v>4731.7766737495031</v>
      </c>
      <c r="M438" s="14">
        <f t="shared" si="106"/>
        <v>4710.1174857179012</v>
      </c>
      <c r="N438" s="14">
        <f t="shared" si="96"/>
        <v>4731.7766737495031</v>
      </c>
      <c r="O438" s="13">
        <f>Arrivals!I438</f>
        <v>1.4977580612432038</v>
      </c>
      <c r="P438" s="14">
        <f t="shared" si="97"/>
        <v>4733.2744318107461</v>
      </c>
      <c r="Q438" s="14">
        <f t="shared" si="98"/>
        <v>54.237572281901521</v>
      </c>
      <c r="R438" s="14">
        <f t="shared" si="99"/>
        <v>28.719814220658009</v>
      </c>
      <c r="S438" s="14">
        <f t="shared" si="100"/>
        <v>0</v>
      </c>
      <c r="T438" s="14">
        <f t="shared" si="101"/>
        <v>0</v>
      </c>
      <c r="U438" s="14">
        <f t="shared" si="102"/>
        <v>28.719814220658009</v>
      </c>
      <c r="V438" t="str">
        <f>IF(MOD(C438-Settings!$B$32,Settings!$B$33)&lt;Settings!$B$30,"Up","Down")</f>
        <v>Up</v>
      </c>
      <c r="W438" s="15">
        <f>IF(OR(E438&gt;Settings!$B$30,Q438&gt;Settings!$B$37),0,1)</f>
        <v>1</v>
      </c>
      <c r="X438" s="15">
        <f>IF(AND(W438=1,Q438&lt;=Settings!$B$36),1,0)</f>
        <v>1</v>
      </c>
    </row>
    <row r="439" spans="1:24" x14ac:dyDescent="0.25">
      <c r="A439">
        <v>4</v>
      </c>
      <c r="B439">
        <v>74</v>
      </c>
      <c r="C439" s="13">
        <f>Arrivals!F439</f>
        <v>4742.7003839052313</v>
      </c>
      <c r="D439" s="13">
        <f>Arrivals!K439</f>
        <v>300</v>
      </c>
      <c r="E439" s="14">
        <f>D439*8/Settings!$B$28+Settings!$B$29</f>
        <v>24.02</v>
      </c>
      <c r="F439" s="14">
        <f t="shared" si="92"/>
        <v>4742.7003839052313</v>
      </c>
      <c r="G439" s="14">
        <f t="shared" si="105"/>
        <v>4731.7766737495031</v>
      </c>
      <c r="H439" s="14">
        <f t="shared" si="93"/>
        <v>4742.7003839052313</v>
      </c>
      <c r="I439" s="14">
        <f>MOD(H439-Settings!$B$32,Settings!$B$33)</f>
        <v>422.70038390523132</v>
      </c>
      <c r="J439" s="14">
        <f>IF(I439&lt;Settings!$B$30,IF(Settings!$B$30-I439&gt;=E439,H439,H439+(Settings!$B$30-I439)+Settings!$B$31),H439+(Settings!$B$33-I439))</f>
        <v>4742.7003839052313</v>
      </c>
      <c r="K439" s="14">
        <f t="shared" si="94"/>
        <v>4766.7203839052318</v>
      </c>
      <c r="L439" s="14">
        <f t="shared" si="95"/>
        <v>4766.7203839052318</v>
      </c>
      <c r="M439" s="14">
        <f t="shared" si="106"/>
        <v>4733.2744318107461</v>
      </c>
      <c r="N439" s="14">
        <f t="shared" si="96"/>
        <v>4766.7203839052318</v>
      </c>
      <c r="O439" s="13">
        <f>Arrivals!I439</f>
        <v>1.1665791750702834</v>
      </c>
      <c r="P439" s="14">
        <f t="shared" si="97"/>
        <v>4767.8869630803019</v>
      </c>
      <c r="Q439" s="14">
        <f t="shared" si="98"/>
        <v>25.186579175070619</v>
      </c>
      <c r="R439" s="14">
        <f t="shared" si="99"/>
        <v>0</v>
      </c>
      <c r="S439" s="14">
        <f t="shared" si="100"/>
        <v>0</v>
      </c>
      <c r="T439" s="14">
        <f t="shared" si="101"/>
        <v>0</v>
      </c>
      <c r="U439" s="14">
        <f t="shared" si="102"/>
        <v>0</v>
      </c>
      <c r="V439" t="str">
        <f>IF(MOD(C439-Settings!$B$32,Settings!$B$33)&lt;Settings!$B$30,"Up","Down")</f>
        <v>Up</v>
      </c>
      <c r="W439" s="15">
        <f>IF(OR(E439&gt;Settings!$B$30,Q439&gt;Settings!$B$37),0,1)</f>
        <v>1</v>
      </c>
      <c r="X439" s="15">
        <f>IF(AND(W439=1,Q439&lt;=Settings!$B$36),1,0)</f>
        <v>1</v>
      </c>
    </row>
    <row r="440" spans="1:24" x14ac:dyDescent="0.25">
      <c r="A440">
        <v>4</v>
      </c>
      <c r="B440">
        <v>75</v>
      </c>
      <c r="C440" s="13">
        <f>Arrivals!F440</f>
        <v>4762.3148761965567</v>
      </c>
      <c r="D440" s="13">
        <f>Arrivals!K440</f>
        <v>300</v>
      </c>
      <c r="E440" s="14">
        <f>D440*8/Settings!$B$28+Settings!$B$29</f>
        <v>24.02</v>
      </c>
      <c r="F440" s="14">
        <f t="shared" si="92"/>
        <v>4762.3148761965567</v>
      </c>
      <c r="G440" s="14">
        <f t="shared" si="105"/>
        <v>4766.7203839052318</v>
      </c>
      <c r="H440" s="14">
        <f t="shared" si="93"/>
        <v>4766.7203839052318</v>
      </c>
      <c r="I440" s="14">
        <f>MOD(H440-Settings!$B$32,Settings!$B$33)</f>
        <v>446.72038390523176</v>
      </c>
      <c r="J440" s="14">
        <f>IF(I440&lt;Settings!$B$30,IF(Settings!$B$30-I440&gt;=E440,H440,H440+(Settings!$B$30-I440)+Settings!$B$31),H440+(Settings!$B$33-I440))</f>
        <v>4766.7203839052318</v>
      </c>
      <c r="K440" s="14">
        <f t="shared" si="94"/>
        <v>4790.7403839052322</v>
      </c>
      <c r="L440" s="14">
        <f t="shared" si="95"/>
        <v>4790.7403839052322</v>
      </c>
      <c r="M440" s="14">
        <f t="shared" si="106"/>
        <v>4767.8869630803019</v>
      </c>
      <c r="N440" s="14">
        <f t="shared" si="96"/>
        <v>4790.7403839052322</v>
      </c>
      <c r="O440" s="13">
        <f>Arrivals!I440</f>
        <v>3.6877499583404676</v>
      </c>
      <c r="P440" s="14">
        <f t="shared" si="97"/>
        <v>4794.4281338635728</v>
      </c>
      <c r="Q440" s="14">
        <f t="shared" si="98"/>
        <v>32.113257667016114</v>
      </c>
      <c r="R440" s="14">
        <f t="shared" si="99"/>
        <v>4.4055077086750316</v>
      </c>
      <c r="S440" s="14">
        <f t="shared" si="100"/>
        <v>0</v>
      </c>
      <c r="T440" s="14">
        <f t="shared" si="101"/>
        <v>0</v>
      </c>
      <c r="U440" s="14">
        <f t="shared" si="102"/>
        <v>4.4055077086750316</v>
      </c>
      <c r="V440" t="str">
        <f>IF(MOD(C440-Settings!$B$32,Settings!$B$33)&lt;Settings!$B$30,"Up","Down")</f>
        <v>Up</v>
      </c>
      <c r="W440" s="15">
        <f>IF(OR(E440&gt;Settings!$B$30,Q440&gt;Settings!$B$37),0,1)</f>
        <v>1</v>
      </c>
      <c r="X440" s="15">
        <f>IF(AND(W440=1,Q440&lt;=Settings!$B$36),1,0)</f>
        <v>1</v>
      </c>
    </row>
    <row r="441" spans="1:24" x14ac:dyDescent="0.25">
      <c r="A441">
        <v>4</v>
      </c>
      <c r="B441">
        <v>76</v>
      </c>
      <c r="C441" s="13">
        <f>Arrivals!F441</f>
        <v>4822.4570390612862</v>
      </c>
      <c r="D441" s="13">
        <f>Arrivals!K441</f>
        <v>300</v>
      </c>
      <c r="E441" s="14">
        <f>D441*8/Settings!$B$28+Settings!$B$29</f>
        <v>24.02</v>
      </c>
      <c r="F441" s="14">
        <f t="shared" si="92"/>
        <v>4822.4570390612862</v>
      </c>
      <c r="G441" s="14">
        <f t="shared" si="105"/>
        <v>4790.7403839052322</v>
      </c>
      <c r="H441" s="14">
        <f t="shared" si="93"/>
        <v>4822.4570390612862</v>
      </c>
      <c r="I441" s="14">
        <f>MOD(H441-Settings!$B$32,Settings!$B$33)</f>
        <v>502.4570390612862</v>
      </c>
      <c r="J441" s="14">
        <f>IF(I441&lt;Settings!$B$30,IF(Settings!$B$30-I441&gt;=E441,H441,H441+(Settings!$B$30-I441)+Settings!$B$31),H441+(Settings!$B$33-I441))</f>
        <v>4822.4570390612862</v>
      </c>
      <c r="K441" s="14">
        <f t="shared" si="94"/>
        <v>4846.4770390612866</v>
      </c>
      <c r="L441" s="14">
        <f t="shared" si="95"/>
        <v>4846.4770390612866</v>
      </c>
      <c r="M441" s="14">
        <f t="shared" si="106"/>
        <v>4794.4281338635728</v>
      </c>
      <c r="N441" s="14">
        <f t="shared" si="96"/>
        <v>4846.4770390612866</v>
      </c>
      <c r="O441" s="13">
        <f>Arrivals!I441</f>
        <v>0.22646352439463879</v>
      </c>
      <c r="P441" s="14">
        <f t="shared" si="97"/>
        <v>4846.7035025856812</v>
      </c>
      <c r="Q441" s="14">
        <f t="shared" si="98"/>
        <v>24.24646352439504</v>
      </c>
      <c r="R441" s="14">
        <f t="shared" si="99"/>
        <v>0</v>
      </c>
      <c r="S441" s="14">
        <f t="shared" si="100"/>
        <v>0</v>
      </c>
      <c r="T441" s="14">
        <f t="shared" si="101"/>
        <v>0</v>
      </c>
      <c r="U441" s="14">
        <f t="shared" si="102"/>
        <v>0</v>
      </c>
      <c r="V441" t="str">
        <f>IF(MOD(C441-Settings!$B$32,Settings!$B$33)&lt;Settings!$B$30,"Up","Down")</f>
        <v>Up</v>
      </c>
      <c r="W441" s="15">
        <f>IF(OR(E441&gt;Settings!$B$30,Q441&gt;Settings!$B$37),0,1)</f>
        <v>1</v>
      </c>
      <c r="X441" s="15">
        <f>IF(AND(W441=1,Q441&lt;=Settings!$B$36),1,0)</f>
        <v>1</v>
      </c>
    </row>
    <row r="442" spans="1:24" x14ac:dyDescent="0.25">
      <c r="A442">
        <v>4</v>
      </c>
      <c r="B442">
        <v>77</v>
      </c>
      <c r="C442" s="13">
        <f>Arrivals!F442</f>
        <v>4891.3229255828674</v>
      </c>
      <c r="D442" s="13">
        <f>Arrivals!K442</f>
        <v>300</v>
      </c>
      <c r="E442" s="14">
        <f>D442*8/Settings!$B$28+Settings!$B$29</f>
        <v>24.02</v>
      </c>
      <c r="F442" s="14">
        <f t="shared" si="92"/>
        <v>4891.3229255828674</v>
      </c>
      <c r="G442" s="14">
        <f t="shared" si="105"/>
        <v>4846.4770390612866</v>
      </c>
      <c r="H442" s="14">
        <f t="shared" si="93"/>
        <v>4891.3229255828674</v>
      </c>
      <c r="I442" s="14">
        <f>MOD(H442-Settings!$B$32,Settings!$B$33)</f>
        <v>571.32292558286736</v>
      </c>
      <c r="J442" s="14">
        <f>IF(I442&lt;Settings!$B$30,IF(Settings!$B$30-I442&gt;=E442,H442,H442+(Settings!$B$30-I442)+Settings!$B$31),H442+(Settings!$B$33-I442))</f>
        <v>4891.3229255828674</v>
      </c>
      <c r="K442" s="14">
        <f t="shared" si="94"/>
        <v>4915.3429255828678</v>
      </c>
      <c r="L442" s="14">
        <f t="shared" si="95"/>
        <v>4915.3429255828678</v>
      </c>
      <c r="M442" s="14">
        <f t="shared" si="106"/>
        <v>4846.7035025856812</v>
      </c>
      <c r="N442" s="14">
        <f t="shared" si="96"/>
        <v>4915.3429255828678</v>
      </c>
      <c r="O442" s="13">
        <f>Arrivals!I442</f>
        <v>0.45766248889365546</v>
      </c>
      <c r="P442" s="14">
        <f t="shared" si="97"/>
        <v>4915.800588071761</v>
      </c>
      <c r="Q442" s="14">
        <f t="shared" si="98"/>
        <v>24.477662488893657</v>
      </c>
      <c r="R442" s="14">
        <f t="shared" si="99"/>
        <v>0</v>
      </c>
      <c r="S442" s="14">
        <f t="shared" si="100"/>
        <v>0</v>
      </c>
      <c r="T442" s="14">
        <f t="shared" si="101"/>
        <v>0</v>
      </c>
      <c r="U442" s="14">
        <f t="shared" si="102"/>
        <v>0</v>
      </c>
      <c r="V442" t="str">
        <f>IF(MOD(C442-Settings!$B$32,Settings!$B$33)&lt;Settings!$B$30,"Up","Down")</f>
        <v>Up</v>
      </c>
      <c r="W442" s="15">
        <f>IF(OR(E442&gt;Settings!$B$30,Q442&gt;Settings!$B$37),0,1)</f>
        <v>1</v>
      </c>
      <c r="X442" s="15">
        <f>IF(AND(W442=1,Q442&lt;=Settings!$B$36),1,0)</f>
        <v>1</v>
      </c>
    </row>
    <row r="443" spans="1:24" x14ac:dyDescent="0.25">
      <c r="A443">
        <v>4</v>
      </c>
      <c r="B443">
        <v>78</v>
      </c>
      <c r="C443" s="13">
        <f>Arrivals!F443</f>
        <v>4919.7430221985678</v>
      </c>
      <c r="D443" s="13">
        <f>Arrivals!K443</f>
        <v>300</v>
      </c>
      <c r="E443" s="14">
        <f>D443*8/Settings!$B$28+Settings!$B$29</f>
        <v>24.02</v>
      </c>
      <c r="F443" s="14">
        <f t="shared" si="92"/>
        <v>4919.7430221985678</v>
      </c>
      <c r="G443" s="14">
        <f t="shared" si="105"/>
        <v>4915.3429255828678</v>
      </c>
      <c r="H443" s="14">
        <f t="shared" si="93"/>
        <v>4919.7430221985678</v>
      </c>
      <c r="I443" s="14">
        <f>MOD(H443-Settings!$B$32,Settings!$B$33)</f>
        <v>599.74302219856781</v>
      </c>
      <c r="J443" s="14">
        <f>IF(I443&lt;Settings!$B$30,IF(Settings!$B$30-I443&gt;=E443,H443,H443+(Settings!$B$30-I443)+Settings!$B$31),H443+(Settings!$B$33-I443))</f>
        <v>5040</v>
      </c>
      <c r="K443" s="14">
        <f t="shared" si="94"/>
        <v>5064.0200000000004</v>
      </c>
      <c r="L443" s="14">
        <f t="shared" si="95"/>
        <v>5064.0200000000004</v>
      </c>
      <c r="M443" s="14">
        <f t="shared" si="106"/>
        <v>4915.800588071761</v>
      </c>
      <c r="N443" s="14">
        <f t="shared" si="96"/>
        <v>5064.0200000000004</v>
      </c>
      <c r="O443" s="13">
        <f>Arrivals!I443</f>
        <v>0.21354353680857369</v>
      </c>
      <c r="P443" s="14">
        <f t="shared" si="97"/>
        <v>5064.2335435368086</v>
      </c>
      <c r="Q443" s="14">
        <f t="shared" si="98"/>
        <v>144.4905213382408</v>
      </c>
      <c r="R443" s="14">
        <f t="shared" si="99"/>
        <v>0</v>
      </c>
      <c r="S443" s="14">
        <f t="shared" si="100"/>
        <v>120.25697780143219</v>
      </c>
      <c r="T443" s="14">
        <f t="shared" si="101"/>
        <v>0</v>
      </c>
      <c r="U443" s="14">
        <f t="shared" si="102"/>
        <v>120.25697780143219</v>
      </c>
      <c r="V443" t="str">
        <f>IF(MOD(C443-Settings!$B$32,Settings!$B$33)&lt;Settings!$B$30,"Up","Down")</f>
        <v>Up</v>
      </c>
      <c r="W443" s="15">
        <f>IF(OR(E443&gt;Settings!$B$30,Q443&gt;Settings!$B$37),0,1)</f>
        <v>1</v>
      </c>
      <c r="X443" s="15">
        <f>IF(AND(W443=1,Q443&lt;=Settings!$B$36),1,0)</f>
        <v>0</v>
      </c>
    </row>
    <row r="444" spans="1:24" x14ac:dyDescent="0.25">
      <c r="A444">
        <v>4</v>
      </c>
      <c r="B444">
        <v>79</v>
      </c>
      <c r="C444" s="13">
        <f>Arrivals!F444</f>
        <v>4922.7817639919676</v>
      </c>
      <c r="D444" s="13">
        <f>Arrivals!K444</f>
        <v>300</v>
      </c>
      <c r="E444" s="14">
        <f>D444*8/Settings!$B$28+Settings!$B$29</f>
        <v>24.02</v>
      </c>
      <c r="F444" s="14">
        <f t="shared" si="92"/>
        <v>4922.7817639919676</v>
      </c>
      <c r="G444" s="14">
        <f t="shared" si="105"/>
        <v>5064.0200000000004</v>
      </c>
      <c r="H444" s="14">
        <f t="shared" si="93"/>
        <v>5064.0200000000004</v>
      </c>
      <c r="I444" s="14">
        <f>MOD(H444-Settings!$B$32,Settings!$B$33)</f>
        <v>24.020000000000437</v>
      </c>
      <c r="J444" s="14">
        <f>IF(I444&lt;Settings!$B$30,IF(Settings!$B$30-I444&gt;=E444,H444,H444+(Settings!$B$30-I444)+Settings!$B$31),H444+(Settings!$B$33-I444))</f>
        <v>5064.0200000000004</v>
      </c>
      <c r="K444" s="14">
        <f t="shared" si="94"/>
        <v>5088.0400000000009</v>
      </c>
      <c r="L444" s="14">
        <f t="shared" si="95"/>
        <v>5088.0400000000009</v>
      </c>
      <c r="M444" s="14">
        <f t="shared" si="106"/>
        <v>5064.2335435368086</v>
      </c>
      <c r="N444" s="14">
        <f t="shared" si="96"/>
        <v>5088.0400000000009</v>
      </c>
      <c r="O444" s="13">
        <f>Arrivals!I444</f>
        <v>5.1889617032543205</v>
      </c>
      <c r="P444" s="14">
        <f t="shared" si="97"/>
        <v>5093.2289617032548</v>
      </c>
      <c r="Q444" s="14">
        <f t="shared" si="98"/>
        <v>170.44719771128712</v>
      </c>
      <c r="R444" s="14">
        <f t="shared" si="99"/>
        <v>141.2382360080328</v>
      </c>
      <c r="S444" s="14">
        <f t="shared" si="100"/>
        <v>0</v>
      </c>
      <c r="T444" s="14">
        <f t="shared" si="101"/>
        <v>0</v>
      </c>
      <c r="U444" s="14">
        <f t="shared" si="102"/>
        <v>141.2382360080328</v>
      </c>
      <c r="V444" t="str">
        <f>IF(MOD(C444-Settings!$B$32,Settings!$B$33)&lt;Settings!$B$30,"Up","Down")</f>
        <v>Down</v>
      </c>
      <c r="W444" s="15">
        <f>IF(OR(E444&gt;Settings!$B$30,Q444&gt;Settings!$B$37),0,1)</f>
        <v>1</v>
      </c>
      <c r="X444" s="15">
        <f>IF(AND(W444=1,Q444&lt;=Settings!$B$36),1,0)</f>
        <v>0</v>
      </c>
    </row>
    <row r="445" spans="1:24" x14ac:dyDescent="0.25">
      <c r="A445">
        <v>4</v>
      </c>
      <c r="B445">
        <v>80</v>
      </c>
      <c r="C445" s="13">
        <f>Arrivals!F445</f>
        <v>4923.1841080026588</v>
      </c>
      <c r="D445" s="13">
        <f>Arrivals!K445</f>
        <v>300</v>
      </c>
      <c r="E445" s="14">
        <f>D445*8/Settings!$B$28+Settings!$B$29</f>
        <v>24.02</v>
      </c>
      <c r="F445" s="14">
        <f t="shared" si="92"/>
        <v>4923.1841080026588</v>
      </c>
      <c r="G445" s="14">
        <f t="shared" si="105"/>
        <v>5088.0400000000009</v>
      </c>
      <c r="H445" s="14">
        <f t="shared" si="93"/>
        <v>5088.0400000000009</v>
      </c>
      <c r="I445" s="14">
        <f>MOD(H445-Settings!$B$32,Settings!$B$33)</f>
        <v>48.040000000000873</v>
      </c>
      <c r="J445" s="14">
        <f>IF(I445&lt;Settings!$B$30,IF(Settings!$B$30-I445&gt;=E445,H445,H445+(Settings!$B$30-I445)+Settings!$B$31),H445+(Settings!$B$33-I445))</f>
        <v>5088.0400000000009</v>
      </c>
      <c r="K445" s="14">
        <f t="shared" si="94"/>
        <v>5112.0600000000013</v>
      </c>
      <c r="L445" s="14">
        <f t="shared" si="95"/>
        <v>5112.0600000000013</v>
      </c>
      <c r="M445" s="14">
        <f t="shared" si="106"/>
        <v>5093.2289617032548</v>
      </c>
      <c r="N445" s="14">
        <f t="shared" si="96"/>
        <v>5112.0600000000013</v>
      </c>
      <c r="O445" s="13">
        <f>Arrivals!I445</f>
        <v>9.235569364590889</v>
      </c>
      <c r="P445" s="14">
        <f t="shared" si="97"/>
        <v>5121.2955693645918</v>
      </c>
      <c r="Q445" s="14">
        <f t="shared" si="98"/>
        <v>198.11146136193292</v>
      </c>
      <c r="R445" s="14">
        <f t="shared" si="99"/>
        <v>164.85589199734204</v>
      </c>
      <c r="S445" s="14">
        <f t="shared" si="100"/>
        <v>0</v>
      </c>
      <c r="T445" s="14">
        <f t="shared" si="101"/>
        <v>0</v>
      </c>
      <c r="U445" s="14">
        <f t="shared" si="102"/>
        <v>164.85589199734204</v>
      </c>
      <c r="V445" t="str">
        <f>IF(MOD(C445-Settings!$B$32,Settings!$B$33)&lt;Settings!$B$30,"Up","Down")</f>
        <v>Down</v>
      </c>
      <c r="W445" s="15">
        <f>IF(OR(E445&gt;Settings!$B$30,Q445&gt;Settings!$B$37),0,1)</f>
        <v>1</v>
      </c>
      <c r="X445" s="15">
        <f>IF(AND(W445=1,Q445&lt;=Settings!$B$36),1,0)</f>
        <v>0</v>
      </c>
    </row>
    <row r="446" spans="1:24" x14ac:dyDescent="0.25">
      <c r="A446">
        <v>4</v>
      </c>
      <c r="B446">
        <v>81</v>
      </c>
      <c r="C446" s="13">
        <f>Arrivals!F446</f>
        <v>4946.875859654856</v>
      </c>
      <c r="D446" s="13">
        <f>Arrivals!K446</f>
        <v>300</v>
      </c>
      <c r="E446" s="14">
        <f>D446*8/Settings!$B$28+Settings!$B$29</f>
        <v>24.02</v>
      </c>
      <c r="F446" s="14">
        <f t="shared" si="92"/>
        <v>4946.875859654856</v>
      </c>
      <c r="G446" s="14">
        <f t="shared" si="105"/>
        <v>5112.0600000000013</v>
      </c>
      <c r="H446" s="14">
        <f t="shared" si="93"/>
        <v>5112.0600000000013</v>
      </c>
      <c r="I446" s="14">
        <f>MOD(H446-Settings!$B$32,Settings!$B$33)</f>
        <v>72.06000000000131</v>
      </c>
      <c r="J446" s="14">
        <f>IF(I446&lt;Settings!$B$30,IF(Settings!$B$30-I446&gt;=E446,H446,H446+(Settings!$B$30-I446)+Settings!$B$31),H446+(Settings!$B$33-I446))</f>
        <v>5112.0600000000013</v>
      </c>
      <c r="K446" s="14">
        <f t="shared" si="94"/>
        <v>5136.0800000000017</v>
      </c>
      <c r="L446" s="14">
        <f t="shared" si="95"/>
        <v>5136.0800000000017</v>
      </c>
      <c r="M446" s="14">
        <f t="shared" si="106"/>
        <v>5121.2955693645918</v>
      </c>
      <c r="N446" s="14">
        <f t="shared" si="96"/>
        <v>5136.0800000000017</v>
      </c>
      <c r="O446" s="13">
        <f>Arrivals!I446</f>
        <v>8.0766040265612027</v>
      </c>
      <c r="P446" s="14">
        <f t="shared" si="97"/>
        <v>5144.1566040265634</v>
      </c>
      <c r="Q446" s="14">
        <f t="shared" si="98"/>
        <v>197.28074437170744</v>
      </c>
      <c r="R446" s="14">
        <f t="shared" si="99"/>
        <v>165.18414034514535</v>
      </c>
      <c r="S446" s="14">
        <f t="shared" si="100"/>
        <v>0</v>
      </c>
      <c r="T446" s="14">
        <f t="shared" si="101"/>
        <v>0</v>
      </c>
      <c r="U446" s="14">
        <f t="shared" si="102"/>
        <v>165.18414034514535</v>
      </c>
      <c r="V446" t="str">
        <f>IF(MOD(C446-Settings!$B$32,Settings!$B$33)&lt;Settings!$B$30,"Up","Down")</f>
        <v>Down</v>
      </c>
      <c r="W446" s="15">
        <f>IF(OR(E446&gt;Settings!$B$30,Q446&gt;Settings!$B$37),0,1)</f>
        <v>1</v>
      </c>
      <c r="X446" s="15">
        <f>IF(AND(W446=1,Q446&lt;=Settings!$B$36),1,0)</f>
        <v>0</v>
      </c>
    </row>
    <row r="447" spans="1:24" x14ac:dyDescent="0.25">
      <c r="A447">
        <v>4</v>
      </c>
      <c r="B447">
        <v>82</v>
      </c>
      <c r="C447" s="13">
        <f>Arrivals!F447</f>
        <v>5086.8188353709756</v>
      </c>
      <c r="D447" s="13">
        <f>Arrivals!K447</f>
        <v>300</v>
      </c>
      <c r="E447" s="14">
        <f>D447*8/Settings!$B$28+Settings!$B$29</f>
        <v>24.02</v>
      </c>
      <c r="F447" s="14">
        <f t="shared" si="92"/>
        <v>5086.8188353709756</v>
      </c>
      <c r="G447" s="14">
        <f t="shared" si="105"/>
        <v>5136.0800000000017</v>
      </c>
      <c r="H447" s="14">
        <f t="shared" si="93"/>
        <v>5136.0800000000017</v>
      </c>
      <c r="I447" s="14">
        <f>MOD(H447-Settings!$B$32,Settings!$B$33)</f>
        <v>96.080000000001746</v>
      </c>
      <c r="J447" s="14">
        <f>IF(I447&lt;Settings!$B$30,IF(Settings!$B$30-I447&gt;=E447,H447,H447+(Settings!$B$30-I447)+Settings!$B$31),H447+(Settings!$B$33-I447))</f>
        <v>5136.0800000000017</v>
      </c>
      <c r="K447" s="14">
        <f t="shared" si="94"/>
        <v>5160.1000000000022</v>
      </c>
      <c r="L447" s="14">
        <f t="shared" si="95"/>
        <v>5160.1000000000022</v>
      </c>
      <c r="M447" s="14">
        <f t="shared" si="106"/>
        <v>5144.1566040265634</v>
      </c>
      <c r="N447" s="14">
        <f t="shared" si="96"/>
        <v>5160.1000000000022</v>
      </c>
      <c r="O447" s="13">
        <f>Arrivals!I447</f>
        <v>3.3381947362582034</v>
      </c>
      <c r="P447" s="14">
        <f t="shared" si="97"/>
        <v>5163.4381947362608</v>
      </c>
      <c r="Q447" s="14">
        <f t="shared" si="98"/>
        <v>76.619359365285163</v>
      </c>
      <c r="R447" s="14">
        <f t="shared" si="99"/>
        <v>49.261164629026098</v>
      </c>
      <c r="S447" s="14">
        <f t="shared" si="100"/>
        <v>0</v>
      </c>
      <c r="T447" s="14">
        <f t="shared" si="101"/>
        <v>0</v>
      </c>
      <c r="U447" s="14">
        <f t="shared" si="102"/>
        <v>49.261164629026098</v>
      </c>
      <c r="V447" t="str">
        <f>IF(MOD(C447-Settings!$B$32,Settings!$B$33)&lt;Settings!$B$30,"Up","Down")</f>
        <v>Up</v>
      </c>
      <c r="W447" s="15">
        <f>IF(OR(E447&gt;Settings!$B$30,Q447&gt;Settings!$B$37),0,1)</f>
        <v>1</v>
      </c>
      <c r="X447" s="15">
        <f>IF(AND(W447=1,Q447&lt;=Settings!$B$36),1,0)</f>
        <v>1</v>
      </c>
    </row>
    <row r="448" spans="1:24" x14ac:dyDescent="0.25">
      <c r="A448">
        <v>4</v>
      </c>
      <c r="B448">
        <v>83</v>
      </c>
      <c r="C448" s="13">
        <f>Arrivals!F448</f>
        <v>5148.5230561923927</v>
      </c>
      <c r="D448" s="13">
        <f>Arrivals!K448</f>
        <v>300</v>
      </c>
      <c r="E448" s="14">
        <f>D448*8/Settings!$B$28+Settings!$B$29</f>
        <v>24.02</v>
      </c>
      <c r="F448" s="14">
        <f t="shared" si="92"/>
        <v>5148.5230561923927</v>
      </c>
      <c r="G448" s="14">
        <f t="shared" si="105"/>
        <v>5160.1000000000022</v>
      </c>
      <c r="H448" s="14">
        <f t="shared" si="93"/>
        <v>5160.1000000000022</v>
      </c>
      <c r="I448" s="14">
        <f>MOD(H448-Settings!$B$32,Settings!$B$33)</f>
        <v>120.10000000000218</v>
      </c>
      <c r="J448" s="14">
        <f>IF(I448&lt;Settings!$B$30,IF(Settings!$B$30-I448&gt;=E448,H448,H448+(Settings!$B$30-I448)+Settings!$B$31),H448+(Settings!$B$33-I448))</f>
        <v>5160.1000000000022</v>
      </c>
      <c r="K448" s="14">
        <f t="shared" si="94"/>
        <v>5184.1200000000026</v>
      </c>
      <c r="L448" s="14">
        <f t="shared" si="95"/>
        <v>5184.1200000000026</v>
      </c>
      <c r="M448" s="14">
        <f t="shared" si="106"/>
        <v>5163.4381947362608</v>
      </c>
      <c r="N448" s="14">
        <f t="shared" si="96"/>
        <v>5184.1200000000026</v>
      </c>
      <c r="O448" s="13">
        <f>Arrivals!I448</f>
        <v>3.4680411988622311</v>
      </c>
      <c r="P448" s="14">
        <f t="shared" si="97"/>
        <v>5187.5880411988646</v>
      </c>
      <c r="Q448" s="14">
        <f t="shared" si="98"/>
        <v>39.064985006471943</v>
      </c>
      <c r="R448" s="14">
        <f t="shared" si="99"/>
        <v>11.576943807609496</v>
      </c>
      <c r="S448" s="14">
        <f t="shared" si="100"/>
        <v>0</v>
      </c>
      <c r="T448" s="14">
        <f t="shared" si="101"/>
        <v>0</v>
      </c>
      <c r="U448" s="14">
        <f t="shared" si="102"/>
        <v>11.576943807609496</v>
      </c>
      <c r="V448" t="str">
        <f>IF(MOD(C448-Settings!$B$32,Settings!$B$33)&lt;Settings!$B$30,"Up","Down")</f>
        <v>Up</v>
      </c>
      <c r="W448" s="15">
        <f>IF(OR(E448&gt;Settings!$B$30,Q448&gt;Settings!$B$37),0,1)</f>
        <v>1</v>
      </c>
      <c r="X448" s="15">
        <f>IF(AND(W448=1,Q448&lt;=Settings!$B$36),1,0)</f>
        <v>1</v>
      </c>
    </row>
    <row r="449" spans="1:24" x14ac:dyDescent="0.25">
      <c r="A449">
        <v>4</v>
      </c>
      <c r="B449">
        <v>84</v>
      </c>
      <c r="C449" s="13">
        <f>Arrivals!F449</f>
        <v>5161.7694892805812</v>
      </c>
      <c r="D449" s="13">
        <f>Arrivals!K449</f>
        <v>300</v>
      </c>
      <c r="E449" s="14">
        <f>D449*8/Settings!$B$28+Settings!$B$29</f>
        <v>24.02</v>
      </c>
      <c r="F449" s="14">
        <f t="shared" si="92"/>
        <v>5161.7694892805812</v>
      </c>
      <c r="G449" s="14">
        <f t="shared" si="105"/>
        <v>5184.1200000000026</v>
      </c>
      <c r="H449" s="14">
        <f t="shared" si="93"/>
        <v>5184.1200000000026</v>
      </c>
      <c r="I449" s="14">
        <f>MOD(H449-Settings!$B$32,Settings!$B$33)</f>
        <v>144.12000000000262</v>
      </c>
      <c r="J449" s="14">
        <f>IF(I449&lt;Settings!$B$30,IF(Settings!$B$30-I449&gt;=E449,H449,H449+(Settings!$B$30-I449)+Settings!$B$31),H449+(Settings!$B$33-I449))</f>
        <v>5184.1200000000026</v>
      </c>
      <c r="K449" s="14">
        <f t="shared" si="94"/>
        <v>5208.1400000000031</v>
      </c>
      <c r="L449" s="14">
        <f t="shared" si="95"/>
        <v>5208.1400000000031</v>
      </c>
      <c r="M449" s="14">
        <f t="shared" si="106"/>
        <v>5187.5880411988646</v>
      </c>
      <c r="N449" s="14">
        <f t="shared" si="96"/>
        <v>5208.1400000000031</v>
      </c>
      <c r="O449" s="13">
        <f>Arrivals!I449</f>
        <v>3.6489875665292737</v>
      </c>
      <c r="P449" s="14">
        <f t="shared" si="97"/>
        <v>5211.7889875665323</v>
      </c>
      <c r="Q449" s="14">
        <f t="shared" si="98"/>
        <v>50.019498285951158</v>
      </c>
      <c r="R449" s="14">
        <f t="shared" si="99"/>
        <v>22.350510719421436</v>
      </c>
      <c r="S449" s="14">
        <f t="shared" si="100"/>
        <v>0</v>
      </c>
      <c r="T449" s="14">
        <f t="shared" si="101"/>
        <v>0</v>
      </c>
      <c r="U449" s="14">
        <f t="shared" si="102"/>
        <v>22.350510719421436</v>
      </c>
      <c r="V449" t="str">
        <f>IF(MOD(C449-Settings!$B$32,Settings!$B$33)&lt;Settings!$B$30,"Up","Down")</f>
        <v>Up</v>
      </c>
      <c r="W449" s="15">
        <f>IF(OR(E449&gt;Settings!$B$30,Q449&gt;Settings!$B$37),0,1)</f>
        <v>1</v>
      </c>
      <c r="X449" s="15">
        <f>IF(AND(W449=1,Q449&lt;=Settings!$B$36),1,0)</f>
        <v>1</v>
      </c>
    </row>
    <row r="450" spans="1:24" x14ac:dyDescent="0.25">
      <c r="A450">
        <v>4</v>
      </c>
      <c r="B450">
        <v>85</v>
      </c>
      <c r="C450" s="13">
        <f>Arrivals!F450</f>
        <v>5203.4341423909073</v>
      </c>
      <c r="D450" s="13">
        <f>Arrivals!K450</f>
        <v>300</v>
      </c>
      <c r="E450" s="14">
        <f>D450*8/Settings!$B$28+Settings!$B$29</f>
        <v>24.02</v>
      </c>
      <c r="F450" s="14">
        <f t="shared" si="92"/>
        <v>5203.4341423909073</v>
      </c>
      <c r="G450" s="14">
        <f t="shared" si="105"/>
        <v>5208.1400000000031</v>
      </c>
      <c r="H450" s="14">
        <f t="shared" si="93"/>
        <v>5208.1400000000031</v>
      </c>
      <c r="I450" s="14">
        <f>MOD(H450-Settings!$B$32,Settings!$B$33)</f>
        <v>168.14000000000306</v>
      </c>
      <c r="J450" s="14">
        <f>IF(I450&lt;Settings!$B$30,IF(Settings!$B$30-I450&gt;=E450,H450,H450+(Settings!$B$30-I450)+Settings!$B$31),H450+(Settings!$B$33-I450))</f>
        <v>5208.1400000000031</v>
      </c>
      <c r="K450" s="14">
        <f t="shared" si="94"/>
        <v>5232.1600000000035</v>
      </c>
      <c r="L450" s="14">
        <f t="shared" si="95"/>
        <v>5232.1600000000035</v>
      </c>
      <c r="M450" s="14">
        <f t="shared" si="106"/>
        <v>5211.7889875665323</v>
      </c>
      <c r="N450" s="14">
        <f t="shared" si="96"/>
        <v>5232.1600000000035</v>
      </c>
      <c r="O450" s="13">
        <f>Arrivals!I450</f>
        <v>12.779551048244771</v>
      </c>
      <c r="P450" s="14">
        <f t="shared" si="97"/>
        <v>5244.9395510482482</v>
      </c>
      <c r="Q450" s="14">
        <f t="shared" si="98"/>
        <v>41.505408657340922</v>
      </c>
      <c r="R450" s="14">
        <f t="shared" si="99"/>
        <v>4.7058576090958013</v>
      </c>
      <c r="S450" s="14">
        <f t="shared" si="100"/>
        <v>0</v>
      </c>
      <c r="T450" s="14">
        <f t="shared" si="101"/>
        <v>0</v>
      </c>
      <c r="U450" s="14">
        <f t="shared" si="102"/>
        <v>4.7058576090958013</v>
      </c>
      <c r="V450" t="str">
        <f>IF(MOD(C450-Settings!$B$32,Settings!$B$33)&lt;Settings!$B$30,"Up","Down")</f>
        <v>Up</v>
      </c>
      <c r="W450" s="15">
        <f>IF(OR(E450&gt;Settings!$B$30,Q450&gt;Settings!$B$37),0,1)</f>
        <v>1</v>
      </c>
      <c r="X450" s="15">
        <f>IF(AND(W450=1,Q450&lt;=Settings!$B$36),1,0)</f>
        <v>1</v>
      </c>
    </row>
    <row r="451" spans="1:24" x14ac:dyDescent="0.25">
      <c r="A451">
        <v>4</v>
      </c>
      <c r="B451">
        <v>86</v>
      </c>
      <c r="C451" s="13">
        <f>Arrivals!F451</f>
        <v>5210.6175697054477</v>
      </c>
      <c r="D451" s="13">
        <f>Arrivals!K451</f>
        <v>300</v>
      </c>
      <c r="E451" s="14">
        <f>D451*8/Settings!$B$28+Settings!$B$29</f>
        <v>24.02</v>
      </c>
      <c r="F451" s="14">
        <f t="shared" si="92"/>
        <v>5210.6175697054477</v>
      </c>
      <c r="G451" s="14">
        <f t="shared" si="105"/>
        <v>5232.1600000000035</v>
      </c>
      <c r="H451" s="14">
        <f t="shared" si="93"/>
        <v>5232.1600000000035</v>
      </c>
      <c r="I451" s="14">
        <f>MOD(H451-Settings!$B$32,Settings!$B$33)</f>
        <v>192.16000000000349</v>
      </c>
      <c r="J451" s="14">
        <f>IF(I451&lt;Settings!$B$30,IF(Settings!$B$30-I451&gt;=E451,H451,H451+(Settings!$B$30-I451)+Settings!$B$31),H451+(Settings!$B$33-I451))</f>
        <v>5232.1600000000035</v>
      </c>
      <c r="K451" s="14">
        <f t="shared" si="94"/>
        <v>5256.1800000000039</v>
      </c>
      <c r="L451" s="14">
        <f t="shared" si="95"/>
        <v>5256.1800000000039</v>
      </c>
      <c r="M451" s="14">
        <f t="shared" si="106"/>
        <v>5244.9395510482482</v>
      </c>
      <c r="N451" s="14">
        <f t="shared" si="96"/>
        <v>5256.1800000000039</v>
      </c>
      <c r="O451" s="13">
        <f>Arrivals!I451</f>
        <v>2.0321521085240155</v>
      </c>
      <c r="P451" s="14">
        <f t="shared" si="97"/>
        <v>5258.2121521085282</v>
      </c>
      <c r="Q451" s="14">
        <f t="shared" si="98"/>
        <v>47.594582403080494</v>
      </c>
      <c r="R451" s="14">
        <f t="shared" si="99"/>
        <v>21.542430294555743</v>
      </c>
      <c r="S451" s="14">
        <f t="shared" si="100"/>
        <v>0</v>
      </c>
      <c r="T451" s="14">
        <f t="shared" si="101"/>
        <v>0</v>
      </c>
      <c r="U451" s="14">
        <f t="shared" si="102"/>
        <v>21.542430294555743</v>
      </c>
      <c r="V451" t="str">
        <f>IF(MOD(C451-Settings!$B$32,Settings!$B$33)&lt;Settings!$B$30,"Up","Down")</f>
        <v>Up</v>
      </c>
      <c r="W451" s="15">
        <f>IF(OR(E451&gt;Settings!$B$30,Q451&gt;Settings!$B$37),0,1)</f>
        <v>1</v>
      </c>
      <c r="X451" s="15">
        <f>IF(AND(W451=1,Q451&lt;=Settings!$B$36),1,0)</f>
        <v>1</v>
      </c>
    </row>
    <row r="452" spans="1:24" x14ac:dyDescent="0.25">
      <c r="A452">
        <v>4</v>
      </c>
      <c r="B452">
        <v>87</v>
      </c>
      <c r="C452" s="13">
        <f>Arrivals!F452</f>
        <v>5242.3074355069584</v>
      </c>
      <c r="D452" s="13">
        <f>Arrivals!K452</f>
        <v>300</v>
      </c>
      <c r="E452" s="14">
        <f>D452*8/Settings!$B$28+Settings!$B$29</f>
        <v>24.02</v>
      </c>
      <c r="F452" s="14">
        <f t="shared" si="92"/>
        <v>5242.3074355069584</v>
      </c>
      <c r="G452" s="14">
        <f t="shared" si="105"/>
        <v>5256.1800000000039</v>
      </c>
      <c r="H452" s="14">
        <f t="shared" si="93"/>
        <v>5256.1800000000039</v>
      </c>
      <c r="I452" s="14">
        <f>MOD(H452-Settings!$B$32,Settings!$B$33)</f>
        <v>216.18000000000393</v>
      </c>
      <c r="J452" s="14">
        <f>IF(I452&lt;Settings!$B$30,IF(Settings!$B$30-I452&gt;=E452,H452,H452+(Settings!$B$30-I452)+Settings!$B$31),H452+(Settings!$B$33-I452))</f>
        <v>5256.1800000000039</v>
      </c>
      <c r="K452" s="14">
        <f t="shared" si="94"/>
        <v>5280.2000000000044</v>
      </c>
      <c r="L452" s="14">
        <f t="shared" si="95"/>
        <v>5280.2000000000044</v>
      </c>
      <c r="M452" s="14">
        <f t="shared" si="106"/>
        <v>5258.2121521085282</v>
      </c>
      <c r="N452" s="14">
        <f t="shared" si="96"/>
        <v>5280.2000000000044</v>
      </c>
      <c r="O452" s="13">
        <f>Arrivals!I452</f>
        <v>4.2004424956802016</v>
      </c>
      <c r="P452" s="14">
        <f t="shared" si="97"/>
        <v>5284.4004424956847</v>
      </c>
      <c r="Q452" s="14">
        <f t="shared" si="98"/>
        <v>42.093006988726302</v>
      </c>
      <c r="R452" s="14">
        <f t="shared" si="99"/>
        <v>13.872564493045502</v>
      </c>
      <c r="S452" s="14">
        <f t="shared" si="100"/>
        <v>0</v>
      </c>
      <c r="T452" s="14">
        <f t="shared" si="101"/>
        <v>0</v>
      </c>
      <c r="U452" s="14">
        <f t="shared" si="102"/>
        <v>13.872564493045502</v>
      </c>
      <c r="V452" t="str">
        <f>IF(MOD(C452-Settings!$B$32,Settings!$B$33)&lt;Settings!$B$30,"Up","Down")</f>
        <v>Up</v>
      </c>
      <c r="W452" s="15">
        <f>IF(OR(E452&gt;Settings!$B$30,Q452&gt;Settings!$B$37),0,1)</f>
        <v>1</v>
      </c>
      <c r="X452" s="15">
        <f>IF(AND(W452=1,Q452&lt;=Settings!$B$36),1,0)</f>
        <v>1</v>
      </c>
    </row>
    <row r="453" spans="1:24" x14ac:dyDescent="0.25">
      <c r="A453">
        <v>4</v>
      </c>
      <c r="B453">
        <v>88</v>
      </c>
      <c r="C453" s="13">
        <f>Arrivals!F453</f>
        <v>5251.4186130122644</v>
      </c>
      <c r="D453" s="13">
        <f>Arrivals!K453</f>
        <v>300</v>
      </c>
      <c r="E453" s="14">
        <f>D453*8/Settings!$B$28+Settings!$B$29</f>
        <v>24.02</v>
      </c>
      <c r="F453" s="14">
        <f t="shared" si="92"/>
        <v>5251.4186130122644</v>
      </c>
      <c r="G453" s="14">
        <f t="shared" si="105"/>
        <v>5280.2000000000044</v>
      </c>
      <c r="H453" s="14">
        <f t="shared" si="93"/>
        <v>5280.2000000000044</v>
      </c>
      <c r="I453" s="14">
        <f>MOD(H453-Settings!$B$32,Settings!$B$33)</f>
        <v>240.20000000000437</v>
      </c>
      <c r="J453" s="14">
        <f>IF(I453&lt;Settings!$B$30,IF(Settings!$B$30-I453&gt;=E453,H453,H453+(Settings!$B$30-I453)+Settings!$B$31),H453+(Settings!$B$33-I453))</f>
        <v>5280.2000000000044</v>
      </c>
      <c r="K453" s="14">
        <f t="shared" si="94"/>
        <v>5304.2200000000048</v>
      </c>
      <c r="L453" s="14">
        <f t="shared" si="95"/>
        <v>5304.2200000000048</v>
      </c>
      <c r="M453" s="14">
        <f t="shared" si="106"/>
        <v>5284.4004424956847</v>
      </c>
      <c r="N453" s="14">
        <f t="shared" si="96"/>
        <v>5304.2200000000048</v>
      </c>
      <c r="O453" s="13">
        <f>Arrivals!I453</f>
        <v>1.1339031438441227</v>
      </c>
      <c r="P453" s="14">
        <f t="shared" si="97"/>
        <v>5305.3539031438486</v>
      </c>
      <c r="Q453" s="14">
        <f t="shared" si="98"/>
        <v>53.935290131584225</v>
      </c>
      <c r="R453" s="14">
        <f t="shared" si="99"/>
        <v>28.781386987740007</v>
      </c>
      <c r="S453" s="14">
        <f t="shared" si="100"/>
        <v>0</v>
      </c>
      <c r="T453" s="14">
        <f t="shared" si="101"/>
        <v>0</v>
      </c>
      <c r="U453" s="14">
        <f t="shared" si="102"/>
        <v>28.781386987740007</v>
      </c>
      <c r="V453" t="str">
        <f>IF(MOD(C453-Settings!$B$32,Settings!$B$33)&lt;Settings!$B$30,"Up","Down")</f>
        <v>Up</v>
      </c>
      <c r="W453" s="15">
        <f>IF(OR(E453&gt;Settings!$B$30,Q453&gt;Settings!$B$37),0,1)</f>
        <v>1</v>
      </c>
      <c r="X453" s="15">
        <f>IF(AND(W453=1,Q453&lt;=Settings!$B$36),1,0)</f>
        <v>1</v>
      </c>
    </row>
    <row r="454" spans="1:24" x14ac:dyDescent="0.25">
      <c r="A454">
        <v>4</v>
      </c>
      <c r="B454">
        <v>89</v>
      </c>
      <c r="C454" s="13">
        <f>Arrivals!F454</f>
        <v>5369.8016308394399</v>
      </c>
      <c r="D454" s="13">
        <f>Arrivals!K454</f>
        <v>300</v>
      </c>
      <c r="E454" s="14">
        <f>D454*8/Settings!$B$28+Settings!$B$29</f>
        <v>24.02</v>
      </c>
      <c r="F454" s="14">
        <f t="shared" ref="F454:F517" si="107">C454</f>
        <v>5369.8016308394399</v>
      </c>
      <c r="G454" s="14">
        <f t="shared" si="105"/>
        <v>5304.2200000000048</v>
      </c>
      <c r="H454" s="14">
        <f t="shared" ref="H454:H517" si="108">MAX(F454,G454)</f>
        <v>5369.8016308394399</v>
      </c>
      <c r="I454" s="14">
        <f>MOD(H454-Settings!$B$32,Settings!$B$33)</f>
        <v>329.80163083943989</v>
      </c>
      <c r="J454" s="14">
        <f>IF(I454&lt;Settings!$B$30,IF(Settings!$B$30-I454&gt;=E454,H454,H454+(Settings!$B$30-I454)+Settings!$B$31),H454+(Settings!$B$33-I454))</f>
        <v>5369.8016308394399</v>
      </c>
      <c r="K454" s="14">
        <f t="shared" ref="K454:K517" si="109">J454+E454</f>
        <v>5393.8216308394403</v>
      </c>
      <c r="L454" s="14">
        <f t="shared" ref="L454:L517" si="110">K454</f>
        <v>5393.8216308394403</v>
      </c>
      <c r="M454" s="14">
        <f t="shared" si="106"/>
        <v>5305.3539031438486</v>
      </c>
      <c r="N454" s="14">
        <f t="shared" ref="N454:N517" si="111">MAX(L454,M454)</f>
        <v>5393.8216308394403</v>
      </c>
      <c r="O454" s="13">
        <f>Arrivals!I454</f>
        <v>3.8392918804212735</v>
      </c>
      <c r="P454" s="14">
        <f t="shared" ref="P454:P517" si="112">N454+O454</f>
        <v>5397.6609227198614</v>
      </c>
      <c r="Q454" s="14">
        <f t="shared" ref="Q454:Q517" si="113">P454-C454</f>
        <v>27.859291880421551</v>
      </c>
      <c r="R454" s="14">
        <f t="shared" ref="R454:R517" si="114">H454-F454</f>
        <v>0</v>
      </c>
      <c r="S454" s="14">
        <f t="shared" ref="S454:S517" si="115">J454-H454</f>
        <v>0</v>
      </c>
      <c r="T454" s="14">
        <f t="shared" ref="T454:T517" si="116">N454-L454</f>
        <v>0</v>
      </c>
      <c r="U454" s="14">
        <f t="shared" ref="U454:U517" si="117">R454+S454+T454</f>
        <v>0</v>
      </c>
      <c r="V454" t="str">
        <f>IF(MOD(C454-Settings!$B$32,Settings!$B$33)&lt;Settings!$B$30,"Up","Down")</f>
        <v>Up</v>
      </c>
      <c r="W454" s="15">
        <f>IF(OR(E454&gt;Settings!$B$30,Q454&gt;Settings!$B$37),0,1)</f>
        <v>1</v>
      </c>
      <c r="X454" s="15">
        <f>IF(AND(W454=1,Q454&lt;=Settings!$B$36),1,0)</f>
        <v>1</v>
      </c>
    </row>
    <row r="455" spans="1:24" x14ac:dyDescent="0.25">
      <c r="A455">
        <v>4</v>
      </c>
      <c r="B455">
        <v>90</v>
      </c>
      <c r="C455" s="13">
        <f>Arrivals!F455</f>
        <v>5390.11218712354</v>
      </c>
      <c r="D455" s="13">
        <f>Arrivals!K455</f>
        <v>300</v>
      </c>
      <c r="E455" s="14">
        <f>D455*8/Settings!$B$28+Settings!$B$29</f>
        <v>24.02</v>
      </c>
      <c r="F455" s="14">
        <f t="shared" si="107"/>
        <v>5390.11218712354</v>
      </c>
      <c r="G455" s="14">
        <f t="shared" si="105"/>
        <v>5393.8216308394403</v>
      </c>
      <c r="H455" s="14">
        <f t="shared" si="108"/>
        <v>5393.8216308394403</v>
      </c>
      <c r="I455" s="14">
        <f>MOD(H455-Settings!$B$32,Settings!$B$33)</f>
        <v>353.82163083944033</v>
      </c>
      <c r="J455" s="14">
        <f>IF(I455&lt;Settings!$B$30,IF(Settings!$B$30-I455&gt;=E455,H455,H455+(Settings!$B$30-I455)+Settings!$B$31),H455+(Settings!$B$33-I455))</f>
        <v>5393.8216308394403</v>
      </c>
      <c r="K455" s="14">
        <f t="shared" si="109"/>
        <v>5417.8416308394408</v>
      </c>
      <c r="L455" s="14">
        <f t="shared" si="110"/>
        <v>5417.8416308394408</v>
      </c>
      <c r="M455" s="14">
        <f t="shared" si="106"/>
        <v>5397.6609227198614</v>
      </c>
      <c r="N455" s="14">
        <f t="shared" si="111"/>
        <v>5417.8416308394408</v>
      </c>
      <c r="O455" s="13">
        <f>Arrivals!I455</f>
        <v>3.4693118555660041</v>
      </c>
      <c r="P455" s="14">
        <f t="shared" si="112"/>
        <v>5421.3109426950068</v>
      </c>
      <c r="Q455" s="14">
        <f t="shared" si="113"/>
        <v>31.198755571466791</v>
      </c>
      <c r="R455" s="14">
        <f t="shared" si="114"/>
        <v>3.7094437159003064</v>
      </c>
      <c r="S455" s="14">
        <f t="shared" si="115"/>
        <v>0</v>
      </c>
      <c r="T455" s="14">
        <f t="shared" si="116"/>
        <v>0</v>
      </c>
      <c r="U455" s="14">
        <f t="shared" si="117"/>
        <v>3.7094437159003064</v>
      </c>
      <c r="V455" t="str">
        <f>IF(MOD(C455-Settings!$B$32,Settings!$B$33)&lt;Settings!$B$30,"Up","Down")</f>
        <v>Up</v>
      </c>
      <c r="W455" s="15">
        <f>IF(OR(E455&gt;Settings!$B$30,Q455&gt;Settings!$B$37),0,1)</f>
        <v>1</v>
      </c>
      <c r="X455" s="15">
        <f>IF(AND(W455=1,Q455&lt;=Settings!$B$36),1,0)</f>
        <v>1</v>
      </c>
    </row>
    <row r="456" spans="1:24" x14ac:dyDescent="0.25">
      <c r="A456">
        <v>4</v>
      </c>
      <c r="B456">
        <v>91</v>
      </c>
      <c r="C456" s="13">
        <f>Arrivals!F456</f>
        <v>5423.8090146222758</v>
      </c>
      <c r="D456" s="13">
        <f>Arrivals!K456</f>
        <v>300</v>
      </c>
      <c r="E456" s="14">
        <f>D456*8/Settings!$B$28+Settings!$B$29</f>
        <v>24.02</v>
      </c>
      <c r="F456" s="14">
        <f t="shared" si="107"/>
        <v>5423.8090146222758</v>
      </c>
      <c r="G456" s="14">
        <f t="shared" si="105"/>
        <v>5417.8416308394408</v>
      </c>
      <c r="H456" s="14">
        <f t="shared" si="108"/>
        <v>5423.8090146222758</v>
      </c>
      <c r="I456" s="14">
        <f>MOD(H456-Settings!$B$32,Settings!$B$33)</f>
        <v>383.80901462227575</v>
      </c>
      <c r="J456" s="14">
        <f>IF(I456&lt;Settings!$B$30,IF(Settings!$B$30-I456&gt;=E456,H456,H456+(Settings!$B$30-I456)+Settings!$B$31),H456+(Settings!$B$33-I456))</f>
        <v>5423.8090146222758</v>
      </c>
      <c r="K456" s="14">
        <f t="shared" si="109"/>
        <v>5447.8290146222762</v>
      </c>
      <c r="L456" s="14">
        <f t="shared" si="110"/>
        <v>5447.8290146222762</v>
      </c>
      <c r="M456" s="14">
        <f t="shared" si="106"/>
        <v>5421.3109426950068</v>
      </c>
      <c r="N456" s="14">
        <f t="shared" si="111"/>
        <v>5447.8290146222762</v>
      </c>
      <c r="O456" s="13">
        <f>Arrivals!I456</f>
        <v>7.3678735940943145</v>
      </c>
      <c r="P456" s="14">
        <f t="shared" si="112"/>
        <v>5455.1968882163701</v>
      </c>
      <c r="Q456" s="14">
        <f t="shared" si="113"/>
        <v>31.387873594094344</v>
      </c>
      <c r="R456" s="14">
        <f t="shared" si="114"/>
        <v>0</v>
      </c>
      <c r="S456" s="14">
        <f t="shared" si="115"/>
        <v>0</v>
      </c>
      <c r="T456" s="14">
        <f t="shared" si="116"/>
        <v>0</v>
      </c>
      <c r="U456" s="14">
        <f t="shared" si="117"/>
        <v>0</v>
      </c>
      <c r="V456" t="str">
        <f>IF(MOD(C456-Settings!$B$32,Settings!$B$33)&lt;Settings!$B$30,"Up","Down")</f>
        <v>Up</v>
      </c>
      <c r="W456" s="15">
        <f>IF(OR(E456&gt;Settings!$B$30,Q456&gt;Settings!$B$37),0,1)</f>
        <v>1</v>
      </c>
      <c r="X456" s="15">
        <f>IF(AND(W456=1,Q456&lt;=Settings!$B$36),1,0)</f>
        <v>1</v>
      </c>
    </row>
    <row r="457" spans="1:24" x14ac:dyDescent="0.25">
      <c r="A457">
        <v>4</v>
      </c>
      <c r="B457">
        <v>92</v>
      </c>
      <c r="C457" s="13">
        <f>Arrivals!F457</f>
        <v>5434.964990574058</v>
      </c>
      <c r="D457" s="13">
        <f>Arrivals!K457</f>
        <v>300</v>
      </c>
      <c r="E457" s="14">
        <f>D457*8/Settings!$B$28+Settings!$B$29</f>
        <v>24.02</v>
      </c>
      <c r="F457" s="14">
        <f t="shared" si="107"/>
        <v>5434.964990574058</v>
      </c>
      <c r="G457" s="14">
        <f t="shared" si="105"/>
        <v>5447.8290146222762</v>
      </c>
      <c r="H457" s="14">
        <f t="shared" si="108"/>
        <v>5447.8290146222762</v>
      </c>
      <c r="I457" s="14">
        <f>MOD(H457-Settings!$B$32,Settings!$B$33)</f>
        <v>407.82901462227619</v>
      </c>
      <c r="J457" s="14">
        <f>IF(I457&lt;Settings!$B$30,IF(Settings!$B$30-I457&gt;=E457,H457,H457+(Settings!$B$30-I457)+Settings!$B$31),H457+(Settings!$B$33-I457))</f>
        <v>5447.8290146222762</v>
      </c>
      <c r="K457" s="14">
        <f t="shared" si="109"/>
        <v>5471.8490146222766</v>
      </c>
      <c r="L457" s="14">
        <f t="shared" si="110"/>
        <v>5471.8490146222766</v>
      </c>
      <c r="M457" s="14">
        <f t="shared" si="106"/>
        <v>5455.1968882163701</v>
      </c>
      <c r="N457" s="14">
        <f t="shared" si="111"/>
        <v>5471.8490146222766</v>
      </c>
      <c r="O457" s="13">
        <f>Arrivals!I457</f>
        <v>1.7994772829022506E-2</v>
      </c>
      <c r="P457" s="14">
        <f t="shared" si="112"/>
        <v>5471.8670093951059</v>
      </c>
      <c r="Q457" s="14">
        <f t="shared" si="113"/>
        <v>36.902018821047932</v>
      </c>
      <c r="R457" s="14">
        <f t="shared" si="114"/>
        <v>12.864024048218198</v>
      </c>
      <c r="S457" s="14">
        <f t="shared" si="115"/>
        <v>0</v>
      </c>
      <c r="T457" s="14">
        <f t="shared" si="116"/>
        <v>0</v>
      </c>
      <c r="U457" s="14">
        <f t="shared" si="117"/>
        <v>12.864024048218198</v>
      </c>
      <c r="V457" t="str">
        <f>IF(MOD(C457-Settings!$B$32,Settings!$B$33)&lt;Settings!$B$30,"Up","Down")</f>
        <v>Up</v>
      </c>
      <c r="W457" s="15">
        <f>IF(OR(E457&gt;Settings!$B$30,Q457&gt;Settings!$B$37),0,1)</f>
        <v>1</v>
      </c>
      <c r="X457" s="15">
        <f>IF(AND(W457=1,Q457&lt;=Settings!$B$36),1,0)</f>
        <v>1</v>
      </c>
    </row>
    <row r="458" spans="1:24" x14ac:dyDescent="0.25">
      <c r="A458">
        <v>4</v>
      </c>
      <c r="B458">
        <v>93</v>
      </c>
      <c r="C458" s="13">
        <f>Arrivals!F458</f>
        <v>5498.9518600075562</v>
      </c>
      <c r="D458" s="13">
        <f>Arrivals!K458</f>
        <v>300</v>
      </c>
      <c r="E458" s="14">
        <f>D458*8/Settings!$B$28+Settings!$B$29</f>
        <v>24.02</v>
      </c>
      <c r="F458" s="14">
        <f t="shared" si="107"/>
        <v>5498.9518600075562</v>
      </c>
      <c r="G458" s="14">
        <f t="shared" si="105"/>
        <v>5471.8490146222766</v>
      </c>
      <c r="H458" s="14">
        <f t="shared" si="108"/>
        <v>5498.9518600075562</v>
      </c>
      <c r="I458" s="14">
        <f>MOD(H458-Settings!$B$32,Settings!$B$33)</f>
        <v>458.95186000755621</v>
      </c>
      <c r="J458" s="14">
        <f>IF(I458&lt;Settings!$B$30,IF(Settings!$B$30-I458&gt;=E458,H458,H458+(Settings!$B$30-I458)+Settings!$B$31),H458+(Settings!$B$33-I458))</f>
        <v>5498.9518600075562</v>
      </c>
      <c r="K458" s="14">
        <f t="shared" si="109"/>
        <v>5522.9718600075566</v>
      </c>
      <c r="L458" s="14">
        <f t="shared" si="110"/>
        <v>5522.9718600075566</v>
      </c>
      <c r="M458" s="14">
        <f t="shared" si="106"/>
        <v>5471.8670093951059</v>
      </c>
      <c r="N458" s="14">
        <f t="shared" si="111"/>
        <v>5522.9718600075566</v>
      </c>
      <c r="O458" s="13">
        <f>Arrivals!I458</f>
        <v>2.3172703908642798</v>
      </c>
      <c r="P458" s="14">
        <f t="shared" si="112"/>
        <v>5525.2891303984206</v>
      </c>
      <c r="Q458" s="14">
        <f t="shared" si="113"/>
        <v>26.337270390864433</v>
      </c>
      <c r="R458" s="14">
        <f t="shared" si="114"/>
        <v>0</v>
      </c>
      <c r="S458" s="14">
        <f t="shared" si="115"/>
        <v>0</v>
      </c>
      <c r="T458" s="14">
        <f t="shared" si="116"/>
        <v>0</v>
      </c>
      <c r="U458" s="14">
        <f t="shared" si="117"/>
        <v>0</v>
      </c>
      <c r="V458" t="str">
        <f>IF(MOD(C458-Settings!$B$32,Settings!$B$33)&lt;Settings!$B$30,"Up","Down")</f>
        <v>Up</v>
      </c>
      <c r="W458" s="15">
        <f>IF(OR(E458&gt;Settings!$B$30,Q458&gt;Settings!$B$37),0,1)</f>
        <v>1</v>
      </c>
      <c r="X458" s="15">
        <f>IF(AND(W458=1,Q458&lt;=Settings!$B$36),1,0)</f>
        <v>1</v>
      </c>
    </row>
    <row r="459" spans="1:24" x14ac:dyDescent="0.25">
      <c r="A459">
        <v>4</v>
      </c>
      <c r="B459">
        <v>94</v>
      </c>
      <c r="C459" s="13">
        <f>Arrivals!F459</f>
        <v>5545.7182134207033</v>
      </c>
      <c r="D459" s="13">
        <f>Arrivals!K459</f>
        <v>300</v>
      </c>
      <c r="E459" s="14">
        <f>D459*8/Settings!$B$28+Settings!$B$29</f>
        <v>24.02</v>
      </c>
      <c r="F459" s="14">
        <f t="shared" si="107"/>
        <v>5545.7182134207033</v>
      </c>
      <c r="G459" s="14">
        <f t="shared" si="105"/>
        <v>5522.9718600075566</v>
      </c>
      <c r="H459" s="14">
        <f t="shared" si="108"/>
        <v>5545.7182134207033</v>
      </c>
      <c r="I459" s="14">
        <f>MOD(H459-Settings!$B$32,Settings!$B$33)</f>
        <v>505.71821342070325</v>
      </c>
      <c r="J459" s="14">
        <f>IF(I459&lt;Settings!$B$30,IF(Settings!$B$30-I459&gt;=E459,H459,H459+(Settings!$B$30-I459)+Settings!$B$31),H459+(Settings!$B$33-I459))</f>
        <v>5545.7182134207033</v>
      </c>
      <c r="K459" s="14">
        <f t="shared" si="109"/>
        <v>5569.7382134207037</v>
      </c>
      <c r="L459" s="14">
        <f t="shared" si="110"/>
        <v>5569.7382134207037</v>
      </c>
      <c r="M459" s="14">
        <f t="shared" si="106"/>
        <v>5525.2891303984206</v>
      </c>
      <c r="N459" s="14">
        <f t="shared" si="111"/>
        <v>5569.7382134207037</v>
      </c>
      <c r="O459" s="13">
        <f>Arrivals!I459</f>
        <v>1.812816002440355</v>
      </c>
      <c r="P459" s="14">
        <f t="shared" si="112"/>
        <v>5571.5510294231444</v>
      </c>
      <c r="Q459" s="14">
        <f t="shared" si="113"/>
        <v>25.832816002441177</v>
      </c>
      <c r="R459" s="14">
        <f t="shared" si="114"/>
        <v>0</v>
      </c>
      <c r="S459" s="14">
        <f t="shared" si="115"/>
        <v>0</v>
      </c>
      <c r="T459" s="14">
        <f t="shared" si="116"/>
        <v>0</v>
      </c>
      <c r="U459" s="14">
        <f t="shared" si="117"/>
        <v>0</v>
      </c>
      <c r="V459" t="str">
        <f>IF(MOD(C459-Settings!$B$32,Settings!$B$33)&lt;Settings!$B$30,"Up","Down")</f>
        <v>Up</v>
      </c>
      <c r="W459" s="15">
        <f>IF(OR(E459&gt;Settings!$B$30,Q459&gt;Settings!$B$37),0,1)</f>
        <v>1</v>
      </c>
      <c r="X459" s="15">
        <f>IF(AND(W459=1,Q459&lt;=Settings!$B$36),1,0)</f>
        <v>1</v>
      </c>
    </row>
    <row r="460" spans="1:24" x14ac:dyDescent="0.25">
      <c r="A460">
        <v>4</v>
      </c>
      <c r="B460">
        <v>95</v>
      </c>
      <c r="C460" s="13">
        <f>Arrivals!F460</f>
        <v>5562.85874408978</v>
      </c>
      <c r="D460" s="13">
        <f>Arrivals!K460</f>
        <v>300</v>
      </c>
      <c r="E460" s="14">
        <f>D460*8/Settings!$B$28+Settings!$B$29</f>
        <v>24.02</v>
      </c>
      <c r="F460" s="14">
        <f t="shared" si="107"/>
        <v>5562.85874408978</v>
      </c>
      <c r="G460" s="14">
        <f t="shared" si="105"/>
        <v>5569.7382134207037</v>
      </c>
      <c r="H460" s="14">
        <f t="shared" si="108"/>
        <v>5569.7382134207037</v>
      </c>
      <c r="I460" s="14">
        <f>MOD(H460-Settings!$B$32,Settings!$B$33)</f>
        <v>529.73821342070369</v>
      </c>
      <c r="J460" s="14">
        <f>IF(I460&lt;Settings!$B$30,IF(Settings!$B$30-I460&gt;=E460,H460,H460+(Settings!$B$30-I460)+Settings!$B$31),H460+(Settings!$B$33-I460))</f>
        <v>5569.7382134207037</v>
      </c>
      <c r="K460" s="14">
        <f t="shared" si="109"/>
        <v>5593.7582134207041</v>
      </c>
      <c r="L460" s="14">
        <f t="shared" si="110"/>
        <v>5593.7582134207041</v>
      </c>
      <c r="M460" s="14">
        <f t="shared" si="106"/>
        <v>5571.5510294231444</v>
      </c>
      <c r="N460" s="14">
        <f t="shared" si="111"/>
        <v>5593.7582134207041</v>
      </c>
      <c r="O460" s="13">
        <f>Arrivals!I460</f>
        <v>4.3715549120147106</v>
      </c>
      <c r="P460" s="14">
        <f t="shared" si="112"/>
        <v>5598.1297683327184</v>
      </c>
      <c r="Q460" s="14">
        <f t="shared" si="113"/>
        <v>35.271024242938438</v>
      </c>
      <c r="R460" s="14">
        <f t="shared" si="114"/>
        <v>6.8794693309237118</v>
      </c>
      <c r="S460" s="14">
        <f t="shared" si="115"/>
        <v>0</v>
      </c>
      <c r="T460" s="14">
        <f t="shared" si="116"/>
        <v>0</v>
      </c>
      <c r="U460" s="14">
        <f t="shared" si="117"/>
        <v>6.8794693309237118</v>
      </c>
      <c r="V460" t="str">
        <f>IF(MOD(C460-Settings!$B$32,Settings!$B$33)&lt;Settings!$B$30,"Up","Down")</f>
        <v>Up</v>
      </c>
      <c r="W460" s="15">
        <f>IF(OR(E460&gt;Settings!$B$30,Q460&gt;Settings!$B$37),0,1)</f>
        <v>1</v>
      </c>
      <c r="X460" s="15">
        <f>IF(AND(W460=1,Q460&lt;=Settings!$B$36),1,0)</f>
        <v>1</v>
      </c>
    </row>
    <row r="461" spans="1:24" x14ac:dyDescent="0.25">
      <c r="A461">
        <v>4</v>
      </c>
      <c r="B461">
        <v>96</v>
      </c>
      <c r="C461" s="13">
        <f>Arrivals!F461</f>
        <v>5596.7334289093142</v>
      </c>
      <c r="D461" s="13">
        <f>Arrivals!K461</f>
        <v>300</v>
      </c>
      <c r="E461" s="14">
        <f>D461*8/Settings!$B$28+Settings!$B$29</f>
        <v>24.02</v>
      </c>
      <c r="F461" s="14">
        <f t="shared" si="107"/>
        <v>5596.7334289093142</v>
      </c>
      <c r="G461" s="14">
        <f t="shared" si="105"/>
        <v>5593.7582134207041</v>
      </c>
      <c r="H461" s="14">
        <f t="shared" si="108"/>
        <v>5596.7334289093142</v>
      </c>
      <c r="I461" s="14">
        <f>MOD(H461-Settings!$B$32,Settings!$B$33)</f>
        <v>556.73342890931417</v>
      </c>
      <c r="J461" s="14">
        <f>IF(I461&lt;Settings!$B$30,IF(Settings!$B$30-I461&gt;=E461,H461,H461+(Settings!$B$30-I461)+Settings!$B$31),H461+(Settings!$B$33-I461))</f>
        <v>5596.7334289093142</v>
      </c>
      <c r="K461" s="14">
        <f t="shared" si="109"/>
        <v>5620.7534289093146</v>
      </c>
      <c r="L461" s="14">
        <f t="shared" si="110"/>
        <v>5620.7534289093146</v>
      </c>
      <c r="M461" s="14">
        <f t="shared" si="106"/>
        <v>5598.1297683327184</v>
      </c>
      <c r="N461" s="14">
        <f t="shared" si="111"/>
        <v>5620.7534289093146</v>
      </c>
      <c r="O461" s="13">
        <f>Arrivals!I461</f>
        <v>2.848772176155725</v>
      </c>
      <c r="P461" s="14">
        <f t="shared" si="112"/>
        <v>5623.6022010854704</v>
      </c>
      <c r="Q461" s="14">
        <f t="shared" si="113"/>
        <v>26.868772176156199</v>
      </c>
      <c r="R461" s="14">
        <f t="shared" si="114"/>
        <v>0</v>
      </c>
      <c r="S461" s="14">
        <f t="shared" si="115"/>
        <v>0</v>
      </c>
      <c r="T461" s="14">
        <f t="shared" si="116"/>
        <v>0</v>
      </c>
      <c r="U461" s="14">
        <f t="shared" si="117"/>
        <v>0</v>
      </c>
      <c r="V461" t="str">
        <f>IF(MOD(C461-Settings!$B$32,Settings!$B$33)&lt;Settings!$B$30,"Up","Down")</f>
        <v>Up</v>
      </c>
      <c r="W461" s="15">
        <f>IF(OR(E461&gt;Settings!$B$30,Q461&gt;Settings!$B$37),0,1)</f>
        <v>1</v>
      </c>
      <c r="X461" s="15">
        <f>IF(AND(W461=1,Q461&lt;=Settings!$B$36),1,0)</f>
        <v>1</v>
      </c>
    </row>
    <row r="462" spans="1:24" x14ac:dyDescent="0.25">
      <c r="A462">
        <v>4</v>
      </c>
      <c r="B462">
        <v>97</v>
      </c>
      <c r="C462" s="13">
        <f>Arrivals!F462</f>
        <v>5643.2997731451005</v>
      </c>
      <c r="D462" s="13">
        <f>Arrivals!K462</f>
        <v>300</v>
      </c>
      <c r="E462" s="14">
        <f>D462*8/Settings!$B$28+Settings!$B$29</f>
        <v>24.02</v>
      </c>
      <c r="F462" s="14">
        <f t="shared" si="107"/>
        <v>5643.2997731451005</v>
      </c>
      <c r="G462" s="14">
        <f t="shared" si="105"/>
        <v>5620.7534289093146</v>
      </c>
      <c r="H462" s="14">
        <f t="shared" si="108"/>
        <v>5643.2997731451005</v>
      </c>
      <c r="I462" s="14">
        <f>MOD(H462-Settings!$B$32,Settings!$B$33)</f>
        <v>603.29977314510052</v>
      </c>
      <c r="J462" s="14">
        <f>IF(I462&lt;Settings!$B$30,IF(Settings!$B$30-I462&gt;=E462,H462,H462+(Settings!$B$30-I462)+Settings!$B$31),H462+(Settings!$B$33-I462))</f>
        <v>5760</v>
      </c>
      <c r="K462" s="14">
        <f t="shared" si="109"/>
        <v>5784.02</v>
      </c>
      <c r="L462" s="14">
        <f t="shared" si="110"/>
        <v>5784.02</v>
      </c>
      <c r="M462" s="14">
        <f t="shared" si="106"/>
        <v>5623.6022010854704</v>
      </c>
      <c r="N462" s="14">
        <f t="shared" si="111"/>
        <v>5784.02</v>
      </c>
      <c r="O462" s="13">
        <f>Arrivals!I462</f>
        <v>0.15238923112073782</v>
      </c>
      <c r="P462" s="14">
        <f t="shared" si="112"/>
        <v>5784.1723892311211</v>
      </c>
      <c r="Q462" s="14">
        <f t="shared" si="113"/>
        <v>140.87261608602057</v>
      </c>
      <c r="R462" s="14">
        <f t="shared" si="114"/>
        <v>0</v>
      </c>
      <c r="S462" s="14">
        <f t="shared" si="115"/>
        <v>116.70022685489948</v>
      </c>
      <c r="T462" s="14">
        <f t="shared" si="116"/>
        <v>0</v>
      </c>
      <c r="U462" s="14">
        <f t="shared" si="117"/>
        <v>116.70022685489948</v>
      </c>
      <c r="V462" t="str">
        <f>IF(MOD(C462-Settings!$B$32,Settings!$B$33)&lt;Settings!$B$30,"Up","Down")</f>
        <v>Down</v>
      </c>
      <c r="W462" s="15">
        <f>IF(OR(E462&gt;Settings!$B$30,Q462&gt;Settings!$B$37),0,1)</f>
        <v>1</v>
      </c>
      <c r="X462" s="15">
        <f>IF(AND(W462=1,Q462&lt;=Settings!$B$36),1,0)</f>
        <v>0</v>
      </c>
    </row>
    <row r="463" spans="1:24" x14ac:dyDescent="0.25">
      <c r="A463">
        <v>4</v>
      </c>
      <c r="B463">
        <v>98</v>
      </c>
      <c r="C463" s="13">
        <f>Arrivals!F463</f>
        <v>5685.9293569614683</v>
      </c>
      <c r="D463" s="13">
        <f>Arrivals!K463</f>
        <v>300</v>
      </c>
      <c r="E463" s="14">
        <f>D463*8/Settings!$B$28+Settings!$B$29</f>
        <v>24.02</v>
      </c>
      <c r="F463" s="14">
        <f t="shared" si="107"/>
        <v>5685.9293569614683</v>
      </c>
      <c r="G463" s="14">
        <f t="shared" ref="G463:G485" si="118">K462</f>
        <v>5784.02</v>
      </c>
      <c r="H463" s="14">
        <f t="shared" si="108"/>
        <v>5784.02</v>
      </c>
      <c r="I463" s="14">
        <f>MOD(H463-Settings!$B$32,Settings!$B$33)</f>
        <v>24.020000000000437</v>
      </c>
      <c r="J463" s="14">
        <f>IF(I463&lt;Settings!$B$30,IF(Settings!$B$30-I463&gt;=E463,H463,H463+(Settings!$B$30-I463)+Settings!$B$31),H463+(Settings!$B$33-I463))</f>
        <v>5784.02</v>
      </c>
      <c r="K463" s="14">
        <f t="shared" si="109"/>
        <v>5808.0400000000009</v>
      </c>
      <c r="L463" s="14">
        <f t="shared" si="110"/>
        <v>5808.0400000000009</v>
      </c>
      <c r="M463" s="14">
        <f t="shared" ref="M463:M485" si="119">P462</f>
        <v>5784.1723892311211</v>
      </c>
      <c r="N463" s="14">
        <f t="shared" si="111"/>
        <v>5808.0400000000009</v>
      </c>
      <c r="O463" s="13">
        <f>Arrivals!I463</f>
        <v>1.1936053362956534</v>
      </c>
      <c r="P463" s="14">
        <f t="shared" si="112"/>
        <v>5809.2336053362969</v>
      </c>
      <c r="Q463" s="14">
        <f t="shared" si="113"/>
        <v>123.3042483748286</v>
      </c>
      <c r="R463" s="14">
        <f t="shared" si="114"/>
        <v>98.090643038532107</v>
      </c>
      <c r="S463" s="14">
        <f t="shared" si="115"/>
        <v>0</v>
      </c>
      <c r="T463" s="14">
        <f t="shared" si="116"/>
        <v>0</v>
      </c>
      <c r="U463" s="14">
        <f t="shared" si="117"/>
        <v>98.090643038532107</v>
      </c>
      <c r="V463" t="str">
        <f>IF(MOD(C463-Settings!$B$32,Settings!$B$33)&lt;Settings!$B$30,"Up","Down")</f>
        <v>Down</v>
      </c>
      <c r="W463" s="15">
        <f>IF(OR(E463&gt;Settings!$B$30,Q463&gt;Settings!$B$37),0,1)</f>
        <v>1</v>
      </c>
      <c r="X463" s="15">
        <f>IF(AND(W463=1,Q463&lt;=Settings!$B$36),1,0)</f>
        <v>0</v>
      </c>
    </row>
    <row r="464" spans="1:24" x14ac:dyDescent="0.25">
      <c r="A464">
        <v>4</v>
      </c>
      <c r="B464">
        <v>99</v>
      </c>
      <c r="C464" s="13">
        <f>Arrivals!F464</f>
        <v>5686.4830132700254</v>
      </c>
      <c r="D464" s="13">
        <f>Arrivals!K464</f>
        <v>300</v>
      </c>
      <c r="E464" s="14">
        <f>D464*8/Settings!$B$28+Settings!$B$29</f>
        <v>24.02</v>
      </c>
      <c r="F464" s="14">
        <f t="shared" si="107"/>
        <v>5686.4830132700254</v>
      </c>
      <c r="G464" s="14">
        <f t="shared" si="118"/>
        <v>5808.0400000000009</v>
      </c>
      <c r="H464" s="14">
        <f t="shared" si="108"/>
        <v>5808.0400000000009</v>
      </c>
      <c r="I464" s="14">
        <f>MOD(H464-Settings!$B$32,Settings!$B$33)</f>
        <v>48.040000000000873</v>
      </c>
      <c r="J464" s="14">
        <f>IF(I464&lt;Settings!$B$30,IF(Settings!$B$30-I464&gt;=E464,H464,H464+(Settings!$B$30-I464)+Settings!$B$31),H464+(Settings!$B$33-I464))</f>
        <v>5808.0400000000009</v>
      </c>
      <c r="K464" s="14">
        <f t="shared" si="109"/>
        <v>5832.0600000000013</v>
      </c>
      <c r="L464" s="14">
        <f t="shared" si="110"/>
        <v>5832.0600000000013</v>
      </c>
      <c r="M464" s="14">
        <f t="shared" si="119"/>
        <v>5809.2336053362969</v>
      </c>
      <c r="N464" s="14">
        <f t="shared" si="111"/>
        <v>5832.0600000000013</v>
      </c>
      <c r="O464" s="13">
        <f>Arrivals!I464</f>
        <v>0.63769687181975765</v>
      </c>
      <c r="P464" s="14">
        <f t="shared" si="112"/>
        <v>5832.6976968718209</v>
      </c>
      <c r="Q464" s="14">
        <f t="shared" si="113"/>
        <v>146.21468360179551</v>
      </c>
      <c r="R464" s="14">
        <f t="shared" si="114"/>
        <v>121.55698672997551</v>
      </c>
      <c r="S464" s="14">
        <f t="shared" si="115"/>
        <v>0</v>
      </c>
      <c r="T464" s="14">
        <f t="shared" si="116"/>
        <v>0</v>
      </c>
      <c r="U464" s="14">
        <f t="shared" si="117"/>
        <v>121.55698672997551</v>
      </c>
      <c r="V464" t="str">
        <f>IF(MOD(C464-Settings!$B$32,Settings!$B$33)&lt;Settings!$B$30,"Up","Down")</f>
        <v>Down</v>
      </c>
      <c r="W464" s="15">
        <f>IF(OR(E464&gt;Settings!$B$30,Q464&gt;Settings!$B$37),0,1)</f>
        <v>1</v>
      </c>
      <c r="X464" s="15">
        <f>IF(AND(W464=1,Q464&lt;=Settings!$B$36),1,0)</f>
        <v>0</v>
      </c>
    </row>
    <row r="465" spans="1:24" x14ac:dyDescent="0.25">
      <c r="A465">
        <v>4</v>
      </c>
      <c r="B465">
        <v>100</v>
      </c>
      <c r="C465" s="13">
        <f>Arrivals!F465</f>
        <v>5714.6840393753691</v>
      </c>
      <c r="D465" s="13">
        <f>Arrivals!K465</f>
        <v>300</v>
      </c>
      <c r="E465" s="14">
        <f>D465*8/Settings!$B$28+Settings!$B$29</f>
        <v>24.02</v>
      </c>
      <c r="F465" s="14">
        <f t="shared" si="107"/>
        <v>5714.6840393753691</v>
      </c>
      <c r="G465" s="14">
        <f t="shared" si="118"/>
        <v>5832.0600000000013</v>
      </c>
      <c r="H465" s="14">
        <f t="shared" si="108"/>
        <v>5832.0600000000013</v>
      </c>
      <c r="I465" s="14">
        <f>MOD(H465-Settings!$B$32,Settings!$B$33)</f>
        <v>72.06000000000131</v>
      </c>
      <c r="J465" s="14">
        <f>IF(I465&lt;Settings!$B$30,IF(Settings!$B$30-I465&gt;=E465,H465,H465+(Settings!$B$30-I465)+Settings!$B$31),H465+(Settings!$B$33-I465))</f>
        <v>5832.0600000000013</v>
      </c>
      <c r="K465" s="14">
        <f t="shared" si="109"/>
        <v>5856.0800000000017</v>
      </c>
      <c r="L465" s="14">
        <f t="shared" si="110"/>
        <v>5856.0800000000017</v>
      </c>
      <c r="M465" s="14">
        <f t="shared" si="119"/>
        <v>5832.6976968718209</v>
      </c>
      <c r="N465" s="14">
        <f t="shared" si="111"/>
        <v>5856.0800000000017</v>
      </c>
      <c r="O465" s="13">
        <f>Arrivals!I465</f>
        <v>5.8895887241130964</v>
      </c>
      <c r="P465" s="14">
        <f t="shared" si="112"/>
        <v>5861.9695887241151</v>
      </c>
      <c r="Q465" s="14">
        <f t="shared" si="113"/>
        <v>147.28554934874592</v>
      </c>
      <c r="R465" s="14">
        <f t="shared" si="114"/>
        <v>117.37596062463217</v>
      </c>
      <c r="S465" s="14">
        <f t="shared" si="115"/>
        <v>0</v>
      </c>
      <c r="T465" s="14">
        <f t="shared" si="116"/>
        <v>0</v>
      </c>
      <c r="U465" s="14">
        <f t="shared" si="117"/>
        <v>117.37596062463217</v>
      </c>
      <c r="V465" t="str">
        <f>IF(MOD(C465-Settings!$B$32,Settings!$B$33)&lt;Settings!$B$30,"Up","Down")</f>
        <v>Down</v>
      </c>
      <c r="W465" s="15">
        <f>IF(OR(E465&gt;Settings!$B$30,Q465&gt;Settings!$B$37),0,1)</f>
        <v>1</v>
      </c>
      <c r="X465" s="15">
        <f>IF(AND(W465=1,Q465&lt;=Settings!$B$36),1,0)</f>
        <v>0</v>
      </c>
    </row>
    <row r="466" spans="1:24" x14ac:dyDescent="0.25">
      <c r="A466">
        <v>4</v>
      </c>
      <c r="B466">
        <v>101</v>
      </c>
      <c r="C466" s="13">
        <f>Arrivals!F466</f>
        <v>5801.9634022728651</v>
      </c>
      <c r="D466" s="13">
        <f>Arrivals!K466</f>
        <v>300</v>
      </c>
      <c r="E466" s="14">
        <f>D466*8/Settings!$B$28+Settings!$B$29</f>
        <v>24.02</v>
      </c>
      <c r="F466" s="14">
        <f t="shared" si="107"/>
        <v>5801.9634022728651</v>
      </c>
      <c r="G466" s="14">
        <f t="shared" si="118"/>
        <v>5856.0800000000017</v>
      </c>
      <c r="H466" s="14">
        <f t="shared" si="108"/>
        <v>5856.0800000000017</v>
      </c>
      <c r="I466" s="14">
        <f>MOD(H466-Settings!$B$32,Settings!$B$33)</f>
        <v>96.080000000001746</v>
      </c>
      <c r="J466" s="14">
        <f>IF(I466&lt;Settings!$B$30,IF(Settings!$B$30-I466&gt;=E466,H466,H466+(Settings!$B$30-I466)+Settings!$B$31),H466+(Settings!$B$33-I466))</f>
        <v>5856.0800000000017</v>
      </c>
      <c r="K466" s="14">
        <f t="shared" si="109"/>
        <v>5880.1000000000022</v>
      </c>
      <c r="L466" s="14">
        <f t="shared" si="110"/>
        <v>5880.1000000000022</v>
      </c>
      <c r="M466" s="14">
        <f t="shared" si="119"/>
        <v>5861.9695887241151</v>
      </c>
      <c r="N466" s="14">
        <f t="shared" si="111"/>
        <v>5880.1000000000022</v>
      </c>
      <c r="O466" s="13">
        <f>Arrivals!I466</f>
        <v>9.0091236793353868</v>
      </c>
      <c r="P466" s="14">
        <f t="shared" si="112"/>
        <v>5889.1091236793372</v>
      </c>
      <c r="Q466" s="14">
        <f t="shared" si="113"/>
        <v>87.145721406472148</v>
      </c>
      <c r="R466" s="14">
        <f t="shared" si="114"/>
        <v>54.11659772713665</v>
      </c>
      <c r="S466" s="14">
        <f t="shared" si="115"/>
        <v>0</v>
      </c>
      <c r="T466" s="14">
        <f t="shared" si="116"/>
        <v>0</v>
      </c>
      <c r="U466" s="14">
        <f t="shared" si="117"/>
        <v>54.11659772713665</v>
      </c>
      <c r="V466" t="str">
        <f>IF(MOD(C466-Settings!$B$32,Settings!$B$33)&lt;Settings!$B$30,"Up","Down")</f>
        <v>Up</v>
      </c>
      <c r="W466" s="15">
        <f>IF(OR(E466&gt;Settings!$B$30,Q466&gt;Settings!$B$37),0,1)</f>
        <v>1</v>
      </c>
      <c r="X466" s="15">
        <f>IF(AND(W466=1,Q466&lt;=Settings!$B$36),1,0)</f>
        <v>1</v>
      </c>
    </row>
    <row r="467" spans="1:24" x14ac:dyDescent="0.25">
      <c r="A467">
        <v>4</v>
      </c>
      <c r="B467">
        <v>102</v>
      </c>
      <c r="C467" s="13">
        <f>Arrivals!F467</f>
        <v>5934.7345789197889</v>
      </c>
      <c r="D467" s="13">
        <f>Arrivals!K467</f>
        <v>300</v>
      </c>
      <c r="E467" s="14">
        <f>D467*8/Settings!$B$28+Settings!$B$29</f>
        <v>24.02</v>
      </c>
      <c r="F467" s="14">
        <f t="shared" si="107"/>
        <v>5934.7345789197889</v>
      </c>
      <c r="G467" s="14">
        <f t="shared" si="118"/>
        <v>5880.1000000000022</v>
      </c>
      <c r="H467" s="14">
        <f t="shared" si="108"/>
        <v>5934.7345789197889</v>
      </c>
      <c r="I467" s="14">
        <f>MOD(H467-Settings!$B$32,Settings!$B$33)</f>
        <v>174.73457891978887</v>
      </c>
      <c r="J467" s="14">
        <f>IF(I467&lt;Settings!$B$30,IF(Settings!$B$30-I467&gt;=E467,H467,H467+(Settings!$B$30-I467)+Settings!$B$31),H467+(Settings!$B$33-I467))</f>
        <v>5934.7345789197889</v>
      </c>
      <c r="K467" s="14">
        <f t="shared" si="109"/>
        <v>5958.7545789197893</v>
      </c>
      <c r="L467" s="14">
        <f t="shared" si="110"/>
        <v>5958.7545789197893</v>
      </c>
      <c r="M467" s="14">
        <f t="shared" si="119"/>
        <v>5889.1091236793372</v>
      </c>
      <c r="N467" s="14">
        <f t="shared" si="111"/>
        <v>5958.7545789197893</v>
      </c>
      <c r="O467" s="13">
        <f>Arrivals!I467</f>
        <v>3.5776447698495484</v>
      </c>
      <c r="P467" s="14">
        <f t="shared" si="112"/>
        <v>5962.3322236896392</v>
      </c>
      <c r="Q467" s="14">
        <f t="shared" si="113"/>
        <v>27.597644769850376</v>
      </c>
      <c r="R467" s="14">
        <f t="shared" si="114"/>
        <v>0</v>
      </c>
      <c r="S467" s="14">
        <f t="shared" si="115"/>
        <v>0</v>
      </c>
      <c r="T467" s="14">
        <f t="shared" si="116"/>
        <v>0</v>
      </c>
      <c r="U467" s="14">
        <f t="shared" si="117"/>
        <v>0</v>
      </c>
      <c r="V467" t="str">
        <f>IF(MOD(C467-Settings!$B$32,Settings!$B$33)&lt;Settings!$B$30,"Up","Down")</f>
        <v>Up</v>
      </c>
      <c r="W467" s="15">
        <f>IF(OR(E467&gt;Settings!$B$30,Q467&gt;Settings!$B$37),0,1)</f>
        <v>1</v>
      </c>
      <c r="X467" s="15">
        <f>IF(AND(W467=1,Q467&lt;=Settings!$B$36),1,0)</f>
        <v>1</v>
      </c>
    </row>
    <row r="468" spans="1:24" x14ac:dyDescent="0.25">
      <c r="A468">
        <v>4</v>
      </c>
      <c r="B468">
        <v>103</v>
      </c>
      <c r="C468" s="13">
        <f>Arrivals!F468</f>
        <v>5978.0012020112654</v>
      </c>
      <c r="D468" s="13">
        <f>Arrivals!K468</f>
        <v>300</v>
      </c>
      <c r="E468" s="14">
        <f>D468*8/Settings!$B$28+Settings!$B$29</f>
        <v>24.02</v>
      </c>
      <c r="F468" s="14">
        <f t="shared" si="107"/>
        <v>5978.0012020112654</v>
      </c>
      <c r="G468" s="14">
        <f t="shared" si="118"/>
        <v>5958.7545789197893</v>
      </c>
      <c r="H468" s="14">
        <f t="shared" si="108"/>
        <v>5978.0012020112654</v>
      </c>
      <c r="I468" s="14">
        <f>MOD(H468-Settings!$B$32,Settings!$B$33)</f>
        <v>218.00120201126538</v>
      </c>
      <c r="J468" s="14">
        <f>IF(I468&lt;Settings!$B$30,IF(Settings!$B$30-I468&gt;=E468,H468,H468+(Settings!$B$30-I468)+Settings!$B$31),H468+(Settings!$B$33-I468))</f>
        <v>5978.0012020112654</v>
      </c>
      <c r="K468" s="14">
        <f t="shared" si="109"/>
        <v>6002.0212020112658</v>
      </c>
      <c r="L468" s="14">
        <f t="shared" si="110"/>
        <v>6002.0212020112658</v>
      </c>
      <c r="M468" s="14">
        <f t="shared" si="119"/>
        <v>5962.3322236896392</v>
      </c>
      <c r="N468" s="14">
        <f t="shared" si="111"/>
        <v>6002.0212020112658</v>
      </c>
      <c r="O468" s="13">
        <f>Arrivals!I468</f>
        <v>2.6721178224179778</v>
      </c>
      <c r="P468" s="14">
        <f t="shared" si="112"/>
        <v>6004.6933198336837</v>
      </c>
      <c r="Q468" s="14">
        <f t="shared" si="113"/>
        <v>26.692117822418368</v>
      </c>
      <c r="R468" s="14">
        <f t="shared" si="114"/>
        <v>0</v>
      </c>
      <c r="S468" s="14">
        <f t="shared" si="115"/>
        <v>0</v>
      </c>
      <c r="T468" s="14">
        <f t="shared" si="116"/>
        <v>0</v>
      </c>
      <c r="U468" s="14">
        <f t="shared" si="117"/>
        <v>0</v>
      </c>
      <c r="V468" t="str">
        <f>IF(MOD(C468-Settings!$B$32,Settings!$B$33)&lt;Settings!$B$30,"Up","Down")</f>
        <v>Up</v>
      </c>
      <c r="W468" s="15">
        <f>IF(OR(E468&gt;Settings!$B$30,Q468&gt;Settings!$B$37),0,1)</f>
        <v>1</v>
      </c>
      <c r="X468" s="15">
        <f>IF(AND(W468=1,Q468&lt;=Settings!$B$36),1,0)</f>
        <v>1</v>
      </c>
    </row>
    <row r="469" spans="1:24" x14ac:dyDescent="0.25">
      <c r="A469">
        <v>4</v>
      </c>
      <c r="B469">
        <v>104</v>
      </c>
      <c r="C469" s="13">
        <f>Arrivals!F469</f>
        <v>5993.9704689643058</v>
      </c>
      <c r="D469" s="13">
        <f>Arrivals!K469</f>
        <v>300</v>
      </c>
      <c r="E469" s="14">
        <f>D469*8/Settings!$B$28+Settings!$B$29</f>
        <v>24.02</v>
      </c>
      <c r="F469" s="14">
        <f t="shared" si="107"/>
        <v>5993.9704689643058</v>
      </c>
      <c r="G469" s="14">
        <f t="shared" si="118"/>
        <v>6002.0212020112658</v>
      </c>
      <c r="H469" s="14">
        <f t="shared" si="108"/>
        <v>6002.0212020112658</v>
      </c>
      <c r="I469" s="14">
        <f>MOD(H469-Settings!$B$32,Settings!$B$33)</f>
        <v>242.02120201126581</v>
      </c>
      <c r="J469" s="14">
        <f>IF(I469&lt;Settings!$B$30,IF(Settings!$B$30-I469&gt;=E469,H469,H469+(Settings!$B$30-I469)+Settings!$B$31),H469+(Settings!$B$33-I469))</f>
        <v>6002.0212020112658</v>
      </c>
      <c r="K469" s="14">
        <f t="shared" si="109"/>
        <v>6026.0412020112663</v>
      </c>
      <c r="L469" s="14">
        <f t="shared" si="110"/>
        <v>6026.0412020112663</v>
      </c>
      <c r="M469" s="14">
        <f t="shared" si="119"/>
        <v>6004.6933198336837</v>
      </c>
      <c r="N469" s="14">
        <f t="shared" si="111"/>
        <v>6026.0412020112663</v>
      </c>
      <c r="O469" s="13">
        <f>Arrivals!I469</f>
        <v>5.5448416143439037</v>
      </c>
      <c r="P469" s="14">
        <f t="shared" si="112"/>
        <v>6031.5860436256098</v>
      </c>
      <c r="Q469" s="14">
        <f t="shared" si="113"/>
        <v>37.615574661303981</v>
      </c>
      <c r="R469" s="14">
        <f t="shared" si="114"/>
        <v>8.0507330469599765</v>
      </c>
      <c r="S469" s="14">
        <f t="shared" si="115"/>
        <v>0</v>
      </c>
      <c r="T469" s="14">
        <f t="shared" si="116"/>
        <v>0</v>
      </c>
      <c r="U469" s="14">
        <f t="shared" si="117"/>
        <v>8.0507330469599765</v>
      </c>
      <c r="V469" t="str">
        <f>IF(MOD(C469-Settings!$B$32,Settings!$B$33)&lt;Settings!$B$30,"Up","Down")</f>
        <v>Up</v>
      </c>
      <c r="W469" s="15">
        <f>IF(OR(E469&gt;Settings!$B$30,Q469&gt;Settings!$B$37),0,1)</f>
        <v>1</v>
      </c>
      <c r="X469" s="15">
        <f>IF(AND(W469=1,Q469&lt;=Settings!$B$36),1,0)</f>
        <v>1</v>
      </c>
    </row>
    <row r="470" spans="1:24" x14ac:dyDescent="0.25">
      <c r="A470">
        <v>4</v>
      </c>
      <c r="B470">
        <v>105</v>
      </c>
      <c r="C470" s="13">
        <f>Arrivals!F470</f>
        <v>6029.5115498929081</v>
      </c>
      <c r="D470" s="13">
        <f>Arrivals!K470</f>
        <v>300</v>
      </c>
      <c r="E470" s="14">
        <f>D470*8/Settings!$B$28+Settings!$B$29</f>
        <v>24.02</v>
      </c>
      <c r="F470" s="14">
        <f t="shared" si="107"/>
        <v>6029.5115498929081</v>
      </c>
      <c r="G470" s="14">
        <f t="shared" si="118"/>
        <v>6026.0412020112663</v>
      </c>
      <c r="H470" s="14">
        <f t="shared" si="108"/>
        <v>6029.5115498929081</v>
      </c>
      <c r="I470" s="14">
        <f>MOD(H470-Settings!$B$32,Settings!$B$33)</f>
        <v>269.51154989290808</v>
      </c>
      <c r="J470" s="14">
        <f>IF(I470&lt;Settings!$B$30,IF(Settings!$B$30-I470&gt;=E470,H470,H470+(Settings!$B$30-I470)+Settings!$B$31),H470+(Settings!$B$33-I470))</f>
        <v>6029.5115498929081</v>
      </c>
      <c r="K470" s="14">
        <f t="shared" si="109"/>
        <v>6053.5315498929085</v>
      </c>
      <c r="L470" s="14">
        <f t="shared" si="110"/>
        <v>6053.5315498929085</v>
      </c>
      <c r="M470" s="14">
        <f t="shared" si="119"/>
        <v>6031.5860436256098</v>
      </c>
      <c r="N470" s="14">
        <f t="shared" si="111"/>
        <v>6053.5315498929085</v>
      </c>
      <c r="O470" s="13">
        <f>Arrivals!I470</f>
        <v>9.1005265526340473</v>
      </c>
      <c r="P470" s="14">
        <f t="shared" si="112"/>
        <v>6062.6320764455422</v>
      </c>
      <c r="Q470" s="14">
        <f t="shared" si="113"/>
        <v>33.120526552634146</v>
      </c>
      <c r="R470" s="14">
        <f t="shared" si="114"/>
        <v>0</v>
      </c>
      <c r="S470" s="14">
        <f t="shared" si="115"/>
        <v>0</v>
      </c>
      <c r="T470" s="14">
        <f t="shared" si="116"/>
        <v>0</v>
      </c>
      <c r="U470" s="14">
        <f t="shared" si="117"/>
        <v>0</v>
      </c>
      <c r="V470" t="str">
        <f>IF(MOD(C470-Settings!$B$32,Settings!$B$33)&lt;Settings!$B$30,"Up","Down")</f>
        <v>Up</v>
      </c>
      <c r="W470" s="15">
        <f>IF(OR(E470&gt;Settings!$B$30,Q470&gt;Settings!$B$37),0,1)</f>
        <v>1</v>
      </c>
      <c r="X470" s="15">
        <f>IF(AND(W470=1,Q470&lt;=Settings!$B$36),1,0)</f>
        <v>1</v>
      </c>
    </row>
    <row r="471" spans="1:24" x14ac:dyDescent="0.25">
      <c r="A471">
        <v>4</v>
      </c>
      <c r="B471">
        <v>106</v>
      </c>
      <c r="C471" s="13">
        <f>Arrivals!F471</f>
        <v>6051.0937682474241</v>
      </c>
      <c r="D471" s="13">
        <f>Arrivals!K471</f>
        <v>300</v>
      </c>
      <c r="E471" s="14">
        <f>D471*8/Settings!$B$28+Settings!$B$29</f>
        <v>24.02</v>
      </c>
      <c r="F471" s="14">
        <f t="shared" si="107"/>
        <v>6051.0937682474241</v>
      </c>
      <c r="G471" s="14">
        <f t="shared" si="118"/>
        <v>6053.5315498929085</v>
      </c>
      <c r="H471" s="14">
        <f t="shared" si="108"/>
        <v>6053.5315498929085</v>
      </c>
      <c r="I471" s="14">
        <f>MOD(H471-Settings!$B$32,Settings!$B$33)</f>
        <v>293.53154989290852</v>
      </c>
      <c r="J471" s="14">
        <f>IF(I471&lt;Settings!$B$30,IF(Settings!$B$30-I471&gt;=E471,H471,H471+(Settings!$B$30-I471)+Settings!$B$31),H471+(Settings!$B$33-I471))</f>
        <v>6053.5315498929085</v>
      </c>
      <c r="K471" s="14">
        <f t="shared" si="109"/>
        <v>6077.551549892909</v>
      </c>
      <c r="L471" s="14">
        <f t="shared" si="110"/>
        <v>6077.551549892909</v>
      </c>
      <c r="M471" s="14">
        <f t="shared" si="119"/>
        <v>6062.6320764455422</v>
      </c>
      <c r="N471" s="14">
        <f t="shared" si="111"/>
        <v>6077.551549892909</v>
      </c>
      <c r="O471" s="13">
        <f>Arrivals!I471</f>
        <v>2.9340205610663181</v>
      </c>
      <c r="P471" s="14">
        <f t="shared" si="112"/>
        <v>6080.485570453975</v>
      </c>
      <c r="Q471" s="14">
        <f t="shared" si="113"/>
        <v>29.391802206550892</v>
      </c>
      <c r="R471" s="14">
        <f t="shared" si="114"/>
        <v>2.4377816454843924</v>
      </c>
      <c r="S471" s="14">
        <f t="shared" si="115"/>
        <v>0</v>
      </c>
      <c r="T471" s="14">
        <f t="shared" si="116"/>
        <v>0</v>
      </c>
      <c r="U471" s="14">
        <f t="shared" si="117"/>
        <v>2.4377816454843924</v>
      </c>
      <c r="V471" t="str">
        <f>IF(MOD(C471-Settings!$B$32,Settings!$B$33)&lt;Settings!$B$30,"Up","Down")</f>
        <v>Up</v>
      </c>
      <c r="W471" s="15">
        <f>IF(OR(E471&gt;Settings!$B$30,Q471&gt;Settings!$B$37),0,1)</f>
        <v>1</v>
      </c>
      <c r="X471" s="15">
        <f>IF(AND(W471=1,Q471&lt;=Settings!$B$36),1,0)</f>
        <v>1</v>
      </c>
    </row>
    <row r="472" spans="1:24" x14ac:dyDescent="0.25">
      <c r="A472">
        <v>4</v>
      </c>
      <c r="B472">
        <v>107</v>
      </c>
      <c r="C472" s="13">
        <f>Arrivals!F472</f>
        <v>6119.159102881471</v>
      </c>
      <c r="D472" s="13">
        <f>Arrivals!K472</f>
        <v>300</v>
      </c>
      <c r="E472" s="14">
        <f>D472*8/Settings!$B$28+Settings!$B$29</f>
        <v>24.02</v>
      </c>
      <c r="F472" s="14">
        <f t="shared" si="107"/>
        <v>6119.159102881471</v>
      </c>
      <c r="G472" s="14">
        <f t="shared" si="118"/>
        <v>6077.551549892909</v>
      </c>
      <c r="H472" s="14">
        <f t="shared" si="108"/>
        <v>6119.159102881471</v>
      </c>
      <c r="I472" s="14">
        <f>MOD(H472-Settings!$B$32,Settings!$B$33)</f>
        <v>359.15910288147097</v>
      </c>
      <c r="J472" s="14">
        <f>IF(I472&lt;Settings!$B$30,IF(Settings!$B$30-I472&gt;=E472,H472,H472+(Settings!$B$30-I472)+Settings!$B$31),H472+(Settings!$B$33-I472))</f>
        <v>6119.159102881471</v>
      </c>
      <c r="K472" s="14">
        <f t="shared" si="109"/>
        <v>6143.1791028814714</v>
      </c>
      <c r="L472" s="14">
        <f t="shared" si="110"/>
        <v>6143.1791028814714</v>
      </c>
      <c r="M472" s="14">
        <f t="shared" si="119"/>
        <v>6080.485570453975</v>
      </c>
      <c r="N472" s="14">
        <f t="shared" si="111"/>
        <v>6143.1791028814714</v>
      </c>
      <c r="O472" s="13">
        <f>Arrivals!I472</f>
        <v>9.0379264077957391</v>
      </c>
      <c r="P472" s="14">
        <f t="shared" si="112"/>
        <v>6152.217029289267</v>
      </c>
      <c r="Q472" s="14">
        <f t="shared" si="113"/>
        <v>33.057926407796003</v>
      </c>
      <c r="R472" s="14">
        <f t="shared" si="114"/>
        <v>0</v>
      </c>
      <c r="S472" s="14">
        <f t="shared" si="115"/>
        <v>0</v>
      </c>
      <c r="T472" s="14">
        <f t="shared" si="116"/>
        <v>0</v>
      </c>
      <c r="U472" s="14">
        <f t="shared" si="117"/>
        <v>0</v>
      </c>
      <c r="V472" t="str">
        <f>IF(MOD(C472-Settings!$B$32,Settings!$B$33)&lt;Settings!$B$30,"Up","Down")</f>
        <v>Up</v>
      </c>
      <c r="W472" s="15">
        <f>IF(OR(E472&gt;Settings!$B$30,Q472&gt;Settings!$B$37),0,1)</f>
        <v>1</v>
      </c>
      <c r="X472" s="15">
        <f>IF(AND(W472=1,Q472&lt;=Settings!$B$36),1,0)</f>
        <v>1</v>
      </c>
    </row>
    <row r="473" spans="1:24" x14ac:dyDescent="0.25">
      <c r="A473">
        <v>4</v>
      </c>
      <c r="B473">
        <v>108</v>
      </c>
      <c r="C473" s="13">
        <f>Arrivals!F473</f>
        <v>6199.1549648649652</v>
      </c>
      <c r="D473" s="13">
        <f>Arrivals!K473</f>
        <v>300</v>
      </c>
      <c r="E473" s="14">
        <f>D473*8/Settings!$B$28+Settings!$B$29</f>
        <v>24.02</v>
      </c>
      <c r="F473" s="14">
        <f t="shared" si="107"/>
        <v>6199.1549648649652</v>
      </c>
      <c r="G473" s="14">
        <f t="shared" si="118"/>
        <v>6143.1791028814714</v>
      </c>
      <c r="H473" s="14">
        <f t="shared" si="108"/>
        <v>6199.1549648649652</v>
      </c>
      <c r="I473" s="14">
        <f>MOD(H473-Settings!$B$32,Settings!$B$33)</f>
        <v>439.15496486496522</v>
      </c>
      <c r="J473" s="14">
        <f>IF(I473&lt;Settings!$B$30,IF(Settings!$B$30-I473&gt;=E473,H473,H473+(Settings!$B$30-I473)+Settings!$B$31),H473+(Settings!$B$33-I473))</f>
        <v>6199.1549648649652</v>
      </c>
      <c r="K473" s="14">
        <f t="shared" si="109"/>
        <v>6223.1749648649657</v>
      </c>
      <c r="L473" s="14">
        <f t="shared" si="110"/>
        <v>6223.1749648649657</v>
      </c>
      <c r="M473" s="14">
        <f t="shared" si="119"/>
        <v>6152.217029289267</v>
      </c>
      <c r="N473" s="14">
        <f t="shared" si="111"/>
        <v>6223.1749648649657</v>
      </c>
      <c r="O473" s="13">
        <f>Arrivals!I473</f>
        <v>1.2697668444391903</v>
      </c>
      <c r="P473" s="14">
        <f t="shared" si="112"/>
        <v>6224.4447317094046</v>
      </c>
      <c r="Q473" s="14">
        <f t="shared" si="113"/>
        <v>25.289766844439328</v>
      </c>
      <c r="R473" s="14">
        <f t="shared" si="114"/>
        <v>0</v>
      </c>
      <c r="S473" s="14">
        <f t="shared" si="115"/>
        <v>0</v>
      </c>
      <c r="T473" s="14">
        <f t="shared" si="116"/>
        <v>0</v>
      </c>
      <c r="U473" s="14">
        <f t="shared" si="117"/>
        <v>0</v>
      </c>
      <c r="V473" t="str">
        <f>IF(MOD(C473-Settings!$B$32,Settings!$B$33)&lt;Settings!$B$30,"Up","Down")</f>
        <v>Up</v>
      </c>
      <c r="W473" s="15">
        <f>IF(OR(E473&gt;Settings!$B$30,Q473&gt;Settings!$B$37),0,1)</f>
        <v>1</v>
      </c>
      <c r="X473" s="15">
        <f>IF(AND(W473=1,Q473&lt;=Settings!$B$36),1,0)</f>
        <v>1</v>
      </c>
    </row>
    <row r="474" spans="1:24" x14ac:dyDescent="0.25">
      <c r="A474">
        <v>4</v>
      </c>
      <c r="B474">
        <v>109</v>
      </c>
      <c r="C474" s="13">
        <f>Arrivals!F474</f>
        <v>6231.5647203522822</v>
      </c>
      <c r="D474" s="13">
        <f>Arrivals!K474</f>
        <v>300</v>
      </c>
      <c r="E474" s="14">
        <f>D474*8/Settings!$B$28+Settings!$B$29</f>
        <v>24.02</v>
      </c>
      <c r="F474" s="14">
        <f t="shared" si="107"/>
        <v>6231.5647203522822</v>
      </c>
      <c r="G474" s="14">
        <f t="shared" si="118"/>
        <v>6223.1749648649657</v>
      </c>
      <c r="H474" s="14">
        <f t="shared" si="108"/>
        <v>6231.5647203522822</v>
      </c>
      <c r="I474" s="14">
        <f>MOD(H474-Settings!$B$32,Settings!$B$33)</f>
        <v>471.56472035228217</v>
      </c>
      <c r="J474" s="14">
        <f>IF(I474&lt;Settings!$B$30,IF(Settings!$B$30-I474&gt;=E474,H474,H474+(Settings!$B$30-I474)+Settings!$B$31),H474+(Settings!$B$33-I474))</f>
        <v>6231.5647203522822</v>
      </c>
      <c r="K474" s="14">
        <f t="shared" si="109"/>
        <v>6255.5847203522826</v>
      </c>
      <c r="L474" s="14">
        <f t="shared" si="110"/>
        <v>6255.5847203522826</v>
      </c>
      <c r="M474" s="14">
        <f t="shared" si="119"/>
        <v>6224.4447317094046</v>
      </c>
      <c r="N474" s="14">
        <f t="shared" si="111"/>
        <v>6255.5847203522826</v>
      </c>
      <c r="O474" s="13">
        <f>Arrivals!I474</f>
        <v>1.7281477294440546</v>
      </c>
      <c r="P474" s="14">
        <f t="shared" si="112"/>
        <v>6257.3128680817263</v>
      </c>
      <c r="Q474" s="14">
        <f t="shared" si="113"/>
        <v>25.748147729444099</v>
      </c>
      <c r="R474" s="14">
        <f t="shared" si="114"/>
        <v>0</v>
      </c>
      <c r="S474" s="14">
        <f t="shared" si="115"/>
        <v>0</v>
      </c>
      <c r="T474" s="14">
        <f t="shared" si="116"/>
        <v>0</v>
      </c>
      <c r="U474" s="14">
        <f t="shared" si="117"/>
        <v>0</v>
      </c>
      <c r="V474" t="str">
        <f>IF(MOD(C474-Settings!$B$32,Settings!$B$33)&lt;Settings!$B$30,"Up","Down")</f>
        <v>Up</v>
      </c>
      <c r="W474" s="15">
        <f>IF(OR(E474&gt;Settings!$B$30,Q474&gt;Settings!$B$37),0,1)</f>
        <v>1</v>
      </c>
      <c r="X474" s="15">
        <f>IF(AND(W474=1,Q474&lt;=Settings!$B$36),1,0)</f>
        <v>1</v>
      </c>
    </row>
    <row r="475" spans="1:24" x14ac:dyDescent="0.25">
      <c r="A475">
        <v>4</v>
      </c>
      <c r="B475">
        <v>110</v>
      </c>
      <c r="C475" s="13">
        <f>Arrivals!F475</f>
        <v>6256.7191753955021</v>
      </c>
      <c r="D475" s="13">
        <f>Arrivals!K475</f>
        <v>300</v>
      </c>
      <c r="E475" s="14">
        <f>D475*8/Settings!$B$28+Settings!$B$29</f>
        <v>24.02</v>
      </c>
      <c r="F475" s="14">
        <f t="shared" si="107"/>
        <v>6256.7191753955021</v>
      </c>
      <c r="G475" s="14">
        <f t="shared" si="118"/>
        <v>6255.5847203522826</v>
      </c>
      <c r="H475" s="14">
        <f t="shared" si="108"/>
        <v>6256.7191753955021</v>
      </c>
      <c r="I475" s="14">
        <f>MOD(H475-Settings!$B$32,Settings!$B$33)</f>
        <v>496.71917539550213</v>
      </c>
      <c r="J475" s="14">
        <f>IF(I475&lt;Settings!$B$30,IF(Settings!$B$30-I475&gt;=E475,H475,H475+(Settings!$B$30-I475)+Settings!$B$31),H475+(Settings!$B$33-I475))</f>
        <v>6256.7191753955021</v>
      </c>
      <c r="K475" s="14">
        <f t="shared" si="109"/>
        <v>6280.7391753955026</v>
      </c>
      <c r="L475" s="14">
        <f t="shared" si="110"/>
        <v>6280.7391753955026</v>
      </c>
      <c r="M475" s="14">
        <f t="shared" si="119"/>
        <v>6257.3128680817263</v>
      </c>
      <c r="N475" s="14">
        <f t="shared" si="111"/>
        <v>6280.7391753955026</v>
      </c>
      <c r="O475" s="13">
        <f>Arrivals!I475</f>
        <v>0.60783962458259888</v>
      </c>
      <c r="P475" s="14">
        <f t="shared" si="112"/>
        <v>6281.3470150200856</v>
      </c>
      <c r="Q475" s="14">
        <f t="shared" si="113"/>
        <v>24.62783962458343</v>
      </c>
      <c r="R475" s="14">
        <f t="shared" si="114"/>
        <v>0</v>
      </c>
      <c r="S475" s="14">
        <f t="shared" si="115"/>
        <v>0</v>
      </c>
      <c r="T475" s="14">
        <f t="shared" si="116"/>
        <v>0</v>
      </c>
      <c r="U475" s="14">
        <f t="shared" si="117"/>
        <v>0</v>
      </c>
      <c r="V475" t="str">
        <f>IF(MOD(C475-Settings!$B$32,Settings!$B$33)&lt;Settings!$B$30,"Up","Down")</f>
        <v>Up</v>
      </c>
      <c r="W475" s="15">
        <f>IF(OR(E475&gt;Settings!$B$30,Q475&gt;Settings!$B$37),0,1)</f>
        <v>1</v>
      </c>
      <c r="X475" s="15">
        <f>IF(AND(W475=1,Q475&lt;=Settings!$B$36),1,0)</f>
        <v>1</v>
      </c>
    </row>
    <row r="476" spans="1:24" x14ac:dyDescent="0.25">
      <c r="A476">
        <v>4</v>
      </c>
      <c r="B476">
        <v>111</v>
      </c>
      <c r="C476" s="13">
        <f>Arrivals!F476</f>
        <v>6316.1119323836474</v>
      </c>
      <c r="D476" s="13">
        <f>Arrivals!K476</f>
        <v>300</v>
      </c>
      <c r="E476" s="14">
        <f>D476*8/Settings!$B$28+Settings!$B$29</f>
        <v>24.02</v>
      </c>
      <c r="F476" s="14">
        <f t="shared" si="107"/>
        <v>6316.1119323836474</v>
      </c>
      <c r="G476" s="14">
        <f t="shared" si="118"/>
        <v>6280.7391753955026</v>
      </c>
      <c r="H476" s="14">
        <f t="shared" si="108"/>
        <v>6316.1119323836474</v>
      </c>
      <c r="I476" s="14">
        <f>MOD(H476-Settings!$B$32,Settings!$B$33)</f>
        <v>556.1119323836474</v>
      </c>
      <c r="J476" s="14">
        <f>IF(I476&lt;Settings!$B$30,IF(Settings!$B$30-I476&gt;=E476,H476,H476+(Settings!$B$30-I476)+Settings!$B$31),H476+(Settings!$B$33-I476))</f>
        <v>6316.1119323836474</v>
      </c>
      <c r="K476" s="14">
        <f t="shared" si="109"/>
        <v>6340.1319323836478</v>
      </c>
      <c r="L476" s="14">
        <f t="shared" si="110"/>
        <v>6340.1319323836478</v>
      </c>
      <c r="M476" s="14">
        <f t="shared" si="119"/>
        <v>6281.3470150200856</v>
      </c>
      <c r="N476" s="14">
        <f t="shared" si="111"/>
        <v>6340.1319323836478</v>
      </c>
      <c r="O476" s="13">
        <f>Arrivals!I476</f>
        <v>2.0775712822772738</v>
      </c>
      <c r="P476" s="14">
        <f t="shared" si="112"/>
        <v>6342.2095036659248</v>
      </c>
      <c r="Q476" s="14">
        <f t="shared" si="113"/>
        <v>26.097571282277386</v>
      </c>
      <c r="R476" s="14">
        <f t="shared" si="114"/>
        <v>0</v>
      </c>
      <c r="S476" s="14">
        <f t="shared" si="115"/>
        <v>0</v>
      </c>
      <c r="T476" s="14">
        <f t="shared" si="116"/>
        <v>0</v>
      </c>
      <c r="U476" s="14">
        <f t="shared" si="117"/>
        <v>0</v>
      </c>
      <c r="V476" t="str">
        <f>IF(MOD(C476-Settings!$B$32,Settings!$B$33)&lt;Settings!$B$30,"Up","Down")</f>
        <v>Up</v>
      </c>
      <c r="W476" s="15">
        <f>IF(OR(E476&gt;Settings!$B$30,Q476&gt;Settings!$B$37),0,1)</f>
        <v>1</v>
      </c>
      <c r="X476" s="15">
        <f>IF(AND(W476=1,Q476&lt;=Settings!$B$36),1,0)</f>
        <v>1</v>
      </c>
    </row>
    <row r="477" spans="1:24" x14ac:dyDescent="0.25">
      <c r="A477">
        <v>4</v>
      </c>
      <c r="B477">
        <v>112</v>
      </c>
      <c r="C477" s="13">
        <f>Arrivals!F477</f>
        <v>6326.3322535291636</v>
      </c>
      <c r="D477" s="13">
        <f>Arrivals!K477</f>
        <v>300</v>
      </c>
      <c r="E477" s="14">
        <f>D477*8/Settings!$B$28+Settings!$B$29</f>
        <v>24.02</v>
      </c>
      <c r="F477" s="14">
        <f t="shared" si="107"/>
        <v>6326.3322535291636</v>
      </c>
      <c r="G477" s="14">
        <f t="shared" si="118"/>
        <v>6340.1319323836478</v>
      </c>
      <c r="H477" s="14">
        <f t="shared" si="108"/>
        <v>6340.1319323836478</v>
      </c>
      <c r="I477" s="14">
        <f>MOD(H477-Settings!$B$32,Settings!$B$33)</f>
        <v>580.13193238364784</v>
      </c>
      <c r="J477" s="14">
        <f>IF(I477&lt;Settings!$B$30,IF(Settings!$B$30-I477&gt;=E477,H477,H477+(Settings!$B$30-I477)+Settings!$B$31),H477+(Settings!$B$33-I477))</f>
        <v>6480</v>
      </c>
      <c r="K477" s="14">
        <f t="shared" si="109"/>
        <v>6504.02</v>
      </c>
      <c r="L477" s="14">
        <f t="shared" si="110"/>
        <v>6504.02</v>
      </c>
      <c r="M477" s="14">
        <f t="shared" si="119"/>
        <v>6342.2095036659248</v>
      </c>
      <c r="N477" s="14">
        <f t="shared" si="111"/>
        <v>6504.02</v>
      </c>
      <c r="O477" s="13">
        <f>Arrivals!I477</f>
        <v>6.9560517543835934</v>
      </c>
      <c r="P477" s="14">
        <f t="shared" si="112"/>
        <v>6510.9760517543837</v>
      </c>
      <c r="Q477" s="14">
        <f t="shared" si="113"/>
        <v>184.64379822522005</v>
      </c>
      <c r="R477" s="14">
        <f t="shared" si="114"/>
        <v>13.799678854484227</v>
      </c>
      <c r="S477" s="14">
        <f t="shared" si="115"/>
        <v>139.86806761635216</v>
      </c>
      <c r="T477" s="14">
        <f t="shared" si="116"/>
        <v>0</v>
      </c>
      <c r="U477" s="14">
        <f t="shared" si="117"/>
        <v>153.66774647083639</v>
      </c>
      <c r="V477" t="str">
        <f>IF(MOD(C477-Settings!$B$32,Settings!$B$33)&lt;Settings!$B$30,"Up","Down")</f>
        <v>Up</v>
      </c>
      <c r="W477" s="15">
        <f>IF(OR(E477&gt;Settings!$B$30,Q477&gt;Settings!$B$37),0,1)</f>
        <v>1</v>
      </c>
      <c r="X477" s="15">
        <f>IF(AND(W477=1,Q477&lt;=Settings!$B$36),1,0)</f>
        <v>0</v>
      </c>
    </row>
    <row r="478" spans="1:24" x14ac:dyDescent="0.25">
      <c r="A478">
        <v>4</v>
      </c>
      <c r="B478">
        <v>113</v>
      </c>
      <c r="C478" s="13">
        <f>Arrivals!F478</f>
        <v>6350.0928869160743</v>
      </c>
      <c r="D478" s="13">
        <f>Arrivals!K478</f>
        <v>300</v>
      </c>
      <c r="E478" s="14">
        <f>D478*8/Settings!$B$28+Settings!$B$29</f>
        <v>24.02</v>
      </c>
      <c r="F478" s="14">
        <f t="shared" si="107"/>
        <v>6350.0928869160743</v>
      </c>
      <c r="G478" s="14">
        <f t="shared" si="118"/>
        <v>6504.02</v>
      </c>
      <c r="H478" s="14">
        <f t="shared" si="108"/>
        <v>6504.02</v>
      </c>
      <c r="I478" s="14">
        <f>MOD(H478-Settings!$B$32,Settings!$B$33)</f>
        <v>24.020000000000437</v>
      </c>
      <c r="J478" s="14">
        <f>IF(I478&lt;Settings!$B$30,IF(Settings!$B$30-I478&gt;=E478,H478,H478+(Settings!$B$30-I478)+Settings!$B$31),H478+(Settings!$B$33-I478))</f>
        <v>6504.02</v>
      </c>
      <c r="K478" s="14">
        <f t="shared" si="109"/>
        <v>6528.0400000000009</v>
      </c>
      <c r="L478" s="14">
        <f t="shared" si="110"/>
        <v>6528.0400000000009</v>
      </c>
      <c r="M478" s="14">
        <f t="shared" si="119"/>
        <v>6510.9760517543837</v>
      </c>
      <c r="N478" s="14">
        <f t="shared" si="111"/>
        <v>6528.0400000000009</v>
      </c>
      <c r="O478" s="13">
        <f>Arrivals!I478</f>
        <v>0.49041739145083202</v>
      </c>
      <c r="P478" s="14">
        <f t="shared" si="112"/>
        <v>6528.5304173914519</v>
      </c>
      <c r="Q478" s="14">
        <f t="shared" si="113"/>
        <v>178.43753047537757</v>
      </c>
      <c r="R478" s="14">
        <f t="shared" si="114"/>
        <v>153.92711308392609</v>
      </c>
      <c r="S478" s="14">
        <f t="shared" si="115"/>
        <v>0</v>
      </c>
      <c r="T478" s="14">
        <f t="shared" si="116"/>
        <v>0</v>
      </c>
      <c r="U478" s="14">
        <f t="shared" si="117"/>
        <v>153.92711308392609</v>
      </c>
      <c r="V478" t="str">
        <f>IF(MOD(C478-Settings!$B$32,Settings!$B$33)&lt;Settings!$B$30,"Up","Down")</f>
        <v>Up</v>
      </c>
      <c r="W478" s="15">
        <f>IF(OR(E478&gt;Settings!$B$30,Q478&gt;Settings!$B$37),0,1)</f>
        <v>1</v>
      </c>
      <c r="X478" s="15">
        <f>IF(AND(W478=1,Q478&lt;=Settings!$B$36),1,0)</f>
        <v>0</v>
      </c>
    </row>
    <row r="479" spans="1:24" x14ac:dyDescent="0.25">
      <c r="A479">
        <v>4</v>
      </c>
      <c r="B479">
        <v>114</v>
      </c>
      <c r="C479" s="13">
        <f>Arrivals!F479</f>
        <v>6485.8181250046528</v>
      </c>
      <c r="D479" s="13">
        <f>Arrivals!K479</f>
        <v>300</v>
      </c>
      <c r="E479" s="14">
        <f>D479*8/Settings!$B$28+Settings!$B$29</f>
        <v>24.02</v>
      </c>
      <c r="F479" s="14">
        <f t="shared" si="107"/>
        <v>6485.8181250046528</v>
      </c>
      <c r="G479" s="14">
        <f t="shared" si="118"/>
        <v>6528.0400000000009</v>
      </c>
      <c r="H479" s="14">
        <f t="shared" si="108"/>
        <v>6528.0400000000009</v>
      </c>
      <c r="I479" s="14">
        <f>MOD(H479-Settings!$B$32,Settings!$B$33)</f>
        <v>48.040000000000873</v>
      </c>
      <c r="J479" s="14">
        <f>IF(I479&lt;Settings!$B$30,IF(Settings!$B$30-I479&gt;=E479,H479,H479+(Settings!$B$30-I479)+Settings!$B$31),H479+(Settings!$B$33-I479))</f>
        <v>6528.0400000000009</v>
      </c>
      <c r="K479" s="14">
        <f t="shared" si="109"/>
        <v>6552.0600000000013</v>
      </c>
      <c r="L479" s="14">
        <f t="shared" si="110"/>
        <v>6552.0600000000013</v>
      </c>
      <c r="M479" s="14">
        <f t="shared" si="119"/>
        <v>6528.5304173914519</v>
      </c>
      <c r="N479" s="14">
        <f t="shared" si="111"/>
        <v>6552.0600000000013</v>
      </c>
      <c r="O479" s="13">
        <f>Arrivals!I479</f>
        <v>1.4229834870334042</v>
      </c>
      <c r="P479" s="14">
        <f t="shared" si="112"/>
        <v>6553.4829834870343</v>
      </c>
      <c r="Q479" s="14">
        <f t="shared" si="113"/>
        <v>67.664858482381533</v>
      </c>
      <c r="R479" s="14">
        <f t="shared" si="114"/>
        <v>42.221874995348116</v>
      </c>
      <c r="S479" s="14">
        <f t="shared" si="115"/>
        <v>0</v>
      </c>
      <c r="T479" s="14">
        <f t="shared" si="116"/>
        <v>0</v>
      </c>
      <c r="U479" s="14">
        <f t="shared" si="117"/>
        <v>42.221874995348116</v>
      </c>
      <c r="V479" t="str">
        <f>IF(MOD(C479-Settings!$B$32,Settings!$B$33)&lt;Settings!$B$30,"Up","Down")</f>
        <v>Up</v>
      </c>
      <c r="W479" s="15">
        <f>IF(OR(E479&gt;Settings!$B$30,Q479&gt;Settings!$B$37),0,1)</f>
        <v>1</v>
      </c>
      <c r="X479" s="15">
        <f>IF(AND(W479=1,Q479&lt;=Settings!$B$36),1,0)</f>
        <v>1</v>
      </c>
    </row>
    <row r="480" spans="1:24" x14ac:dyDescent="0.25">
      <c r="A480">
        <v>4</v>
      </c>
      <c r="B480">
        <v>115</v>
      </c>
      <c r="C480" s="13">
        <f>Arrivals!F480</f>
        <v>6595.1511175340911</v>
      </c>
      <c r="D480" s="13">
        <f>Arrivals!K480</f>
        <v>300</v>
      </c>
      <c r="E480" s="14">
        <f>D480*8/Settings!$B$28+Settings!$B$29</f>
        <v>24.02</v>
      </c>
      <c r="F480" s="14">
        <f t="shared" si="107"/>
        <v>6595.1511175340911</v>
      </c>
      <c r="G480" s="14">
        <f t="shared" si="118"/>
        <v>6552.0600000000013</v>
      </c>
      <c r="H480" s="14">
        <f t="shared" si="108"/>
        <v>6595.1511175340911</v>
      </c>
      <c r="I480" s="14">
        <f>MOD(H480-Settings!$B$32,Settings!$B$33)</f>
        <v>115.1511175340911</v>
      </c>
      <c r="J480" s="14">
        <f>IF(I480&lt;Settings!$B$30,IF(Settings!$B$30-I480&gt;=E480,H480,H480+(Settings!$B$30-I480)+Settings!$B$31),H480+(Settings!$B$33-I480))</f>
        <v>6595.1511175340911</v>
      </c>
      <c r="K480" s="14">
        <f t="shared" si="109"/>
        <v>6619.1711175340915</v>
      </c>
      <c r="L480" s="14">
        <f t="shared" si="110"/>
        <v>6619.1711175340915</v>
      </c>
      <c r="M480" s="14">
        <f t="shared" si="119"/>
        <v>6553.4829834870343</v>
      </c>
      <c r="N480" s="14">
        <f t="shared" si="111"/>
        <v>6619.1711175340915</v>
      </c>
      <c r="O480" s="13">
        <f>Arrivals!I480</f>
        <v>0.71880180863563969</v>
      </c>
      <c r="P480" s="14">
        <f t="shared" si="112"/>
        <v>6619.8899193427269</v>
      </c>
      <c r="Q480" s="14">
        <f t="shared" si="113"/>
        <v>24.738801808635799</v>
      </c>
      <c r="R480" s="14">
        <f t="shared" si="114"/>
        <v>0</v>
      </c>
      <c r="S480" s="14">
        <f t="shared" si="115"/>
        <v>0</v>
      </c>
      <c r="T480" s="14">
        <f t="shared" si="116"/>
        <v>0</v>
      </c>
      <c r="U480" s="14">
        <f t="shared" si="117"/>
        <v>0</v>
      </c>
      <c r="V480" t="str">
        <f>IF(MOD(C480-Settings!$B$32,Settings!$B$33)&lt;Settings!$B$30,"Up","Down")</f>
        <v>Up</v>
      </c>
      <c r="W480" s="15">
        <f>IF(OR(E480&gt;Settings!$B$30,Q480&gt;Settings!$B$37),0,1)</f>
        <v>1</v>
      </c>
      <c r="X480" s="15">
        <f>IF(AND(W480=1,Q480&lt;=Settings!$B$36),1,0)</f>
        <v>1</v>
      </c>
    </row>
    <row r="481" spans="1:24" x14ac:dyDescent="0.25">
      <c r="A481">
        <v>4</v>
      </c>
      <c r="B481">
        <v>116</v>
      </c>
      <c r="C481" s="13">
        <f>Arrivals!F481</f>
        <v>6714.2136012750279</v>
      </c>
      <c r="D481" s="13">
        <f>Arrivals!K481</f>
        <v>300</v>
      </c>
      <c r="E481" s="14">
        <f>D481*8/Settings!$B$28+Settings!$B$29</f>
        <v>24.02</v>
      </c>
      <c r="F481" s="14">
        <f t="shared" si="107"/>
        <v>6714.2136012750279</v>
      </c>
      <c r="G481" s="14">
        <f t="shared" si="118"/>
        <v>6619.1711175340915</v>
      </c>
      <c r="H481" s="14">
        <f t="shared" si="108"/>
        <v>6714.2136012750279</v>
      </c>
      <c r="I481" s="14">
        <f>MOD(H481-Settings!$B$32,Settings!$B$33)</f>
        <v>234.21360127502794</v>
      </c>
      <c r="J481" s="14">
        <f>IF(I481&lt;Settings!$B$30,IF(Settings!$B$30-I481&gt;=E481,H481,H481+(Settings!$B$30-I481)+Settings!$B$31),H481+(Settings!$B$33-I481))</f>
        <v>6714.2136012750279</v>
      </c>
      <c r="K481" s="14">
        <f t="shared" si="109"/>
        <v>6738.2336012750284</v>
      </c>
      <c r="L481" s="14">
        <f t="shared" si="110"/>
        <v>6738.2336012750284</v>
      </c>
      <c r="M481" s="14">
        <f t="shared" si="119"/>
        <v>6619.8899193427269</v>
      </c>
      <c r="N481" s="14">
        <f t="shared" si="111"/>
        <v>6738.2336012750284</v>
      </c>
      <c r="O481" s="13">
        <f>Arrivals!I481</f>
        <v>2.0953636377373051</v>
      </c>
      <c r="P481" s="14">
        <f t="shared" si="112"/>
        <v>6740.3289649127655</v>
      </c>
      <c r="Q481" s="14">
        <f t="shared" si="113"/>
        <v>26.115363637737573</v>
      </c>
      <c r="R481" s="14">
        <f t="shared" si="114"/>
        <v>0</v>
      </c>
      <c r="S481" s="14">
        <f t="shared" si="115"/>
        <v>0</v>
      </c>
      <c r="T481" s="14">
        <f t="shared" si="116"/>
        <v>0</v>
      </c>
      <c r="U481" s="14">
        <f t="shared" si="117"/>
        <v>0</v>
      </c>
      <c r="V481" t="str">
        <f>IF(MOD(C481-Settings!$B$32,Settings!$B$33)&lt;Settings!$B$30,"Up","Down")</f>
        <v>Up</v>
      </c>
      <c r="W481" s="15">
        <f>IF(OR(E481&gt;Settings!$B$30,Q481&gt;Settings!$B$37),0,1)</f>
        <v>1</v>
      </c>
      <c r="X481" s="15">
        <f>IF(AND(W481=1,Q481&lt;=Settings!$B$36),1,0)</f>
        <v>1</v>
      </c>
    </row>
    <row r="482" spans="1:24" x14ac:dyDescent="0.25">
      <c r="A482">
        <v>4</v>
      </c>
      <c r="B482">
        <v>117</v>
      </c>
      <c r="C482" s="13">
        <f>Arrivals!F482</f>
        <v>6769.1676353135272</v>
      </c>
      <c r="D482" s="13">
        <f>Arrivals!K482</f>
        <v>300</v>
      </c>
      <c r="E482" s="14">
        <f>D482*8/Settings!$B$28+Settings!$B$29</f>
        <v>24.02</v>
      </c>
      <c r="F482" s="14">
        <f t="shared" si="107"/>
        <v>6769.1676353135272</v>
      </c>
      <c r="G482" s="14">
        <f t="shared" si="118"/>
        <v>6738.2336012750284</v>
      </c>
      <c r="H482" s="14">
        <f t="shared" si="108"/>
        <v>6769.1676353135272</v>
      </c>
      <c r="I482" s="14">
        <f>MOD(H482-Settings!$B$32,Settings!$B$33)</f>
        <v>289.16763531352717</v>
      </c>
      <c r="J482" s="14">
        <f>IF(I482&lt;Settings!$B$30,IF(Settings!$B$30-I482&gt;=E482,H482,H482+(Settings!$B$30-I482)+Settings!$B$31),H482+(Settings!$B$33-I482))</f>
        <v>6769.1676353135272</v>
      </c>
      <c r="K482" s="14">
        <f t="shared" si="109"/>
        <v>6793.1876353135276</v>
      </c>
      <c r="L482" s="14">
        <f t="shared" si="110"/>
        <v>6793.1876353135276</v>
      </c>
      <c r="M482" s="14">
        <f t="shared" si="119"/>
        <v>6740.3289649127655</v>
      </c>
      <c r="N482" s="14">
        <f t="shared" si="111"/>
        <v>6793.1876353135276</v>
      </c>
      <c r="O482" s="13">
        <f>Arrivals!I482</f>
        <v>0.88416955363187721</v>
      </c>
      <c r="P482" s="14">
        <f t="shared" si="112"/>
        <v>6794.0718048671597</v>
      </c>
      <c r="Q482" s="14">
        <f t="shared" si="113"/>
        <v>24.904169553632528</v>
      </c>
      <c r="R482" s="14">
        <f t="shared" si="114"/>
        <v>0</v>
      </c>
      <c r="S482" s="14">
        <f t="shared" si="115"/>
        <v>0</v>
      </c>
      <c r="T482" s="14">
        <f t="shared" si="116"/>
        <v>0</v>
      </c>
      <c r="U482" s="14">
        <f t="shared" si="117"/>
        <v>0</v>
      </c>
      <c r="V482" t="str">
        <f>IF(MOD(C482-Settings!$B$32,Settings!$B$33)&lt;Settings!$B$30,"Up","Down")</f>
        <v>Up</v>
      </c>
      <c r="W482" s="15">
        <f>IF(OR(E482&gt;Settings!$B$30,Q482&gt;Settings!$B$37),0,1)</f>
        <v>1</v>
      </c>
      <c r="X482" s="15">
        <f>IF(AND(W482=1,Q482&lt;=Settings!$B$36),1,0)</f>
        <v>1</v>
      </c>
    </row>
    <row r="483" spans="1:24" x14ac:dyDescent="0.25">
      <c r="A483">
        <v>4</v>
      </c>
      <c r="B483">
        <v>118</v>
      </c>
      <c r="C483" s="13">
        <f>Arrivals!F483</f>
        <v>6820.7183088458041</v>
      </c>
      <c r="D483" s="13">
        <f>Arrivals!K483</f>
        <v>300</v>
      </c>
      <c r="E483" s="14">
        <f>D483*8/Settings!$B$28+Settings!$B$29</f>
        <v>24.02</v>
      </c>
      <c r="F483" s="14">
        <f t="shared" si="107"/>
        <v>6820.7183088458041</v>
      </c>
      <c r="G483" s="14">
        <f t="shared" si="118"/>
        <v>6793.1876353135276</v>
      </c>
      <c r="H483" s="14">
        <f t="shared" si="108"/>
        <v>6820.7183088458041</v>
      </c>
      <c r="I483" s="14">
        <f>MOD(H483-Settings!$B$32,Settings!$B$33)</f>
        <v>340.71830884580413</v>
      </c>
      <c r="J483" s="14">
        <f>IF(I483&lt;Settings!$B$30,IF(Settings!$B$30-I483&gt;=E483,H483,H483+(Settings!$B$30-I483)+Settings!$B$31),H483+(Settings!$B$33-I483))</f>
        <v>6820.7183088458041</v>
      </c>
      <c r="K483" s="14">
        <f t="shared" si="109"/>
        <v>6844.7383088458046</v>
      </c>
      <c r="L483" s="14">
        <f t="shared" si="110"/>
        <v>6844.7383088458046</v>
      </c>
      <c r="M483" s="14">
        <f t="shared" si="119"/>
        <v>6794.0718048671597</v>
      </c>
      <c r="N483" s="14">
        <f t="shared" si="111"/>
        <v>6844.7383088458046</v>
      </c>
      <c r="O483" s="13">
        <f>Arrivals!I483</f>
        <v>0.50634948561658588</v>
      </c>
      <c r="P483" s="14">
        <f t="shared" si="112"/>
        <v>6845.2446583314213</v>
      </c>
      <c r="Q483" s="14">
        <f t="shared" si="113"/>
        <v>24.526349485617175</v>
      </c>
      <c r="R483" s="14">
        <f t="shared" si="114"/>
        <v>0</v>
      </c>
      <c r="S483" s="14">
        <f t="shared" si="115"/>
        <v>0</v>
      </c>
      <c r="T483" s="14">
        <f t="shared" si="116"/>
        <v>0</v>
      </c>
      <c r="U483" s="14">
        <f t="shared" si="117"/>
        <v>0</v>
      </c>
      <c r="V483" t="str">
        <f>IF(MOD(C483-Settings!$B$32,Settings!$B$33)&lt;Settings!$B$30,"Up","Down")</f>
        <v>Up</v>
      </c>
      <c r="W483" s="15">
        <f>IF(OR(E483&gt;Settings!$B$30,Q483&gt;Settings!$B$37),0,1)</f>
        <v>1</v>
      </c>
      <c r="X483" s="15">
        <f>IF(AND(W483=1,Q483&lt;=Settings!$B$36),1,0)</f>
        <v>1</v>
      </c>
    </row>
    <row r="484" spans="1:24" x14ac:dyDescent="0.25">
      <c r="A484">
        <v>4</v>
      </c>
      <c r="B484">
        <v>119</v>
      </c>
      <c r="C484" s="13">
        <f>Arrivals!F484</f>
        <v>6824.7879245862732</v>
      </c>
      <c r="D484" s="13">
        <f>Arrivals!K484</f>
        <v>300</v>
      </c>
      <c r="E484" s="14">
        <f>D484*8/Settings!$B$28+Settings!$B$29</f>
        <v>24.02</v>
      </c>
      <c r="F484" s="14">
        <f t="shared" si="107"/>
        <v>6824.7879245862732</v>
      </c>
      <c r="G484" s="14">
        <f t="shared" si="118"/>
        <v>6844.7383088458046</v>
      </c>
      <c r="H484" s="14">
        <f t="shared" si="108"/>
        <v>6844.7383088458046</v>
      </c>
      <c r="I484" s="14">
        <f>MOD(H484-Settings!$B$32,Settings!$B$33)</f>
        <v>364.73830884580457</v>
      </c>
      <c r="J484" s="14">
        <f>IF(I484&lt;Settings!$B$30,IF(Settings!$B$30-I484&gt;=E484,H484,H484+(Settings!$B$30-I484)+Settings!$B$31),H484+(Settings!$B$33-I484))</f>
        <v>6844.7383088458046</v>
      </c>
      <c r="K484" s="14">
        <f t="shared" si="109"/>
        <v>6868.758308845805</v>
      </c>
      <c r="L484" s="14">
        <f t="shared" si="110"/>
        <v>6868.758308845805</v>
      </c>
      <c r="M484" s="14">
        <f t="shared" si="119"/>
        <v>6845.2446583314213</v>
      </c>
      <c r="N484" s="14">
        <f t="shared" si="111"/>
        <v>6868.758308845805</v>
      </c>
      <c r="O484" s="13">
        <f>Arrivals!I484</f>
        <v>2.0431246604879312</v>
      </c>
      <c r="P484" s="14">
        <f t="shared" si="112"/>
        <v>6870.8014335062926</v>
      </c>
      <c r="Q484" s="14">
        <f t="shared" si="113"/>
        <v>46.013508920019376</v>
      </c>
      <c r="R484" s="14">
        <f t="shared" si="114"/>
        <v>19.950384259531347</v>
      </c>
      <c r="S484" s="14">
        <f t="shared" si="115"/>
        <v>0</v>
      </c>
      <c r="T484" s="14">
        <f t="shared" si="116"/>
        <v>0</v>
      </c>
      <c r="U484" s="14">
        <f t="shared" si="117"/>
        <v>19.950384259531347</v>
      </c>
      <c r="V484" t="str">
        <f>IF(MOD(C484-Settings!$B$32,Settings!$B$33)&lt;Settings!$B$30,"Up","Down")</f>
        <v>Up</v>
      </c>
      <c r="W484" s="15">
        <f>IF(OR(E484&gt;Settings!$B$30,Q484&gt;Settings!$B$37),0,1)</f>
        <v>1</v>
      </c>
      <c r="X484" s="15">
        <f>IF(AND(W484=1,Q484&lt;=Settings!$B$36),1,0)</f>
        <v>1</v>
      </c>
    </row>
    <row r="485" spans="1:24" x14ac:dyDescent="0.25">
      <c r="A485">
        <v>4</v>
      </c>
      <c r="B485">
        <v>120</v>
      </c>
      <c r="C485" s="13">
        <f>Arrivals!F485</f>
        <v>6835.7083557369742</v>
      </c>
      <c r="D485" s="13">
        <f>Arrivals!K485</f>
        <v>300</v>
      </c>
      <c r="E485" s="14">
        <f>D485*8/Settings!$B$28+Settings!$B$29</f>
        <v>24.02</v>
      </c>
      <c r="F485" s="14">
        <f t="shared" si="107"/>
        <v>6835.7083557369742</v>
      </c>
      <c r="G485" s="14">
        <f t="shared" si="118"/>
        <v>6868.758308845805</v>
      </c>
      <c r="H485" s="14">
        <f t="shared" si="108"/>
        <v>6868.758308845805</v>
      </c>
      <c r="I485" s="14">
        <f>MOD(H485-Settings!$B$32,Settings!$B$33)</f>
        <v>388.758308845805</v>
      </c>
      <c r="J485" s="14">
        <f>IF(I485&lt;Settings!$B$30,IF(Settings!$B$30-I485&gt;=E485,H485,H485+(Settings!$B$30-I485)+Settings!$B$31),H485+(Settings!$B$33-I485))</f>
        <v>6868.758308845805</v>
      </c>
      <c r="K485" s="14">
        <f t="shared" si="109"/>
        <v>6892.7783088458054</v>
      </c>
      <c r="L485" s="14">
        <f t="shared" si="110"/>
        <v>6892.7783088458054</v>
      </c>
      <c r="M485" s="14">
        <f t="shared" si="119"/>
        <v>6870.8014335062926</v>
      </c>
      <c r="N485" s="14">
        <f t="shared" si="111"/>
        <v>6892.7783088458054</v>
      </c>
      <c r="O485" s="13">
        <f>Arrivals!I485</f>
        <v>1.7333612005967896</v>
      </c>
      <c r="P485" s="14">
        <f t="shared" si="112"/>
        <v>6894.5116700464023</v>
      </c>
      <c r="Q485" s="14">
        <f t="shared" si="113"/>
        <v>58.80331430942806</v>
      </c>
      <c r="R485" s="14">
        <f t="shared" si="114"/>
        <v>33.049953108830778</v>
      </c>
      <c r="S485" s="14">
        <f t="shared" si="115"/>
        <v>0</v>
      </c>
      <c r="T485" s="14">
        <f t="shared" si="116"/>
        <v>0</v>
      </c>
      <c r="U485" s="14">
        <f t="shared" si="117"/>
        <v>33.049953108830778</v>
      </c>
      <c r="V485" t="str">
        <f>IF(MOD(C485-Settings!$B$32,Settings!$B$33)&lt;Settings!$B$30,"Up","Down")</f>
        <v>Up</v>
      </c>
      <c r="W485" s="15">
        <f>IF(OR(E485&gt;Settings!$B$30,Q485&gt;Settings!$B$37),0,1)</f>
        <v>1</v>
      </c>
      <c r="X485" s="15">
        <f>IF(AND(W485=1,Q485&lt;=Settings!$B$36),1,0)</f>
        <v>1</v>
      </c>
    </row>
    <row r="486" spans="1:24" x14ac:dyDescent="0.25">
      <c r="A486">
        <v>5</v>
      </c>
      <c r="B486">
        <v>1</v>
      </c>
      <c r="C486" s="13">
        <f>Arrivals!F486</f>
        <v>119.8171375327336</v>
      </c>
      <c r="D486" s="13">
        <f>Arrivals!K486</f>
        <v>300</v>
      </c>
      <c r="E486" s="14">
        <f>D486*8/Settings!$B$28+Settings!$B$29</f>
        <v>24.02</v>
      </c>
      <c r="F486" s="14">
        <f t="shared" si="107"/>
        <v>119.8171375327336</v>
      </c>
      <c r="G486" s="14">
        <v>0</v>
      </c>
      <c r="H486" s="14">
        <f t="shared" si="108"/>
        <v>119.8171375327336</v>
      </c>
      <c r="I486" s="14">
        <f>MOD(H486-Settings!$B$32,Settings!$B$33)</f>
        <v>119.8171375327336</v>
      </c>
      <c r="J486" s="14">
        <f>IF(I486&lt;Settings!$B$30,IF(Settings!$B$30-I486&gt;=E486,H486,H486+(Settings!$B$30-I486)+Settings!$B$31),H486+(Settings!$B$33-I486))</f>
        <v>119.8171375327336</v>
      </c>
      <c r="K486" s="14">
        <f t="shared" si="109"/>
        <v>143.83713753273361</v>
      </c>
      <c r="L486" s="14">
        <f t="shared" si="110"/>
        <v>143.83713753273361</v>
      </c>
      <c r="M486" s="14">
        <v>0</v>
      </c>
      <c r="N486" s="14">
        <f t="shared" si="111"/>
        <v>143.83713753273361</v>
      </c>
      <c r="O486" s="13">
        <f>Arrivals!I486</f>
        <v>3.069172791141848</v>
      </c>
      <c r="P486" s="14">
        <f t="shared" si="112"/>
        <v>146.90631032387546</v>
      </c>
      <c r="Q486" s="14">
        <f t="shared" si="113"/>
        <v>27.089172791141863</v>
      </c>
      <c r="R486" s="14">
        <f t="shared" si="114"/>
        <v>0</v>
      </c>
      <c r="S486" s="14">
        <f t="shared" si="115"/>
        <v>0</v>
      </c>
      <c r="T486" s="14">
        <f t="shared" si="116"/>
        <v>0</v>
      </c>
      <c r="U486" s="14">
        <f t="shared" si="117"/>
        <v>0</v>
      </c>
      <c r="V486" t="str">
        <f>IF(MOD(C486-Settings!$B$32,Settings!$B$33)&lt;Settings!$B$30,"Up","Down")</f>
        <v>Up</v>
      </c>
      <c r="W486" s="15">
        <f>IF(OR(E486&gt;Settings!$B$30,Q486&gt;Settings!$B$37),0,1)</f>
        <v>1</v>
      </c>
      <c r="X486" s="15">
        <f>IF(AND(W486=1,Q486&lt;=Settings!$B$36),1,0)</f>
        <v>1</v>
      </c>
    </row>
    <row r="487" spans="1:24" x14ac:dyDescent="0.25">
      <c r="A487">
        <v>5</v>
      </c>
      <c r="B487">
        <v>2</v>
      </c>
      <c r="C487" s="13">
        <f>Arrivals!F487</f>
        <v>158.71498449031077</v>
      </c>
      <c r="D487" s="13">
        <f>Arrivals!K487</f>
        <v>300</v>
      </c>
      <c r="E487" s="14">
        <f>D487*8/Settings!$B$28+Settings!$B$29</f>
        <v>24.02</v>
      </c>
      <c r="F487" s="14">
        <f t="shared" si="107"/>
        <v>158.71498449031077</v>
      </c>
      <c r="G487" s="14">
        <f t="shared" ref="G487:G518" si="120">K486</f>
        <v>143.83713753273361</v>
      </c>
      <c r="H487" s="14">
        <f t="shared" si="108"/>
        <v>158.71498449031077</v>
      </c>
      <c r="I487" s="14">
        <f>MOD(H487-Settings!$B$32,Settings!$B$33)</f>
        <v>158.71498449031077</v>
      </c>
      <c r="J487" s="14">
        <f>IF(I487&lt;Settings!$B$30,IF(Settings!$B$30-I487&gt;=E487,H487,H487+(Settings!$B$30-I487)+Settings!$B$31),H487+(Settings!$B$33-I487))</f>
        <v>158.71498449031077</v>
      </c>
      <c r="K487" s="14">
        <f t="shared" si="109"/>
        <v>182.73498449031078</v>
      </c>
      <c r="L487" s="14">
        <f t="shared" si="110"/>
        <v>182.73498449031078</v>
      </c>
      <c r="M487" s="14">
        <f t="shared" ref="M487:M518" si="121">P486</f>
        <v>146.90631032387546</v>
      </c>
      <c r="N487" s="14">
        <f t="shared" si="111"/>
        <v>182.73498449031078</v>
      </c>
      <c r="O487" s="13">
        <f>Arrivals!I487</f>
        <v>0.19201404343763173</v>
      </c>
      <c r="P487" s="14">
        <f t="shared" si="112"/>
        <v>182.92699853374842</v>
      </c>
      <c r="Q487" s="14">
        <f t="shared" si="113"/>
        <v>24.212014043437648</v>
      </c>
      <c r="R487" s="14">
        <f t="shared" si="114"/>
        <v>0</v>
      </c>
      <c r="S487" s="14">
        <f t="shared" si="115"/>
        <v>0</v>
      </c>
      <c r="T487" s="14">
        <f t="shared" si="116"/>
        <v>0</v>
      </c>
      <c r="U487" s="14">
        <f t="shared" si="117"/>
        <v>0</v>
      </c>
      <c r="V487" t="str">
        <f>IF(MOD(C487-Settings!$B$32,Settings!$B$33)&lt;Settings!$B$30,"Up","Down")</f>
        <v>Up</v>
      </c>
      <c r="W487" s="15">
        <f>IF(OR(E487&gt;Settings!$B$30,Q487&gt;Settings!$B$37),0,1)</f>
        <v>1</v>
      </c>
      <c r="X487" s="15">
        <f>IF(AND(W487=1,Q487&lt;=Settings!$B$36),1,0)</f>
        <v>1</v>
      </c>
    </row>
    <row r="488" spans="1:24" x14ac:dyDescent="0.25">
      <c r="A488">
        <v>5</v>
      </c>
      <c r="B488">
        <v>3</v>
      </c>
      <c r="C488" s="13">
        <f>Arrivals!F488</f>
        <v>160.2763156748768</v>
      </c>
      <c r="D488" s="13">
        <f>Arrivals!K488</f>
        <v>300</v>
      </c>
      <c r="E488" s="14">
        <f>D488*8/Settings!$B$28+Settings!$B$29</f>
        <v>24.02</v>
      </c>
      <c r="F488" s="14">
        <f t="shared" si="107"/>
        <v>160.2763156748768</v>
      </c>
      <c r="G488" s="14">
        <f t="shared" si="120"/>
        <v>182.73498449031078</v>
      </c>
      <c r="H488" s="14">
        <f t="shared" si="108"/>
        <v>182.73498449031078</v>
      </c>
      <c r="I488" s="14">
        <f>MOD(H488-Settings!$B$32,Settings!$B$33)</f>
        <v>182.73498449031078</v>
      </c>
      <c r="J488" s="14">
        <f>IF(I488&lt;Settings!$B$30,IF(Settings!$B$30-I488&gt;=E488,H488,H488+(Settings!$B$30-I488)+Settings!$B$31),H488+(Settings!$B$33-I488))</f>
        <v>182.73498449031078</v>
      </c>
      <c r="K488" s="14">
        <f t="shared" si="109"/>
        <v>206.75498449031079</v>
      </c>
      <c r="L488" s="14">
        <f t="shared" si="110"/>
        <v>206.75498449031079</v>
      </c>
      <c r="M488" s="14">
        <f t="shared" si="121"/>
        <v>182.92699853374842</v>
      </c>
      <c r="N488" s="14">
        <f t="shared" si="111"/>
        <v>206.75498449031079</v>
      </c>
      <c r="O488" s="13">
        <f>Arrivals!I488</f>
        <v>5.3375724464937546</v>
      </c>
      <c r="P488" s="14">
        <f t="shared" si="112"/>
        <v>212.09255693680456</v>
      </c>
      <c r="Q488" s="14">
        <f t="shared" si="113"/>
        <v>51.816241261927757</v>
      </c>
      <c r="R488" s="14">
        <f t="shared" si="114"/>
        <v>22.458668815433981</v>
      </c>
      <c r="S488" s="14">
        <f t="shared" si="115"/>
        <v>0</v>
      </c>
      <c r="T488" s="14">
        <f t="shared" si="116"/>
        <v>0</v>
      </c>
      <c r="U488" s="14">
        <f t="shared" si="117"/>
        <v>22.458668815433981</v>
      </c>
      <c r="V488" t="str">
        <f>IF(MOD(C488-Settings!$B$32,Settings!$B$33)&lt;Settings!$B$30,"Up","Down")</f>
        <v>Up</v>
      </c>
      <c r="W488" s="15">
        <f>IF(OR(E488&gt;Settings!$B$30,Q488&gt;Settings!$B$37),0,1)</f>
        <v>1</v>
      </c>
      <c r="X488" s="15">
        <f>IF(AND(W488=1,Q488&lt;=Settings!$B$36),1,0)</f>
        <v>1</v>
      </c>
    </row>
    <row r="489" spans="1:24" x14ac:dyDescent="0.25">
      <c r="A489">
        <v>5</v>
      </c>
      <c r="B489">
        <v>4</v>
      </c>
      <c r="C489" s="13">
        <f>Arrivals!F489</f>
        <v>235.26931821733098</v>
      </c>
      <c r="D489" s="13">
        <f>Arrivals!K489</f>
        <v>300</v>
      </c>
      <c r="E489" s="14">
        <f>D489*8/Settings!$B$28+Settings!$B$29</f>
        <v>24.02</v>
      </c>
      <c r="F489" s="14">
        <f t="shared" si="107"/>
        <v>235.26931821733098</v>
      </c>
      <c r="G489" s="14">
        <f t="shared" si="120"/>
        <v>206.75498449031079</v>
      </c>
      <c r="H489" s="14">
        <f t="shared" si="108"/>
        <v>235.26931821733098</v>
      </c>
      <c r="I489" s="14">
        <f>MOD(H489-Settings!$B$32,Settings!$B$33)</f>
        <v>235.26931821733098</v>
      </c>
      <c r="J489" s="14">
        <f>IF(I489&lt;Settings!$B$30,IF(Settings!$B$30-I489&gt;=E489,H489,H489+(Settings!$B$30-I489)+Settings!$B$31),H489+(Settings!$B$33-I489))</f>
        <v>235.26931821733098</v>
      </c>
      <c r="K489" s="14">
        <f t="shared" si="109"/>
        <v>259.28931821733096</v>
      </c>
      <c r="L489" s="14">
        <f t="shared" si="110"/>
        <v>259.28931821733096</v>
      </c>
      <c r="M489" s="14">
        <f t="shared" si="121"/>
        <v>212.09255693680456</v>
      </c>
      <c r="N489" s="14">
        <f t="shared" si="111"/>
        <v>259.28931821733096</v>
      </c>
      <c r="O489" s="13">
        <f>Arrivals!I489</f>
        <v>2.1481593956302398</v>
      </c>
      <c r="P489" s="14">
        <f t="shared" si="112"/>
        <v>261.43747761296117</v>
      </c>
      <c r="Q489" s="14">
        <f t="shared" si="113"/>
        <v>26.168159395630198</v>
      </c>
      <c r="R489" s="14">
        <f t="shared" si="114"/>
        <v>0</v>
      </c>
      <c r="S489" s="14">
        <f t="shared" si="115"/>
        <v>0</v>
      </c>
      <c r="T489" s="14">
        <f t="shared" si="116"/>
        <v>0</v>
      </c>
      <c r="U489" s="14">
        <f t="shared" si="117"/>
        <v>0</v>
      </c>
      <c r="V489" t="str">
        <f>IF(MOD(C489-Settings!$B$32,Settings!$B$33)&lt;Settings!$B$30,"Up","Down")</f>
        <v>Up</v>
      </c>
      <c r="W489" s="15">
        <f>IF(OR(E489&gt;Settings!$B$30,Q489&gt;Settings!$B$37),0,1)</f>
        <v>1</v>
      </c>
      <c r="X489" s="15">
        <f>IF(AND(W489=1,Q489&lt;=Settings!$B$36),1,0)</f>
        <v>1</v>
      </c>
    </row>
    <row r="490" spans="1:24" x14ac:dyDescent="0.25">
      <c r="A490">
        <v>5</v>
      </c>
      <c r="B490">
        <v>5</v>
      </c>
      <c r="C490" s="13">
        <f>Arrivals!F490</f>
        <v>245.18069737438438</v>
      </c>
      <c r="D490" s="13">
        <f>Arrivals!K490</f>
        <v>300</v>
      </c>
      <c r="E490" s="14">
        <f>D490*8/Settings!$B$28+Settings!$B$29</f>
        <v>24.02</v>
      </c>
      <c r="F490" s="14">
        <f t="shared" si="107"/>
        <v>245.18069737438438</v>
      </c>
      <c r="G490" s="14">
        <f t="shared" si="120"/>
        <v>259.28931821733096</v>
      </c>
      <c r="H490" s="14">
        <f t="shared" si="108"/>
        <v>259.28931821733096</v>
      </c>
      <c r="I490" s="14">
        <f>MOD(H490-Settings!$B$32,Settings!$B$33)</f>
        <v>259.28931821733096</v>
      </c>
      <c r="J490" s="14">
        <f>IF(I490&lt;Settings!$B$30,IF(Settings!$B$30-I490&gt;=E490,H490,H490+(Settings!$B$30-I490)+Settings!$B$31),H490+(Settings!$B$33-I490))</f>
        <v>259.28931821733096</v>
      </c>
      <c r="K490" s="14">
        <f t="shared" si="109"/>
        <v>283.30931821733094</v>
      </c>
      <c r="L490" s="14">
        <f t="shared" si="110"/>
        <v>283.30931821733094</v>
      </c>
      <c r="M490" s="14">
        <f t="shared" si="121"/>
        <v>261.43747761296117</v>
      </c>
      <c r="N490" s="14">
        <f t="shared" si="111"/>
        <v>283.30931821733094</v>
      </c>
      <c r="O490" s="13">
        <f>Arrivals!I490</f>
        <v>5.0169888957661701</v>
      </c>
      <c r="P490" s="14">
        <f t="shared" si="112"/>
        <v>288.32630711309713</v>
      </c>
      <c r="Q490" s="14">
        <f t="shared" si="113"/>
        <v>43.14560973871275</v>
      </c>
      <c r="R490" s="14">
        <f t="shared" si="114"/>
        <v>14.108620842946578</v>
      </c>
      <c r="S490" s="14">
        <f t="shared" si="115"/>
        <v>0</v>
      </c>
      <c r="T490" s="14">
        <f t="shared" si="116"/>
        <v>0</v>
      </c>
      <c r="U490" s="14">
        <f t="shared" si="117"/>
        <v>14.108620842946578</v>
      </c>
      <c r="V490" t="str">
        <f>IF(MOD(C490-Settings!$B$32,Settings!$B$33)&lt;Settings!$B$30,"Up","Down")</f>
        <v>Up</v>
      </c>
      <c r="W490" s="15">
        <f>IF(OR(E490&gt;Settings!$B$30,Q490&gt;Settings!$B$37),0,1)</f>
        <v>1</v>
      </c>
      <c r="X490" s="15">
        <f>IF(AND(W490=1,Q490&lt;=Settings!$B$36),1,0)</f>
        <v>1</v>
      </c>
    </row>
    <row r="491" spans="1:24" x14ac:dyDescent="0.25">
      <c r="A491">
        <v>5</v>
      </c>
      <c r="B491">
        <v>6</v>
      </c>
      <c r="C491" s="13">
        <f>Arrivals!F491</f>
        <v>255.13781968753744</v>
      </c>
      <c r="D491" s="13">
        <f>Arrivals!K491</f>
        <v>300</v>
      </c>
      <c r="E491" s="14">
        <f>D491*8/Settings!$B$28+Settings!$B$29</f>
        <v>24.02</v>
      </c>
      <c r="F491" s="14">
        <f t="shared" si="107"/>
        <v>255.13781968753744</v>
      </c>
      <c r="G491" s="14">
        <f t="shared" si="120"/>
        <v>283.30931821733094</v>
      </c>
      <c r="H491" s="14">
        <f t="shared" si="108"/>
        <v>283.30931821733094</v>
      </c>
      <c r="I491" s="14">
        <f>MOD(H491-Settings!$B$32,Settings!$B$33)</f>
        <v>283.30931821733094</v>
      </c>
      <c r="J491" s="14">
        <f>IF(I491&lt;Settings!$B$30,IF(Settings!$B$30-I491&gt;=E491,H491,H491+(Settings!$B$30-I491)+Settings!$B$31),H491+(Settings!$B$33-I491))</f>
        <v>283.30931821733094</v>
      </c>
      <c r="K491" s="14">
        <f t="shared" si="109"/>
        <v>307.32931821733092</v>
      </c>
      <c r="L491" s="14">
        <f t="shared" si="110"/>
        <v>307.32931821733092</v>
      </c>
      <c r="M491" s="14">
        <f t="shared" si="121"/>
        <v>288.32630711309713</v>
      </c>
      <c r="N491" s="14">
        <f t="shared" si="111"/>
        <v>307.32931821733092</v>
      </c>
      <c r="O491" s="13">
        <f>Arrivals!I491</f>
        <v>0.52092603056631914</v>
      </c>
      <c r="P491" s="14">
        <f t="shared" si="112"/>
        <v>307.85024424789725</v>
      </c>
      <c r="Q491" s="14">
        <f t="shared" si="113"/>
        <v>52.712424560359807</v>
      </c>
      <c r="R491" s="14">
        <f t="shared" si="114"/>
        <v>28.171498529793496</v>
      </c>
      <c r="S491" s="14">
        <f t="shared" si="115"/>
        <v>0</v>
      </c>
      <c r="T491" s="14">
        <f t="shared" si="116"/>
        <v>0</v>
      </c>
      <c r="U491" s="14">
        <f t="shared" si="117"/>
        <v>28.171498529793496</v>
      </c>
      <c r="V491" t="str">
        <f>IF(MOD(C491-Settings!$B$32,Settings!$B$33)&lt;Settings!$B$30,"Up","Down")</f>
        <v>Up</v>
      </c>
      <c r="W491" s="15">
        <f>IF(OR(E491&gt;Settings!$B$30,Q491&gt;Settings!$B$37),0,1)</f>
        <v>1</v>
      </c>
      <c r="X491" s="15">
        <f>IF(AND(W491=1,Q491&lt;=Settings!$B$36),1,0)</f>
        <v>1</v>
      </c>
    </row>
    <row r="492" spans="1:24" x14ac:dyDescent="0.25">
      <c r="A492">
        <v>5</v>
      </c>
      <c r="B492">
        <v>7</v>
      </c>
      <c r="C492" s="13">
        <f>Arrivals!F492</f>
        <v>255.80947057454995</v>
      </c>
      <c r="D492" s="13">
        <f>Arrivals!K492</f>
        <v>300</v>
      </c>
      <c r="E492" s="14">
        <f>D492*8/Settings!$B$28+Settings!$B$29</f>
        <v>24.02</v>
      </c>
      <c r="F492" s="14">
        <f t="shared" si="107"/>
        <v>255.80947057454995</v>
      </c>
      <c r="G492" s="14">
        <f t="shared" si="120"/>
        <v>307.32931821733092</v>
      </c>
      <c r="H492" s="14">
        <f t="shared" si="108"/>
        <v>307.32931821733092</v>
      </c>
      <c r="I492" s="14">
        <f>MOD(H492-Settings!$B$32,Settings!$B$33)</f>
        <v>307.32931821733092</v>
      </c>
      <c r="J492" s="14">
        <f>IF(I492&lt;Settings!$B$30,IF(Settings!$B$30-I492&gt;=E492,H492,H492+(Settings!$B$30-I492)+Settings!$B$31),H492+(Settings!$B$33-I492))</f>
        <v>307.32931821733092</v>
      </c>
      <c r="K492" s="14">
        <f t="shared" si="109"/>
        <v>331.3493182173309</v>
      </c>
      <c r="L492" s="14">
        <f t="shared" si="110"/>
        <v>331.3493182173309</v>
      </c>
      <c r="M492" s="14">
        <f t="shared" si="121"/>
        <v>307.85024424789725</v>
      </c>
      <c r="N492" s="14">
        <f t="shared" si="111"/>
        <v>331.3493182173309</v>
      </c>
      <c r="O492" s="13">
        <f>Arrivals!I492</f>
        <v>1.2387376495199454</v>
      </c>
      <c r="P492" s="14">
        <f t="shared" si="112"/>
        <v>332.58805586685082</v>
      </c>
      <c r="Q492" s="14">
        <f t="shared" si="113"/>
        <v>76.778585292300875</v>
      </c>
      <c r="R492" s="14">
        <f t="shared" si="114"/>
        <v>51.519847642780974</v>
      </c>
      <c r="S492" s="14">
        <f t="shared" si="115"/>
        <v>0</v>
      </c>
      <c r="T492" s="14">
        <f t="shared" si="116"/>
        <v>0</v>
      </c>
      <c r="U492" s="14">
        <f t="shared" si="117"/>
        <v>51.519847642780974</v>
      </c>
      <c r="V492" t="str">
        <f>IF(MOD(C492-Settings!$B$32,Settings!$B$33)&lt;Settings!$B$30,"Up","Down")</f>
        <v>Up</v>
      </c>
      <c r="W492" s="15">
        <f>IF(OR(E492&gt;Settings!$B$30,Q492&gt;Settings!$B$37),0,1)</f>
        <v>1</v>
      </c>
      <c r="X492" s="15">
        <f>IF(AND(W492=1,Q492&lt;=Settings!$B$36),1,0)</f>
        <v>1</v>
      </c>
    </row>
    <row r="493" spans="1:24" x14ac:dyDescent="0.25">
      <c r="A493">
        <v>5</v>
      </c>
      <c r="B493">
        <v>8</v>
      </c>
      <c r="C493" s="13">
        <f>Arrivals!F493</f>
        <v>261.56616410055807</v>
      </c>
      <c r="D493" s="13">
        <f>Arrivals!K493</f>
        <v>300</v>
      </c>
      <c r="E493" s="14">
        <f>D493*8/Settings!$B$28+Settings!$B$29</f>
        <v>24.02</v>
      </c>
      <c r="F493" s="14">
        <f t="shared" si="107"/>
        <v>261.56616410055807</v>
      </c>
      <c r="G493" s="14">
        <f t="shared" si="120"/>
        <v>331.3493182173309</v>
      </c>
      <c r="H493" s="14">
        <f t="shared" si="108"/>
        <v>331.3493182173309</v>
      </c>
      <c r="I493" s="14">
        <f>MOD(H493-Settings!$B$32,Settings!$B$33)</f>
        <v>331.3493182173309</v>
      </c>
      <c r="J493" s="14">
        <f>IF(I493&lt;Settings!$B$30,IF(Settings!$B$30-I493&gt;=E493,H493,H493+(Settings!$B$30-I493)+Settings!$B$31),H493+(Settings!$B$33-I493))</f>
        <v>331.3493182173309</v>
      </c>
      <c r="K493" s="14">
        <f t="shared" si="109"/>
        <v>355.36931821733089</v>
      </c>
      <c r="L493" s="14">
        <f t="shared" si="110"/>
        <v>355.36931821733089</v>
      </c>
      <c r="M493" s="14">
        <f t="shared" si="121"/>
        <v>332.58805586685082</v>
      </c>
      <c r="N493" s="14">
        <f t="shared" si="111"/>
        <v>355.36931821733089</v>
      </c>
      <c r="O493" s="13">
        <f>Arrivals!I493</f>
        <v>0.27367495012572429</v>
      </c>
      <c r="P493" s="14">
        <f t="shared" si="112"/>
        <v>355.64299316745661</v>
      </c>
      <c r="Q493" s="14">
        <f t="shared" si="113"/>
        <v>94.07682906689854</v>
      </c>
      <c r="R493" s="14">
        <f t="shared" si="114"/>
        <v>69.783154116772835</v>
      </c>
      <c r="S493" s="14">
        <f t="shared" si="115"/>
        <v>0</v>
      </c>
      <c r="T493" s="14">
        <f t="shared" si="116"/>
        <v>0</v>
      </c>
      <c r="U493" s="14">
        <f t="shared" si="117"/>
        <v>69.783154116772835</v>
      </c>
      <c r="V493" t="str">
        <f>IF(MOD(C493-Settings!$B$32,Settings!$B$33)&lt;Settings!$B$30,"Up","Down")</f>
        <v>Up</v>
      </c>
      <c r="W493" s="15">
        <f>IF(OR(E493&gt;Settings!$B$30,Q493&gt;Settings!$B$37),0,1)</f>
        <v>1</v>
      </c>
      <c r="X493" s="15">
        <f>IF(AND(W493=1,Q493&lt;=Settings!$B$36),1,0)</f>
        <v>1</v>
      </c>
    </row>
    <row r="494" spans="1:24" x14ac:dyDescent="0.25">
      <c r="A494">
        <v>5</v>
      </c>
      <c r="B494">
        <v>9</v>
      </c>
      <c r="C494" s="13">
        <f>Arrivals!F494</f>
        <v>317.12250634126895</v>
      </c>
      <c r="D494" s="13">
        <f>Arrivals!K494</f>
        <v>300</v>
      </c>
      <c r="E494" s="14">
        <f>D494*8/Settings!$B$28+Settings!$B$29</f>
        <v>24.02</v>
      </c>
      <c r="F494" s="14">
        <f t="shared" si="107"/>
        <v>317.12250634126895</v>
      </c>
      <c r="G494" s="14">
        <f t="shared" si="120"/>
        <v>355.36931821733089</v>
      </c>
      <c r="H494" s="14">
        <f t="shared" si="108"/>
        <v>355.36931821733089</v>
      </c>
      <c r="I494" s="14">
        <f>MOD(H494-Settings!$B$32,Settings!$B$33)</f>
        <v>355.36931821733089</v>
      </c>
      <c r="J494" s="14">
        <f>IF(I494&lt;Settings!$B$30,IF(Settings!$B$30-I494&gt;=E494,H494,H494+(Settings!$B$30-I494)+Settings!$B$31),H494+(Settings!$B$33-I494))</f>
        <v>355.36931821733089</v>
      </c>
      <c r="K494" s="14">
        <f t="shared" si="109"/>
        <v>379.38931821733087</v>
      </c>
      <c r="L494" s="14">
        <f t="shared" si="110"/>
        <v>379.38931821733087</v>
      </c>
      <c r="M494" s="14">
        <f t="shared" si="121"/>
        <v>355.64299316745661</v>
      </c>
      <c r="N494" s="14">
        <f t="shared" si="111"/>
        <v>379.38931821733087</v>
      </c>
      <c r="O494" s="13">
        <f>Arrivals!I494</f>
        <v>2.4492882829096749</v>
      </c>
      <c r="P494" s="14">
        <f t="shared" si="112"/>
        <v>381.83860650024053</v>
      </c>
      <c r="Q494" s="14">
        <f t="shared" si="113"/>
        <v>64.716100158971585</v>
      </c>
      <c r="R494" s="14">
        <f t="shared" si="114"/>
        <v>38.24681187606194</v>
      </c>
      <c r="S494" s="14">
        <f t="shared" si="115"/>
        <v>0</v>
      </c>
      <c r="T494" s="14">
        <f t="shared" si="116"/>
        <v>0</v>
      </c>
      <c r="U494" s="14">
        <f t="shared" si="117"/>
        <v>38.24681187606194</v>
      </c>
      <c r="V494" t="str">
        <f>IF(MOD(C494-Settings!$B$32,Settings!$B$33)&lt;Settings!$B$30,"Up","Down")</f>
        <v>Up</v>
      </c>
      <c r="W494" s="15">
        <f>IF(OR(E494&gt;Settings!$B$30,Q494&gt;Settings!$B$37),0,1)</f>
        <v>1</v>
      </c>
      <c r="X494" s="15">
        <f>IF(AND(W494=1,Q494&lt;=Settings!$B$36),1,0)</f>
        <v>1</v>
      </c>
    </row>
    <row r="495" spans="1:24" x14ac:dyDescent="0.25">
      <c r="A495">
        <v>5</v>
      </c>
      <c r="B495">
        <v>10</v>
      </c>
      <c r="C495" s="13">
        <f>Arrivals!F495</f>
        <v>400.71437195453075</v>
      </c>
      <c r="D495" s="13">
        <f>Arrivals!K495</f>
        <v>300</v>
      </c>
      <c r="E495" s="14">
        <f>D495*8/Settings!$B$28+Settings!$B$29</f>
        <v>24.02</v>
      </c>
      <c r="F495" s="14">
        <f t="shared" si="107"/>
        <v>400.71437195453075</v>
      </c>
      <c r="G495" s="14">
        <f t="shared" si="120"/>
        <v>379.38931821733087</v>
      </c>
      <c r="H495" s="14">
        <f t="shared" si="108"/>
        <v>400.71437195453075</v>
      </c>
      <c r="I495" s="14">
        <f>MOD(H495-Settings!$B$32,Settings!$B$33)</f>
        <v>400.71437195453075</v>
      </c>
      <c r="J495" s="14">
        <f>IF(I495&lt;Settings!$B$30,IF(Settings!$B$30-I495&gt;=E495,H495,H495+(Settings!$B$30-I495)+Settings!$B$31),H495+(Settings!$B$33-I495))</f>
        <v>400.71437195453075</v>
      </c>
      <c r="K495" s="14">
        <f t="shared" si="109"/>
        <v>424.73437195453073</v>
      </c>
      <c r="L495" s="14">
        <f t="shared" si="110"/>
        <v>424.73437195453073</v>
      </c>
      <c r="M495" s="14">
        <f t="shared" si="121"/>
        <v>381.83860650024053</v>
      </c>
      <c r="N495" s="14">
        <f t="shared" si="111"/>
        <v>424.73437195453073</v>
      </c>
      <c r="O495" s="13">
        <f>Arrivals!I495</f>
        <v>0.34536957776978205</v>
      </c>
      <c r="P495" s="14">
        <f t="shared" si="112"/>
        <v>425.07974153230049</v>
      </c>
      <c r="Q495" s="14">
        <f t="shared" si="113"/>
        <v>24.365369577769741</v>
      </c>
      <c r="R495" s="14">
        <f t="shared" si="114"/>
        <v>0</v>
      </c>
      <c r="S495" s="14">
        <f t="shared" si="115"/>
        <v>0</v>
      </c>
      <c r="T495" s="14">
        <f t="shared" si="116"/>
        <v>0</v>
      </c>
      <c r="U495" s="14">
        <f t="shared" si="117"/>
        <v>0</v>
      </c>
      <c r="V495" t="str">
        <f>IF(MOD(C495-Settings!$B$32,Settings!$B$33)&lt;Settings!$B$30,"Up","Down")</f>
        <v>Up</v>
      </c>
      <c r="W495" s="15">
        <f>IF(OR(E495&gt;Settings!$B$30,Q495&gt;Settings!$B$37),0,1)</f>
        <v>1</v>
      </c>
      <c r="X495" s="15">
        <f>IF(AND(W495=1,Q495&lt;=Settings!$B$36),1,0)</f>
        <v>1</v>
      </c>
    </row>
    <row r="496" spans="1:24" x14ac:dyDescent="0.25">
      <c r="A496">
        <v>5</v>
      </c>
      <c r="B496">
        <v>11</v>
      </c>
      <c r="C496" s="13">
        <f>Arrivals!F496</f>
        <v>410.9236717462262</v>
      </c>
      <c r="D496" s="13">
        <f>Arrivals!K496</f>
        <v>300</v>
      </c>
      <c r="E496" s="14">
        <f>D496*8/Settings!$B$28+Settings!$B$29</f>
        <v>24.02</v>
      </c>
      <c r="F496" s="14">
        <f t="shared" si="107"/>
        <v>410.9236717462262</v>
      </c>
      <c r="G496" s="14">
        <f t="shared" si="120"/>
        <v>424.73437195453073</v>
      </c>
      <c r="H496" s="14">
        <f t="shared" si="108"/>
        <v>424.73437195453073</v>
      </c>
      <c r="I496" s="14">
        <f>MOD(H496-Settings!$B$32,Settings!$B$33)</f>
        <v>424.73437195453073</v>
      </c>
      <c r="J496" s="14">
        <f>IF(I496&lt;Settings!$B$30,IF(Settings!$B$30-I496&gt;=E496,H496,H496+(Settings!$B$30-I496)+Settings!$B$31),H496+(Settings!$B$33-I496))</f>
        <v>424.73437195453073</v>
      </c>
      <c r="K496" s="14">
        <f t="shared" si="109"/>
        <v>448.75437195453071</v>
      </c>
      <c r="L496" s="14">
        <f t="shared" si="110"/>
        <v>448.75437195453071</v>
      </c>
      <c r="M496" s="14">
        <f t="shared" si="121"/>
        <v>425.07974153230049</v>
      </c>
      <c r="N496" s="14">
        <f t="shared" si="111"/>
        <v>448.75437195453071</v>
      </c>
      <c r="O496" s="13">
        <f>Arrivals!I496</f>
        <v>1.2767527353097836</v>
      </c>
      <c r="P496" s="14">
        <f t="shared" si="112"/>
        <v>450.03112468984051</v>
      </c>
      <c r="Q496" s="14">
        <f t="shared" si="113"/>
        <v>39.107452943614305</v>
      </c>
      <c r="R496" s="14">
        <f t="shared" si="114"/>
        <v>13.810700208304524</v>
      </c>
      <c r="S496" s="14">
        <f t="shared" si="115"/>
        <v>0</v>
      </c>
      <c r="T496" s="14">
        <f t="shared" si="116"/>
        <v>0</v>
      </c>
      <c r="U496" s="14">
        <f t="shared" si="117"/>
        <v>13.810700208304524</v>
      </c>
      <c r="V496" t="str">
        <f>IF(MOD(C496-Settings!$B$32,Settings!$B$33)&lt;Settings!$B$30,"Up","Down")</f>
        <v>Up</v>
      </c>
      <c r="W496" s="15">
        <f>IF(OR(E496&gt;Settings!$B$30,Q496&gt;Settings!$B$37),0,1)</f>
        <v>1</v>
      </c>
      <c r="X496" s="15">
        <f>IF(AND(W496=1,Q496&lt;=Settings!$B$36),1,0)</f>
        <v>1</v>
      </c>
    </row>
    <row r="497" spans="1:24" x14ac:dyDescent="0.25">
      <c r="A497">
        <v>5</v>
      </c>
      <c r="B497">
        <v>12</v>
      </c>
      <c r="C497" s="13">
        <f>Arrivals!F497</f>
        <v>487.95367441585773</v>
      </c>
      <c r="D497" s="13">
        <f>Arrivals!K497</f>
        <v>300</v>
      </c>
      <c r="E497" s="14">
        <f>D497*8/Settings!$B$28+Settings!$B$29</f>
        <v>24.02</v>
      </c>
      <c r="F497" s="14">
        <f t="shared" si="107"/>
        <v>487.95367441585773</v>
      </c>
      <c r="G497" s="14">
        <f t="shared" si="120"/>
        <v>448.75437195453071</v>
      </c>
      <c r="H497" s="14">
        <f t="shared" si="108"/>
        <v>487.95367441585773</v>
      </c>
      <c r="I497" s="14">
        <f>MOD(H497-Settings!$B$32,Settings!$B$33)</f>
        <v>487.95367441585773</v>
      </c>
      <c r="J497" s="14">
        <f>IF(I497&lt;Settings!$B$30,IF(Settings!$B$30-I497&gt;=E497,H497,H497+(Settings!$B$30-I497)+Settings!$B$31),H497+(Settings!$B$33-I497))</f>
        <v>487.95367441585773</v>
      </c>
      <c r="K497" s="14">
        <f t="shared" si="109"/>
        <v>511.97367441585772</v>
      </c>
      <c r="L497" s="14">
        <f t="shared" si="110"/>
        <v>511.97367441585772</v>
      </c>
      <c r="M497" s="14">
        <f t="shared" si="121"/>
        <v>450.03112468984051</v>
      </c>
      <c r="N497" s="14">
        <f t="shared" si="111"/>
        <v>511.97367441585772</v>
      </c>
      <c r="O497" s="13">
        <f>Arrivals!I497</f>
        <v>4.8345018696815902</v>
      </c>
      <c r="P497" s="14">
        <f t="shared" si="112"/>
        <v>516.80817628553928</v>
      </c>
      <c r="Q497" s="14">
        <f t="shared" si="113"/>
        <v>28.854501869681542</v>
      </c>
      <c r="R497" s="14">
        <f t="shared" si="114"/>
        <v>0</v>
      </c>
      <c r="S497" s="14">
        <f t="shared" si="115"/>
        <v>0</v>
      </c>
      <c r="T497" s="14">
        <f t="shared" si="116"/>
        <v>0</v>
      </c>
      <c r="U497" s="14">
        <f t="shared" si="117"/>
        <v>0</v>
      </c>
      <c r="V497" t="str">
        <f>IF(MOD(C497-Settings!$B$32,Settings!$B$33)&lt;Settings!$B$30,"Up","Down")</f>
        <v>Up</v>
      </c>
      <c r="W497" s="15">
        <f>IF(OR(E497&gt;Settings!$B$30,Q497&gt;Settings!$B$37),0,1)</f>
        <v>1</v>
      </c>
      <c r="X497" s="15">
        <f>IF(AND(W497=1,Q497&lt;=Settings!$B$36),1,0)</f>
        <v>1</v>
      </c>
    </row>
    <row r="498" spans="1:24" x14ac:dyDescent="0.25">
      <c r="A498">
        <v>5</v>
      </c>
      <c r="B498">
        <v>13</v>
      </c>
      <c r="C498" s="13">
        <f>Arrivals!F498</f>
        <v>629.86707551505583</v>
      </c>
      <c r="D498" s="13">
        <f>Arrivals!K498</f>
        <v>300</v>
      </c>
      <c r="E498" s="14">
        <f>D498*8/Settings!$B$28+Settings!$B$29</f>
        <v>24.02</v>
      </c>
      <c r="F498" s="14">
        <f t="shared" si="107"/>
        <v>629.86707551505583</v>
      </c>
      <c r="G498" s="14">
        <f t="shared" si="120"/>
        <v>511.97367441585772</v>
      </c>
      <c r="H498" s="14">
        <f t="shared" si="108"/>
        <v>629.86707551505583</v>
      </c>
      <c r="I498" s="14">
        <f>MOD(H498-Settings!$B$32,Settings!$B$33)</f>
        <v>629.86707551505583</v>
      </c>
      <c r="J498" s="14">
        <f>IF(I498&lt;Settings!$B$30,IF(Settings!$B$30-I498&gt;=E498,H498,H498+(Settings!$B$30-I498)+Settings!$B$31),H498+(Settings!$B$33-I498))</f>
        <v>720</v>
      </c>
      <c r="K498" s="14">
        <f t="shared" si="109"/>
        <v>744.02</v>
      </c>
      <c r="L498" s="14">
        <f t="shared" si="110"/>
        <v>744.02</v>
      </c>
      <c r="M498" s="14">
        <f t="shared" si="121"/>
        <v>516.80817628553928</v>
      </c>
      <c r="N498" s="14">
        <f t="shared" si="111"/>
        <v>744.02</v>
      </c>
      <c r="O498" s="13">
        <f>Arrivals!I498</f>
        <v>1.4536662901669715</v>
      </c>
      <c r="P498" s="14">
        <f t="shared" si="112"/>
        <v>745.47366629016699</v>
      </c>
      <c r="Q498" s="14">
        <f t="shared" si="113"/>
        <v>115.60659077511116</v>
      </c>
      <c r="R498" s="14">
        <f t="shared" si="114"/>
        <v>0</v>
      </c>
      <c r="S498" s="14">
        <f t="shared" si="115"/>
        <v>90.132924484944169</v>
      </c>
      <c r="T498" s="14">
        <f t="shared" si="116"/>
        <v>0</v>
      </c>
      <c r="U498" s="14">
        <f t="shared" si="117"/>
        <v>90.132924484944169</v>
      </c>
      <c r="V498" t="str">
        <f>IF(MOD(C498-Settings!$B$32,Settings!$B$33)&lt;Settings!$B$30,"Up","Down")</f>
        <v>Down</v>
      </c>
      <c r="W498" s="15">
        <f>IF(OR(E498&gt;Settings!$B$30,Q498&gt;Settings!$B$37),0,1)</f>
        <v>1</v>
      </c>
      <c r="X498" s="15">
        <f>IF(AND(W498=1,Q498&lt;=Settings!$B$36),1,0)</f>
        <v>1</v>
      </c>
    </row>
    <row r="499" spans="1:24" x14ac:dyDescent="0.25">
      <c r="A499">
        <v>5</v>
      </c>
      <c r="B499">
        <v>14</v>
      </c>
      <c r="C499" s="13">
        <f>Arrivals!F499</f>
        <v>655.41414597798098</v>
      </c>
      <c r="D499" s="13">
        <f>Arrivals!K499</f>
        <v>300</v>
      </c>
      <c r="E499" s="14">
        <f>D499*8/Settings!$B$28+Settings!$B$29</f>
        <v>24.02</v>
      </c>
      <c r="F499" s="14">
        <f t="shared" si="107"/>
        <v>655.41414597798098</v>
      </c>
      <c r="G499" s="14">
        <f t="shared" si="120"/>
        <v>744.02</v>
      </c>
      <c r="H499" s="14">
        <f t="shared" si="108"/>
        <v>744.02</v>
      </c>
      <c r="I499" s="14">
        <f>MOD(H499-Settings!$B$32,Settings!$B$33)</f>
        <v>24.019999999999982</v>
      </c>
      <c r="J499" s="14">
        <f>IF(I499&lt;Settings!$B$30,IF(Settings!$B$30-I499&gt;=E499,H499,H499+(Settings!$B$30-I499)+Settings!$B$31),H499+(Settings!$B$33-I499))</f>
        <v>744.02</v>
      </c>
      <c r="K499" s="14">
        <f t="shared" si="109"/>
        <v>768.04</v>
      </c>
      <c r="L499" s="14">
        <f t="shared" si="110"/>
        <v>768.04</v>
      </c>
      <c r="M499" s="14">
        <f t="shared" si="121"/>
        <v>745.47366629016699</v>
      </c>
      <c r="N499" s="14">
        <f t="shared" si="111"/>
        <v>768.04</v>
      </c>
      <c r="O499" s="13">
        <f>Arrivals!I499</f>
        <v>0.6398835397810686</v>
      </c>
      <c r="P499" s="14">
        <f t="shared" si="112"/>
        <v>768.67988353978103</v>
      </c>
      <c r="Q499" s="14">
        <f t="shared" si="113"/>
        <v>113.26573756180005</v>
      </c>
      <c r="R499" s="14">
        <f t="shared" si="114"/>
        <v>88.605854022019003</v>
      </c>
      <c r="S499" s="14">
        <f t="shared" si="115"/>
        <v>0</v>
      </c>
      <c r="T499" s="14">
        <f t="shared" si="116"/>
        <v>0</v>
      </c>
      <c r="U499" s="14">
        <f t="shared" si="117"/>
        <v>88.605854022019003</v>
      </c>
      <c r="V499" t="str">
        <f>IF(MOD(C499-Settings!$B$32,Settings!$B$33)&lt;Settings!$B$30,"Up","Down")</f>
        <v>Down</v>
      </c>
      <c r="W499" s="15">
        <f>IF(OR(E499&gt;Settings!$B$30,Q499&gt;Settings!$B$37),0,1)</f>
        <v>1</v>
      </c>
      <c r="X499" s="15">
        <f>IF(AND(W499=1,Q499&lt;=Settings!$B$36),1,0)</f>
        <v>1</v>
      </c>
    </row>
    <row r="500" spans="1:24" x14ac:dyDescent="0.25">
      <c r="A500">
        <v>5</v>
      </c>
      <c r="B500">
        <v>15</v>
      </c>
      <c r="C500" s="13">
        <f>Arrivals!F500</f>
        <v>729.26193845255534</v>
      </c>
      <c r="D500" s="13">
        <f>Arrivals!K500</f>
        <v>300</v>
      </c>
      <c r="E500" s="14">
        <f>D500*8/Settings!$B$28+Settings!$B$29</f>
        <v>24.02</v>
      </c>
      <c r="F500" s="14">
        <f t="shared" si="107"/>
        <v>729.26193845255534</v>
      </c>
      <c r="G500" s="14">
        <f t="shared" si="120"/>
        <v>768.04</v>
      </c>
      <c r="H500" s="14">
        <f t="shared" si="108"/>
        <v>768.04</v>
      </c>
      <c r="I500" s="14">
        <f>MOD(H500-Settings!$B$32,Settings!$B$33)</f>
        <v>48.039999999999964</v>
      </c>
      <c r="J500" s="14">
        <f>IF(I500&lt;Settings!$B$30,IF(Settings!$B$30-I500&gt;=E500,H500,H500+(Settings!$B$30-I500)+Settings!$B$31),H500+(Settings!$B$33-I500))</f>
        <v>768.04</v>
      </c>
      <c r="K500" s="14">
        <f t="shared" si="109"/>
        <v>792.06</v>
      </c>
      <c r="L500" s="14">
        <f t="shared" si="110"/>
        <v>792.06</v>
      </c>
      <c r="M500" s="14">
        <f t="shared" si="121"/>
        <v>768.67988353978103</v>
      </c>
      <c r="N500" s="14">
        <f t="shared" si="111"/>
        <v>792.06</v>
      </c>
      <c r="O500" s="13">
        <f>Arrivals!I500</f>
        <v>3.6887073212539891</v>
      </c>
      <c r="P500" s="14">
        <f t="shared" si="112"/>
        <v>795.74870732125396</v>
      </c>
      <c r="Q500" s="14">
        <f t="shared" si="113"/>
        <v>66.486768868698618</v>
      </c>
      <c r="R500" s="14">
        <f t="shared" si="114"/>
        <v>38.778061547444622</v>
      </c>
      <c r="S500" s="14">
        <f t="shared" si="115"/>
        <v>0</v>
      </c>
      <c r="T500" s="14">
        <f t="shared" si="116"/>
        <v>0</v>
      </c>
      <c r="U500" s="14">
        <f t="shared" si="117"/>
        <v>38.778061547444622</v>
      </c>
      <c r="V500" t="str">
        <f>IF(MOD(C500-Settings!$B$32,Settings!$B$33)&lt;Settings!$B$30,"Up","Down")</f>
        <v>Up</v>
      </c>
      <c r="W500" s="15">
        <f>IF(OR(E500&gt;Settings!$B$30,Q500&gt;Settings!$B$37),0,1)</f>
        <v>1</v>
      </c>
      <c r="X500" s="15">
        <f>IF(AND(W500=1,Q500&lt;=Settings!$B$36),1,0)</f>
        <v>1</v>
      </c>
    </row>
    <row r="501" spans="1:24" x14ac:dyDescent="0.25">
      <c r="A501">
        <v>5</v>
      </c>
      <c r="B501">
        <v>16</v>
      </c>
      <c r="C501" s="13">
        <f>Arrivals!F501</f>
        <v>755.12244740026699</v>
      </c>
      <c r="D501" s="13">
        <f>Arrivals!K501</f>
        <v>300</v>
      </c>
      <c r="E501" s="14">
        <f>D501*8/Settings!$B$28+Settings!$B$29</f>
        <v>24.02</v>
      </c>
      <c r="F501" s="14">
        <f t="shared" si="107"/>
        <v>755.12244740026699</v>
      </c>
      <c r="G501" s="14">
        <f t="shared" si="120"/>
        <v>792.06</v>
      </c>
      <c r="H501" s="14">
        <f t="shared" si="108"/>
        <v>792.06</v>
      </c>
      <c r="I501" s="14">
        <f>MOD(H501-Settings!$B$32,Settings!$B$33)</f>
        <v>72.059999999999945</v>
      </c>
      <c r="J501" s="14">
        <f>IF(I501&lt;Settings!$B$30,IF(Settings!$B$30-I501&gt;=E501,H501,H501+(Settings!$B$30-I501)+Settings!$B$31),H501+(Settings!$B$33-I501))</f>
        <v>792.06</v>
      </c>
      <c r="K501" s="14">
        <f t="shared" si="109"/>
        <v>816.07999999999993</v>
      </c>
      <c r="L501" s="14">
        <f t="shared" si="110"/>
        <v>816.07999999999993</v>
      </c>
      <c r="M501" s="14">
        <f t="shared" si="121"/>
        <v>795.74870732125396</v>
      </c>
      <c r="N501" s="14">
        <f t="shared" si="111"/>
        <v>816.07999999999993</v>
      </c>
      <c r="O501" s="13">
        <f>Arrivals!I501</f>
        <v>4.2548864173105798</v>
      </c>
      <c r="P501" s="14">
        <f t="shared" si="112"/>
        <v>820.33488641731049</v>
      </c>
      <c r="Q501" s="14">
        <f t="shared" si="113"/>
        <v>65.212439017043494</v>
      </c>
      <c r="R501" s="14">
        <f t="shared" si="114"/>
        <v>36.937552599732953</v>
      </c>
      <c r="S501" s="14">
        <f t="shared" si="115"/>
        <v>0</v>
      </c>
      <c r="T501" s="14">
        <f t="shared" si="116"/>
        <v>0</v>
      </c>
      <c r="U501" s="14">
        <f t="shared" si="117"/>
        <v>36.937552599732953</v>
      </c>
      <c r="V501" t="str">
        <f>IF(MOD(C501-Settings!$B$32,Settings!$B$33)&lt;Settings!$B$30,"Up","Down")</f>
        <v>Up</v>
      </c>
      <c r="W501" s="15">
        <f>IF(OR(E501&gt;Settings!$B$30,Q501&gt;Settings!$B$37),0,1)</f>
        <v>1</v>
      </c>
      <c r="X501" s="15">
        <f>IF(AND(W501=1,Q501&lt;=Settings!$B$36),1,0)</f>
        <v>1</v>
      </c>
    </row>
    <row r="502" spans="1:24" x14ac:dyDescent="0.25">
      <c r="A502">
        <v>5</v>
      </c>
      <c r="B502">
        <v>17</v>
      </c>
      <c r="C502" s="13">
        <f>Arrivals!F502</f>
        <v>902.28032602282792</v>
      </c>
      <c r="D502" s="13">
        <f>Arrivals!K502</f>
        <v>300</v>
      </c>
      <c r="E502" s="14">
        <f>D502*8/Settings!$B$28+Settings!$B$29</f>
        <v>24.02</v>
      </c>
      <c r="F502" s="14">
        <f t="shared" si="107"/>
        <v>902.28032602282792</v>
      </c>
      <c r="G502" s="14">
        <f t="shared" si="120"/>
        <v>816.07999999999993</v>
      </c>
      <c r="H502" s="14">
        <f t="shared" si="108"/>
        <v>902.28032602282792</v>
      </c>
      <c r="I502" s="14">
        <f>MOD(H502-Settings!$B$32,Settings!$B$33)</f>
        <v>182.28032602282792</v>
      </c>
      <c r="J502" s="14">
        <f>IF(I502&lt;Settings!$B$30,IF(Settings!$B$30-I502&gt;=E502,H502,H502+(Settings!$B$30-I502)+Settings!$B$31),H502+(Settings!$B$33-I502))</f>
        <v>902.28032602282792</v>
      </c>
      <c r="K502" s="14">
        <f t="shared" si="109"/>
        <v>926.3003260228279</v>
      </c>
      <c r="L502" s="14">
        <f t="shared" si="110"/>
        <v>926.3003260228279</v>
      </c>
      <c r="M502" s="14">
        <f t="shared" si="121"/>
        <v>820.33488641731049</v>
      </c>
      <c r="N502" s="14">
        <f t="shared" si="111"/>
        <v>926.3003260228279</v>
      </c>
      <c r="O502" s="13">
        <f>Arrivals!I502</f>
        <v>5.5035888595856051</v>
      </c>
      <c r="P502" s="14">
        <f t="shared" si="112"/>
        <v>931.80391488241355</v>
      </c>
      <c r="Q502" s="14">
        <f t="shared" si="113"/>
        <v>29.52358885958563</v>
      </c>
      <c r="R502" s="14">
        <f t="shared" si="114"/>
        <v>0</v>
      </c>
      <c r="S502" s="14">
        <f t="shared" si="115"/>
        <v>0</v>
      </c>
      <c r="T502" s="14">
        <f t="shared" si="116"/>
        <v>0</v>
      </c>
      <c r="U502" s="14">
        <f t="shared" si="117"/>
        <v>0</v>
      </c>
      <c r="V502" t="str">
        <f>IF(MOD(C502-Settings!$B$32,Settings!$B$33)&lt;Settings!$B$30,"Up","Down")</f>
        <v>Up</v>
      </c>
      <c r="W502" s="15">
        <f>IF(OR(E502&gt;Settings!$B$30,Q502&gt;Settings!$B$37),0,1)</f>
        <v>1</v>
      </c>
      <c r="X502" s="15">
        <f>IF(AND(W502=1,Q502&lt;=Settings!$B$36),1,0)</f>
        <v>1</v>
      </c>
    </row>
    <row r="503" spans="1:24" x14ac:dyDescent="0.25">
      <c r="A503">
        <v>5</v>
      </c>
      <c r="B503">
        <v>18</v>
      </c>
      <c r="C503" s="13">
        <f>Arrivals!F503</f>
        <v>940.93719491011848</v>
      </c>
      <c r="D503" s="13">
        <f>Arrivals!K503</f>
        <v>300</v>
      </c>
      <c r="E503" s="14">
        <f>D503*8/Settings!$B$28+Settings!$B$29</f>
        <v>24.02</v>
      </c>
      <c r="F503" s="14">
        <f t="shared" si="107"/>
        <v>940.93719491011848</v>
      </c>
      <c r="G503" s="14">
        <f t="shared" si="120"/>
        <v>926.3003260228279</v>
      </c>
      <c r="H503" s="14">
        <f t="shared" si="108"/>
        <v>940.93719491011848</v>
      </c>
      <c r="I503" s="14">
        <f>MOD(H503-Settings!$B$32,Settings!$B$33)</f>
        <v>220.93719491011848</v>
      </c>
      <c r="J503" s="14">
        <f>IF(I503&lt;Settings!$B$30,IF(Settings!$B$30-I503&gt;=E503,H503,H503+(Settings!$B$30-I503)+Settings!$B$31),H503+(Settings!$B$33-I503))</f>
        <v>940.93719491011848</v>
      </c>
      <c r="K503" s="14">
        <f t="shared" si="109"/>
        <v>964.95719491011846</v>
      </c>
      <c r="L503" s="14">
        <f t="shared" si="110"/>
        <v>964.95719491011846</v>
      </c>
      <c r="M503" s="14">
        <f t="shared" si="121"/>
        <v>931.80391488241355</v>
      </c>
      <c r="N503" s="14">
        <f t="shared" si="111"/>
        <v>964.95719491011846</v>
      </c>
      <c r="O503" s="13">
        <f>Arrivals!I503</f>
        <v>1.6372646668371849</v>
      </c>
      <c r="P503" s="14">
        <f t="shared" si="112"/>
        <v>966.59445957695561</v>
      </c>
      <c r="Q503" s="14">
        <f t="shared" si="113"/>
        <v>25.657264666837136</v>
      </c>
      <c r="R503" s="14">
        <f t="shared" si="114"/>
        <v>0</v>
      </c>
      <c r="S503" s="14">
        <f t="shared" si="115"/>
        <v>0</v>
      </c>
      <c r="T503" s="14">
        <f t="shared" si="116"/>
        <v>0</v>
      </c>
      <c r="U503" s="14">
        <f t="shared" si="117"/>
        <v>0</v>
      </c>
      <c r="V503" t="str">
        <f>IF(MOD(C503-Settings!$B$32,Settings!$B$33)&lt;Settings!$B$30,"Up","Down")</f>
        <v>Up</v>
      </c>
      <c r="W503" s="15">
        <f>IF(OR(E503&gt;Settings!$B$30,Q503&gt;Settings!$B$37),0,1)</f>
        <v>1</v>
      </c>
      <c r="X503" s="15">
        <f>IF(AND(W503=1,Q503&lt;=Settings!$B$36),1,0)</f>
        <v>1</v>
      </c>
    </row>
    <row r="504" spans="1:24" x14ac:dyDescent="0.25">
      <c r="A504">
        <v>5</v>
      </c>
      <c r="B504">
        <v>19</v>
      </c>
      <c r="C504" s="13">
        <f>Arrivals!F504</f>
        <v>1004.8834250153546</v>
      </c>
      <c r="D504" s="13">
        <f>Arrivals!K504</f>
        <v>300</v>
      </c>
      <c r="E504" s="14">
        <f>D504*8/Settings!$B$28+Settings!$B$29</f>
        <v>24.02</v>
      </c>
      <c r="F504" s="14">
        <f t="shared" si="107"/>
        <v>1004.8834250153546</v>
      </c>
      <c r="G504" s="14">
        <f t="shared" si="120"/>
        <v>964.95719491011846</v>
      </c>
      <c r="H504" s="14">
        <f t="shared" si="108"/>
        <v>1004.8834250153546</v>
      </c>
      <c r="I504" s="14">
        <f>MOD(H504-Settings!$B$32,Settings!$B$33)</f>
        <v>284.88342501535465</v>
      </c>
      <c r="J504" s="14">
        <f>IF(I504&lt;Settings!$B$30,IF(Settings!$B$30-I504&gt;=E504,H504,H504+(Settings!$B$30-I504)+Settings!$B$31),H504+(Settings!$B$33-I504))</f>
        <v>1004.8834250153546</v>
      </c>
      <c r="K504" s="14">
        <f t="shared" si="109"/>
        <v>1028.9034250153547</v>
      </c>
      <c r="L504" s="14">
        <f t="shared" si="110"/>
        <v>1028.9034250153547</v>
      </c>
      <c r="M504" s="14">
        <f t="shared" si="121"/>
        <v>966.59445957695561</v>
      </c>
      <c r="N504" s="14">
        <f t="shared" si="111"/>
        <v>1028.9034250153547</v>
      </c>
      <c r="O504" s="13">
        <f>Arrivals!I504</f>
        <v>2.0445131374504788</v>
      </c>
      <c r="P504" s="14">
        <f t="shared" si="112"/>
        <v>1030.9479381528051</v>
      </c>
      <c r="Q504" s="14">
        <f t="shared" si="113"/>
        <v>26.06451313745049</v>
      </c>
      <c r="R504" s="14">
        <f t="shared" si="114"/>
        <v>0</v>
      </c>
      <c r="S504" s="14">
        <f t="shared" si="115"/>
        <v>0</v>
      </c>
      <c r="T504" s="14">
        <f t="shared" si="116"/>
        <v>0</v>
      </c>
      <c r="U504" s="14">
        <f t="shared" si="117"/>
        <v>0</v>
      </c>
      <c r="V504" t="str">
        <f>IF(MOD(C504-Settings!$B$32,Settings!$B$33)&lt;Settings!$B$30,"Up","Down")</f>
        <v>Up</v>
      </c>
      <c r="W504" s="15">
        <f>IF(OR(E504&gt;Settings!$B$30,Q504&gt;Settings!$B$37),0,1)</f>
        <v>1</v>
      </c>
      <c r="X504" s="15">
        <f>IF(AND(W504=1,Q504&lt;=Settings!$B$36),1,0)</f>
        <v>1</v>
      </c>
    </row>
    <row r="505" spans="1:24" x14ac:dyDescent="0.25">
      <c r="A505">
        <v>5</v>
      </c>
      <c r="B505">
        <v>20</v>
      </c>
      <c r="C505" s="13">
        <f>Arrivals!F505</f>
        <v>1063.1583807846732</v>
      </c>
      <c r="D505" s="13">
        <f>Arrivals!K505</f>
        <v>300</v>
      </c>
      <c r="E505" s="14">
        <f>D505*8/Settings!$B$28+Settings!$B$29</f>
        <v>24.02</v>
      </c>
      <c r="F505" s="14">
        <f t="shared" si="107"/>
        <v>1063.1583807846732</v>
      </c>
      <c r="G505" s="14">
        <f t="shared" si="120"/>
        <v>1028.9034250153547</v>
      </c>
      <c r="H505" s="14">
        <f t="shared" si="108"/>
        <v>1063.1583807846732</v>
      </c>
      <c r="I505" s="14">
        <f>MOD(H505-Settings!$B$32,Settings!$B$33)</f>
        <v>343.15838078467323</v>
      </c>
      <c r="J505" s="14">
        <f>IF(I505&lt;Settings!$B$30,IF(Settings!$B$30-I505&gt;=E505,H505,H505+(Settings!$B$30-I505)+Settings!$B$31),H505+(Settings!$B$33-I505))</f>
        <v>1063.1583807846732</v>
      </c>
      <c r="K505" s="14">
        <f t="shared" si="109"/>
        <v>1087.1783807846732</v>
      </c>
      <c r="L505" s="14">
        <f t="shared" si="110"/>
        <v>1087.1783807846732</v>
      </c>
      <c r="M505" s="14">
        <f t="shared" si="121"/>
        <v>1030.9479381528051</v>
      </c>
      <c r="N505" s="14">
        <f t="shared" si="111"/>
        <v>1087.1783807846732</v>
      </c>
      <c r="O505" s="13">
        <f>Arrivals!I505</f>
        <v>7.6321349332769</v>
      </c>
      <c r="P505" s="14">
        <f t="shared" si="112"/>
        <v>1094.81051571795</v>
      </c>
      <c r="Q505" s="14">
        <f t="shared" si="113"/>
        <v>31.652134933276784</v>
      </c>
      <c r="R505" s="14">
        <f t="shared" si="114"/>
        <v>0</v>
      </c>
      <c r="S505" s="14">
        <f t="shared" si="115"/>
        <v>0</v>
      </c>
      <c r="T505" s="14">
        <f t="shared" si="116"/>
        <v>0</v>
      </c>
      <c r="U505" s="14">
        <f t="shared" si="117"/>
        <v>0</v>
      </c>
      <c r="V505" t="str">
        <f>IF(MOD(C505-Settings!$B$32,Settings!$B$33)&lt;Settings!$B$30,"Up","Down")</f>
        <v>Up</v>
      </c>
      <c r="W505" s="15">
        <f>IF(OR(E505&gt;Settings!$B$30,Q505&gt;Settings!$B$37),0,1)</f>
        <v>1</v>
      </c>
      <c r="X505" s="15">
        <f>IF(AND(W505=1,Q505&lt;=Settings!$B$36),1,0)</f>
        <v>1</v>
      </c>
    </row>
    <row r="506" spans="1:24" x14ac:dyDescent="0.25">
      <c r="A506">
        <v>5</v>
      </c>
      <c r="B506">
        <v>21</v>
      </c>
      <c r="C506" s="13">
        <f>Arrivals!F506</f>
        <v>1136.5626088110419</v>
      </c>
      <c r="D506" s="13">
        <f>Arrivals!K506</f>
        <v>300</v>
      </c>
      <c r="E506" s="14">
        <f>D506*8/Settings!$B$28+Settings!$B$29</f>
        <v>24.02</v>
      </c>
      <c r="F506" s="14">
        <f t="shared" si="107"/>
        <v>1136.5626088110419</v>
      </c>
      <c r="G506" s="14">
        <f t="shared" si="120"/>
        <v>1087.1783807846732</v>
      </c>
      <c r="H506" s="14">
        <f t="shared" si="108"/>
        <v>1136.5626088110419</v>
      </c>
      <c r="I506" s="14">
        <f>MOD(H506-Settings!$B$32,Settings!$B$33)</f>
        <v>416.56260881104186</v>
      </c>
      <c r="J506" s="14">
        <f>IF(I506&lt;Settings!$B$30,IF(Settings!$B$30-I506&gt;=E506,H506,H506+(Settings!$B$30-I506)+Settings!$B$31),H506+(Settings!$B$33-I506))</f>
        <v>1136.5626088110419</v>
      </c>
      <c r="K506" s="14">
        <f t="shared" si="109"/>
        <v>1160.5826088110418</v>
      </c>
      <c r="L506" s="14">
        <f t="shared" si="110"/>
        <v>1160.5826088110418</v>
      </c>
      <c r="M506" s="14">
        <f t="shared" si="121"/>
        <v>1094.81051571795</v>
      </c>
      <c r="N506" s="14">
        <f t="shared" si="111"/>
        <v>1160.5826088110418</v>
      </c>
      <c r="O506" s="13">
        <f>Arrivals!I506</f>
        <v>1.5104807362500512</v>
      </c>
      <c r="P506" s="14">
        <f t="shared" si="112"/>
        <v>1162.0930895472918</v>
      </c>
      <c r="Q506" s="14">
        <f t="shared" si="113"/>
        <v>25.530480736249956</v>
      </c>
      <c r="R506" s="14">
        <f t="shared" si="114"/>
        <v>0</v>
      </c>
      <c r="S506" s="14">
        <f t="shared" si="115"/>
        <v>0</v>
      </c>
      <c r="T506" s="14">
        <f t="shared" si="116"/>
        <v>0</v>
      </c>
      <c r="U506" s="14">
        <f t="shared" si="117"/>
        <v>0</v>
      </c>
      <c r="V506" t="str">
        <f>IF(MOD(C506-Settings!$B$32,Settings!$B$33)&lt;Settings!$B$30,"Up","Down")</f>
        <v>Up</v>
      </c>
      <c r="W506" s="15">
        <f>IF(OR(E506&gt;Settings!$B$30,Q506&gt;Settings!$B$37),0,1)</f>
        <v>1</v>
      </c>
      <c r="X506" s="15">
        <f>IF(AND(W506=1,Q506&lt;=Settings!$B$36),1,0)</f>
        <v>1</v>
      </c>
    </row>
    <row r="507" spans="1:24" x14ac:dyDescent="0.25">
      <c r="A507">
        <v>5</v>
      </c>
      <c r="B507">
        <v>22</v>
      </c>
      <c r="C507" s="13">
        <f>Arrivals!F507</f>
        <v>1293.8508322814484</v>
      </c>
      <c r="D507" s="13">
        <f>Arrivals!K507</f>
        <v>300</v>
      </c>
      <c r="E507" s="14">
        <f>D507*8/Settings!$B$28+Settings!$B$29</f>
        <v>24.02</v>
      </c>
      <c r="F507" s="14">
        <f t="shared" si="107"/>
        <v>1293.8508322814484</v>
      </c>
      <c r="G507" s="14">
        <f t="shared" si="120"/>
        <v>1160.5826088110418</v>
      </c>
      <c r="H507" s="14">
        <f t="shared" si="108"/>
        <v>1293.8508322814484</v>
      </c>
      <c r="I507" s="14">
        <f>MOD(H507-Settings!$B$32,Settings!$B$33)</f>
        <v>573.85083228144845</v>
      </c>
      <c r="J507" s="14">
        <f>IF(I507&lt;Settings!$B$30,IF(Settings!$B$30-I507&gt;=E507,H507,H507+(Settings!$B$30-I507)+Settings!$B$31),H507+(Settings!$B$33-I507))</f>
        <v>1293.8508322814484</v>
      </c>
      <c r="K507" s="14">
        <f t="shared" si="109"/>
        <v>1317.8708322814484</v>
      </c>
      <c r="L507" s="14">
        <f t="shared" si="110"/>
        <v>1317.8708322814484</v>
      </c>
      <c r="M507" s="14">
        <f t="shared" si="121"/>
        <v>1162.0930895472918</v>
      </c>
      <c r="N507" s="14">
        <f t="shared" si="111"/>
        <v>1317.8708322814484</v>
      </c>
      <c r="O507" s="13">
        <f>Arrivals!I507</f>
        <v>12.487909720037587</v>
      </c>
      <c r="P507" s="14">
        <f t="shared" si="112"/>
        <v>1330.358742001486</v>
      </c>
      <c r="Q507" s="14">
        <f t="shared" si="113"/>
        <v>36.50790972003756</v>
      </c>
      <c r="R507" s="14">
        <f t="shared" si="114"/>
        <v>0</v>
      </c>
      <c r="S507" s="14">
        <f t="shared" si="115"/>
        <v>0</v>
      </c>
      <c r="T507" s="14">
        <f t="shared" si="116"/>
        <v>0</v>
      </c>
      <c r="U507" s="14">
        <f t="shared" si="117"/>
        <v>0</v>
      </c>
      <c r="V507" t="str">
        <f>IF(MOD(C507-Settings!$B$32,Settings!$B$33)&lt;Settings!$B$30,"Up","Down")</f>
        <v>Up</v>
      </c>
      <c r="W507" s="15">
        <f>IF(OR(E507&gt;Settings!$B$30,Q507&gt;Settings!$B$37),0,1)</f>
        <v>1</v>
      </c>
      <c r="X507" s="15">
        <f>IF(AND(W507=1,Q507&lt;=Settings!$B$36),1,0)</f>
        <v>1</v>
      </c>
    </row>
    <row r="508" spans="1:24" x14ac:dyDescent="0.25">
      <c r="A508">
        <v>5</v>
      </c>
      <c r="B508">
        <v>23</v>
      </c>
      <c r="C508" s="13">
        <f>Arrivals!F508</f>
        <v>1307.2491697706496</v>
      </c>
      <c r="D508" s="13">
        <f>Arrivals!K508</f>
        <v>300</v>
      </c>
      <c r="E508" s="14">
        <f>D508*8/Settings!$B$28+Settings!$B$29</f>
        <v>24.02</v>
      </c>
      <c r="F508" s="14">
        <f t="shared" si="107"/>
        <v>1307.2491697706496</v>
      </c>
      <c r="G508" s="14">
        <f t="shared" si="120"/>
        <v>1317.8708322814484</v>
      </c>
      <c r="H508" s="14">
        <f t="shared" si="108"/>
        <v>1317.8708322814484</v>
      </c>
      <c r="I508" s="14">
        <f>MOD(H508-Settings!$B$32,Settings!$B$33)</f>
        <v>597.87083228144843</v>
      </c>
      <c r="J508" s="14">
        <f>IF(I508&lt;Settings!$B$30,IF(Settings!$B$30-I508&gt;=E508,H508,H508+(Settings!$B$30-I508)+Settings!$B$31),H508+(Settings!$B$33-I508))</f>
        <v>1440</v>
      </c>
      <c r="K508" s="14">
        <f t="shared" si="109"/>
        <v>1464.02</v>
      </c>
      <c r="L508" s="14">
        <f t="shared" si="110"/>
        <v>1464.02</v>
      </c>
      <c r="M508" s="14">
        <f t="shared" si="121"/>
        <v>1330.358742001486</v>
      </c>
      <c r="N508" s="14">
        <f t="shared" si="111"/>
        <v>1464.02</v>
      </c>
      <c r="O508" s="13">
        <f>Arrivals!I508</f>
        <v>1.5225188425765839</v>
      </c>
      <c r="P508" s="14">
        <f t="shared" si="112"/>
        <v>1465.5425188425766</v>
      </c>
      <c r="Q508" s="14">
        <f t="shared" si="113"/>
        <v>158.29334907192697</v>
      </c>
      <c r="R508" s="14">
        <f t="shared" si="114"/>
        <v>10.621662510798842</v>
      </c>
      <c r="S508" s="14">
        <f t="shared" si="115"/>
        <v>122.12916771855157</v>
      </c>
      <c r="T508" s="14">
        <f t="shared" si="116"/>
        <v>0</v>
      </c>
      <c r="U508" s="14">
        <f t="shared" si="117"/>
        <v>132.75083022935041</v>
      </c>
      <c r="V508" t="str">
        <f>IF(MOD(C508-Settings!$B$32,Settings!$B$33)&lt;Settings!$B$30,"Up","Down")</f>
        <v>Up</v>
      </c>
      <c r="W508" s="15">
        <f>IF(OR(E508&gt;Settings!$B$30,Q508&gt;Settings!$B$37),0,1)</f>
        <v>1</v>
      </c>
      <c r="X508" s="15">
        <f>IF(AND(W508=1,Q508&lt;=Settings!$B$36),1,0)</f>
        <v>0</v>
      </c>
    </row>
    <row r="509" spans="1:24" x14ac:dyDescent="0.25">
      <c r="A509">
        <v>5</v>
      </c>
      <c r="B509">
        <v>24</v>
      </c>
      <c r="C509" s="13">
        <f>Arrivals!F509</f>
        <v>1359.1563662640804</v>
      </c>
      <c r="D509" s="13">
        <f>Arrivals!K509</f>
        <v>300</v>
      </c>
      <c r="E509" s="14">
        <f>D509*8/Settings!$B$28+Settings!$B$29</f>
        <v>24.02</v>
      </c>
      <c r="F509" s="14">
        <f t="shared" si="107"/>
        <v>1359.1563662640804</v>
      </c>
      <c r="G509" s="14">
        <f t="shared" si="120"/>
        <v>1464.02</v>
      </c>
      <c r="H509" s="14">
        <f t="shared" si="108"/>
        <v>1464.02</v>
      </c>
      <c r="I509" s="14">
        <f>MOD(H509-Settings!$B$32,Settings!$B$33)</f>
        <v>24.019999999999982</v>
      </c>
      <c r="J509" s="14">
        <f>IF(I509&lt;Settings!$B$30,IF(Settings!$B$30-I509&gt;=E509,H509,H509+(Settings!$B$30-I509)+Settings!$B$31),H509+(Settings!$B$33-I509))</f>
        <v>1464.02</v>
      </c>
      <c r="K509" s="14">
        <f t="shared" si="109"/>
        <v>1488.04</v>
      </c>
      <c r="L509" s="14">
        <f t="shared" si="110"/>
        <v>1488.04</v>
      </c>
      <c r="M509" s="14">
        <f t="shared" si="121"/>
        <v>1465.5425188425766</v>
      </c>
      <c r="N509" s="14">
        <f t="shared" si="111"/>
        <v>1488.04</v>
      </c>
      <c r="O509" s="13">
        <f>Arrivals!I509</f>
        <v>3.4386610982079939</v>
      </c>
      <c r="P509" s="14">
        <f t="shared" si="112"/>
        <v>1491.478661098208</v>
      </c>
      <c r="Q509" s="14">
        <f t="shared" si="113"/>
        <v>132.32229483412766</v>
      </c>
      <c r="R509" s="14">
        <f t="shared" si="114"/>
        <v>104.86363373591962</v>
      </c>
      <c r="S509" s="14">
        <f t="shared" si="115"/>
        <v>0</v>
      </c>
      <c r="T509" s="14">
        <f t="shared" si="116"/>
        <v>0</v>
      </c>
      <c r="U509" s="14">
        <f t="shared" si="117"/>
        <v>104.86363373591962</v>
      </c>
      <c r="V509" t="str">
        <f>IF(MOD(C509-Settings!$B$32,Settings!$B$33)&lt;Settings!$B$30,"Up","Down")</f>
        <v>Down</v>
      </c>
      <c r="W509" s="15">
        <f>IF(OR(E509&gt;Settings!$B$30,Q509&gt;Settings!$B$37),0,1)</f>
        <v>1</v>
      </c>
      <c r="X509" s="15">
        <f>IF(AND(W509=1,Q509&lt;=Settings!$B$36),1,0)</f>
        <v>0</v>
      </c>
    </row>
    <row r="510" spans="1:24" x14ac:dyDescent="0.25">
      <c r="A510">
        <v>5</v>
      </c>
      <c r="B510">
        <v>25</v>
      </c>
      <c r="C510" s="13">
        <f>Arrivals!F510</f>
        <v>1375.2514217246949</v>
      </c>
      <c r="D510" s="13">
        <f>Arrivals!K510</f>
        <v>300</v>
      </c>
      <c r="E510" s="14">
        <f>D510*8/Settings!$B$28+Settings!$B$29</f>
        <v>24.02</v>
      </c>
      <c r="F510" s="14">
        <f t="shared" si="107"/>
        <v>1375.2514217246949</v>
      </c>
      <c r="G510" s="14">
        <f t="shared" si="120"/>
        <v>1488.04</v>
      </c>
      <c r="H510" s="14">
        <f t="shared" si="108"/>
        <v>1488.04</v>
      </c>
      <c r="I510" s="14">
        <f>MOD(H510-Settings!$B$32,Settings!$B$33)</f>
        <v>48.039999999999964</v>
      </c>
      <c r="J510" s="14">
        <f>IF(I510&lt;Settings!$B$30,IF(Settings!$B$30-I510&gt;=E510,H510,H510+(Settings!$B$30-I510)+Settings!$B$31),H510+(Settings!$B$33-I510))</f>
        <v>1488.04</v>
      </c>
      <c r="K510" s="14">
        <f t="shared" si="109"/>
        <v>1512.06</v>
      </c>
      <c r="L510" s="14">
        <f t="shared" si="110"/>
        <v>1512.06</v>
      </c>
      <c r="M510" s="14">
        <f t="shared" si="121"/>
        <v>1491.478661098208</v>
      </c>
      <c r="N510" s="14">
        <f t="shared" si="111"/>
        <v>1512.06</v>
      </c>
      <c r="O510" s="13">
        <f>Arrivals!I510</f>
        <v>3.0533185310581041</v>
      </c>
      <c r="P510" s="14">
        <f t="shared" si="112"/>
        <v>1515.113318531058</v>
      </c>
      <c r="Q510" s="14">
        <f t="shared" si="113"/>
        <v>139.86189680636312</v>
      </c>
      <c r="R510" s="14">
        <f t="shared" si="114"/>
        <v>112.7885782753051</v>
      </c>
      <c r="S510" s="14">
        <f t="shared" si="115"/>
        <v>0</v>
      </c>
      <c r="T510" s="14">
        <f t="shared" si="116"/>
        <v>0</v>
      </c>
      <c r="U510" s="14">
        <f t="shared" si="117"/>
        <v>112.7885782753051</v>
      </c>
      <c r="V510" t="str">
        <f>IF(MOD(C510-Settings!$B$32,Settings!$B$33)&lt;Settings!$B$30,"Up","Down")</f>
        <v>Down</v>
      </c>
      <c r="W510" s="15">
        <f>IF(OR(E510&gt;Settings!$B$30,Q510&gt;Settings!$B$37),0,1)</f>
        <v>1</v>
      </c>
      <c r="X510" s="15">
        <f>IF(AND(W510=1,Q510&lt;=Settings!$B$36),1,0)</f>
        <v>0</v>
      </c>
    </row>
    <row r="511" spans="1:24" x14ac:dyDescent="0.25">
      <c r="A511">
        <v>5</v>
      </c>
      <c r="B511">
        <v>26</v>
      </c>
      <c r="C511" s="13">
        <f>Arrivals!F511</f>
        <v>1407.9715565829413</v>
      </c>
      <c r="D511" s="13">
        <f>Arrivals!K511</f>
        <v>300</v>
      </c>
      <c r="E511" s="14">
        <f>D511*8/Settings!$B$28+Settings!$B$29</f>
        <v>24.02</v>
      </c>
      <c r="F511" s="14">
        <f t="shared" si="107"/>
        <v>1407.9715565829413</v>
      </c>
      <c r="G511" s="14">
        <f t="shared" si="120"/>
        <v>1512.06</v>
      </c>
      <c r="H511" s="14">
        <f t="shared" si="108"/>
        <v>1512.06</v>
      </c>
      <c r="I511" s="14">
        <f>MOD(H511-Settings!$B$32,Settings!$B$33)</f>
        <v>72.059999999999945</v>
      </c>
      <c r="J511" s="14">
        <f>IF(I511&lt;Settings!$B$30,IF(Settings!$B$30-I511&gt;=E511,H511,H511+(Settings!$B$30-I511)+Settings!$B$31),H511+(Settings!$B$33-I511))</f>
        <v>1512.06</v>
      </c>
      <c r="K511" s="14">
        <f t="shared" si="109"/>
        <v>1536.08</v>
      </c>
      <c r="L511" s="14">
        <f t="shared" si="110"/>
        <v>1536.08</v>
      </c>
      <c r="M511" s="14">
        <f t="shared" si="121"/>
        <v>1515.113318531058</v>
      </c>
      <c r="N511" s="14">
        <f t="shared" si="111"/>
        <v>1536.08</v>
      </c>
      <c r="O511" s="13">
        <f>Arrivals!I511</f>
        <v>0.2389355205430222</v>
      </c>
      <c r="P511" s="14">
        <f t="shared" si="112"/>
        <v>1536.3189355205429</v>
      </c>
      <c r="Q511" s="14">
        <f t="shared" si="113"/>
        <v>128.34737893760166</v>
      </c>
      <c r="R511" s="14">
        <f t="shared" si="114"/>
        <v>104.08844341705867</v>
      </c>
      <c r="S511" s="14">
        <f t="shared" si="115"/>
        <v>0</v>
      </c>
      <c r="T511" s="14">
        <f t="shared" si="116"/>
        <v>0</v>
      </c>
      <c r="U511" s="14">
        <f t="shared" si="117"/>
        <v>104.08844341705867</v>
      </c>
      <c r="V511" t="str">
        <f>IF(MOD(C511-Settings!$B$32,Settings!$B$33)&lt;Settings!$B$30,"Up","Down")</f>
        <v>Down</v>
      </c>
      <c r="W511" s="15">
        <f>IF(OR(E511&gt;Settings!$B$30,Q511&gt;Settings!$B$37),0,1)</f>
        <v>1</v>
      </c>
      <c r="X511" s="15">
        <f>IF(AND(W511=1,Q511&lt;=Settings!$B$36),1,0)</f>
        <v>0</v>
      </c>
    </row>
    <row r="512" spans="1:24" x14ac:dyDescent="0.25">
      <c r="A512">
        <v>5</v>
      </c>
      <c r="B512">
        <v>27</v>
      </c>
      <c r="C512" s="13">
        <f>Arrivals!F512</f>
        <v>1529.9112081034416</v>
      </c>
      <c r="D512" s="13">
        <f>Arrivals!K512</f>
        <v>300</v>
      </c>
      <c r="E512" s="14">
        <f>D512*8/Settings!$B$28+Settings!$B$29</f>
        <v>24.02</v>
      </c>
      <c r="F512" s="14">
        <f t="shared" si="107"/>
        <v>1529.9112081034416</v>
      </c>
      <c r="G512" s="14">
        <f t="shared" si="120"/>
        <v>1536.08</v>
      </c>
      <c r="H512" s="14">
        <f t="shared" si="108"/>
        <v>1536.08</v>
      </c>
      <c r="I512" s="14">
        <f>MOD(H512-Settings!$B$32,Settings!$B$33)</f>
        <v>96.079999999999927</v>
      </c>
      <c r="J512" s="14">
        <f>IF(I512&lt;Settings!$B$30,IF(Settings!$B$30-I512&gt;=E512,H512,H512+(Settings!$B$30-I512)+Settings!$B$31),H512+(Settings!$B$33-I512))</f>
        <v>1536.08</v>
      </c>
      <c r="K512" s="14">
        <f t="shared" si="109"/>
        <v>1560.1</v>
      </c>
      <c r="L512" s="14">
        <f t="shared" si="110"/>
        <v>1560.1</v>
      </c>
      <c r="M512" s="14">
        <f t="shared" si="121"/>
        <v>1536.3189355205429</v>
      </c>
      <c r="N512" s="14">
        <f t="shared" si="111"/>
        <v>1560.1</v>
      </c>
      <c r="O512" s="13">
        <f>Arrivals!I512</f>
        <v>3.2003946963937646</v>
      </c>
      <c r="P512" s="14">
        <f t="shared" si="112"/>
        <v>1563.3003946963936</v>
      </c>
      <c r="Q512" s="14">
        <f t="shared" si="113"/>
        <v>33.389186592952001</v>
      </c>
      <c r="R512" s="14">
        <f t="shared" si="114"/>
        <v>6.1687918965583322</v>
      </c>
      <c r="S512" s="14">
        <f t="shared" si="115"/>
        <v>0</v>
      </c>
      <c r="T512" s="14">
        <f t="shared" si="116"/>
        <v>0</v>
      </c>
      <c r="U512" s="14">
        <f t="shared" si="117"/>
        <v>6.1687918965583322</v>
      </c>
      <c r="V512" t="str">
        <f>IF(MOD(C512-Settings!$B$32,Settings!$B$33)&lt;Settings!$B$30,"Up","Down")</f>
        <v>Up</v>
      </c>
      <c r="W512" s="15">
        <f>IF(OR(E512&gt;Settings!$B$30,Q512&gt;Settings!$B$37),0,1)</f>
        <v>1</v>
      </c>
      <c r="X512" s="15">
        <f>IF(AND(W512=1,Q512&lt;=Settings!$B$36),1,0)</f>
        <v>1</v>
      </c>
    </row>
    <row r="513" spans="1:24" x14ac:dyDescent="0.25">
      <c r="A513">
        <v>5</v>
      </c>
      <c r="B513">
        <v>28</v>
      </c>
      <c r="C513" s="13">
        <f>Arrivals!F513</f>
        <v>1619.5704273560127</v>
      </c>
      <c r="D513" s="13">
        <f>Arrivals!K513</f>
        <v>300</v>
      </c>
      <c r="E513" s="14">
        <f>D513*8/Settings!$B$28+Settings!$B$29</f>
        <v>24.02</v>
      </c>
      <c r="F513" s="14">
        <f t="shared" si="107"/>
        <v>1619.5704273560127</v>
      </c>
      <c r="G513" s="14">
        <f t="shared" si="120"/>
        <v>1560.1</v>
      </c>
      <c r="H513" s="14">
        <f t="shared" si="108"/>
        <v>1619.5704273560127</v>
      </c>
      <c r="I513" s="14">
        <f>MOD(H513-Settings!$B$32,Settings!$B$33)</f>
        <v>179.57042735601271</v>
      </c>
      <c r="J513" s="14">
        <f>IF(I513&lt;Settings!$B$30,IF(Settings!$B$30-I513&gt;=E513,H513,H513+(Settings!$B$30-I513)+Settings!$B$31),H513+(Settings!$B$33-I513))</f>
        <v>1619.5704273560127</v>
      </c>
      <c r="K513" s="14">
        <f t="shared" si="109"/>
        <v>1643.5904273560127</v>
      </c>
      <c r="L513" s="14">
        <f t="shared" si="110"/>
        <v>1643.5904273560127</v>
      </c>
      <c r="M513" s="14">
        <f t="shared" si="121"/>
        <v>1563.3003946963936</v>
      </c>
      <c r="N513" s="14">
        <f t="shared" si="111"/>
        <v>1643.5904273560127</v>
      </c>
      <c r="O513" s="13">
        <f>Arrivals!I513</f>
        <v>8.2617591301706543</v>
      </c>
      <c r="P513" s="14">
        <f t="shared" si="112"/>
        <v>1651.8521864861834</v>
      </c>
      <c r="Q513" s="14">
        <f t="shared" si="113"/>
        <v>32.281759130170713</v>
      </c>
      <c r="R513" s="14">
        <f t="shared" si="114"/>
        <v>0</v>
      </c>
      <c r="S513" s="14">
        <f t="shared" si="115"/>
        <v>0</v>
      </c>
      <c r="T513" s="14">
        <f t="shared" si="116"/>
        <v>0</v>
      </c>
      <c r="U513" s="14">
        <f t="shared" si="117"/>
        <v>0</v>
      </c>
      <c r="V513" t="str">
        <f>IF(MOD(C513-Settings!$B$32,Settings!$B$33)&lt;Settings!$B$30,"Up","Down")</f>
        <v>Up</v>
      </c>
      <c r="W513" s="15">
        <f>IF(OR(E513&gt;Settings!$B$30,Q513&gt;Settings!$B$37),0,1)</f>
        <v>1</v>
      </c>
      <c r="X513" s="15">
        <f>IF(AND(W513=1,Q513&lt;=Settings!$B$36),1,0)</f>
        <v>1</v>
      </c>
    </row>
    <row r="514" spans="1:24" x14ac:dyDescent="0.25">
      <c r="A514">
        <v>5</v>
      </c>
      <c r="B514">
        <v>29</v>
      </c>
      <c r="C514" s="13">
        <f>Arrivals!F514</f>
        <v>1660.1071864960641</v>
      </c>
      <c r="D514" s="13">
        <f>Arrivals!K514</f>
        <v>300</v>
      </c>
      <c r="E514" s="14">
        <f>D514*8/Settings!$B$28+Settings!$B$29</f>
        <v>24.02</v>
      </c>
      <c r="F514" s="14">
        <f t="shared" si="107"/>
        <v>1660.1071864960641</v>
      </c>
      <c r="G514" s="14">
        <f t="shared" si="120"/>
        <v>1643.5904273560127</v>
      </c>
      <c r="H514" s="14">
        <f t="shared" si="108"/>
        <v>1660.1071864960641</v>
      </c>
      <c r="I514" s="14">
        <f>MOD(H514-Settings!$B$32,Settings!$B$33)</f>
        <v>220.10718649606406</v>
      </c>
      <c r="J514" s="14">
        <f>IF(I514&lt;Settings!$B$30,IF(Settings!$B$30-I514&gt;=E514,H514,H514+(Settings!$B$30-I514)+Settings!$B$31),H514+(Settings!$B$33-I514))</f>
        <v>1660.1071864960641</v>
      </c>
      <c r="K514" s="14">
        <f t="shared" si="109"/>
        <v>1684.127186496064</v>
      </c>
      <c r="L514" s="14">
        <f t="shared" si="110"/>
        <v>1684.127186496064</v>
      </c>
      <c r="M514" s="14">
        <f t="shared" si="121"/>
        <v>1651.8521864861834</v>
      </c>
      <c r="N514" s="14">
        <f t="shared" si="111"/>
        <v>1684.127186496064</v>
      </c>
      <c r="O514" s="13">
        <f>Arrivals!I514</f>
        <v>2.7898438295756898</v>
      </c>
      <c r="P514" s="14">
        <f t="shared" si="112"/>
        <v>1686.9170303256396</v>
      </c>
      <c r="Q514" s="14">
        <f t="shared" si="113"/>
        <v>26.809843829575584</v>
      </c>
      <c r="R514" s="14">
        <f t="shared" si="114"/>
        <v>0</v>
      </c>
      <c r="S514" s="14">
        <f t="shared" si="115"/>
        <v>0</v>
      </c>
      <c r="T514" s="14">
        <f t="shared" si="116"/>
        <v>0</v>
      </c>
      <c r="U514" s="14">
        <f t="shared" si="117"/>
        <v>0</v>
      </c>
      <c r="V514" t="str">
        <f>IF(MOD(C514-Settings!$B$32,Settings!$B$33)&lt;Settings!$B$30,"Up","Down")</f>
        <v>Up</v>
      </c>
      <c r="W514" s="15">
        <f>IF(OR(E514&gt;Settings!$B$30,Q514&gt;Settings!$B$37),0,1)</f>
        <v>1</v>
      </c>
      <c r="X514" s="15">
        <f>IF(AND(W514=1,Q514&lt;=Settings!$B$36),1,0)</f>
        <v>1</v>
      </c>
    </row>
    <row r="515" spans="1:24" x14ac:dyDescent="0.25">
      <c r="A515">
        <v>5</v>
      </c>
      <c r="B515">
        <v>30</v>
      </c>
      <c r="C515" s="13">
        <f>Arrivals!F515</f>
        <v>1773.5911127581892</v>
      </c>
      <c r="D515" s="13">
        <f>Arrivals!K515</f>
        <v>300</v>
      </c>
      <c r="E515" s="14">
        <f>D515*8/Settings!$B$28+Settings!$B$29</f>
        <v>24.02</v>
      </c>
      <c r="F515" s="14">
        <f t="shared" si="107"/>
        <v>1773.5911127581892</v>
      </c>
      <c r="G515" s="14">
        <f t="shared" si="120"/>
        <v>1684.127186496064</v>
      </c>
      <c r="H515" s="14">
        <f t="shared" si="108"/>
        <v>1773.5911127581892</v>
      </c>
      <c r="I515" s="14">
        <f>MOD(H515-Settings!$B$32,Settings!$B$33)</f>
        <v>333.59111275818918</v>
      </c>
      <c r="J515" s="14">
        <f>IF(I515&lt;Settings!$B$30,IF(Settings!$B$30-I515&gt;=E515,H515,H515+(Settings!$B$30-I515)+Settings!$B$31),H515+(Settings!$B$33-I515))</f>
        <v>1773.5911127581892</v>
      </c>
      <c r="K515" s="14">
        <f t="shared" si="109"/>
        <v>1797.6111127581892</v>
      </c>
      <c r="L515" s="14">
        <f t="shared" si="110"/>
        <v>1797.6111127581892</v>
      </c>
      <c r="M515" s="14">
        <f t="shared" si="121"/>
        <v>1686.9170303256396</v>
      </c>
      <c r="N515" s="14">
        <f t="shared" si="111"/>
        <v>1797.6111127581892</v>
      </c>
      <c r="O515" s="13">
        <f>Arrivals!I515</f>
        <v>4.4680862353917767</v>
      </c>
      <c r="P515" s="14">
        <f t="shared" si="112"/>
        <v>1802.079198993581</v>
      </c>
      <c r="Q515" s="14">
        <f t="shared" si="113"/>
        <v>28.488086235391847</v>
      </c>
      <c r="R515" s="14">
        <f t="shared" si="114"/>
        <v>0</v>
      </c>
      <c r="S515" s="14">
        <f t="shared" si="115"/>
        <v>0</v>
      </c>
      <c r="T515" s="14">
        <f t="shared" si="116"/>
        <v>0</v>
      </c>
      <c r="U515" s="14">
        <f t="shared" si="117"/>
        <v>0</v>
      </c>
      <c r="V515" t="str">
        <f>IF(MOD(C515-Settings!$B$32,Settings!$B$33)&lt;Settings!$B$30,"Up","Down")</f>
        <v>Up</v>
      </c>
      <c r="W515" s="15">
        <f>IF(OR(E515&gt;Settings!$B$30,Q515&gt;Settings!$B$37),0,1)</f>
        <v>1</v>
      </c>
      <c r="X515" s="15">
        <f>IF(AND(W515=1,Q515&lt;=Settings!$B$36),1,0)</f>
        <v>1</v>
      </c>
    </row>
    <row r="516" spans="1:24" x14ac:dyDescent="0.25">
      <c r="A516">
        <v>5</v>
      </c>
      <c r="B516">
        <v>31</v>
      </c>
      <c r="C516" s="13">
        <f>Arrivals!F516</f>
        <v>1813.4291564900693</v>
      </c>
      <c r="D516" s="13">
        <f>Arrivals!K516</f>
        <v>300</v>
      </c>
      <c r="E516" s="14">
        <f>D516*8/Settings!$B$28+Settings!$B$29</f>
        <v>24.02</v>
      </c>
      <c r="F516" s="14">
        <f t="shared" si="107"/>
        <v>1813.4291564900693</v>
      </c>
      <c r="G516" s="14">
        <f t="shared" si="120"/>
        <v>1797.6111127581892</v>
      </c>
      <c r="H516" s="14">
        <f t="shared" si="108"/>
        <v>1813.4291564900693</v>
      </c>
      <c r="I516" s="14">
        <f>MOD(H516-Settings!$B$32,Settings!$B$33)</f>
        <v>373.42915649006932</v>
      </c>
      <c r="J516" s="14">
        <f>IF(I516&lt;Settings!$B$30,IF(Settings!$B$30-I516&gt;=E516,H516,H516+(Settings!$B$30-I516)+Settings!$B$31),H516+(Settings!$B$33-I516))</f>
        <v>1813.4291564900693</v>
      </c>
      <c r="K516" s="14">
        <f t="shared" si="109"/>
        <v>1837.4491564900693</v>
      </c>
      <c r="L516" s="14">
        <f t="shared" si="110"/>
        <v>1837.4491564900693</v>
      </c>
      <c r="M516" s="14">
        <f t="shared" si="121"/>
        <v>1802.079198993581</v>
      </c>
      <c r="N516" s="14">
        <f t="shared" si="111"/>
        <v>1837.4491564900693</v>
      </c>
      <c r="O516" s="13">
        <f>Arrivals!I516</f>
        <v>7.8081220046299427</v>
      </c>
      <c r="P516" s="14">
        <f t="shared" si="112"/>
        <v>1845.2572784946992</v>
      </c>
      <c r="Q516" s="14">
        <f t="shared" si="113"/>
        <v>31.828122004629904</v>
      </c>
      <c r="R516" s="14">
        <f t="shared" si="114"/>
        <v>0</v>
      </c>
      <c r="S516" s="14">
        <f t="shared" si="115"/>
        <v>0</v>
      </c>
      <c r="T516" s="14">
        <f t="shared" si="116"/>
        <v>0</v>
      </c>
      <c r="U516" s="14">
        <f t="shared" si="117"/>
        <v>0</v>
      </c>
      <c r="V516" t="str">
        <f>IF(MOD(C516-Settings!$B$32,Settings!$B$33)&lt;Settings!$B$30,"Up","Down")</f>
        <v>Up</v>
      </c>
      <c r="W516" s="15">
        <f>IF(OR(E516&gt;Settings!$B$30,Q516&gt;Settings!$B$37),0,1)</f>
        <v>1</v>
      </c>
      <c r="X516" s="15">
        <f>IF(AND(W516=1,Q516&lt;=Settings!$B$36),1,0)</f>
        <v>1</v>
      </c>
    </row>
    <row r="517" spans="1:24" x14ac:dyDescent="0.25">
      <c r="A517">
        <v>5</v>
      </c>
      <c r="B517">
        <v>32</v>
      </c>
      <c r="C517" s="13">
        <f>Arrivals!F517</f>
        <v>1880.8652679307181</v>
      </c>
      <c r="D517" s="13">
        <f>Arrivals!K517</f>
        <v>300</v>
      </c>
      <c r="E517" s="14">
        <f>D517*8/Settings!$B$28+Settings!$B$29</f>
        <v>24.02</v>
      </c>
      <c r="F517" s="14">
        <f t="shared" si="107"/>
        <v>1880.8652679307181</v>
      </c>
      <c r="G517" s="14">
        <f t="shared" si="120"/>
        <v>1837.4491564900693</v>
      </c>
      <c r="H517" s="14">
        <f t="shared" si="108"/>
        <v>1880.8652679307181</v>
      </c>
      <c r="I517" s="14">
        <f>MOD(H517-Settings!$B$32,Settings!$B$33)</f>
        <v>440.86526793071812</v>
      </c>
      <c r="J517" s="14">
        <f>IF(I517&lt;Settings!$B$30,IF(Settings!$B$30-I517&gt;=E517,H517,H517+(Settings!$B$30-I517)+Settings!$B$31),H517+(Settings!$B$33-I517))</f>
        <v>1880.8652679307181</v>
      </c>
      <c r="K517" s="14">
        <f t="shared" si="109"/>
        <v>1904.8852679307181</v>
      </c>
      <c r="L517" s="14">
        <f t="shared" si="110"/>
        <v>1904.8852679307181</v>
      </c>
      <c r="M517" s="14">
        <f t="shared" si="121"/>
        <v>1845.2572784946992</v>
      </c>
      <c r="N517" s="14">
        <f t="shared" si="111"/>
        <v>1904.8852679307181</v>
      </c>
      <c r="O517" s="13">
        <f>Arrivals!I517</f>
        <v>4.2002922621034235</v>
      </c>
      <c r="P517" s="14">
        <f t="shared" si="112"/>
        <v>1909.0855601928215</v>
      </c>
      <c r="Q517" s="14">
        <f t="shared" si="113"/>
        <v>28.220292262103385</v>
      </c>
      <c r="R517" s="14">
        <f t="shared" si="114"/>
        <v>0</v>
      </c>
      <c r="S517" s="14">
        <f t="shared" si="115"/>
        <v>0</v>
      </c>
      <c r="T517" s="14">
        <f t="shared" si="116"/>
        <v>0</v>
      </c>
      <c r="U517" s="14">
        <f t="shared" si="117"/>
        <v>0</v>
      </c>
      <c r="V517" t="str">
        <f>IF(MOD(C517-Settings!$B$32,Settings!$B$33)&lt;Settings!$B$30,"Up","Down")</f>
        <v>Up</v>
      </c>
      <c r="W517" s="15">
        <f>IF(OR(E517&gt;Settings!$B$30,Q517&gt;Settings!$B$37),0,1)</f>
        <v>1</v>
      </c>
      <c r="X517" s="15">
        <f>IF(AND(W517=1,Q517&lt;=Settings!$B$36),1,0)</f>
        <v>1</v>
      </c>
    </row>
    <row r="518" spans="1:24" x14ac:dyDescent="0.25">
      <c r="A518">
        <v>5</v>
      </c>
      <c r="B518">
        <v>33</v>
      </c>
      <c r="C518" s="13">
        <f>Arrivals!F518</f>
        <v>1964.7247639070729</v>
      </c>
      <c r="D518" s="13">
        <f>Arrivals!K518</f>
        <v>300</v>
      </c>
      <c r="E518" s="14">
        <f>D518*8/Settings!$B$28+Settings!$B$29</f>
        <v>24.02</v>
      </c>
      <c r="F518" s="14">
        <f t="shared" ref="F518:F581" si="122">C518</f>
        <v>1964.7247639070729</v>
      </c>
      <c r="G518" s="14">
        <f t="shared" si="120"/>
        <v>1904.8852679307181</v>
      </c>
      <c r="H518" s="14">
        <f t="shared" ref="H518:H581" si="123">MAX(F518,G518)</f>
        <v>1964.7247639070729</v>
      </c>
      <c r="I518" s="14">
        <f>MOD(H518-Settings!$B$32,Settings!$B$33)</f>
        <v>524.72476390707288</v>
      </c>
      <c r="J518" s="14">
        <f>IF(I518&lt;Settings!$B$30,IF(Settings!$B$30-I518&gt;=E518,H518,H518+(Settings!$B$30-I518)+Settings!$B$31),H518+(Settings!$B$33-I518))</f>
        <v>1964.7247639070729</v>
      </c>
      <c r="K518" s="14">
        <f t="shared" ref="K518:K581" si="124">J518+E518</f>
        <v>1988.7447639070729</v>
      </c>
      <c r="L518" s="14">
        <f t="shared" ref="L518:L581" si="125">K518</f>
        <v>1988.7447639070729</v>
      </c>
      <c r="M518" s="14">
        <f t="shared" si="121"/>
        <v>1909.0855601928215</v>
      </c>
      <c r="N518" s="14">
        <f t="shared" ref="N518:N581" si="126">MAX(L518,M518)</f>
        <v>1988.7447639070729</v>
      </c>
      <c r="O518" s="13">
        <f>Arrivals!I518</f>
        <v>0.10522332834515497</v>
      </c>
      <c r="P518" s="14">
        <f t="shared" ref="P518:P581" si="127">N518+O518</f>
        <v>1988.849987235418</v>
      </c>
      <c r="Q518" s="14">
        <f t="shared" ref="Q518:Q581" si="128">P518-C518</f>
        <v>24.125223328345101</v>
      </c>
      <c r="R518" s="14">
        <f t="shared" ref="R518:R581" si="129">H518-F518</f>
        <v>0</v>
      </c>
      <c r="S518" s="14">
        <f t="shared" ref="S518:S581" si="130">J518-H518</f>
        <v>0</v>
      </c>
      <c r="T518" s="14">
        <f t="shared" ref="T518:T581" si="131">N518-L518</f>
        <v>0</v>
      </c>
      <c r="U518" s="14">
        <f t="shared" ref="U518:U581" si="132">R518+S518+T518</f>
        <v>0</v>
      </c>
      <c r="V518" t="str">
        <f>IF(MOD(C518-Settings!$B$32,Settings!$B$33)&lt;Settings!$B$30,"Up","Down")</f>
        <v>Up</v>
      </c>
      <c r="W518" s="15">
        <f>IF(OR(E518&gt;Settings!$B$30,Q518&gt;Settings!$B$37),0,1)</f>
        <v>1</v>
      </c>
      <c r="X518" s="15">
        <f>IF(AND(W518=1,Q518&lt;=Settings!$B$36),1,0)</f>
        <v>1</v>
      </c>
    </row>
    <row r="519" spans="1:24" x14ac:dyDescent="0.25">
      <c r="A519">
        <v>5</v>
      </c>
      <c r="B519">
        <v>34</v>
      </c>
      <c r="C519" s="13">
        <f>Arrivals!F519</f>
        <v>2042.8441053895162</v>
      </c>
      <c r="D519" s="13">
        <f>Arrivals!K519</f>
        <v>300</v>
      </c>
      <c r="E519" s="14">
        <f>D519*8/Settings!$B$28+Settings!$B$29</f>
        <v>24.02</v>
      </c>
      <c r="F519" s="14">
        <f t="shared" si="122"/>
        <v>2042.8441053895162</v>
      </c>
      <c r="G519" s="14">
        <f t="shared" ref="G519:G550" si="133">K518</f>
        <v>1988.7447639070729</v>
      </c>
      <c r="H519" s="14">
        <f t="shared" si="123"/>
        <v>2042.8441053895162</v>
      </c>
      <c r="I519" s="14">
        <f>MOD(H519-Settings!$B$32,Settings!$B$33)</f>
        <v>602.84410538951624</v>
      </c>
      <c r="J519" s="14">
        <f>IF(I519&lt;Settings!$B$30,IF(Settings!$B$30-I519&gt;=E519,H519,H519+(Settings!$B$30-I519)+Settings!$B$31),H519+(Settings!$B$33-I519))</f>
        <v>2160</v>
      </c>
      <c r="K519" s="14">
        <f t="shared" si="124"/>
        <v>2184.02</v>
      </c>
      <c r="L519" s="14">
        <f t="shared" si="125"/>
        <v>2184.02</v>
      </c>
      <c r="M519" s="14">
        <f t="shared" ref="M519:M550" si="134">P518</f>
        <v>1988.849987235418</v>
      </c>
      <c r="N519" s="14">
        <f t="shared" si="126"/>
        <v>2184.02</v>
      </c>
      <c r="O519" s="13">
        <f>Arrivals!I519</f>
        <v>1.7700665547023922</v>
      </c>
      <c r="P519" s="14">
        <f t="shared" si="127"/>
        <v>2185.7900665547022</v>
      </c>
      <c r="Q519" s="14">
        <f t="shared" si="128"/>
        <v>142.94596116518596</v>
      </c>
      <c r="R519" s="14">
        <f t="shared" si="129"/>
        <v>0</v>
      </c>
      <c r="S519" s="14">
        <f t="shared" si="130"/>
        <v>117.15589461048376</v>
      </c>
      <c r="T519" s="14">
        <f t="shared" si="131"/>
        <v>0</v>
      </c>
      <c r="U519" s="14">
        <f t="shared" si="132"/>
        <v>117.15589461048376</v>
      </c>
      <c r="V519" t="str">
        <f>IF(MOD(C519-Settings!$B$32,Settings!$B$33)&lt;Settings!$B$30,"Up","Down")</f>
        <v>Down</v>
      </c>
      <c r="W519" s="15">
        <f>IF(OR(E519&gt;Settings!$B$30,Q519&gt;Settings!$B$37),0,1)</f>
        <v>1</v>
      </c>
      <c r="X519" s="15">
        <f>IF(AND(W519=1,Q519&lt;=Settings!$B$36),1,0)</f>
        <v>0</v>
      </c>
    </row>
    <row r="520" spans="1:24" x14ac:dyDescent="0.25">
      <c r="A520">
        <v>5</v>
      </c>
      <c r="B520">
        <v>35</v>
      </c>
      <c r="C520" s="13">
        <f>Arrivals!F520</f>
        <v>2107.5218595954248</v>
      </c>
      <c r="D520" s="13">
        <f>Arrivals!K520</f>
        <v>300</v>
      </c>
      <c r="E520" s="14">
        <f>D520*8/Settings!$B$28+Settings!$B$29</f>
        <v>24.02</v>
      </c>
      <c r="F520" s="14">
        <f t="shared" si="122"/>
        <v>2107.5218595954248</v>
      </c>
      <c r="G520" s="14">
        <f t="shared" si="133"/>
        <v>2184.02</v>
      </c>
      <c r="H520" s="14">
        <f t="shared" si="123"/>
        <v>2184.02</v>
      </c>
      <c r="I520" s="14">
        <f>MOD(H520-Settings!$B$32,Settings!$B$33)</f>
        <v>24.019999999999982</v>
      </c>
      <c r="J520" s="14">
        <f>IF(I520&lt;Settings!$B$30,IF(Settings!$B$30-I520&gt;=E520,H520,H520+(Settings!$B$30-I520)+Settings!$B$31),H520+(Settings!$B$33-I520))</f>
        <v>2184.02</v>
      </c>
      <c r="K520" s="14">
        <f t="shared" si="124"/>
        <v>2208.04</v>
      </c>
      <c r="L520" s="14">
        <f t="shared" si="125"/>
        <v>2208.04</v>
      </c>
      <c r="M520" s="14">
        <f t="shared" si="134"/>
        <v>2185.7900665547022</v>
      </c>
      <c r="N520" s="14">
        <f t="shared" si="126"/>
        <v>2208.04</v>
      </c>
      <c r="O520" s="13">
        <f>Arrivals!I520</f>
        <v>8.7046737175375153</v>
      </c>
      <c r="P520" s="14">
        <f t="shared" si="127"/>
        <v>2216.7446737175374</v>
      </c>
      <c r="Q520" s="14">
        <f t="shared" si="128"/>
        <v>109.2228141221126</v>
      </c>
      <c r="R520" s="14">
        <f t="shared" si="129"/>
        <v>76.498140404575224</v>
      </c>
      <c r="S520" s="14">
        <f t="shared" si="130"/>
        <v>0</v>
      </c>
      <c r="T520" s="14">
        <f t="shared" si="131"/>
        <v>0</v>
      </c>
      <c r="U520" s="14">
        <f t="shared" si="132"/>
        <v>76.498140404575224</v>
      </c>
      <c r="V520" t="str">
        <f>IF(MOD(C520-Settings!$B$32,Settings!$B$33)&lt;Settings!$B$30,"Up","Down")</f>
        <v>Down</v>
      </c>
      <c r="W520" s="15">
        <f>IF(OR(E520&gt;Settings!$B$30,Q520&gt;Settings!$B$37),0,1)</f>
        <v>1</v>
      </c>
      <c r="X520" s="15">
        <f>IF(AND(W520=1,Q520&lt;=Settings!$B$36),1,0)</f>
        <v>1</v>
      </c>
    </row>
    <row r="521" spans="1:24" x14ac:dyDescent="0.25">
      <c r="A521">
        <v>5</v>
      </c>
      <c r="B521">
        <v>36</v>
      </c>
      <c r="C521" s="13">
        <f>Arrivals!F521</f>
        <v>2197.6505146040704</v>
      </c>
      <c r="D521" s="13">
        <f>Arrivals!K521</f>
        <v>300</v>
      </c>
      <c r="E521" s="14">
        <f>D521*8/Settings!$B$28+Settings!$B$29</f>
        <v>24.02</v>
      </c>
      <c r="F521" s="14">
        <f t="shared" si="122"/>
        <v>2197.6505146040704</v>
      </c>
      <c r="G521" s="14">
        <f t="shared" si="133"/>
        <v>2208.04</v>
      </c>
      <c r="H521" s="14">
        <f t="shared" si="123"/>
        <v>2208.04</v>
      </c>
      <c r="I521" s="14">
        <f>MOD(H521-Settings!$B$32,Settings!$B$33)</f>
        <v>48.039999999999964</v>
      </c>
      <c r="J521" s="14">
        <f>IF(I521&lt;Settings!$B$30,IF(Settings!$B$30-I521&gt;=E521,H521,H521+(Settings!$B$30-I521)+Settings!$B$31),H521+(Settings!$B$33-I521))</f>
        <v>2208.04</v>
      </c>
      <c r="K521" s="14">
        <f t="shared" si="124"/>
        <v>2232.06</v>
      </c>
      <c r="L521" s="14">
        <f t="shared" si="125"/>
        <v>2232.06</v>
      </c>
      <c r="M521" s="14">
        <f t="shared" si="134"/>
        <v>2216.7446737175374</v>
      </c>
      <c r="N521" s="14">
        <f t="shared" si="126"/>
        <v>2232.06</v>
      </c>
      <c r="O521" s="13">
        <f>Arrivals!I521</f>
        <v>6.8034010486645764</v>
      </c>
      <c r="P521" s="14">
        <f t="shared" si="127"/>
        <v>2238.8634010486644</v>
      </c>
      <c r="Q521" s="14">
        <f t="shared" si="128"/>
        <v>41.212886444594005</v>
      </c>
      <c r="R521" s="14">
        <f t="shared" si="129"/>
        <v>10.389485395929569</v>
      </c>
      <c r="S521" s="14">
        <f t="shared" si="130"/>
        <v>0</v>
      </c>
      <c r="T521" s="14">
        <f t="shared" si="131"/>
        <v>0</v>
      </c>
      <c r="U521" s="14">
        <f t="shared" si="132"/>
        <v>10.389485395929569</v>
      </c>
      <c r="V521" t="str">
        <f>IF(MOD(C521-Settings!$B$32,Settings!$B$33)&lt;Settings!$B$30,"Up","Down")</f>
        <v>Up</v>
      </c>
      <c r="W521" s="15">
        <f>IF(OR(E521&gt;Settings!$B$30,Q521&gt;Settings!$B$37),0,1)</f>
        <v>1</v>
      </c>
      <c r="X521" s="15">
        <f>IF(AND(W521=1,Q521&lt;=Settings!$B$36),1,0)</f>
        <v>1</v>
      </c>
    </row>
    <row r="522" spans="1:24" x14ac:dyDescent="0.25">
      <c r="A522">
        <v>5</v>
      </c>
      <c r="B522">
        <v>37</v>
      </c>
      <c r="C522" s="13">
        <f>Arrivals!F522</f>
        <v>2326.921108210136</v>
      </c>
      <c r="D522" s="13">
        <f>Arrivals!K522</f>
        <v>300</v>
      </c>
      <c r="E522" s="14">
        <f>D522*8/Settings!$B$28+Settings!$B$29</f>
        <v>24.02</v>
      </c>
      <c r="F522" s="14">
        <f t="shared" si="122"/>
        <v>2326.921108210136</v>
      </c>
      <c r="G522" s="14">
        <f t="shared" si="133"/>
        <v>2232.06</v>
      </c>
      <c r="H522" s="14">
        <f t="shared" si="123"/>
        <v>2326.921108210136</v>
      </c>
      <c r="I522" s="14">
        <f>MOD(H522-Settings!$B$32,Settings!$B$33)</f>
        <v>166.92110821013603</v>
      </c>
      <c r="J522" s="14">
        <f>IF(I522&lt;Settings!$B$30,IF(Settings!$B$30-I522&gt;=E522,H522,H522+(Settings!$B$30-I522)+Settings!$B$31),H522+(Settings!$B$33-I522))</f>
        <v>2326.921108210136</v>
      </c>
      <c r="K522" s="14">
        <f t="shared" si="124"/>
        <v>2350.941108210136</v>
      </c>
      <c r="L522" s="14">
        <f t="shared" si="125"/>
        <v>2350.941108210136</v>
      </c>
      <c r="M522" s="14">
        <f t="shared" si="134"/>
        <v>2238.8634010486644</v>
      </c>
      <c r="N522" s="14">
        <f t="shared" si="126"/>
        <v>2350.941108210136</v>
      </c>
      <c r="O522" s="13">
        <f>Arrivals!I522</f>
        <v>1.1374933720471438</v>
      </c>
      <c r="P522" s="14">
        <f t="shared" si="127"/>
        <v>2352.0786015821832</v>
      </c>
      <c r="Q522" s="14">
        <f t="shared" si="128"/>
        <v>25.157493372047156</v>
      </c>
      <c r="R522" s="14">
        <f t="shared" si="129"/>
        <v>0</v>
      </c>
      <c r="S522" s="14">
        <f t="shared" si="130"/>
        <v>0</v>
      </c>
      <c r="T522" s="14">
        <f t="shared" si="131"/>
        <v>0</v>
      </c>
      <c r="U522" s="14">
        <f t="shared" si="132"/>
        <v>0</v>
      </c>
      <c r="V522" t="str">
        <f>IF(MOD(C522-Settings!$B$32,Settings!$B$33)&lt;Settings!$B$30,"Up","Down")</f>
        <v>Up</v>
      </c>
      <c r="W522" s="15">
        <f>IF(OR(E522&gt;Settings!$B$30,Q522&gt;Settings!$B$37),0,1)</f>
        <v>1</v>
      </c>
      <c r="X522" s="15">
        <f>IF(AND(W522=1,Q522&lt;=Settings!$B$36),1,0)</f>
        <v>1</v>
      </c>
    </row>
    <row r="523" spans="1:24" x14ac:dyDescent="0.25">
      <c r="A523">
        <v>5</v>
      </c>
      <c r="B523">
        <v>38</v>
      </c>
      <c r="C523" s="13">
        <f>Arrivals!F523</f>
        <v>2330.6413673531415</v>
      </c>
      <c r="D523" s="13">
        <f>Arrivals!K523</f>
        <v>300</v>
      </c>
      <c r="E523" s="14">
        <f>D523*8/Settings!$B$28+Settings!$B$29</f>
        <v>24.02</v>
      </c>
      <c r="F523" s="14">
        <f t="shared" si="122"/>
        <v>2330.6413673531415</v>
      </c>
      <c r="G523" s="14">
        <f t="shared" si="133"/>
        <v>2350.941108210136</v>
      </c>
      <c r="H523" s="14">
        <f t="shared" si="123"/>
        <v>2350.941108210136</v>
      </c>
      <c r="I523" s="14">
        <f>MOD(H523-Settings!$B$32,Settings!$B$33)</f>
        <v>190.94110821013601</v>
      </c>
      <c r="J523" s="14">
        <f>IF(I523&lt;Settings!$B$30,IF(Settings!$B$30-I523&gt;=E523,H523,H523+(Settings!$B$30-I523)+Settings!$B$31),H523+(Settings!$B$33-I523))</f>
        <v>2350.941108210136</v>
      </c>
      <c r="K523" s="14">
        <f t="shared" si="124"/>
        <v>2374.961108210136</v>
      </c>
      <c r="L523" s="14">
        <f t="shared" si="125"/>
        <v>2374.961108210136</v>
      </c>
      <c r="M523" s="14">
        <f t="shared" si="134"/>
        <v>2352.0786015821832</v>
      </c>
      <c r="N523" s="14">
        <f t="shared" si="126"/>
        <v>2374.961108210136</v>
      </c>
      <c r="O523" s="13">
        <f>Arrivals!I523</f>
        <v>14.531944140211415</v>
      </c>
      <c r="P523" s="14">
        <f t="shared" si="127"/>
        <v>2389.4930523503476</v>
      </c>
      <c r="Q523" s="14">
        <f t="shared" si="128"/>
        <v>58.851684997206121</v>
      </c>
      <c r="R523" s="14">
        <f t="shared" si="129"/>
        <v>20.299740856994504</v>
      </c>
      <c r="S523" s="14">
        <f t="shared" si="130"/>
        <v>0</v>
      </c>
      <c r="T523" s="14">
        <f t="shared" si="131"/>
        <v>0</v>
      </c>
      <c r="U523" s="14">
        <f t="shared" si="132"/>
        <v>20.299740856994504</v>
      </c>
      <c r="V523" t="str">
        <f>IF(MOD(C523-Settings!$B$32,Settings!$B$33)&lt;Settings!$B$30,"Up","Down")</f>
        <v>Up</v>
      </c>
      <c r="W523" s="15">
        <f>IF(OR(E523&gt;Settings!$B$30,Q523&gt;Settings!$B$37),0,1)</f>
        <v>1</v>
      </c>
      <c r="X523" s="15">
        <f>IF(AND(W523=1,Q523&lt;=Settings!$B$36),1,0)</f>
        <v>1</v>
      </c>
    </row>
    <row r="524" spans="1:24" x14ac:dyDescent="0.25">
      <c r="A524">
        <v>5</v>
      </c>
      <c r="B524">
        <v>39</v>
      </c>
      <c r="C524" s="13">
        <f>Arrivals!F524</f>
        <v>2367.2301912000439</v>
      </c>
      <c r="D524" s="13">
        <f>Arrivals!K524</f>
        <v>300</v>
      </c>
      <c r="E524" s="14">
        <f>D524*8/Settings!$B$28+Settings!$B$29</f>
        <v>24.02</v>
      </c>
      <c r="F524" s="14">
        <f t="shared" si="122"/>
        <v>2367.2301912000439</v>
      </c>
      <c r="G524" s="14">
        <f t="shared" si="133"/>
        <v>2374.961108210136</v>
      </c>
      <c r="H524" s="14">
        <f t="shared" si="123"/>
        <v>2374.961108210136</v>
      </c>
      <c r="I524" s="14">
        <f>MOD(H524-Settings!$B$32,Settings!$B$33)</f>
        <v>214.96110821013599</v>
      </c>
      <c r="J524" s="14">
        <f>IF(I524&lt;Settings!$B$30,IF(Settings!$B$30-I524&gt;=E524,H524,H524+(Settings!$B$30-I524)+Settings!$B$31),H524+(Settings!$B$33-I524))</f>
        <v>2374.961108210136</v>
      </c>
      <c r="K524" s="14">
        <f t="shared" si="124"/>
        <v>2398.981108210136</v>
      </c>
      <c r="L524" s="14">
        <f t="shared" si="125"/>
        <v>2398.981108210136</v>
      </c>
      <c r="M524" s="14">
        <f t="shared" si="134"/>
        <v>2389.4930523503476</v>
      </c>
      <c r="N524" s="14">
        <f t="shared" si="126"/>
        <v>2398.981108210136</v>
      </c>
      <c r="O524" s="13">
        <f>Arrivals!I524</f>
        <v>4.4498640573056347</v>
      </c>
      <c r="P524" s="14">
        <f t="shared" si="127"/>
        <v>2403.4309722674416</v>
      </c>
      <c r="Q524" s="14">
        <f t="shared" si="128"/>
        <v>36.200781067397656</v>
      </c>
      <c r="R524" s="14">
        <f t="shared" si="129"/>
        <v>7.730917010092071</v>
      </c>
      <c r="S524" s="14">
        <f t="shared" si="130"/>
        <v>0</v>
      </c>
      <c r="T524" s="14">
        <f t="shared" si="131"/>
        <v>0</v>
      </c>
      <c r="U524" s="14">
        <f t="shared" si="132"/>
        <v>7.730917010092071</v>
      </c>
      <c r="V524" t="str">
        <f>IF(MOD(C524-Settings!$B$32,Settings!$B$33)&lt;Settings!$B$30,"Up","Down")</f>
        <v>Up</v>
      </c>
      <c r="W524" s="15">
        <f>IF(OR(E524&gt;Settings!$B$30,Q524&gt;Settings!$B$37),0,1)</f>
        <v>1</v>
      </c>
      <c r="X524" s="15">
        <f>IF(AND(W524=1,Q524&lt;=Settings!$B$36),1,0)</f>
        <v>1</v>
      </c>
    </row>
    <row r="525" spans="1:24" x14ac:dyDescent="0.25">
      <c r="A525">
        <v>5</v>
      </c>
      <c r="B525">
        <v>40</v>
      </c>
      <c r="C525" s="13">
        <f>Arrivals!F525</f>
        <v>2380.6755509062191</v>
      </c>
      <c r="D525" s="13">
        <f>Arrivals!K525</f>
        <v>300</v>
      </c>
      <c r="E525" s="14">
        <f>D525*8/Settings!$B$28+Settings!$B$29</f>
        <v>24.02</v>
      </c>
      <c r="F525" s="14">
        <f t="shared" si="122"/>
        <v>2380.6755509062191</v>
      </c>
      <c r="G525" s="14">
        <f t="shared" si="133"/>
        <v>2398.981108210136</v>
      </c>
      <c r="H525" s="14">
        <f t="shared" si="123"/>
        <v>2398.981108210136</v>
      </c>
      <c r="I525" s="14">
        <f>MOD(H525-Settings!$B$32,Settings!$B$33)</f>
        <v>238.98110821013597</v>
      </c>
      <c r="J525" s="14">
        <f>IF(I525&lt;Settings!$B$30,IF(Settings!$B$30-I525&gt;=E525,H525,H525+(Settings!$B$30-I525)+Settings!$B$31),H525+(Settings!$B$33-I525))</f>
        <v>2398.981108210136</v>
      </c>
      <c r="K525" s="14">
        <f t="shared" si="124"/>
        <v>2423.001108210136</v>
      </c>
      <c r="L525" s="14">
        <f t="shared" si="125"/>
        <v>2423.001108210136</v>
      </c>
      <c r="M525" s="14">
        <f t="shared" si="134"/>
        <v>2403.4309722674416</v>
      </c>
      <c r="N525" s="14">
        <f t="shared" si="126"/>
        <v>2423.001108210136</v>
      </c>
      <c r="O525" s="13">
        <f>Arrivals!I525</f>
        <v>5.4614813747979012</v>
      </c>
      <c r="P525" s="14">
        <f t="shared" si="127"/>
        <v>2428.462589584934</v>
      </c>
      <c r="Q525" s="14">
        <f t="shared" si="128"/>
        <v>47.787038678714907</v>
      </c>
      <c r="R525" s="14">
        <f t="shared" si="129"/>
        <v>18.305557303916885</v>
      </c>
      <c r="S525" s="14">
        <f t="shared" si="130"/>
        <v>0</v>
      </c>
      <c r="T525" s="14">
        <f t="shared" si="131"/>
        <v>0</v>
      </c>
      <c r="U525" s="14">
        <f t="shared" si="132"/>
        <v>18.305557303916885</v>
      </c>
      <c r="V525" t="str">
        <f>IF(MOD(C525-Settings!$B$32,Settings!$B$33)&lt;Settings!$B$30,"Up","Down")</f>
        <v>Up</v>
      </c>
      <c r="W525" s="15">
        <f>IF(OR(E525&gt;Settings!$B$30,Q525&gt;Settings!$B$37),0,1)</f>
        <v>1</v>
      </c>
      <c r="X525" s="15">
        <f>IF(AND(W525=1,Q525&lt;=Settings!$B$36),1,0)</f>
        <v>1</v>
      </c>
    </row>
    <row r="526" spans="1:24" x14ac:dyDescent="0.25">
      <c r="A526">
        <v>5</v>
      </c>
      <c r="B526">
        <v>41</v>
      </c>
      <c r="C526" s="13">
        <f>Arrivals!F526</f>
        <v>2387.7032709957002</v>
      </c>
      <c r="D526" s="13">
        <f>Arrivals!K526</f>
        <v>300</v>
      </c>
      <c r="E526" s="14">
        <f>D526*8/Settings!$B$28+Settings!$B$29</f>
        <v>24.02</v>
      </c>
      <c r="F526" s="14">
        <f t="shared" si="122"/>
        <v>2387.7032709957002</v>
      </c>
      <c r="G526" s="14">
        <f t="shared" si="133"/>
        <v>2423.001108210136</v>
      </c>
      <c r="H526" s="14">
        <f t="shared" si="123"/>
        <v>2423.001108210136</v>
      </c>
      <c r="I526" s="14">
        <f>MOD(H526-Settings!$B$32,Settings!$B$33)</f>
        <v>263.00110821013595</v>
      </c>
      <c r="J526" s="14">
        <f>IF(I526&lt;Settings!$B$30,IF(Settings!$B$30-I526&gt;=E526,H526,H526+(Settings!$B$30-I526)+Settings!$B$31),H526+(Settings!$B$33-I526))</f>
        <v>2423.001108210136</v>
      </c>
      <c r="K526" s="14">
        <f t="shared" si="124"/>
        <v>2447.0211082101359</v>
      </c>
      <c r="L526" s="14">
        <f t="shared" si="125"/>
        <v>2447.0211082101359</v>
      </c>
      <c r="M526" s="14">
        <f t="shared" si="134"/>
        <v>2428.462589584934</v>
      </c>
      <c r="N526" s="14">
        <f t="shared" si="126"/>
        <v>2447.0211082101359</v>
      </c>
      <c r="O526" s="13">
        <f>Arrivals!I526</f>
        <v>2.0853042277227445</v>
      </c>
      <c r="P526" s="14">
        <f t="shared" si="127"/>
        <v>2449.1064124378586</v>
      </c>
      <c r="Q526" s="14">
        <f t="shared" si="128"/>
        <v>61.403141442158358</v>
      </c>
      <c r="R526" s="14">
        <f t="shared" si="129"/>
        <v>35.297837214435731</v>
      </c>
      <c r="S526" s="14">
        <f t="shared" si="130"/>
        <v>0</v>
      </c>
      <c r="T526" s="14">
        <f t="shared" si="131"/>
        <v>0</v>
      </c>
      <c r="U526" s="14">
        <f t="shared" si="132"/>
        <v>35.297837214435731</v>
      </c>
      <c r="V526" t="str">
        <f>IF(MOD(C526-Settings!$B$32,Settings!$B$33)&lt;Settings!$B$30,"Up","Down")</f>
        <v>Up</v>
      </c>
      <c r="W526" s="15">
        <f>IF(OR(E526&gt;Settings!$B$30,Q526&gt;Settings!$B$37),0,1)</f>
        <v>1</v>
      </c>
      <c r="X526" s="15">
        <f>IF(AND(W526=1,Q526&lt;=Settings!$B$36),1,0)</f>
        <v>1</v>
      </c>
    </row>
    <row r="527" spans="1:24" x14ac:dyDescent="0.25">
      <c r="A527">
        <v>5</v>
      </c>
      <c r="B527">
        <v>42</v>
      </c>
      <c r="C527" s="13">
        <f>Arrivals!F527</f>
        <v>2453.3719327536919</v>
      </c>
      <c r="D527" s="13">
        <f>Arrivals!K527</f>
        <v>300</v>
      </c>
      <c r="E527" s="14">
        <f>D527*8/Settings!$B$28+Settings!$B$29</f>
        <v>24.02</v>
      </c>
      <c r="F527" s="14">
        <f t="shared" si="122"/>
        <v>2453.3719327536919</v>
      </c>
      <c r="G527" s="14">
        <f t="shared" si="133"/>
        <v>2447.0211082101359</v>
      </c>
      <c r="H527" s="14">
        <f t="shared" si="123"/>
        <v>2453.3719327536919</v>
      </c>
      <c r="I527" s="14">
        <f>MOD(H527-Settings!$B$32,Settings!$B$33)</f>
        <v>293.37193275369191</v>
      </c>
      <c r="J527" s="14">
        <f>IF(I527&lt;Settings!$B$30,IF(Settings!$B$30-I527&gt;=E527,H527,H527+(Settings!$B$30-I527)+Settings!$B$31),H527+(Settings!$B$33-I527))</f>
        <v>2453.3719327536919</v>
      </c>
      <c r="K527" s="14">
        <f t="shared" si="124"/>
        <v>2477.3919327536919</v>
      </c>
      <c r="L527" s="14">
        <f t="shared" si="125"/>
        <v>2477.3919327536919</v>
      </c>
      <c r="M527" s="14">
        <f t="shared" si="134"/>
        <v>2449.1064124378586</v>
      </c>
      <c r="N527" s="14">
        <f t="shared" si="126"/>
        <v>2477.3919327536919</v>
      </c>
      <c r="O527" s="13">
        <f>Arrivals!I527</f>
        <v>0.57765986676506065</v>
      </c>
      <c r="P527" s="14">
        <f t="shared" si="127"/>
        <v>2477.9695926204568</v>
      </c>
      <c r="Q527" s="14">
        <f t="shared" si="128"/>
        <v>24.597659866764843</v>
      </c>
      <c r="R527" s="14">
        <f t="shared" si="129"/>
        <v>0</v>
      </c>
      <c r="S527" s="14">
        <f t="shared" si="130"/>
        <v>0</v>
      </c>
      <c r="T527" s="14">
        <f t="shared" si="131"/>
        <v>0</v>
      </c>
      <c r="U527" s="14">
        <f t="shared" si="132"/>
        <v>0</v>
      </c>
      <c r="V527" t="str">
        <f>IF(MOD(C527-Settings!$B$32,Settings!$B$33)&lt;Settings!$B$30,"Up","Down")</f>
        <v>Up</v>
      </c>
      <c r="W527" s="15">
        <f>IF(OR(E527&gt;Settings!$B$30,Q527&gt;Settings!$B$37),0,1)</f>
        <v>1</v>
      </c>
      <c r="X527" s="15">
        <f>IF(AND(W527=1,Q527&lt;=Settings!$B$36),1,0)</f>
        <v>1</v>
      </c>
    </row>
    <row r="528" spans="1:24" x14ac:dyDescent="0.25">
      <c r="A528">
        <v>5</v>
      </c>
      <c r="B528">
        <v>43</v>
      </c>
      <c r="C528" s="13">
        <f>Arrivals!F528</f>
        <v>2489.8284863187623</v>
      </c>
      <c r="D528" s="13">
        <f>Arrivals!K528</f>
        <v>300</v>
      </c>
      <c r="E528" s="14">
        <f>D528*8/Settings!$B$28+Settings!$B$29</f>
        <v>24.02</v>
      </c>
      <c r="F528" s="14">
        <f t="shared" si="122"/>
        <v>2489.8284863187623</v>
      </c>
      <c r="G528" s="14">
        <f t="shared" si="133"/>
        <v>2477.3919327536919</v>
      </c>
      <c r="H528" s="14">
        <f t="shared" si="123"/>
        <v>2489.8284863187623</v>
      </c>
      <c r="I528" s="14">
        <f>MOD(H528-Settings!$B$32,Settings!$B$33)</f>
        <v>329.82848631876232</v>
      </c>
      <c r="J528" s="14">
        <f>IF(I528&lt;Settings!$B$30,IF(Settings!$B$30-I528&gt;=E528,H528,H528+(Settings!$B$30-I528)+Settings!$B$31),H528+(Settings!$B$33-I528))</f>
        <v>2489.8284863187623</v>
      </c>
      <c r="K528" s="14">
        <f t="shared" si="124"/>
        <v>2513.8484863187623</v>
      </c>
      <c r="L528" s="14">
        <f t="shared" si="125"/>
        <v>2513.8484863187623</v>
      </c>
      <c r="M528" s="14">
        <f t="shared" si="134"/>
        <v>2477.9695926204568</v>
      </c>
      <c r="N528" s="14">
        <f t="shared" si="126"/>
        <v>2513.8484863187623</v>
      </c>
      <c r="O528" s="13">
        <f>Arrivals!I528</f>
        <v>0.25758065359708437</v>
      </c>
      <c r="P528" s="14">
        <f t="shared" si="127"/>
        <v>2514.1060669723593</v>
      </c>
      <c r="Q528" s="14">
        <f t="shared" si="128"/>
        <v>24.277580653596942</v>
      </c>
      <c r="R528" s="14">
        <f t="shared" si="129"/>
        <v>0</v>
      </c>
      <c r="S528" s="14">
        <f t="shared" si="130"/>
        <v>0</v>
      </c>
      <c r="T528" s="14">
        <f t="shared" si="131"/>
        <v>0</v>
      </c>
      <c r="U528" s="14">
        <f t="shared" si="132"/>
        <v>0</v>
      </c>
      <c r="V528" t="str">
        <f>IF(MOD(C528-Settings!$B$32,Settings!$B$33)&lt;Settings!$B$30,"Up","Down")</f>
        <v>Up</v>
      </c>
      <c r="W528" s="15">
        <f>IF(OR(E528&gt;Settings!$B$30,Q528&gt;Settings!$B$37),0,1)</f>
        <v>1</v>
      </c>
      <c r="X528" s="15">
        <f>IF(AND(W528=1,Q528&lt;=Settings!$B$36),1,0)</f>
        <v>1</v>
      </c>
    </row>
    <row r="529" spans="1:24" x14ac:dyDescent="0.25">
      <c r="A529">
        <v>5</v>
      </c>
      <c r="B529">
        <v>44</v>
      </c>
      <c r="C529" s="13">
        <f>Arrivals!F529</f>
        <v>2492.4682456412211</v>
      </c>
      <c r="D529" s="13">
        <f>Arrivals!K529</f>
        <v>300</v>
      </c>
      <c r="E529" s="14">
        <f>D529*8/Settings!$B$28+Settings!$B$29</f>
        <v>24.02</v>
      </c>
      <c r="F529" s="14">
        <f t="shared" si="122"/>
        <v>2492.4682456412211</v>
      </c>
      <c r="G529" s="14">
        <f t="shared" si="133"/>
        <v>2513.8484863187623</v>
      </c>
      <c r="H529" s="14">
        <f t="shared" si="123"/>
        <v>2513.8484863187623</v>
      </c>
      <c r="I529" s="14">
        <f>MOD(H529-Settings!$B$32,Settings!$B$33)</f>
        <v>353.8484863187623</v>
      </c>
      <c r="J529" s="14">
        <f>IF(I529&lt;Settings!$B$30,IF(Settings!$B$30-I529&gt;=E529,H529,H529+(Settings!$B$30-I529)+Settings!$B$31),H529+(Settings!$B$33-I529))</f>
        <v>2513.8484863187623</v>
      </c>
      <c r="K529" s="14">
        <f t="shared" si="124"/>
        <v>2537.8684863187623</v>
      </c>
      <c r="L529" s="14">
        <f t="shared" si="125"/>
        <v>2537.8684863187623</v>
      </c>
      <c r="M529" s="14">
        <f t="shared" si="134"/>
        <v>2514.1060669723593</v>
      </c>
      <c r="N529" s="14">
        <f t="shared" si="126"/>
        <v>2537.8684863187623</v>
      </c>
      <c r="O529" s="13">
        <f>Arrivals!I529</f>
        <v>0.78655627020706309</v>
      </c>
      <c r="P529" s="14">
        <f t="shared" si="127"/>
        <v>2538.6550425889695</v>
      </c>
      <c r="Q529" s="14">
        <f t="shared" si="128"/>
        <v>46.186796947748462</v>
      </c>
      <c r="R529" s="14">
        <f t="shared" si="129"/>
        <v>21.380240677541224</v>
      </c>
      <c r="S529" s="14">
        <f t="shared" si="130"/>
        <v>0</v>
      </c>
      <c r="T529" s="14">
        <f t="shared" si="131"/>
        <v>0</v>
      </c>
      <c r="U529" s="14">
        <f t="shared" si="132"/>
        <v>21.380240677541224</v>
      </c>
      <c r="V529" t="str">
        <f>IF(MOD(C529-Settings!$B$32,Settings!$B$33)&lt;Settings!$B$30,"Up","Down")</f>
        <v>Up</v>
      </c>
      <c r="W529" s="15">
        <f>IF(OR(E529&gt;Settings!$B$30,Q529&gt;Settings!$B$37),0,1)</f>
        <v>1</v>
      </c>
      <c r="X529" s="15">
        <f>IF(AND(W529=1,Q529&lt;=Settings!$B$36),1,0)</f>
        <v>1</v>
      </c>
    </row>
    <row r="530" spans="1:24" x14ac:dyDescent="0.25">
      <c r="A530">
        <v>5</v>
      </c>
      <c r="B530">
        <v>45</v>
      </c>
      <c r="C530" s="13">
        <f>Arrivals!F530</f>
        <v>2524.1588529058554</v>
      </c>
      <c r="D530" s="13">
        <f>Arrivals!K530</f>
        <v>300</v>
      </c>
      <c r="E530" s="14">
        <f>D530*8/Settings!$B$28+Settings!$B$29</f>
        <v>24.02</v>
      </c>
      <c r="F530" s="14">
        <f t="shared" si="122"/>
        <v>2524.1588529058554</v>
      </c>
      <c r="G530" s="14">
        <f t="shared" si="133"/>
        <v>2537.8684863187623</v>
      </c>
      <c r="H530" s="14">
        <f t="shared" si="123"/>
        <v>2537.8684863187623</v>
      </c>
      <c r="I530" s="14">
        <f>MOD(H530-Settings!$B$32,Settings!$B$33)</f>
        <v>377.86848631876228</v>
      </c>
      <c r="J530" s="14">
        <f>IF(I530&lt;Settings!$B$30,IF(Settings!$B$30-I530&gt;=E530,H530,H530+(Settings!$B$30-I530)+Settings!$B$31),H530+(Settings!$B$33-I530))</f>
        <v>2537.8684863187623</v>
      </c>
      <c r="K530" s="14">
        <f t="shared" si="124"/>
        <v>2561.8884863187623</v>
      </c>
      <c r="L530" s="14">
        <f t="shared" si="125"/>
        <v>2561.8884863187623</v>
      </c>
      <c r="M530" s="14">
        <f t="shared" si="134"/>
        <v>2538.6550425889695</v>
      </c>
      <c r="N530" s="14">
        <f t="shared" si="126"/>
        <v>2561.8884863187623</v>
      </c>
      <c r="O530" s="13">
        <f>Arrivals!I530</f>
        <v>1.2404035983688773</v>
      </c>
      <c r="P530" s="14">
        <f t="shared" si="127"/>
        <v>2563.1288899171313</v>
      </c>
      <c r="Q530" s="14">
        <f t="shared" si="128"/>
        <v>38.970037011275963</v>
      </c>
      <c r="R530" s="14">
        <f t="shared" si="129"/>
        <v>13.709633412906896</v>
      </c>
      <c r="S530" s="14">
        <f t="shared" si="130"/>
        <v>0</v>
      </c>
      <c r="T530" s="14">
        <f t="shared" si="131"/>
        <v>0</v>
      </c>
      <c r="U530" s="14">
        <f t="shared" si="132"/>
        <v>13.709633412906896</v>
      </c>
      <c r="V530" t="str">
        <f>IF(MOD(C530-Settings!$B$32,Settings!$B$33)&lt;Settings!$B$30,"Up","Down")</f>
        <v>Up</v>
      </c>
      <c r="W530" s="15">
        <f>IF(OR(E530&gt;Settings!$B$30,Q530&gt;Settings!$B$37),0,1)</f>
        <v>1</v>
      </c>
      <c r="X530" s="15">
        <f>IF(AND(W530=1,Q530&lt;=Settings!$B$36),1,0)</f>
        <v>1</v>
      </c>
    </row>
    <row r="531" spans="1:24" x14ac:dyDescent="0.25">
      <c r="A531">
        <v>5</v>
      </c>
      <c r="B531">
        <v>46</v>
      </c>
      <c r="C531" s="13">
        <f>Arrivals!F531</f>
        <v>2542.4982320915565</v>
      </c>
      <c r="D531" s="13">
        <f>Arrivals!K531</f>
        <v>300</v>
      </c>
      <c r="E531" s="14">
        <f>D531*8/Settings!$B$28+Settings!$B$29</f>
        <v>24.02</v>
      </c>
      <c r="F531" s="14">
        <f t="shared" si="122"/>
        <v>2542.4982320915565</v>
      </c>
      <c r="G531" s="14">
        <f t="shared" si="133"/>
        <v>2561.8884863187623</v>
      </c>
      <c r="H531" s="14">
        <f t="shared" si="123"/>
        <v>2561.8884863187623</v>
      </c>
      <c r="I531" s="14">
        <f>MOD(H531-Settings!$B$32,Settings!$B$33)</f>
        <v>401.88848631876226</v>
      </c>
      <c r="J531" s="14">
        <f>IF(I531&lt;Settings!$B$30,IF(Settings!$B$30-I531&gt;=E531,H531,H531+(Settings!$B$30-I531)+Settings!$B$31),H531+(Settings!$B$33-I531))</f>
        <v>2561.8884863187623</v>
      </c>
      <c r="K531" s="14">
        <f t="shared" si="124"/>
        <v>2585.9084863187622</v>
      </c>
      <c r="L531" s="14">
        <f t="shared" si="125"/>
        <v>2585.9084863187622</v>
      </c>
      <c r="M531" s="14">
        <f t="shared" si="134"/>
        <v>2563.1288899171313</v>
      </c>
      <c r="N531" s="14">
        <f t="shared" si="126"/>
        <v>2585.9084863187622</v>
      </c>
      <c r="O531" s="13">
        <f>Arrivals!I531</f>
        <v>0.89626391966557262</v>
      </c>
      <c r="P531" s="14">
        <f t="shared" si="127"/>
        <v>2586.8047502384279</v>
      </c>
      <c r="Q531" s="14">
        <f t="shared" si="128"/>
        <v>44.30651814687144</v>
      </c>
      <c r="R531" s="14">
        <f t="shared" si="129"/>
        <v>19.390254227205787</v>
      </c>
      <c r="S531" s="14">
        <f t="shared" si="130"/>
        <v>0</v>
      </c>
      <c r="T531" s="14">
        <f t="shared" si="131"/>
        <v>0</v>
      </c>
      <c r="U531" s="14">
        <f t="shared" si="132"/>
        <v>19.390254227205787</v>
      </c>
      <c r="V531" t="str">
        <f>IF(MOD(C531-Settings!$B$32,Settings!$B$33)&lt;Settings!$B$30,"Up","Down")</f>
        <v>Up</v>
      </c>
      <c r="W531" s="15">
        <f>IF(OR(E531&gt;Settings!$B$30,Q531&gt;Settings!$B$37),0,1)</f>
        <v>1</v>
      </c>
      <c r="X531" s="15">
        <f>IF(AND(W531=1,Q531&lt;=Settings!$B$36),1,0)</f>
        <v>1</v>
      </c>
    </row>
    <row r="532" spans="1:24" x14ac:dyDescent="0.25">
      <c r="A532">
        <v>5</v>
      </c>
      <c r="B532">
        <v>47</v>
      </c>
      <c r="C532" s="13">
        <f>Arrivals!F532</f>
        <v>2563.541042689737</v>
      </c>
      <c r="D532" s="13">
        <f>Arrivals!K532</f>
        <v>300</v>
      </c>
      <c r="E532" s="14">
        <f>D532*8/Settings!$B$28+Settings!$B$29</f>
        <v>24.02</v>
      </c>
      <c r="F532" s="14">
        <f t="shared" si="122"/>
        <v>2563.541042689737</v>
      </c>
      <c r="G532" s="14">
        <f t="shared" si="133"/>
        <v>2585.9084863187622</v>
      </c>
      <c r="H532" s="14">
        <f t="shared" si="123"/>
        <v>2585.9084863187622</v>
      </c>
      <c r="I532" s="14">
        <f>MOD(H532-Settings!$B$32,Settings!$B$33)</f>
        <v>425.90848631876224</v>
      </c>
      <c r="J532" s="14">
        <f>IF(I532&lt;Settings!$B$30,IF(Settings!$B$30-I532&gt;=E532,H532,H532+(Settings!$B$30-I532)+Settings!$B$31),H532+(Settings!$B$33-I532))</f>
        <v>2585.9084863187622</v>
      </c>
      <c r="K532" s="14">
        <f t="shared" si="124"/>
        <v>2609.9284863187622</v>
      </c>
      <c r="L532" s="14">
        <f t="shared" si="125"/>
        <v>2609.9284863187622</v>
      </c>
      <c r="M532" s="14">
        <f t="shared" si="134"/>
        <v>2586.8047502384279</v>
      </c>
      <c r="N532" s="14">
        <f t="shared" si="126"/>
        <v>2609.9284863187622</v>
      </c>
      <c r="O532" s="13">
        <f>Arrivals!I532</f>
        <v>6.3759813149211739</v>
      </c>
      <c r="P532" s="14">
        <f t="shared" si="127"/>
        <v>2616.3044676336835</v>
      </c>
      <c r="Q532" s="14">
        <f t="shared" si="128"/>
        <v>52.763424943946575</v>
      </c>
      <c r="R532" s="14">
        <f t="shared" si="129"/>
        <v>22.367443629025274</v>
      </c>
      <c r="S532" s="14">
        <f t="shared" si="130"/>
        <v>0</v>
      </c>
      <c r="T532" s="14">
        <f t="shared" si="131"/>
        <v>0</v>
      </c>
      <c r="U532" s="14">
        <f t="shared" si="132"/>
        <v>22.367443629025274</v>
      </c>
      <c r="V532" t="str">
        <f>IF(MOD(C532-Settings!$B$32,Settings!$B$33)&lt;Settings!$B$30,"Up","Down")</f>
        <v>Up</v>
      </c>
      <c r="W532" s="15">
        <f>IF(OR(E532&gt;Settings!$B$30,Q532&gt;Settings!$B$37),0,1)</f>
        <v>1</v>
      </c>
      <c r="X532" s="15">
        <f>IF(AND(W532=1,Q532&lt;=Settings!$B$36),1,0)</f>
        <v>1</v>
      </c>
    </row>
    <row r="533" spans="1:24" x14ac:dyDescent="0.25">
      <c r="A533">
        <v>5</v>
      </c>
      <c r="B533">
        <v>48</v>
      </c>
      <c r="C533" s="13">
        <f>Arrivals!F533</f>
        <v>2647.8953327497061</v>
      </c>
      <c r="D533" s="13">
        <f>Arrivals!K533</f>
        <v>300</v>
      </c>
      <c r="E533" s="14">
        <f>D533*8/Settings!$B$28+Settings!$B$29</f>
        <v>24.02</v>
      </c>
      <c r="F533" s="14">
        <f t="shared" si="122"/>
        <v>2647.8953327497061</v>
      </c>
      <c r="G533" s="14">
        <f t="shared" si="133"/>
        <v>2609.9284863187622</v>
      </c>
      <c r="H533" s="14">
        <f t="shared" si="123"/>
        <v>2647.8953327497061</v>
      </c>
      <c r="I533" s="14">
        <f>MOD(H533-Settings!$B$32,Settings!$B$33)</f>
        <v>487.89533274970609</v>
      </c>
      <c r="J533" s="14">
        <f>IF(I533&lt;Settings!$B$30,IF(Settings!$B$30-I533&gt;=E533,H533,H533+(Settings!$B$30-I533)+Settings!$B$31),H533+(Settings!$B$33-I533))</f>
        <v>2647.8953327497061</v>
      </c>
      <c r="K533" s="14">
        <f t="shared" si="124"/>
        <v>2671.9153327497061</v>
      </c>
      <c r="L533" s="14">
        <f t="shared" si="125"/>
        <v>2671.9153327497061</v>
      </c>
      <c r="M533" s="14">
        <f t="shared" si="134"/>
        <v>2616.3044676336835</v>
      </c>
      <c r="N533" s="14">
        <f t="shared" si="126"/>
        <v>2671.9153327497061</v>
      </c>
      <c r="O533" s="13">
        <f>Arrivals!I533</f>
        <v>1.3611022006073221</v>
      </c>
      <c r="P533" s="14">
        <f t="shared" si="127"/>
        <v>2673.2764349503136</v>
      </c>
      <c r="Q533" s="14">
        <f t="shared" si="128"/>
        <v>25.381102200607529</v>
      </c>
      <c r="R533" s="14">
        <f t="shared" si="129"/>
        <v>0</v>
      </c>
      <c r="S533" s="14">
        <f t="shared" si="130"/>
        <v>0</v>
      </c>
      <c r="T533" s="14">
        <f t="shared" si="131"/>
        <v>0</v>
      </c>
      <c r="U533" s="14">
        <f t="shared" si="132"/>
        <v>0</v>
      </c>
      <c r="V533" t="str">
        <f>IF(MOD(C533-Settings!$B$32,Settings!$B$33)&lt;Settings!$B$30,"Up","Down")</f>
        <v>Up</v>
      </c>
      <c r="W533" s="15">
        <f>IF(OR(E533&gt;Settings!$B$30,Q533&gt;Settings!$B$37),0,1)</f>
        <v>1</v>
      </c>
      <c r="X533" s="15">
        <f>IF(AND(W533=1,Q533&lt;=Settings!$B$36),1,0)</f>
        <v>1</v>
      </c>
    </row>
    <row r="534" spans="1:24" x14ac:dyDescent="0.25">
      <c r="A534">
        <v>5</v>
      </c>
      <c r="B534">
        <v>49</v>
      </c>
      <c r="C534" s="13">
        <f>Arrivals!F534</f>
        <v>2759.9981404123564</v>
      </c>
      <c r="D534" s="13">
        <f>Arrivals!K534</f>
        <v>300</v>
      </c>
      <c r="E534" s="14">
        <f>D534*8/Settings!$B$28+Settings!$B$29</f>
        <v>24.02</v>
      </c>
      <c r="F534" s="14">
        <f t="shared" si="122"/>
        <v>2759.9981404123564</v>
      </c>
      <c r="G534" s="14">
        <f t="shared" si="133"/>
        <v>2671.9153327497061</v>
      </c>
      <c r="H534" s="14">
        <f t="shared" si="123"/>
        <v>2759.9981404123564</v>
      </c>
      <c r="I534" s="14">
        <f>MOD(H534-Settings!$B$32,Settings!$B$33)</f>
        <v>599.99814041235641</v>
      </c>
      <c r="J534" s="14">
        <f>IF(I534&lt;Settings!$B$30,IF(Settings!$B$30-I534&gt;=E534,H534,H534+(Settings!$B$30-I534)+Settings!$B$31),H534+(Settings!$B$33-I534))</f>
        <v>2880</v>
      </c>
      <c r="K534" s="14">
        <f t="shared" si="124"/>
        <v>2904.02</v>
      </c>
      <c r="L534" s="14">
        <f t="shared" si="125"/>
        <v>2904.02</v>
      </c>
      <c r="M534" s="14">
        <f t="shared" si="134"/>
        <v>2673.2764349503136</v>
      </c>
      <c r="N534" s="14">
        <f t="shared" si="126"/>
        <v>2904.02</v>
      </c>
      <c r="O534" s="13">
        <f>Arrivals!I534</f>
        <v>3.3951039058837726</v>
      </c>
      <c r="P534" s="14">
        <f t="shared" si="127"/>
        <v>2907.4151039058838</v>
      </c>
      <c r="Q534" s="14">
        <f t="shared" si="128"/>
        <v>147.41696349352742</v>
      </c>
      <c r="R534" s="14">
        <f t="shared" si="129"/>
        <v>0</v>
      </c>
      <c r="S534" s="14">
        <f t="shared" si="130"/>
        <v>120.00185958764359</v>
      </c>
      <c r="T534" s="14">
        <f t="shared" si="131"/>
        <v>0</v>
      </c>
      <c r="U534" s="14">
        <f t="shared" si="132"/>
        <v>120.00185958764359</v>
      </c>
      <c r="V534" t="str">
        <f>IF(MOD(C534-Settings!$B$32,Settings!$B$33)&lt;Settings!$B$30,"Up","Down")</f>
        <v>Up</v>
      </c>
      <c r="W534" s="15">
        <f>IF(OR(E534&gt;Settings!$B$30,Q534&gt;Settings!$B$37),0,1)</f>
        <v>1</v>
      </c>
      <c r="X534" s="15">
        <f>IF(AND(W534=1,Q534&lt;=Settings!$B$36),1,0)</f>
        <v>0</v>
      </c>
    </row>
    <row r="535" spans="1:24" x14ac:dyDescent="0.25">
      <c r="A535">
        <v>5</v>
      </c>
      <c r="B535">
        <v>50</v>
      </c>
      <c r="C535" s="13">
        <f>Arrivals!F535</f>
        <v>2795.2355977179645</v>
      </c>
      <c r="D535" s="13">
        <f>Arrivals!K535</f>
        <v>300</v>
      </c>
      <c r="E535" s="14">
        <f>D535*8/Settings!$B$28+Settings!$B$29</f>
        <v>24.02</v>
      </c>
      <c r="F535" s="14">
        <f t="shared" si="122"/>
        <v>2795.2355977179645</v>
      </c>
      <c r="G535" s="14">
        <f t="shared" si="133"/>
        <v>2904.02</v>
      </c>
      <c r="H535" s="14">
        <f t="shared" si="123"/>
        <v>2904.02</v>
      </c>
      <c r="I535" s="14">
        <f>MOD(H535-Settings!$B$32,Settings!$B$33)</f>
        <v>24.019999999999982</v>
      </c>
      <c r="J535" s="14">
        <f>IF(I535&lt;Settings!$B$30,IF(Settings!$B$30-I535&gt;=E535,H535,H535+(Settings!$B$30-I535)+Settings!$B$31),H535+(Settings!$B$33-I535))</f>
        <v>2904.02</v>
      </c>
      <c r="K535" s="14">
        <f t="shared" si="124"/>
        <v>2928.04</v>
      </c>
      <c r="L535" s="14">
        <f t="shared" si="125"/>
        <v>2928.04</v>
      </c>
      <c r="M535" s="14">
        <f t="shared" si="134"/>
        <v>2907.4151039058838</v>
      </c>
      <c r="N535" s="14">
        <f t="shared" si="126"/>
        <v>2928.04</v>
      </c>
      <c r="O535" s="13">
        <f>Arrivals!I535</f>
        <v>4.0755688028956074</v>
      </c>
      <c r="P535" s="14">
        <f t="shared" si="127"/>
        <v>2932.1155688028957</v>
      </c>
      <c r="Q535" s="14">
        <f t="shared" si="128"/>
        <v>136.87997108493119</v>
      </c>
      <c r="R535" s="14">
        <f t="shared" si="129"/>
        <v>108.78440228203544</v>
      </c>
      <c r="S535" s="14">
        <f t="shared" si="130"/>
        <v>0</v>
      </c>
      <c r="T535" s="14">
        <f t="shared" si="131"/>
        <v>0</v>
      </c>
      <c r="U535" s="14">
        <f t="shared" si="132"/>
        <v>108.78440228203544</v>
      </c>
      <c r="V535" t="str">
        <f>IF(MOD(C535-Settings!$B$32,Settings!$B$33)&lt;Settings!$B$30,"Up","Down")</f>
        <v>Down</v>
      </c>
      <c r="W535" s="15">
        <f>IF(OR(E535&gt;Settings!$B$30,Q535&gt;Settings!$B$37),0,1)</f>
        <v>1</v>
      </c>
      <c r="X535" s="15">
        <f>IF(AND(W535=1,Q535&lt;=Settings!$B$36),1,0)</f>
        <v>0</v>
      </c>
    </row>
    <row r="536" spans="1:24" x14ac:dyDescent="0.25">
      <c r="A536">
        <v>5</v>
      </c>
      <c r="B536">
        <v>51</v>
      </c>
      <c r="C536" s="13">
        <f>Arrivals!F536</f>
        <v>2804.8511975764027</v>
      </c>
      <c r="D536" s="13">
        <f>Arrivals!K536</f>
        <v>300</v>
      </c>
      <c r="E536" s="14">
        <f>D536*8/Settings!$B$28+Settings!$B$29</f>
        <v>24.02</v>
      </c>
      <c r="F536" s="14">
        <f t="shared" si="122"/>
        <v>2804.8511975764027</v>
      </c>
      <c r="G536" s="14">
        <f t="shared" si="133"/>
        <v>2928.04</v>
      </c>
      <c r="H536" s="14">
        <f t="shared" si="123"/>
        <v>2928.04</v>
      </c>
      <c r="I536" s="14">
        <f>MOD(H536-Settings!$B$32,Settings!$B$33)</f>
        <v>48.039999999999964</v>
      </c>
      <c r="J536" s="14">
        <f>IF(I536&lt;Settings!$B$30,IF(Settings!$B$30-I536&gt;=E536,H536,H536+(Settings!$B$30-I536)+Settings!$B$31),H536+(Settings!$B$33-I536))</f>
        <v>2928.04</v>
      </c>
      <c r="K536" s="14">
        <f t="shared" si="124"/>
        <v>2952.06</v>
      </c>
      <c r="L536" s="14">
        <f t="shared" si="125"/>
        <v>2952.06</v>
      </c>
      <c r="M536" s="14">
        <f t="shared" si="134"/>
        <v>2932.1155688028957</v>
      </c>
      <c r="N536" s="14">
        <f t="shared" si="126"/>
        <v>2952.06</v>
      </c>
      <c r="O536" s="13">
        <f>Arrivals!I536</f>
        <v>5.7635362374015378</v>
      </c>
      <c r="P536" s="14">
        <f t="shared" si="127"/>
        <v>2957.8235362374016</v>
      </c>
      <c r="Q536" s="14">
        <f t="shared" si="128"/>
        <v>152.97233866099896</v>
      </c>
      <c r="R536" s="14">
        <f t="shared" si="129"/>
        <v>123.18880242359728</v>
      </c>
      <c r="S536" s="14">
        <f t="shared" si="130"/>
        <v>0</v>
      </c>
      <c r="T536" s="14">
        <f t="shared" si="131"/>
        <v>0</v>
      </c>
      <c r="U536" s="14">
        <f t="shared" si="132"/>
        <v>123.18880242359728</v>
      </c>
      <c r="V536" t="str">
        <f>IF(MOD(C536-Settings!$B$32,Settings!$B$33)&lt;Settings!$B$30,"Up","Down")</f>
        <v>Down</v>
      </c>
      <c r="W536" s="15">
        <f>IF(OR(E536&gt;Settings!$B$30,Q536&gt;Settings!$B$37),0,1)</f>
        <v>1</v>
      </c>
      <c r="X536" s="15">
        <f>IF(AND(W536=1,Q536&lt;=Settings!$B$36),1,0)</f>
        <v>0</v>
      </c>
    </row>
    <row r="537" spans="1:24" x14ac:dyDescent="0.25">
      <c r="A537">
        <v>5</v>
      </c>
      <c r="B537">
        <v>52</v>
      </c>
      <c r="C537" s="13">
        <f>Arrivals!F537</f>
        <v>2886.2637186007892</v>
      </c>
      <c r="D537" s="13">
        <f>Arrivals!K537</f>
        <v>300</v>
      </c>
      <c r="E537" s="14">
        <f>D537*8/Settings!$B$28+Settings!$B$29</f>
        <v>24.02</v>
      </c>
      <c r="F537" s="14">
        <f t="shared" si="122"/>
        <v>2886.2637186007892</v>
      </c>
      <c r="G537" s="14">
        <f t="shared" si="133"/>
        <v>2952.06</v>
      </c>
      <c r="H537" s="14">
        <f t="shared" si="123"/>
        <v>2952.06</v>
      </c>
      <c r="I537" s="14">
        <f>MOD(H537-Settings!$B$32,Settings!$B$33)</f>
        <v>72.059999999999945</v>
      </c>
      <c r="J537" s="14">
        <f>IF(I537&lt;Settings!$B$30,IF(Settings!$B$30-I537&gt;=E537,H537,H537+(Settings!$B$30-I537)+Settings!$B$31),H537+(Settings!$B$33-I537))</f>
        <v>2952.06</v>
      </c>
      <c r="K537" s="14">
        <f t="shared" si="124"/>
        <v>2976.08</v>
      </c>
      <c r="L537" s="14">
        <f t="shared" si="125"/>
        <v>2976.08</v>
      </c>
      <c r="M537" s="14">
        <f t="shared" si="134"/>
        <v>2957.8235362374016</v>
      </c>
      <c r="N537" s="14">
        <f t="shared" si="126"/>
        <v>2976.08</v>
      </c>
      <c r="O537" s="13">
        <f>Arrivals!I537</f>
        <v>2.5695741224954163</v>
      </c>
      <c r="P537" s="14">
        <f t="shared" si="127"/>
        <v>2978.6495741224953</v>
      </c>
      <c r="Q537" s="14">
        <f t="shared" si="128"/>
        <v>92.385855521706162</v>
      </c>
      <c r="R537" s="14">
        <f t="shared" si="129"/>
        <v>65.796281399210784</v>
      </c>
      <c r="S537" s="14">
        <f t="shared" si="130"/>
        <v>0</v>
      </c>
      <c r="T537" s="14">
        <f t="shared" si="131"/>
        <v>0</v>
      </c>
      <c r="U537" s="14">
        <f t="shared" si="132"/>
        <v>65.796281399210784</v>
      </c>
      <c r="V537" t="str">
        <f>IF(MOD(C537-Settings!$B$32,Settings!$B$33)&lt;Settings!$B$30,"Up","Down")</f>
        <v>Up</v>
      </c>
      <c r="W537" s="15">
        <f>IF(OR(E537&gt;Settings!$B$30,Q537&gt;Settings!$B$37),0,1)</f>
        <v>1</v>
      </c>
      <c r="X537" s="15">
        <f>IF(AND(W537=1,Q537&lt;=Settings!$B$36),1,0)</f>
        <v>1</v>
      </c>
    </row>
    <row r="538" spans="1:24" x14ac:dyDescent="0.25">
      <c r="A538">
        <v>5</v>
      </c>
      <c r="B538">
        <v>53</v>
      </c>
      <c r="C538" s="13">
        <f>Arrivals!F538</f>
        <v>2983.5688764410188</v>
      </c>
      <c r="D538" s="13">
        <f>Arrivals!K538</f>
        <v>300</v>
      </c>
      <c r="E538" s="14">
        <f>D538*8/Settings!$B$28+Settings!$B$29</f>
        <v>24.02</v>
      </c>
      <c r="F538" s="14">
        <f t="shared" si="122"/>
        <v>2983.5688764410188</v>
      </c>
      <c r="G538" s="14">
        <f t="shared" si="133"/>
        <v>2976.08</v>
      </c>
      <c r="H538" s="14">
        <f t="shared" si="123"/>
        <v>2983.5688764410188</v>
      </c>
      <c r="I538" s="14">
        <f>MOD(H538-Settings!$B$32,Settings!$B$33)</f>
        <v>103.5688764410188</v>
      </c>
      <c r="J538" s="14">
        <f>IF(I538&lt;Settings!$B$30,IF(Settings!$B$30-I538&gt;=E538,H538,H538+(Settings!$B$30-I538)+Settings!$B$31),H538+(Settings!$B$33-I538))</f>
        <v>2983.5688764410188</v>
      </c>
      <c r="K538" s="14">
        <f t="shared" si="124"/>
        <v>3007.5888764410188</v>
      </c>
      <c r="L538" s="14">
        <f t="shared" si="125"/>
        <v>3007.5888764410188</v>
      </c>
      <c r="M538" s="14">
        <f t="shared" si="134"/>
        <v>2978.6495741224953</v>
      </c>
      <c r="N538" s="14">
        <f t="shared" si="126"/>
        <v>3007.5888764410188</v>
      </c>
      <c r="O538" s="13">
        <f>Arrivals!I538</f>
        <v>16.255976307647405</v>
      </c>
      <c r="P538" s="14">
        <f t="shared" si="127"/>
        <v>3023.8448527486662</v>
      </c>
      <c r="Q538" s="14">
        <f t="shared" si="128"/>
        <v>40.275976307647397</v>
      </c>
      <c r="R538" s="14">
        <f t="shared" si="129"/>
        <v>0</v>
      </c>
      <c r="S538" s="14">
        <f t="shared" si="130"/>
        <v>0</v>
      </c>
      <c r="T538" s="14">
        <f t="shared" si="131"/>
        <v>0</v>
      </c>
      <c r="U538" s="14">
        <f t="shared" si="132"/>
        <v>0</v>
      </c>
      <c r="V538" t="str">
        <f>IF(MOD(C538-Settings!$B$32,Settings!$B$33)&lt;Settings!$B$30,"Up","Down")</f>
        <v>Up</v>
      </c>
      <c r="W538" s="15">
        <f>IF(OR(E538&gt;Settings!$B$30,Q538&gt;Settings!$B$37),0,1)</f>
        <v>1</v>
      </c>
      <c r="X538" s="15">
        <f>IF(AND(W538=1,Q538&lt;=Settings!$B$36),1,0)</f>
        <v>1</v>
      </c>
    </row>
    <row r="539" spans="1:24" x14ac:dyDescent="0.25">
      <c r="A539">
        <v>5</v>
      </c>
      <c r="B539">
        <v>54</v>
      </c>
      <c r="C539" s="13">
        <f>Arrivals!F539</f>
        <v>3064.5909136643518</v>
      </c>
      <c r="D539" s="13">
        <f>Arrivals!K539</f>
        <v>300</v>
      </c>
      <c r="E539" s="14">
        <f>D539*8/Settings!$B$28+Settings!$B$29</f>
        <v>24.02</v>
      </c>
      <c r="F539" s="14">
        <f t="shared" si="122"/>
        <v>3064.5909136643518</v>
      </c>
      <c r="G539" s="14">
        <f t="shared" si="133"/>
        <v>3007.5888764410188</v>
      </c>
      <c r="H539" s="14">
        <f t="shared" si="123"/>
        <v>3064.5909136643518</v>
      </c>
      <c r="I539" s="14">
        <f>MOD(H539-Settings!$B$32,Settings!$B$33)</f>
        <v>184.59091366435177</v>
      </c>
      <c r="J539" s="14">
        <f>IF(I539&lt;Settings!$B$30,IF(Settings!$B$30-I539&gt;=E539,H539,H539+(Settings!$B$30-I539)+Settings!$B$31),H539+(Settings!$B$33-I539))</f>
        <v>3064.5909136643518</v>
      </c>
      <c r="K539" s="14">
        <f t="shared" si="124"/>
        <v>3088.6109136643518</v>
      </c>
      <c r="L539" s="14">
        <f t="shared" si="125"/>
        <v>3088.6109136643518</v>
      </c>
      <c r="M539" s="14">
        <f t="shared" si="134"/>
        <v>3023.8448527486662</v>
      </c>
      <c r="N539" s="14">
        <f t="shared" si="126"/>
        <v>3088.6109136643518</v>
      </c>
      <c r="O539" s="13">
        <f>Arrivals!I539</f>
        <v>1.1578084817881038</v>
      </c>
      <c r="P539" s="14">
        <f t="shared" si="127"/>
        <v>3089.7687221461397</v>
      </c>
      <c r="Q539" s="14">
        <f t="shared" si="128"/>
        <v>25.177808481787906</v>
      </c>
      <c r="R539" s="14">
        <f t="shared" si="129"/>
        <v>0</v>
      </c>
      <c r="S539" s="14">
        <f t="shared" si="130"/>
        <v>0</v>
      </c>
      <c r="T539" s="14">
        <f t="shared" si="131"/>
        <v>0</v>
      </c>
      <c r="U539" s="14">
        <f t="shared" si="132"/>
        <v>0</v>
      </c>
      <c r="V539" t="str">
        <f>IF(MOD(C539-Settings!$B$32,Settings!$B$33)&lt;Settings!$B$30,"Up","Down")</f>
        <v>Up</v>
      </c>
      <c r="W539" s="15">
        <f>IF(OR(E539&gt;Settings!$B$30,Q539&gt;Settings!$B$37),0,1)</f>
        <v>1</v>
      </c>
      <c r="X539" s="15">
        <f>IF(AND(W539=1,Q539&lt;=Settings!$B$36),1,0)</f>
        <v>1</v>
      </c>
    </row>
    <row r="540" spans="1:24" x14ac:dyDescent="0.25">
      <c r="A540">
        <v>5</v>
      </c>
      <c r="B540">
        <v>55</v>
      </c>
      <c r="C540" s="13">
        <f>Arrivals!F540</f>
        <v>3112.3594012506737</v>
      </c>
      <c r="D540" s="13">
        <f>Arrivals!K540</f>
        <v>300</v>
      </c>
      <c r="E540" s="14">
        <f>D540*8/Settings!$B$28+Settings!$B$29</f>
        <v>24.02</v>
      </c>
      <c r="F540" s="14">
        <f t="shared" si="122"/>
        <v>3112.3594012506737</v>
      </c>
      <c r="G540" s="14">
        <f t="shared" si="133"/>
        <v>3088.6109136643518</v>
      </c>
      <c r="H540" s="14">
        <f t="shared" si="123"/>
        <v>3112.3594012506737</v>
      </c>
      <c r="I540" s="14">
        <f>MOD(H540-Settings!$B$32,Settings!$B$33)</f>
        <v>232.35940125067373</v>
      </c>
      <c r="J540" s="14">
        <f>IF(I540&lt;Settings!$B$30,IF(Settings!$B$30-I540&gt;=E540,H540,H540+(Settings!$B$30-I540)+Settings!$B$31),H540+(Settings!$B$33-I540))</f>
        <v>3112.3594012506737</v>
      </c>
      <c r="K540" s="14">
        <f t="shared" si="124"/>
        <v>3136.3794012506737</v>
      </c>
      <c r="L540" s="14">
        <f t="shared" si="125"/>
        <v>3136.3794012506737</v>
      </c>
      <c r="M540" s="14">
        <f t="shared" si="134"/>
        <v>3089.7687221461397</v>
      </c>
      <c r="N540" s="14">
        <f t="shared" si="126"/>
        <v>3136.3794012506737</v>
      </c>
      <c r="O540" s="13">
        <f>Arrivals!I540</f>
        <v>0.17230886325416911</v>
      </c>
      <c r="P540" s="14">
        <f t="shared" si="127"/>
        <v>3136.551710113928</v>
      </c>
      <c r="Q540" s="14">
        <f t="shared" si="128"/>
        <v>24.192308863254311</v>
      </c>
      <c r="R540" s="14">
        <f t="shared" si="129"/>
        <v>0</v>
      </c>
      <c r="S540" s="14">
        <f t="shared" si="130"/>
        <v>0</v>
      </c>
      <c r="T540" s="14">
        <f t="shared" si="131"/>
        <v>0</v>
      </c>
      <c r="U540" s="14">
        <f t="shared" si="132"/>
        <v>0</v>
      </c>
      <c r="V540" t="str">
        <f>IF(MOD(C540-Settings!$B$32,Settings!$B$33)&lt;Settings!$B$30,"Up","Down")</f>
        <v>Up</v>
      </c>
      <c r="W540" s="15">
        <f>IF(OR(E540&gt;Settings!$B$30,Q540&gt;Settings!$B$37),0,1)</f>
        <v>1</v>
      </c>
      <c r="X540" s="15">
        <f>IF(AND(W540=1,Q540&lt;=Settings!$B$36),1,0)</f>
        <v>1</v>
      </c>
    </row>
    <row r="541" spans="1:24" x14ac:dyDescent="0.25">
      <c r="A541">
        <v>5</v>
      </c>
      <c r="B541">
        <v>56</v>
      </c>
      <c r="C541" s="13">
        <f>Arrivals!F541</f>
        <v>3274.1938454295778</v>
      </c>
      <c r="D541" s="13">
        <f>Arrivals!K541</f>
        <v>300</v>
      </c>
      <c r="E541" s="14">
        <f>D541*8/Settings!$B$28+Settings!$B$29</f>
        <v>24.02</v>
      </c>
      <c r="F541" s="14">
        <f t="shared" si="122"/>
        <v>3274.1938454295778</v>
      </c>
      <c r="G541" s="14">
        <f t="shared" si="133"/>
        <v>3136.3794012506737</v>
      </c>
      <c r="H541" s="14">
        <f t="shared" si="123"/>
        <v>3274.1938454295778</v>
      </c>
      <c r="I541" s="14">
        <f>MOD(H541-Settings!$B$32,Settings!$B$33)</f>
        <v>394.19384542957778</v>
      </c>
      <c r="J541" s="14">
        <f>IF(I541&lt;Settings!$B$30,IF(Settings!$B$30-I541&gt;=E541,H541,H541+(Settings!$B$30-I541)+Settings!$B$31),H541+(Settings!$B$33-I541))</f>
        <v>3274.1938454295778</v>
      </c>
      <c r="K541" s="14">
        <f t="shared" si="124"/>
        <v>3298.2138454295778</v>
      </c>
      <c r="L541" s="14">
        <f t="shared" si="125"/>
        <v>3298.2138454295778</v>
      </c>
      <c r="M541" s="14">
        <f t="shared" si="134"/>
        <v>3136.551710113928</v>
      </c>
      <c r="N541" s="14">
        <f t="shared" si="126"/>
        <v>3298.2138454295778</v>
      </c>
      <c r="O541" s="13">
        <f>Arrivals!I541</f>
        <v>3.9378945098870326</v>
      </c>
      <c r="P541" s="14">
        <f t="shared" si="127"/>
        <v>3302.1517399394647</v>
      </c>
      <c r="Q541" s="14">
        <f t="shared" si="128"/>
        <v>27.957894509886955</v>
      </c>
      <c r="R541" s="14">
        <f t="shared" si="129"/>
        <v>0</v>
      </c>
      <c r="S541" s="14">
        <f t="shared" si="130"/>
        <v>0</v>
      </c>
      <c r="T541" s="14">
        <f t="shared" si="131"/>
        <v>0</v>
      </c>
      <c r="U541" s="14">
        <f t="shared" si="132"/>
        <v>0</v>
      </c>
      <c r="V541" t="str">
        <f>IF(MOD(C541-Settings!$B$32,Settings!$B$33)&lt;Settings!$B$30,"Up","Down")</f>
        <v>Up</v>
      </c>
      <c r="W541" s="15">
        <f>IF(OR(E541&gt;Settings!$B$30,Q541&gt;Settings!$B$37),0,1)</f>
        <v>1</v>
      </c>
      <c r="X541" s="15">
        <f>IF(AND(W541=1,Q541&lt;=Settings!$B$36),1,0)</f>
        <v>1</v>
      </c>
    </row>
    <row r="542" spans="1:24" x14ac:dyDescent="0.25">
      <c r="A542">
        <v>5</v>
      </c>
      <c r="B542">
        <v>57</v>
      </c>
      <c r="C542" s="13">
        <f>Arrivals!F542</f>
        <v>3300.5964609240691</v>
      </c>
      <c r="D542" s="13">
        <f>Arrivals!K542</f>
        <v>300</v>
      </c>
      <c r="E542" s="14">
        <f>D542*8/Settings!$B$28+Settings!$B$29</f>
        <v>24.02</v>
      </c>
      <c r="F542" s="14">
        <f t="shared" si="122"/>
        <v>3300.5964609240691</v>
      </c>
      <c r="G542" s="14">
        <f t="shared" si="133"/>
        <v>3298.2138454295778</v>
      </c>
      <c r="H542" s="14">
        <f t="shared" si="123"/>
        <v>3300.5964609240691</v>
      </c>
      <c r="I542" s="14">
        <f>MOD(H542-Settings!$B$32,Settings!$B$33)</f>
        <v>420.59646092406911</v>
      </c>
      <c r="J542" s="14">
        <f>IF(I542&lt;Settings!$B$30,IF(Settings!$B$30-I542&gt;=E542,H542,H542+(Settings!$B$30-I542)+Settings!$B$31),H542+(Settings!$B$33-I542))</f>
        <v>3300.5964609240691</v>
      </c>
      <c r="K542" s="14">
        <f t="shared" si="124"/>
        <v>3324.6164609240691</v>
      </c>
      <c r="L542" s="14">
        <f t="shared" si="125"/>
        <v>3324.6164609240691</v>
      </c>
      <c r="M542" s="14">
        <f t="shared" si="134"/>
        <v>3302.1517399394647</v>
      </c>
      <c r="N542" s="14">
        <f t="shared" si="126"/>
        <v>3324.6164609240691</v>
      </c>
      <c r="O542" s="13">
        <f>Arrivals!I542</f>
        <v>1.4399923033845312</v>
      </c>
      <c r="P542" s="14">
        <f t="shared" si="127"/>
        <v>3326.0564532274534</v>
      </c>
      <c r="Q542" s="14">
        <f t="shared" si="128"/>
        <v>25.459992303384297</v>
      </c>
      <c r="R542" s="14">
        <f t="shared" si="129"/>
        <v>0</v>
      </c>
      <c r="S542" s="14">
        <f t="shared" si="130"/>
        <v>0</v>
      </c>
      <c r="T542" s="14">
        <f t="shared" si="131"/>
        <v>0</v>
      </c>
      <c r="U542" s="14">
        <f t="shared" si="132"/>
        <v>0</v>
      </c>
      <c r="V542" t="str">
        <f>IF(MOD(C542-Settings!$B$32,Settings!$B$33)&lt;Settings!$B$30,"Up","Down")</f>
        <v>Up</v>
      </c>
      <c r="W542" s="15">
        <f>IF(OR(E542&gt;Settings!$B$30,Q542&gt;Settings!$B$37),0,1)</f>
        <v>1</v>
      </c>
      <c r="X542" s="15">
        <f>IF(AND(W542=1,Q542&lt;=Settings!$B$36),1,0)</f>
        <v>1</v>
      </c>
    </row>
    <row r="543" spans="1:24" x14ac:dyDescent="0.25">
      <c r="A543">
        <v>5</v>
      </c>
      <c r="B543">
        <v>58</v>
      </c>
      <c r="C543" s="13">
        <f>Arrivals!F543</f>
        <v>3310.468405246917</v>
      </c>
      <c r="D543" s="13">
        <f>Arrivals!K543</f>
        <v>300</v>
      </c>
      <c r="E543" s="14">
        <f>D543*8/Settings!$B$28+Settings!$B$29</f>
        <v>24.02</v>
      </c>
      <c r="F543" s="14">
        <f t="shared" si="122"/>
        <v>3310.468405246917</v>
      </c>
      <c r="G543" s="14">
        <f t="shared" si="133"/>
        <v>3324.6164609240691</v>
      </c>
      <c r="H543" s="14">
        <f t="shared" si="123"/>
        <v>3324.6164609240691</v>
      </c>
      <c r="I543" s="14">
        <f>MOD(H543-Settings!$B$32,Settings!$B$33)</f>
        <v>444.61646092406909</v>
      </c>
      <c r="J543" s="14">
        <f>IF(I543&lt;Settings!$B$30,IF(Settings!$B$30-I543&gt;=E543,H543,H543+(Settings!$B$30-I543)+Settings!$B$31),H543+(Settings!$B$33-I543))</f>
        <v>3324.6164609240691</v>
      </c>
      <c r="K543" s="14">
        <f t="shared" si="124"/>
        <v>3348.6364609240691</v>
      </c>
      <c r="L543" s="14">
        <f t="shared" si="125"/>
        <v>3348.6364609240691</v>
      </c>
      <c r="M543" s="14">
        <f t="shared" si="134"/>
        <v>3326.0564532274534</v>
      </c>
      <c r="N543" s="14">
        <f t="shared" si="126"/>
        <v>3348.6364609240691</v>
      </c>
      <c r="O543" s="13">
        <f>Arrivals!I543</f>
        <v>0.56360707132563215</v>
      </c>
      <c r="P543" s="14">
        <f t="shared" si="127"/>
        <v>3349.2000679953949</v>
      </c>
      <c r="Q543" s="14">
        <f t="shared" si="128"/>
        <v>38.731662748477902</v>
      </c>
      <c r="R543" s="14">
        <f t="shared" si="129"/>
        <v>14.148055677152115</v>
      </c>
      <c r="S543" s="14">
        <f t="shared" si="130"/>
        <v>0</v>
      </c>
      <c r="T543" s="14">
        <f t="shared" si="131"/>
        <v>0</v>
      </c>
      <c r="U543" s="14">
        <f t="shared" si="132"/>
        <v>14.148055677152115</v>
      </c>
      <c r="V543" t="str">
        <f>IF(MOD(C543-Settings!$B$32,Settings!$B$33)&lt;Settings!$B$30,"Up","Down")</f>
        <v>Up</v>
      </c>
      <c r="W543" s="15">
        <f>IF(OR(E543&gt;Settings!$B$30,Q543&gt;Settings!$B$37),0,1)</f>
        <v>1</v>
      </c>
      <c r="X543" s="15">
        <f>IF(AND(W543=1,Q543&lt;=Settings!$B$36),1,0)</f>
        <v>1</v>
      </c>
    </row>
    <row r="544" spans="1:24" x14ac:dyDescent="0.25">
      <c r="A544">
        <v>5</v>
      </c>
      <c r="B544">
        <v>59</v>
      </c>
      <c r="C544" s="13">
        <f>Arrivals!F544</f>
        <v>3402.8287011287584</v>
      </c>
      <c r="D544" s="13">
        <f>Arrivals!K544</f>
        <v>300</v>
      </c>
      <c r="E544" s="14">
        <f>D544*8/Settings!$B$28+Settings!$B$29</f>
        <v>24.02</v>
      </c>
      <c r="F544" s="14">
        <f t="shared" si="122"/>
        <v>3402.8287011287584</v>
      </c>
      <c r="G544" s="14">
        <f t="shared" si="133"/>
        <v>3348.6364609240691</v>
      </c>
      <c r="H544" s="14">
        <f t="shared" si="123"/>
        <v>3402.8287011287584</v>
      </c>
      <c r="I544" s="14">
        <f>MOD(H544-Settings!$B$32,Settings!$B$33)</f>
        <v>522.82870112875844</v>
      </c>
      <c r="J544" s="14">
        <f>IF(I544&lt;Settings!$B$30,IF(Settings!$B$30-I544&gt;=E544,H544,H544+(Settings!$B$30-I544)+Settings!$B$31),H544+(Settings!$B$33-I544))</f>
        <v>3402.8287011287584</v>
      </c>
      <c r="K544" s="14">
        <f t="shared" si="124"/>
        <v>3426.8487011287584</v>
      </c>
      <c r="L544" s="14">
        <f t="shared" si="125"/>
        <v>3426.8487011287584</v>
      </c>
      <c r="M544" s="14">
        <f t="shared" si="134"/>
        <v>3349.2000679953949</v>
      </c>
      <c r="N544" s="14">
        <f t="shared" si="126"/>
        <v>3426.8487011287584</v>
      </c>
      <c r="O544" s="13">
        <f>Arrivals!I544</f>
        <v>8.0457078989068762</v>
      </c>
      <c r="P544" s="14">
        <f t="shared" si="127"/>
        <v>3434.8944090276655</v>
      </c>
      <c r="Q544" s="14">
        <f t="shared" si="128"/>
        <v>32.065707898907021</v>
      </c>
      <c r="R544" s="14">
        <f t="shared" si="129"/>
        <v>0</v>
      </c>
      <c r="S544" s="14">
        <f t="shared" si="130"/>
        <v>0</v>
      </c>
      <c r="T544" s="14">
        <f t="shared" si="131"/>
        <v>0</v>
      </c>
      <c r="U544" s="14">
        <f t="shared" si="132"/>
        <v>0</v>
      </c>
      <c r="V544" t="str">
        <f>IF(MOD(C544-Settings!$B$32,Settings!$B$33)&lt;Settings!$B$30,"Up","Down")</f>
        <v>Up</v>
      </c>
      <c r="W544" s="15">
        <f>IF(OR(E544&gt;Settings!$B$30,Q544&gt;Settings!$B$37),0,1)</f>
        <v>1</v>
      </c>
      <c r="X544" s="15">
        <f>IF(AND(W544=1,Q544&lt;=Settings!$B$36),1,0)</f>
        <v>1</v>
      </c>
    </row>
    <row r="545" spans="1:24" x14ac:dyDescent="0.25">
      <c r="A545">
        <v>5</v>
      </c>
      <c r="B545">
        <v>60</v>
      </c>
      <c r="C545" s="13">
        <f>Arrivals!F545</f>
        <v>3445.8429734754236</v>
      </c>
      <c r="D545" s="13">
        <f>Arrivals!K545</f>
        <v>300</v>
      </c>
      <c r="E545" s="14">
        <f>D545*8/Settings!$B$28+Settings!$B$29</f>
        <v>24.02</v>
      </c>
      <c r="F545" s="14">
        <f t="shared" si="122"/>
        <v>3445.8429734754236</v>
      </c>
      <c r="G545" s="14">
        <f t="shared" si="133"/>
        <v>3426.8487011287584</v>
      </c>
      <c r="H545" s="14">
        <f t="shared" si="123"/>
        <v>3445.8429734754236</v>
      </c>
      <c r="I545" s="14">
        <f>MOD(H545-Settings!$B$32,Settings!$B$33)</f>
        <v>565.84297347542361</v>
      </c>
      <c r="J545" s="14">
        <f>IF(I545&lt;Settings!$B$30,IF(Settings!$B$30-I545&gt;=E545,H545,H545+(Settings!$B$30-I545)+Settings!$B$31),H545+(Settings!$B$33-I545))</f>
        <v>3445.8429734754236</v>
      </c>
      <c r="K545" s="14">
        <f t="shared" si="124"/>
        <v>3469.8629734754236</v>
      </c>
      <c r="L545" s="14">
        <f t="shared" si="125"/>
        <v>3469.8629734754236</v>
      </c>
      <c r="M545" s="14">
        <f t="shared" si="134"/>
        <v>3434.8944090276655</v>
      </c>
      <c r="N545" s="14">
        <f t="shared" si="126"/>
        <v>3469.8629734754236</v>
      </c>
      <c r="O545" s="13">
        <f>Arrivals!I545</f>
        <v>1.2235229361372257</v>
      </c>
      <c r="P545" s="14">
        <f t="shared" si="127"/>
        <v>3471.0864964115608</v>
      </c>
      <c r="Q545" s="14">
        <f t="shared" si="128"/>
        <v>25.243522936137197</v>
      </c>
      <c r="R545" s="14">
        <f t="shared" si="129"/>
        <v>0</v>
      </c>
      <c r="S545" s="14">
        <f t="shared" si="130"/>
        <v>0</v>
      </c>
      <c r="T545" s="14">
        <f t="shared" si="131"/>
        <v>0</v>
      </c>
      <c r="U545" s="14">
        <f t="shared" si="132"/>
        <v>0</v>
      </c>
      <c r="V545" t="str">
        <f>IF(MOD(C545-Settings!$B$32,Settings!$B$33)&lt;Settings!$B$30,"Up","Down")</f>
        <v>Up</v>
      </c>
      <c r="W545" s="15">
        <f>IF(OR(E545&gt;Settings!$B$30,Q545&gt;Settings!$B$37),0,1)</f>
        <v>1</v>
      </c>
      <c r="X545" s="15">
        <f>IF(AND(W545=1,Q545&lt;=Settings!$B$36),1,0)</f>
        <v>1</v>
      </c>
    </row>
    <row r="546" spans="1:24" x14ac:dyDescent="0.25">
      <c r="A546">
        <v>5</v>
      </c>
      <c r="B546">
        <v>61</v>
      </c>
      <c r="C546" s="13">
        <f>Arrivals!F546</f>
        <v>3540.0887340799841</v>
      </c>
      <c r="D546" s="13">
        <f>Arrivals!K546</f>
        <v>300</v>
      </c>
      <c r="E546" s="14">
        <f>D546*8/Settings!$B$28+Settings!$B$29</f>
        <v>24.02</v>
      </c>
      <c r="F546" s="14">
        <f t="shared" si="122"/>
        <v>3540.0887340799841</v>
      </c>
      <c r="G546" s="14">
        <f t="shared" si="133"/>
        <v>3469.8629734754236</v>
      </c>
      <c r="H546" s="14">
        <f t="shared" si="123"/>
        <v>3540.0887340799841</v>
      </c>
      <c r="I546" s="14">
        <f>MOD(H546-Settings!$B$32,Settings!$B$33)</f>
        <v>660.08873407998408</v>
      </c>
      <c r="J546" s="14">
        <f>IF(I546&lt;Settings!$B$30,IF(Settings!$B$30-I546&gt;=E546,H546,H546+(Settings!$B$30-I546)+Settings!$B$31),H546+(Settings!$B$33-I546))</f>
        <v>3600</v>
      </c>
      <c r="K546" s="14">
        <f t="shared" si="124"/>
        <v>3624.02</v>
      </c>
      <c r="L546" s="14">
        <f t="shared" si="125"/>
        <v>3624.02</v>
      </c>
      <c r="M546" s="14">
        <f t="shared" si="134"/>
        <v>3471.0864964115608</v>
      </c>
      <c r="N546" s="14">
        <f t="shared" si="126"/>
        <v>3624.02</v>
      </c>
      <c r="O546" s="13">
        <f>Arrivals!I546</f>
        <v>0.3071333690735446</v>
      </c>
      <c r="P546" s="14">
        <f t="shared" si="127"/>
        <v>3624.3271333690736</v>
      </c>
      <c r="Q546" s="14">
        <f t="shared" si="128"/>
        <v>84.238399289089557</v>
      </c>
      <c r="R546" s="14">
        <f t="shared" si="129"/>
        <v>0</v>
      </c>
      <c r="S546" s="14">
        <f t="shared" si="130"/>
        <v>59.911265920015921</v>
      </c>
      <c r="T546" s="14">
        <f t="shared" si="131"/>
        <v>0</v>
      </c>
      <c r="U546" s="14">
        <f t="shared" si="132"/>
        <v>59.911265920015921</v>
      </c>
      <c r="V546" t="str">
        <f>IF(MOD(C546-Settings!$B$32,Settings!$B$33)&lt;Settings!$B$30,"Up","Down")</f>
        <v>Down</v>
      </c>
      <c r="W546" s="15">
        <f>IF(OR(E546&gt;Settings!$B$30,Q546&gt;Settings!$B$37),0,1)</f>
        <v>1</v>
      </c>
      <c r="X546" s="15">
        <f>IF(AND(W546=1,Q546&lt;=Settings!$B$36),1,0)</f>
        <v>1</v>
      </c>
    </row>
    <row r="547" spans="1:24" x14ac:dyDescent="0.25">
      <c r="A547">
        <v>5</v>
      </c>
      <c r="B547">
        <v>62</v>
      </c>
      <c r="C547" s="13">
        <f>Arrivals!F547</f>
        <v>3543.1910103365035</v>
      </c>
      <c r="D547" s="13">
        <f>Arrivals!K547</f>
        <v>300</v>
      </c>
      <c r="E547" s="14">
        <f>D547*8/Settings!$B$28+Settings!$B$29</f>
        <v>24.02</v>
      </c>
      <c r="F547" s="14">
        <f t="shared" si="122"/>
        <v>3543.1910103365035</v>
      </c>
      <c r="G547" s="14">
        <f t="shared" si="133"/>
        <v>3624.02</v>
      </c>
      <c r="H547" s="14">
        <f t="shared" si="123"/>
        <v>3624.02</v>
      </c>
      <c r="I547" s="14">
        <f>MOD(H547-Settings!$B$32,Settings!$B$33)</f>
        <v>24.019999999999982</v>
      </c>
      <c r="J547" s="14">
        <f>IF(I547&lt;Settings!$B$30,IF(Settings!$B$30-I547&gt;=E547,H547,H547+(Settings!$B$30-I547)+Settings!$B$31),H547+(Settings!$B$33-I547))</f>
        <v>3624.02</v>
      </c>
      <c r="K547" s="14">
        <f t="shared" si="124"/>
        <v>3648.04</v>
      </c>
      <c r="L547" s="14">
        <f t="shared" si="125"/>
        <v>3648.04</v>
      </c>
      <c r="M547" s="14">
        <f t="shared" si="134"/>
        <v>3624.3271333690736</v>
      </c>
      <c r="N547" s="14">
        <f t="shared" si="126"/>
        <v>3648.04</v>
      </c>
      <c r="O547" s="13">
        <f>Arrivals!I547</f>
        <v>0.8794003569693436</v>
      </c>
      <c r="P547" s="14">
        <f t="shared" si="127"/>
        <v>3648.9194003569692</v>
      </c>
      <c r="Q547" s="14">
        <f t="shared" si="128"/>
        <v>105.72839002046567</v>
      </c>
      <c r="R547" s="14">
        <f t="shared" si="129"/>
        <v>80.828989663496486</v>
      </c>
      <c r="S547" s="14">
        <f t="shared" si="130"/>
        <v>0</v>
      </c>
      <c r="T547" s="14">
        <f t="shared" si="131"/>
        <v>0</v>
      </c>
      <c r="U547" s="14">
        <f t="shared" si="132"/>
        <v>80.828989663496486</v>
      </c>
      <c r="V547" t="str">
        <f>IF(MOD(C547-Settings!$B$32,Settings!$B$33)&lt;Settings!$B$30,"Up","Down")</f>
        <v>Down</v>
      </c>
      <c r="W547" s="15">
        <f>IF(OR(E547&gt;Settings!$B$30,Q547&gt;Settings!$B$37),0,1)</f>
        <v>1</v>
      </c>
      <c r="X547" s="15">
        <f>IF(AND(W547=1,Q547&lt;=Settings!$B$36),1,0)</f>
        <v>1</v>
      </c>
    </row>
    <row r="548" spans="1:24" x14ac:dyDescent="0.25">
      <c r="A548">
        <v>5</v>
      </c>
      <c r="B548">
        <v>63</v>
      </c>
      <c r="C548" s="13">
        <f>Arrivals!F548</f>
        <v>3691.7292407685154</v>
      </c>
      <c r="D548" s="13">
        <f>Arrivals!K548</f>
        <v>300</v>
      </c>
      <c r="E548" s="14">
        <f>D548*8/Settings!$B$28+Settings!$B$29</f>
        <v>24.02</v>
      </c>
      <c r="F548" s="14">
        <f t="shared" si="122"/>
        <v>3691.7292407685154</v>
      </c>
      <c r="G548" s="14">
        <f t="shared" si="133"/>
        <v>3648.04</v>
      </c>
      <c r="H548" s="14">
        <f t="shared" si="123"/>
        <v>3691.7292407685154</v>
      </c>
      <c r="I548" s="14">
        <f>MOD(H548-Settings!$B$32,Settings!$B$33)</f>
        <v>91.72924076851541</v>
      </c>
      <c r="J548" s="14">
        <f>IF(I548&lt;Settings!$B$30,IF(Settings!$B$30-I548&gt;=E548,H548,H548+(Settings!$B$30-I548)+Settings!$B$31),H548+(Settings!$B$33-I548))</f>
        <v>3691.7292407685154</v>
      </c>
      <c r="K548" s="14">
        <f t="shared" si="124"/>
        <v>3715.7492407685154</v>
      </c>
      <c r="L548" s="14">
        <f t="shared" si="125"/>
        <v>3715.7492407685154</v>
      </c>
      <c r="M548" s="14">
        <f t="shared" si="134"/>
        <v>3648.9194003569692</v>
      </c>
      <c r="N548" s="14">
        <f t="shared" si="126"/>
        <v>3715.7492407685154</v>
      </c>
      <c r="O548" s="13">
        <f>Arrivals!I548</f>
        <v>0.18176708619730786</v>
      </c>
      <c r="P548" s="14">
        <f t="shared" si="127"/>
        <v>3715.9310078547128</v>
      </c>
      <c r="Q548" s="14">
        <f t="shared" si="128"/>
        <v>24.201767086197378</v>
      </c>
      <c r="R548" s="14">
        <f t="shared" si="129"/>
        <v>0</v>
      </c>
      <c r="S548" s="14">
        <f t="shared" si="130"/>
        <v>0</v>
      </c>
      <c r="T548" s="14">
        <f t="shared" si="131"/>
        <v>0</v>
      </c>
      <c r="U548" s="14">
        <f t="shared" si="132"/>
        <v>0</v>
      </c>
      <c r="V548" t="str">
        <f>IF(MOD(C548-Settings!$B$32,Settings!$B$33)&lt;Settings!$B$30,"Up","Down")</f>
        <v>Up</v>
      </c>
      <c r="W548" s="15">
        <f>IF(OR(E548&gt;Settings!$B$30,Q548&gt;Settings!$B$37),0,1)</f>
        <v>1</v>
      </c>
      <c r="X548" s="15">
        <f>IF(AND(W548=1,Q548&lt;=Settings!$B$36),1,0)</f>
        <v>1</v>
      </c>
    </row>
    <row r="549" spans="1:24" x14ac:dyDescent="0.25">
      <c r="A549">
        <v>5</v>
      </c>
      <c r="B549">
        <v>64</v>
      </c>
      <c r="C549" s="13">
        <f>Arrivals!F549</f>
        <v>3719.7986134016942</v>
      </c>
      <c r="D549" s="13">
        <f>Arrivals!K549</f>
        <v>300</v>
      </c>
      <c r="E549" s="14">
        <f>D549*8/Settings!$B$28+Settings!$B$29</f>
        <v>24.02</v>
      </c>
      <c r="F549" s="14">
        <f t="shared" si="122"/>
        <v>3719.7986134016942</v>
      </c>
      <c r="G549" s="14">
        <f t="shared" si="133"/>
        <v>3715.7492407685154</v>
      </c>
      <c r="H549" s="14">
        <f t="shared" si="123"/>
        <v>3719.7986134016942</v>
      </c>
      <c r="I549" s="14">
        <f>MOD(H549-Settings!$B$32,Settings!$B$33)</f>
        <v>119.79861340169418</v>
      </c>
      <c r="J549" s="14">
        <f>IF(I549&lt;Settings!$B$30,IF(Settings!$B$30-I549&gt;=E549,H549,H549+(Settings!$B$30-I549)+Settings!$B$31),H549+(Settings!$B$33-I549))</f>
        <v>3719.7986134016942</v>
      </c>
      <c r="K549" s="14">
        <f t="shared" si="124"/>
        <v>3743.8186134016942</v>
      </c>
      <c r="L549" s="14">
        <f t="shared" si="125"/>
        <v>3743.8186134016942</v>
      </c>
      <c r="M549" s="14">
        <f t="shared" si="134"/>
        <v>3715.9310078547128</v>
      </c>
      <c r="N549" s="14">
        <f t="shared" si="126"/>
        <v>3743.8186134016942</v>
      </c>
      <c r="O549" s="13">
        <f>Arrivals!I549</f>
        <v>4.1639855552477147</v>
      </c>
      <c r="P549" s="14">
        <f t="shared" si="127"/>
        <v>3747.9825989569417</v>
      </c>
      <c r="Q549" s="14">
        <f t="shared" si="128"/>
        <v>28.183985555247546</v>
      </c>
      <c r="R549" s="14">
        <f t="shared" si="129"/>
        <v>0</v>
      </c>
      <c r="S549" s="14">
        <f t="shared" si="130"/>
        <v>0</v>
      </c>
      <c r="T549" s="14">
        <f t="shared" si="131"/>
        <v>0</v>
      </c>
      <c r="U549" s="14">
        <f t="shared" si="132"/>
        <v>0</v>
      </c>
      <c r="V549" t="str">
        <f>IF(MOD(C549-Settings!$B$32,Settings!$B$33)&lt;Settings!$B$30,"Up","Down")</f>
        <v>Up</v>
      </c>
      <c r="W549" s="15">
        <f>IF(OR(E549&gt;Settings!$B$30,Q549&gt;Settings!$B$37),0,1)</f>
        <v>1</v>
      </c>
      <c r="X549" s="15">
        <f>IF(AND(W549=1,Q549&lt;=Settings!$B$36),1,0)</f>
        <v>1</v>
      </c>
    </row>
    <row r="550" spans="1:24" x14ac:dyDescent="0.25">
      <c r="A550">
        <v>5</v>
      </c>
      <c r="B550">
        <v>65</v>
      </c>
      <c r="C550" s="13">
        <f>Arrivals!F550</f>
        <v>3790.5685091387122</v>
      </c>
      <c r="D550" s="13">
        <f>Arrivals!K550</f>
        <v>300</v>
      </c>
      <c r="E550" s="14">
        <f>D550*8/Settings!$B$28+Settings!$B$29</f>
        <v>24.02</v>
      </c>
      <c r="F550" s="14">
        <f t="shared" si="122"/>
        <v>3790.5685091387122</v>
      </c>
      <c r="G550" s="14">
        <f t="shared" si="133"/>
        <v>3743.8186134016942</v>
      </c>
      <c r="H550" s="14">
        <f t="shared" si="123"/>
        <v>3790.5685091387122</v>
      </c>
      <c r="I550" s="14">
        <f>MOD(H550-Settings!$B$32,Settings!$B$33)</f>
        <v>190.56850913871222</v>
      </c>
      <c r="J550" s="14">
        <f>IF(I550&lt;Settings!$B$30,IF(Settings!$B$30-I550&gt;=E550,H550,H550+(Settings!$B$30-I550)+Settings!$B$31),H550+(Settings!$B$33-I550))</f>
        <v>3790.5685091387122</v>
      </c>
      <c r="K550" s="14">
        <f t="shared" si="124"/>
        <v>3814.5885091387122</v>
      </c>
      <c r="L550" s="14">
        <f t="shared" si="125"/>
        <v>3814.5885091387122</v>
      </c>
      <c r="M550" s="14">
        <f t="shared" si="134"/>
        <v>3747.9825989569417</v>
      </c>
      <c r="N550" s="14">
        <f t="shared" si="126"/>
        <v>3814.5885091387122</v>
      </c>
      <c r="O550" s="13">
        <f>Arrivals!I550</f>
        <v>2.0651821303688034</v>
      </c>
      <c r="P550" s="14">
        <f t="shared" si="127"/>
        <v>3816.6536912690808</v>
      </c>
      <c r="Q550" s="14">
        <f t="shared" si="128"/>
        <v>26.085182130368594</v>
      </c>
      <c r="R550" s="14">
        <f t="shared" si="129"/>
        <v>0</v>
      </c>
      <c r="S550" s="14">
        <f t="shared" si="130"/>
        <v>0</v>
      </c>
      <c r="T550" s="14">
        <f t="shared" si="131"/>
        <v>0</v>
      </c>
      <c r="U550" s="14">
        <f t="shared" si="132"/>
        <v>0</v>
      </c>
      <c r="V550" t="str">
        <f>IF(MOD(C550-Settings!$B$32,Settings!$B$33)&lt;Settings!$B$30,"Up","Down")</f>
        <v>Up</v>
      </c>
      <c r="W550" s="15">
        <f>IF(OR(E550&gt;Settings!$B$30,Q550&gt;Settings!$B$37),0,1)</f>
        <v>1</v>
      </c>
      <c r="X550" s="15">
        <f>IF(AND(W550=1,Q550&lt;=Settings!$B$36),1,0)</f>
        <v>1</v>
      </c>
    </row>
    <row r="551" spans="1:24" x14ac:dyDescent="0.25">
      <c r="A551">
        <v>5</v>
      </c>
      <c r="B551">
        <v>66</v>
      </c>
      <c r="C551" s="13">
        <f>Arrivals!F551</f>
        <v>4010.475875436116</v>
      </c>
      <c r="D551" s="13">
        <f>Arrivals!K551</f>
        <v>300</v>
      </c>
      <c r="E551" s="14">
        <f>D551*8/Settings!$B$28+Settings!$B$29</f>
        <v>24.02</v>
      </c>
      <c r="F551" s="14">
        <f t="shared" si="122"/>
        <v>4010.475875436116</v>
      </c>
      <c r="G551" s="14">
        <f t="shared" ref="G551:G582" si="135">K550</f>
        <v>3814.5885091387122</v>
      </c>
      <c r="H551" s="14">
        <f t="shared" si="123"/>
        <v>4010.475875436116</v>
      </c>
      <c r="I551" s="14">
        <f>MOD(H551-Settings!$B$32,Settings!$B$33)</f>
        <v>410.47587543611598</v>
      </c>
      <c r="J551" s="14">
        <f>IF(I551&lt;Settings!$B$30,IF(Settings!$B$30-I551&gt;=E551,H551,H551+(Settings!$B$30-I551)+Settings!$B$31),H551+(Settings!$B$33-I551))</f>
        <v>4010.475875436116</v>
      </c>
      <c r="K551" s="14">
        <f t="shared" si="124"/>
        <v>4034.495875436116</v>
      </c>
      <c r="L551" s="14">
        <f t="shared" si="125"/>
        <v>4034.495875436116</v>
      </c>
      <c r="M551" s="14">
        <f t="shared" ref="M551:M582" si="136">P550</f>
        <v>3816.6536912690808</v>
      </c>
      <c r="N551" s="14">
        <f t="shared" si="126"/>
        <v>4034.495875436116</v>
      </c>
      <c r="O551" s="13">
        <f>Arrivals!I551</f>
        <v>6.6233963796491198</v>
      </c>
      <c r="P551" s="14">
        <f t="shared" si="127"/>
        <v>4041.1192718157649</v>
      </c>
      <c r="Q551" s="14">
        <f t="shared" si="128"/>
        <v>30.643396379648948</v>
      </c>
      <c r="R551" s="14">
        <f t="shared" si="129"/>
        <v>0</v>
      </c>
      <c r="S551" s="14">
        <f t="shared" si="130"/>
        <v>0</v>
      </c>
      <c r="T551" s="14">
        <f t="shared" si="131"/>
        <v>0</v>
      </c>
      <c r="U551" s="14">
        <f t="shared" si="132"/>
        <v>0</v>
      </c>
      <c r="V551" t="str">
        <f>IF(MOD(C551-Settings!$B$32,Settings!$B$33)&lt;Settings!$B$30,"Up","Down")</f>
        <v>Up</v>
      </c>
      <c r="W551" s="15">
        <f>IF(OR(E551&gt;Settings!$B$30,Q551&gt;Settings!$B$37),0,1)</f>
        <v>1</v>
      </c>
      <c r="X551" s="15">
        <f>IF(AND(W551=1,Q551&lt;=Settings!$B$36),1,0)</f>
        <v>1</v>
      </c>
    </row>
    <row r="552" spans="1:24" x14ac:dyDescent="0.25">
      <c r="A552">
        <v>5</v>
      </c>
      <c r="B552">
        <v>67</v>
      </c>
      <c r="C552" s="13">
        <f>Arrivals!F552</f>
        <v>4087.6133646399712</v>
      </c>
      <c r="D552" s="13">
        <f>Arrivals!K552</f>
        <v>300</v>
      </c>
      <c r="E552" s="14">
        <f>D552*8/Settings!$B$28+Settings!$B$29</f>
        <v>24.02</v>
      </c>
      <c r="F552" s="14">
        <f t="shared" si="122"/>
        <v>4087.6133646399712</v>
      </c>
      <c r="G552" s="14">
        <f t="shared" si="135"/>
        <v>4034.495875436116</v>
      </c>
      <c r="H552" s="14">
        <f t="shared" si="123"/>
        <v>4087.6133646399712</v>
      </c>
      <c r="I552" s="14">
        <f>MOD(H552-Settings!$B$32,Settings!$B$33)</f>
        <v>487.61336463997122</v>
      </c>
      <c r="J552" s="14">
        <f>IF(I552&lt;Settings!$B$30,IF(Settings!$B$30-I552&gt;=E552,H552,H552+(Settings!$B$30-I552)+Settings!$B$31),H552+(Settings!$B$33-I552))</f>
        <v>4087.6133646399712</v>
      </c>
      <c r="K552" s="14">
        <f t="shared" si="124"/>
        <v>4111.6333646399717</v>
      </c>
      <c r="L552" s="14">
        <f t="shared" si="125"/>
        <v>4111.6333646399717</v>
      </c>
      <c r="M552" s="14">
        <f t="shared" si="136"/>
        <v>4041.1192718157649</v>
      </c>
      <c r="N552" s="14">
        <f t="shared" si="126"/>
        <v>4111.6333646399717</v>
      </c>
      <c r="O552" s="13">
        <f>Arrivals!I552</f>
        <v>0.17032346071372986</v>
      </c>
      <c r="P552" s="14">
        <f t="shared" si="127"/>
        <v>4111.8036881006856</v>
      </c>
      <c r="Q552" s="14">
        <f t="shared" si="128"/>
        <v>24.190323460714353</v>
      </c>
      <c r="R552" s="14">
        <f t="shared" si="129"/>
        <v>0</v>
      </c>
      <c r="S552" s="14">
        <f t="shared" si="130"/>
        <v>0</v>
      </c>
      <c r="T552" s="14">
        <f t="shared" si="131"/>
        <v>0</v>
      </c>
      <c r="U552" s="14">
        <f t="shared" si="132"/>
        <v>0</v>
      </c>
      <c r="V552" t="str">
        <f>IF(MOD(C552-Settings!$B$32,Settings!$B$33)&lt;Settings!$B$30,"Up","Down")</f>
        <v>Up</v>
      </c>
      <c r="W552" s="15">
        <f>IF(OR(E552&gt;Settings!$B$30,Q552&gt;Settings!$B$37),0,1)</f>
        <v>1</v>
      </c>
      <c r="X552" s="15">
        <f>IF(AND(W552=1,Q552&lt;=Settings!$B$36),1,0)</f>
        <v>1</v>
      </c>
    </row>
    <row r="553" spans="1:24" x14ac:dyDescent="0.25">
      <c r="A553">
        <v>5</v>
      </c>
      <c r="B553">
        <v>68</v>
      </c>
      <c r="C553" s="13">
        <f>Arrivals!F553</f>
        <v>4103.9170303243145</v>
      </c>
      <c r="D553" s="13">
        <f>Arrivals!K553</f>
        <v>300</v>
      </c>
      <c r="E553" s="14">
        <f>D553*8/Settings!$B$28+Settings!$B$29</f>
        <v>24.02</v>
      </c>
      <c r="F553" s="14">
        <f t="shared" si="122"/>
        <v>4103.9170303243145</v>
      </c>
      <c r="G553" s="14">
        <f t="shared" si="135"/>
        <v>4111.6333646399717</v>
      </c>
      <c r="H553" s="14">
        <f t="shared" si="123"/>
        <v>4111.6333646399717</v>
      </c>
      <c r="I553" s="14">
        <f>MOD(H553-Settings!$B$32,Settings!$B$33)</f>
        <v>511.63336463997166</v>
      </c>
      <c r="J553" s="14">
        <f>IF(I553&lt;Settings!$B$30,IF(Settings!$B$30-I553&gt;=E553,H553,H553+(Settings!$B$30-I553)+Settings!$B$31),H553+(Settings!$B$33-I553))</f>
        <v>4111.6333646399717</v>
      </c>
      <c r="K553" s="14">
        <f t="shared" si="124"/>
        <v>4135.6533646399721</v>
      </c>
      <c r="L553" s="14">
        <f t="shared" si="125"/>
        <v>4135.6533646399721</v>
      </c>
      <c r="M553" s="14">
        <f t="shared" si="136"/>
        <v>4111.8036881006856</v>
      </c>
      <c r="N553" s="14">
        <f t="shared" si="126"/>
        <v>4135.6533646399721</v>
      </c>
      <c r="O553" s="13">
        <f>Arrivals!I553</f>
        <v>4.0198628821474696</v>
      </c>
      <c r="P553" s="14">
        <f t="shared" si="127"/>
        <v>4139.6732275221193</v>
      </c>
      <c r="Q553" s="14">
        <f t="shared" si="128"/>
        <v>35.756197197804795</v>
      </c>
      <c r="R553" s="14">
        <f t="shared" si="129"/>
        <v>7.71633431565715</v>
      </c>
      <c r="S553" s="14">
        <f t="shared" si="130"/>
        <v>0</v>
      </c>
      <c r="T553" s="14">
        <f t="shared" si="131"/>
        <v>0</v>
      </c>
      <c r="U553" s="14">
        <f t="shared" si="132"/>
        <v>7.71633431565715</v>
      </c>
      <c r="V553" t="str">
        <f>IF(MOD(C553-Settings!$B$32,Settings!$B$33)&lt;Settings!$B$30,"Up","Down")</f>
        <v>Up</v>
      </c>
      <c r="W553" s="15">
        <f>IF(OR(E553&gt;Settings!$B$30,Q553&gt;Settings!$B$37),0,1)</f>
        <v>1</v>
      </c>
      <c r="X553" s="15">
        <f>IF(AND(W553=1,Q553&lt;=Settings!$B$36),1,0)</f>
        <v>1</v>
      </c>
    </row>
    <row r="554" spans="1:24" x14ac:dyDescent="0.25">
      <c r="A554">
        <v>5</v>
      </c>
      <c r="B554">
        <v>69</v>
      </c>
      <c r="C554" s="13">
        <f>Arrivals!F554</f>
        <v>4105.6879773010978</v>
      </c>
      <c r="D554" s="13">
        <f>Arrivals!K554</f>
        <v>300</v>
      </c>
      <c r="E554" s="14">
        <f>D554*8/Settings!$B$28+Settings!$B$29</f>
        <v>24.02</v>
      </c>
      <c r="F554" s="14">
        <f t="shared" si="122"/>
        <v>4105.6879773010978</v>
      </c>
      <c r="G554" s="14">
        <f t="shared" si="135"/>
        <v>4135.6533646399721</v>
      </c>
      <c r="H554" s="14">
        <f t="shared" si="123"/>
        <v>4135.6533646399721</v>
      </c>
      <c r="I554" s="14">
        <f>MOD(H554-Settings!$B$32,Settings!$B$33)</f>
        <v>535.6533646399721</v>
      </c>
      <c r="J554" s="14">
        <f>IF(I554&lt;Settings!$B$30,IF(Settings!$B$30-I554&gt;=E554,H554,H554+(Settings!$B$30-I554)+Settings!$B$31),H554+(Settings!$B$33-I554))</f>
        <v>4135.6533646399721</v>
      </c>
      <c r="K554" s="14">
        <f t="shared" si="124"/>
        <v>4159.6733646399725</v>
      </c>
      <c r="L554" s="14">
        <f t="shared" si="125"/>
        <v>4159.6733646399725</v>
      </c>
      <c r="M554" s="14">
        <f t="shared" si="136"/>
        <v>4139.6732275221193</v>
      </c>
      <c r="N554" s="14">
        <f t="shared" si="126"/>
        <v>4159.6733646399725</v>
      </c>
      <c r="O554" s="13">
        <f>Arrivals!I554</f>
        <v>4.519521912015442</v>
      </c>
      <c r="P554" s="14">
        <f t="shared" si="127"/>
        <v>4164.1928865519876</v>
      </c>
      <c r="Q554" s="14">
        <f t="shared" si="128"/>
        <v>58.504909250889796</v>
      </c>
      <c r="R554" s="14">
        <f t="shared" si="129"/>
        <v>29.96538733887428</v>
      </c>
      <c r="S554" s="14">
        <f t="shared" si="130"/>
        <v>0</v>
      </c>
      <c r="T554" s="14">
        <f t="shared" si="131"/>
        <v>0</v>
      </c>
      <c r="U554" s="14">
        <f t="shared" si="132"/>
        <v>29.96538733887428</v>
      </c>
      <c r="V554" t="str">
        <f>IF(MOD(C554-Settings!$B$32,Settings!$B$33)&lt;Settings!$B$30,"Up","Down")</f>
        <v>Up</v>
      </c>
      <c r="W554" s="15">
        <f>IF(OR(E554&gt;Settings!$B$30,Q554&gt;Settings!$B$37),0,1)</f>
        <v>1</v>
      </c>
      <c r="X554" s="15">
        <f>IF(AND(W554=1,Q554&lt;=Settings!$B$36),1,0)</f>
        <v>1</v>
      </c>
    </row>
    <row r="555" spans="1:24" x14ac:dyDescent="0.25">
      <c r="A555">
        <v>5</v>
      </c>
      <c r="B555">
        <v>70</v>
      </c>
      <c r="C555" s="13">
        <f>Arrivals!F555</f>
        <v>4209.3442624218924</v>
      </c>
      <c r="D555" s="13">
        <f>Arrivals!K555</f>
        <v>300</v>
      </c>
      <c r="E555" s="14">
        <f>D555*8/Settings!$B$28+Settings!$B$29</f>
        <v>24.02</v>
      </c>
      <c r="F555" s="14">
        <f t="shared" si="122"/>
        <v>4209.3442624218924</v>
      </c>
      <c r="G555" s="14">
        <f t="shared" si="135"/>
        <v>4159.6733646399725</v>
      </c>
      <c r="H555" s="14">
        <f t="shared" si="123"/>
        <v>4209.3442624218924</v>
      </c>
      <c r="I555" s="14">
        <f>MOD(H555-Settings!$B$32,Settings!$B$33)</f>
        <v>609.34426242189238</v>
      </c>
      <c r="J555" s="14">
        <f>IF(I555&lt;Settings!$B$30,IF(Settings!$B$30-I555&gt;=E555,H555,H555+(Settings!$B$30-I555)+Settings!$B$31),H555+(Settings!$B$33-I555))</f>
        <v>4320</v>
      </c>
      <c r="K555" s="14">
        <f t="shared" si="124"/>
        <v>4344.0200000000004</v>
      </c>
      <c r="L555" s="14">
        <f t="shared" si="125"/>
        <v>4344.0200000000004</v>
      </c>
      <c r="M555" s="14">
        <f t="shared" si="136"/>
        <v>4164.1928865519876</v>
      </c>
      <c r="N555" s="14">
        <f t="shared" si="126"/>
        <v>4344.0200000000004</v>
      </c>
      <c r="O555" s="13">
        <f>Arrivals!I555</f>
        <v>0.56215186988989818</v>
      </c>
      <c r="P555" s="14">
        <f t="shared" si="127"/>
        <v>4344.5821518698904</v>
      </c>
      <c r="Q555" s="14">
        <f t="shared" si="128"/>
        <v>135.23788944799799</v>
      </c>
      <c r="R555" s="14">
        <f t="shared" si="129"/>
        <v>0</v>
      </c>
      <c r="S555" s="14">
        <f t="shared" si="130"/>
        <v>110.65573757810762</v>
      </c>
      <c r="T555" s="14">
        <f t="shared" si="131"/>
        <v>0</v>
      </c>
      <c r="U555" s="14">
        <f t="shared" si="132"/>
        <v>110.65573757810762</v>
      </c>
      <c r="V555" t="str">
        <f>IF(MOD(C555-Settings!$B$32,Settings!$B$33)&lt;Settings!$B$30,"Up","Down")</f>
        <v>Down</v>
      </c>
      <c r="W555" s="15">
        <f>IF(OR(E555&gt;Settings!$B$30,Q555&gt;Settings!$B$37),0,1)</f>
        <v>1</v>
      </c>
      <c r="X555" s="15">
        <f>IF(AND(W555=1,Q555&lt;=Settings!$B$36),1,0)</f>
        <v>0</v>
      </c>
    </row>
    <row r="556" spans="1:24" x14ac:dyDescent="0.25">
      <c r="A556">
        <v>5</v>
      </c>
      <c r="B556">
        <v>71</v>
      </c>
      <c r="C556" s="13">
        <f>Arrivals!F556</f>
        <v>4225.4516159261475</v>
      </c>
      <c r="D556" s="13">
        <f>Arrivals!K556</f>
        <v>300</v>
      </c>
      <c r="E556" s="14">
        <f>D556*8/Settings!$B$28+Settings!$B$29</f>
        <v>24.02</v>
      </c>
      <c r="F556" s="14">
        <f t="shared" si="122"/>
        <v>4225.4516159261475</v>
      </c>
      <c r="G556" s="14">
        <f t="shared" si="135"/>
        <v>4344.0200000000004</v>
      </c>
      <c r="H556" s="14">
        <f t="shared" si="123"/>
        <v>4344.0200000000004</v>
      </c>
      <c r="I556" s="14">
        <f>MOD(H556-Settings!$B$32,Settings!$B$33)</f>
        <v>24.020000000000437</v>
      </c>
      <c r="J556" s="14">
        <f>IF(I556&lt;Settings!$B$30,IF(Settings!$B$30-I556&gt;=E556,H556,H556+(Settings!$B$30-I556)+Settings!$B$31),H556+(Settings!$B$33-I556))</f>
        <v>4344.0200000000004</v>
      </c>
      <c r="K556" s="14">
        <f t="shared" si="124"/>
        <v>4368.0400000000009</v>
      </c>
      <c r="L556" s="14">
        <f t="shared" si="125"/>
        <v>4368.0400000000009</v>
      </c>
      <c r="M556" s="14">
        <f t="shared" si="136"/>
        <v>4344.5821518698904</v>
      </c>
      <c r="N556" s="14">
        <f t="shared" si="126"/>
        <v>4368.0400000000009</v>
      </c>
      <c r="O556" s="13">
        <f>Arrivals!I556</f>
        <v>3.2336029371005428</v>
      </c>
      <c r="P556" s="14">
        <f t="shared" si="127"/>
        <v>4371.2736029371017</v>
      </c>
      <c r="Q556" s="14">
        <f t="shared" si="128"/>
        <v>145.82198701095422</v>
      </c>
      <c r="R556" s="14">
        <f t="shared" si="129"/>
        <v>118.56838407385294</v>
      </c>
      <c r="S556" s="14">
        <f t="shared" si="130"/>
        <v>0</v>
      </c>
      <c r="T556" s="14">
        <f t="shared" si="131"/>
        <v>0</v>
      </c>
      <c r="U556" s="14">
        <f t="shared" si="132"/>
        <v>118.56838407385294</v>
      </c>
      <c r="V556" t="str">
        <f>IF(MOD(C556-Settings!$B$32,Settings!$B$33)&lt;Settings!$B$30,"Up","Down")</f>
        <v>Down</v>
      </c>
      <c r="W556" s="15">
        <f>IF(OR(E556&gt;Settings!$B$30,Q556&gt;Settings!$B$37),0,1)</f>
        <v>1</v>
      </c>
      <c r="X556" s="15">
        <f>IF(AND(W556=1,Q556&lt;=Settings!$B$36),1,0)</f>
        <v>0</v>
      </c>
    </row>
    <row r="557" spans="1:24" x14ac:dyDescent="0.25">
      <c r="A557">
        <v>5</v>
      </c>
      <c r="B557">
        <v>72</v>
      </c>
      <c r="C557" s="13">
        <f>Arrivals!F557</f>
        <v>4228.810454691401</v>
      </c>
      <c r="D557" s="13">
        <f>Arrivals!K557</f>
        <v>300</v>
      </c>
      <c r="E557" s="14">
        <f>D557*8/Settings!$B$28+Settings!$B$29</f>
        <v>24.02</v>
      </c>
      <c r="F557" s="14">
        <f t="shared" si="122"/>
        <v>4228.810454691401</v>
      </c>
      <c r="G557" s="14">
        <f t="shared" si="135"/>
        <v>4368.0400000000009</v>
      </c>
      <c r="H557" s="14">
        <f t="shared" si="123"/>
        <v>4368.0400000000009</v>
      </c>
      <c r="I557" s="14">
        <f>MOD(H557-Settings!$B$32,Settings!$B$33)</f>
        <v>48.040000000000873</v>
      </c>
      <c r="J557" s="14">
        <f>IF(I557&lt;Settings!$B$30,IF(Settings!$B$30-I557&gt;=E557,H557,H557+(Settings!$B$30-I557)+Settings!$B$31),H557+(Settings!$B$33-I557))</f>
        <v>4368.0400000000009</v>
      </c>
      <c r="K557" s="14">
        <f t="shared" si="124"/>
        <v>4392.0600000000013</v>
      </c>
      <c r="L557" s="14">
        <f t="shared" si="125"/>
        <v>4392.0600000000013</v>
      </c>
      <c r="M557" s="14">
        <f t="shared" si="136"/>
        <v>4371.2736029371017</v>
      </c>
      <c r="N557" s="14">
        <f t="shared" si="126"/>
        <v>4392.0600000000013</v>
      </c>
      <c r="O557" s="13">
        <f>Arrivals!I557</f>
        <v>1.4475379961506825</v>
      </c>
      <c r="P557" s="14">
        <f t="shared" si="127"/>
        <v>4393.5075379961518</v>
      </c>
      <c r="Q557" s="14">
        <f t="shared" si="128"/>
        <v>164.69708330475078</v>
      </c>
      <c r="R557" s="14">
        <f t="shared" si="129"/>
        <v>139.22954530859988</v>
      </c>
      <c r="S557" s="14">
        <f t="shared" si="130"/>
        <v>0</v>
      </c>
      <c r="T557" s="14">
        <f t="shared" si="131"/>
        <v>0</v>
      </c>
      <c r="U557" s="14">
        <f t="shared" si="132"/>
        <v>139.22954530859988</v>
      </c>
      <c r="V557" t="str">
        <f>IF(MOD(C557-Settings!$B$32,Settings!$B$33)&lt;Settings!$B$30,"Up","Down")</f>
        <v>Down</v>
      </c>
      <c r="W557" s="15">
        <f>IF(OR(E557&gt;Settings!$B$30,Q557&gt;Settings!$B$37),0,1)</f>
        <v>1</v>
      </c>
      <c r="X557" s="15">
        <f>IF(AND(W557=1,Q557&lt;=Settings!$B$36),1,0)</f>
        <v>0</v>
      </c>
    </row>
    <row r="558" spans="1:24" x14ac:dyDescent="0.25">
      <c r="A558">
        <v>5</v>
      </c>
      <c r="B558">
        <v>73</v>
      </c>
      <c r="C558" s="13">
        <f>Arrivals!F558</f>
        <v>4229.7888284858664</v>
      </c>
      <c r="D558" s="13">
        <f>Arrivals!K558</f>
        <v>300</v>
      </c>
      <c r="E558" s="14">
        <f>D558*8/Settings!$B$28+Settings!$B$29</f>
        <v>24.02</v>
      </c>
      <c r="F558" s="14">
        <f t="shared" si="122"/>
        <v>4229.7888284858664</v>
      </c>
      <c r="G558" s="14">
        <f t="shared" si="135"/>
        <v>4392.0600000000013</v>
      </c>
      <c r="H558" s="14">
        <f t="shared" si="123"/>
        <v>4392.0600000000013</v>
      </c>
      <c r="I558" s="14">
        <f>MOD(H558-Settings!$B$32,Settings!$B$33)</f>
        <v>72.06000000000131</v>
      </c>
      <c r="J558" s="14">
        <f>IF(I558&lt;Settings!$B$30,IF(Settings!$B$30-I558&gt;=E558,H558,H558+(Settings!$B$30-I558)+Settings!$B$31),H558+(Settings!$B$33-I558))</f>
        <v>4392.0600000000013</v>
      </c>
      <c r="K558" s="14">
        <f t="shared" si="124"/>
        <v>4416.0800000000017</v>
      </c>
      <c r="L558" s="14">
        <f t="shared" si="125"/>
        <v>4416.0800000000017</v>
      </c>
      <c r="M558" s="14">
        <f t="shared" si="136"/>
        <v>4393.5075379961518</v>
      </c>
      <c r="N558" s="14">
        <f t="shared" si="126"/>
        <v>4416.0800000000017</v>
      </c>
      <c r="O558" s="13">
        <f>Arrivals!I558</f>
        <v>1.0481878313844626</v>
      </c>
      <c r="P558" s="14">
        <f t="shared" si="127"/>
        <v>4417.1281878313866</v>
      </c>
      <c r="Q558" s="14">
        <f t="shared" si="128"/>
        <v>187.33935934552028</v>
      </c>
      <c r="R558" s="14">
        <f t="shared" si="129"/>
        <v>162.27117151413495</v>
      </c>
      <c r="S558" s="14">
        <f t="shared" si="130"/>
        <v>0</v>
      </c>
      <c r="T558" s="14">
        <f t="shared" si="131"/>
        <v>0</v>
      </c>
      <c r="U558" s="14">
        <f t="shared" si="132"/>
        <v>162.27117151413495</v>
      </c>
      <c r="V558" t="str">
        <f>IF(MOD(C558-Settings!$B$32,Settings!$B$33)&lt;Settings!$B$30,"Up","Down")</f>
        <v>Down</v>
      </c>
      <c r="W558" s="15">
        <f>IF(OR(E558&gt;Settings!$B$30,Q558&gt;Settings!$B$37),0,1)</f>
        <v>1</v>
      </c>
      <c r="X558" s="15">
        <f>IF(AND(W558=1,Q558&lt;=Settings!$B$36),1,0)</f>
        <v>0</v>
      </c>
    </row>
    <row r="559" spans="1:24" x14ac:dyDescent="0.25">
      <c r="A559">
        <v>5</v>
      </c>
      <c r="B559">
        <v>74</v>
      </c>
      <c r="C559" s="13">
        <f>Arrivals!F559</f>
        <v>4338.4339246636509</v>
      </c>
      <c r="D559" s="13">
        <f>Arrivals!K559</f>
        <v>300</v>
      </c>
      <c r="E559" s="14">
        <f>D559*8/Settings!$B$28+Settings!$B$29</f>
        <v>24.02</v>
      </c>
      <c r="F559" s="14">
        <f t="shared" si="122"/>
        <v>4338.4339246636509</v>
      </c>
      <c r="G559" s="14">
        <f t="shared" si="135"/>
        <v>4416.0800000000017</v>
      </c>
      <c r="H559" s="14">
        <f t="shared" si="123"/>
        <v>4416.0800000000017</v>
      </c>
      <c r="I559" s="14">
        <f>MOD(H559-Settings!$B$32,Settings!$B$33)</f>
        <v>96.080000000001746</v>
      </c>
      <c r="J559" s="14">
        <f>IF(I559&lt;Settings!$B$30,IF(Settings!$B$30-I559&gt;=E559,H559,H559+(Settings!$B$30-I559)+Settings!$B$31),H559+(Settings!$B$33-I559))</f>
        <v>4416.0800000000017</v>
      </c>
      <c r="K559" s="14">
        <f t="shared" si="124"/>
        <v>4440.1000000000022</v>
      </c>
      <c r="L559" s="14">
        <f t="shared" si="125"/>
        <v>4440.1000000000022</v>
      </c>
      <c r="M559" s="14">
        <f t="shared" si="136"/>
        <v>4417.1281878313866</v>
      </c>
      <c r="N559" s="14">
        <f t="shared" si="126"/>
        <v>4440.1000000000022</v>
      </c>
      <c r="O559" s="13">
        <f>Arrivals!I559</f>
        <v>2.2874309081109381</v>
      </c>
      <c r="P559" s="14">
        <f t="shared" si="127"/>
        <v>4442.3874309081129</v>
      </c>
      <c r="Q559" s="14">
        <f t="shared" si="128"/>
        <v>103.95350624446201</v>
      </c>
      <c r="R559" s="14">
        <f t="shared" si="129"/>
        <v>77.646075336350805</v>
      </c>
      <c r="S559" s="14">
        <f t="shared" si="130"/>
        <v>0</v>
      </c>
      <c r="T559" s="14">
        <f t="shared" si="131"/>
        <v>0</v>
      </c>
      <c r="U559" s="14">
        <f t="shared" si="132"/>
        <v>77.646075336350805</v>
      </c>
      <c r="V559" t="str">
        <f>IF(MOD(C559-Settings!$B$32,Settings!$B$33)&lt;Settings!$B$30,"Up","Down")</f>
        <v>Up</v>
      </c>
      <c r="W559" s="15">
        <f>IF(OR(E559&gt;Settings!$B$30,Q559&gt;Settings!$B$37),0,1)</f>
        <v>1</v>
      </c>
      <c r="X559" s="15">
        <f>IF(AND(W559=1,Q559&lt;=Settings!$B$36),1,0)</f>
        <v>1</v>
      </c>
    </row>
    <row r="560" spans="1:24" x14ac:dyDescent="0.25">
      <c r="A560">
        <v>5</v>
      </c>
      <c r="B560">
        <v>75</v>
      </c>
      <c r="C560" s="13">
        <f>Arrivals!F560</f>
        <v>4383.9214876039232</v>
      </c>
      <c r="D560" s="13">
        <f>Arrivals!K560</f>
        <v>300</v>
      </c>
      <c r="E560" s="14">
        <f>D560*8/Settings!$B$28+Settings!$B$29</f>
        <v>24.02</v>
      </c>
      <c r="F560" s="14">
        <f t="shared" si="122"/>
        <v>4383.9214876039232</v>
      </c>
      <c r="G560" s="14">
        <f t="shared" si="135"/>
        <v>4440.1000000000022</v>
      </c>
      <c r="H560" s="14">
        <f t="shared" si="123"/>
        <v>4440.1000000000022</v>
      </c>
      <c r="I560" s="14">
        <f>MOD(H560-Settings!$B$32,Settings!$B$33)</f>
        <v>120.10000000000218</v>
      </c>
      <c r="J560" s="14">
        <f>IF(I560&lt;Settings!$B$30,IF(Settings!$B$30-I560&gt;=E560,H560,H560+(Settings!$B$30-I560)+Settings!$B$31),H560+(Settings!$B$33-I560))</f>
        <v>4440.1000000000022</v>
      </c>
      <c r="K560" s="14">
        <f t="shared" si="124"/>
        <v>4464.1200000000026</v>
      </c>
      <c r="L560" s="14">
        <f t="shared" si="125"/>
        <v>4464.1200000000026</v>
      </c>
      <c r="M560" s="14">
        <f t="shared" si="136"/>
        <v>4442.3874309081129</v>
      </c>
      <c r="N560" s="14">
        <f t="shared" si="126"/>
        <v>4464.1200000000026</v>
      </c>
      <c r="O560" s="13">
        <f>Arrivals!I560</f>
        <v>7.7201885508108274</v>
      </c>
      <c r="P560" s="14">
        <f t="shared" si="127"/>
        <v>4471.8401885508138</v>
      </c>
      <c r="Q560" s="14">
        <f t="shared" si="128"/>
        <v>87.918700946890567</v>
      </c>
      <c r="R560" s="14">
        <f t="shared" si="129"/>
        <v>56.178512396078986</v>
      </c>
      <c r="S560" s="14">
        <f t="shared" si="130"/>
        <v>0</v>
      </c>
      <c r="T560" s="14">
        <f t="shared" si="131"/>
        <v>0</v>
      </c>
      <c r="U560" s="14">
        <f t="shared" si="132"/>
        <v>56.178512396078986</v>
      </c>
      <c r="V560" t="str">
        <f>IF(MOD(C560-Settings!$B$32,Settings!$B$33)&lt;Settings!$B$30,"Up","Down")</f>
        <v>Up</v>
      </c>
      <c r="W560" s="15">
        <f>IF(OR(E560&gt;Settings!$B$30,Q560&gt;Settings!$B$37),0,1)</f>
        <v>1</v>
      </c>
      <c r="X560" s="15">
        <f>IF(AND(W560=1,Q560&lt;=Settings!$B$36),1,0)</f>
        <v>1</v>
      </c>
    </row>
    <row r="561" spans="1:24" x14ac:dyDescent="0.25">
      <c r="A561">
        <v>5</v>
      </c>
      <c r="B561">
        <v>76</v>
      </c>
      <c r="C561" s="13">
        <f>Arrivals!F561</f>
        <v>4396.3552063643147</v>
      </c>
      <c r="D561" s="13">
        <f>Arrivals!K561</f>
        <v>300</v>
      </c>
      <c r="E561" s="14">
        <f>D561*8/Settings!$B$28+Settings!$B$29</f>
        <v>24.02</v>
      </c>
      <c r="F561" s="14">
        <f t="shared" si="122"/>
        <v>4396.3552063643147</v>
      </c>
      <c r="G561" s="14">
        <f t="shared" si="135"/>
        <v>4464.1200000000026</v>
      </c>
      <c r="H561" s="14">
        <f t="shared" si="123"/>
        <v>4464.1200000000026</v>
      </c>
      <c r="I561" s="14">
        <f>MOD(H561-Settings!$B$32,Settings!$B$33)</f>
        <v>144.12000000000262</v>
      </c>
      <c r="J561" s="14">
        <f>IF(I561&lt;Settings!$B$30,IF(Settings!$B$30-I561&gt;=E561,H561,H561+(Settings!$B$30-I561)+Settings!$B$31),H561+(Settings!$B$33-I561))</f>
        <v>4464.1200000000026</v>
      </c>
      <c r="K561" s="14">
        <f t="shared" si="124"/>
        <v>4488.1400000000031</v>
      </c>
      <c r="L561" s="14">
        <f t="shared" si="125"/>
        <v>4488.1400000000031</v>
      </c>
      <c r="M561" s="14">
        <f t="shared" si="136"/>
        <v>4471.8401885508138</v>
      </c>
      <c r="N561" s="14">
        <f t="shared" si="126"/>
        <v>4488.1400000000031</v>
      </c>
      <c r="O561" s="13">
        <f>Arrivals!I561</f>
        <v>3.7584224278755545</v>
      </c>
      <c r="P561" s="14">
        <f t="shared" si="127"/>
        <v>4491.8984224278784</v>
      </c>
      <c r="Q561" s="14">
        <f t="shared" si="128"/>
        <v>95.543216063563705</v>
      </c>
      <c r="R561" s="14">
        <f t="shared" si="129"/>
        <v>67.764793635687965</v>
      </c>
      <c r="S561" s="14">
        <f t="shared" si="130"/>
        <v>0</v>
      </c>
      <c r="T561" s="14">
        <f t="shared" si="131"/>
        <v>0</v>
      </c>
      <c r="U561" s="14">
        <f t="shared" si="132"/>
        <v>67.764793635687965</v>
      </c>
      <c r="V561" t="str">
        <f>IF(MOD(C561-Settings!$B$32,Settings!$B$33)&lt;Settings!$B$30,"Up","Down")</f>
        <v>Up</v>
      </c>
      <c r="W561" s="15">
        <f>IF(OR(E561&gt;Settings!$B$30,Q561&gt;Settings!$B$37),0,1)</f>
        <v>1</v>
      </c>
      <c r="X561" s="15">
        <f>IF(AND(W561=1,Q561&lt;=Settings!$B$36),1,0)</f>
        <v>1</v>
      </c>
    </row>
    <row r="562" spans="1:24" x14ac:dyDescent="0.25">
      <c r="A562">
        <v>5</v>
      </c>
      <c r="B562">
        <v>77</v>
      </c>
      <c r="C562" s="13">
        <f>Arrivals!F562</f>
        <v>4469.1361922466649</v>
      </c>
      <c r="D562" s="13">
        <f>Arrivals!K562</f>
        <v>300</v>
      </c>
      <c r="E562" s="14">
        <f>D562*8/Settings!$B$28+Settings!$B$29</f>
        <v>24.02</v>
      </c>
      <c r="F562" s="14">
        <f t="shared" si="122"/>
        <v>4469.1361922466649</v>
      </c>
      <c r="G562" s="14">
        <f t="shared" si="135"/>
        <v>4488.1400000000031</v>
      </c>
      <c r="H562" s="14">
        <f t="shared" si="123"/>
        <v>4488.1400000000031</v>
      </c>
      <c r="I562" s="14">
        <f>MOD(H562-Settings!$B$32,Settings!$B$33)</f>
        <v>168.14000000000306</v>
      </c>
      <c r="J562" s="14">
        <f>IF(I562&lt;Settings!$B$30,IF(Settings!$B$30-I562&gt;=E562,H562,H562+(Settings!$B$30-I562)+Settings!$B$31),H562+(Settings!$B$33-I562))</f>
        <v>4488.1400000000031</v>
      </c>
      <c r="K562" s="14">
        <f t="shared" si="124"/>
        <v>4512.1600000000035</v>
      </c>
      <c r="L562" s="14">
        <f t="shared" si="125"/>
        <v>4512.1600000000035</v>
      </c>
      <c r="M562" s="14">
        <f t="shared" si="136"/>
        <v>4491.8984224278784</v>
      </c>
      <c r="N562" s="14">
        <f t="shared" si="126"/>
        <v>4512.1600000000035</v>
      </c>
      <c r="O562" s="13">
        <f>Arrivals!I562</f>
        <v>0.54859275974323263</v>
      </c>
      <c r="P562" s="14">
        <f t="shared" si="127"/>
        <v>4512.7085927597464</v>
      </c>
      <c r="Q562" s="14">
        <f t="shared" si="128"/>
        <v>43.572400513081448</v>
      </c>
      <c r="R562" s="14">
        <f t="shared" si="129"/>
        <v>19.003807753338151</v>
      </c>
      <c r="S562" s="14">
        <f t="shared" si="130"/>
        <v>0</v>
      </c>
      <c r="T562" s="14">
        <f t="shared" si="131"/>
        <v>0</v>
      </c>
      <c r="U562" s="14">
        <f t="shared" si="132"/>
        <v>19.003807753338151</v>
      </c>
      <c r="V562" t="str">
        <f>IF(MOD(C562-Settings!$B$32,Settings!$B$33)&lt;Settings!$B$30,"Up","Down")</f>
        <v>Up</v>
      </c>
      <c r="W562" s="15">
        <f>IF(OR(E562&gt;Settings!$B$30,Q562&gt;Settings!$B$37),0,1)</f>
        <v>1</v>
      </c>
      <c r="X562" s="15">
        <f>IF(AND(W562=1,Q562&lt;=Settings!$B$36),1,0)</f>
        <v>1</v>
      </c>
    </row>
    <row r="563" spans="1:24" x14ac:dyDescent="0.25">
      <c r="A563">
        <v>5</v>
      </c>
      <c r="B563">
        <v>78</v>
      </c>
      <c r="C563" s="13">
        <f>Arrivals!F563</f>
        <v>4489.9653464030398</v>
      </c>
      <c r="D563" s="13">
        <f>Arrivals!K563</f>
        <v>300</v>
      </c>
      <c r="E563" s="14">
        <f>D563*8/Settings!$B$28+Settings!$B$29</f>
        <v>24.02</v>
      </c>
      <c r="F563" s="14">
        <f t="shared" si="122"/>
        <v>4489.9653464030398</v>
      </c>
      <c r="G563" s="14">
        <f t="shared" si="135"/>
        <v>4512.1600000000035</v>
      </c>
      <c r="H563" s="14">
        <f t="shared" si="123"/>
        <v>4512.1600000000035</v>
      </c>
      <c r="I563" s="14">
        <f>MOD(H563-Settings!$B$32,Settings!$B$33)</f>
        <v>192.16000000000349</v>
      </c>
      <c r="J563" s="14">
        <f>IF(I563&lt;Settings!$B$30,IF(Settings!$B$30-I563&gt;=E563,H563,H563+(Settings!$B$30-I563)+Settings!$B$31),H563+(Settings!$B$33-I563))</f>
        <v>4512.1600000000035</v>
      </c>
      <c r="K563" s="14">
        <f t="shared" si="124"/>
        <v>4536.1800000000039</v>
      </c>
      <c r="L563" s="14">
        <f t="shared" si="125"/>
        <v>4536.1800000000039</v>
      </c>
      <c r="M563" s="14">
        <f t="shared" si="136"/>
        <v>4512.7085927597464</v>
      </c>
      <c r="N563" s="14">
        <f t="shared" si="126"/>
        <v>4536.1800000000039</v>
      </c>
      <c r="O563" s="13">
        <f>Arrivals!I563</f>
        <v>13.768348627973104</v>
      </c>
      <c r="P563" s="14">
        <f t="shared" si="127"/>
        <v>4549.9483486279769</v>
      </c>
      <c r="Q563" s="14">
        <f t="shared" si="128"/>
        <v>59.983002224937081</v>
      </c>
      <c r="R563" s="14">
        <f t="shared" si="129"/>
        <v>22.19465359696369</v>
      </c>
      <c r="S563" s="14">
        <f t="shared" si="130"/>
        <v>0</v>
      </c>
      <c r="T563" s="14">
        <f t="shared" si="131"/>
        <v>0</v>
      </c>
      <c r="U563" s="14">
        <f t="shared" si="132"/>
        <v>22.19465359696369</v>
      </c>
      <c r="V563" t="str">
        <f>IF(MOD(C563-Settings!$B$32,Settings!$B$33)&lt;Settings!$B$30,"Up","Down")</f>
        <v>Up</v>
      </c>
      <c r="W563" s="15">
        <f>IF(OR(E563&gt;Settings!$B$30,Q563&gt;Settings!$B$37),0,1)</f>
        <v>1</v>
      </c>
      <c r="X563" s="15">
        <f>IF(AND(W563=1,Q563&lt;=Settings!$B$36),1,0)</f>
        <v>1</v>
      </c>
    </row>
    <row r="564" spans="1:24" x14ac:dyDescent="0.25">
      <c r="A564">
        <v>5</v>
      </c>
      <c r="B564">
        <v>79</v>
      </c>
      <c r="C564" s="13">
        <f>Arrivals!F564</f>
        <v>4535.9242141249897</v>
      </c>
      <c r="D564" s="13">
        <f>Arrivals!K564</f>
        <v>300</v>
      </c>
      <c r="E564" s="14">
        <f>D564*8/Settings!$B$28+Settings!$B$29</f>
        <v>24.02</v>
      </c>
      <c r="F564" s="14">
        <f t="shared" si="122"/>
        <v>4535.9242141249897</v>
      </c>
      <c r="G564" s="14">
        <f t="shared" si="135"/>
        <v>4536.1800000000039</v>
      </c>
      <c r="H564" s="14">
        <f t="shared" si="123"/>
        <v>4536.1800000000039</v>
      </c>
      <c r="I564" s="14">
        <f>MOD(H564-Settings!$B$32,Settings!$B$33)</f>
        <v>216.18000000000393</v>
      </c>
      <c r="J564" s="14">
        <f>IF(I564&lt;Settings!$B$30,IF(Settings!$B$30-I564&gt;=E564,H564,H564+(Settings!$B$30-I564)+Settings!$B$31),H564+(Settings!$B$33-I564))</f>
        <v>4536.1800000000039</v>
      </c>
      <c r="K564" s="14">
        <f t="shared" si="124"/>
        <v>4560.2000000000044</v>
      </c>
      <c r="L564" s="14">
        <f t="shared" si="125"/>
        <v>4560.2000000000044</v>
      </c>
      <c r="M564" s="14">
        <f t="shared" si="136"/>
        <v>4549.9483486279769</v>
      </c>
      <c r="N564" s="14">
        <f t="shared" si="126"/>
        <v>4560.2000000000044</v>
      </c>
      <c r="O564" s="13">
        <f>Arrivals!I564</f>
        <v>0.95532846011545192</v>
      </c>
      <c r="P564" s="14">
        <f t="shared" si="127"/>
        <v>4561.1553284601196</v>
      </c>
      <c r="Q564" s="14">
        <f t="shared" si="128"/>
        <v>25.23111433512986</v>
      </c>
      <c r="R564" s="14">
        <f t="shared" si="129"/>
        <v>0.25578587501422589</v>
      </c>
      <c r="S564" s="14">
        <f t="shared" si="130"/>
        <v>0</v>
      </c>
      <c r="T564" s="14">
        <f t="shared" si="131"/>
        <v>0</v>
      </c>
      <c r="U564" s="14">
        <f t="shared" si="132"/>
        <v>0.25578587501422589</v>
      </c>
      <c r="V564" t="str">
        <f>IF(MOD(C564-Settings!$B$32,Settings!$B$33)&lt;Settings!$B$30,"Up","Down")</f>
        <v>Up</v>
      </c>
      <c r="W564" s="15">
        <f>IF(OR(E564&gt;Settings!$B$30,Q564&gt;Settings!$B$37),0,1)</f>
        <v>1</v>
      </c>
      <c r="X564" s="15">
        <f>IF(AND(W564=1,Q564&lt;=Settings!$B$36),1,0)</f>
        <v>1</v>
      </c>
    </row>
    <row r="565" spans="1:24" x14ac:dyDescent="0.25">
      <c r="A565">
        <v>5</v>
      </c>
      <c r="B565">
        <v>80</v>
      </c>
      <c r="C565" s="13">
        <f>Arrivals!F565</f>
        <v>4633.1349008444122</v>
      </c>
      <c r="D565" s="13">
        <f>Arrivals!K565</f>
        <v>300</v>
      </c>
      <c r="E565" s="14">
        <f>D565*8/Settings!$B$28+Settings!$B$29</f>
        <v>24.02</v>
      </c>
      <c r="F565" s="14">
        <f t="shared" si="122"/>
        <v>4633.1349008444122</v>
      </c>
      <c r="G565" s="14">
        <f t="shared" si="135"/>
        <v>4560.2000000000044</v>
      </c>
      <c r="H565" s="14">
        <f t="shared" si="123"/>
        <v>4633.1349008444122</v>
      </c>
      <c r="I565" s="14">
        <f>MOD(H565-Settings!$B$32,Settings!$B$33)</f>
        <v>313.13490084441219</v>
      </c>
      <c r="J565" s="14">
        <f>IF(I565&lt;Settings!$B$30,IF(Settings!$B$30-I565&gt;=E565,H565,H565+(Settings!$B$30-I565)+Settings!$B$31),H565+(Settings!$B$33-I565))</f>
        <v>4633.1349008444122</v>
      </c>
      <c r="K565" s="14">
        <f t="shared" si="124"/>
        <v>4657.1549008444126</v>
      </c>
      <c r="L565" s="14">
        <f t="shared" si="125"/>
        <v>4657.1549008444126</v>
      </c>
      <c r="M565" s="14">
        <f t="shared" si="136"/>
        <v>4561.1553284601196</v>
      </c>
      <c r="N565" s="14">
        <f t="shared" si="126"/>
        <v>4657.1549008444126</v>
      </c>
      <c r="O565" s="13">
        <f>Arrivals!I565</f>
        <v>4.7639892133995554</v>
      </c>
      <c r="P565" s="14">
        <f t="shared" si="127"/>
        <v>4661.918890057812</v>
      </c>
      <c r="Q565" s="14">
        <f t="shared" si="128"/>
        <v>28.783989213399764</v>
      </c>
      <c r="R565" s="14">
        <f t="shared" si="129"/>
        <v>0</v>
      </c>
      <c r="S565" s="14">
        <f t="shared" si="130"/>
        <v>0</v>
      </c>
      <c r="T565" s="14">
        <f t="shared" si="131"/>
        <v>0</v>
      </c>
      <c r="U565" s="14">
        <f t="shared" si="132"/>
        <v>0</v>
      </c>
      <c r="V565" t="str">
        <f>IF(MOD(C565-Settings!$B$32,Settings!$B$33)&lt;Settings!$B$30,"Up","Down")</f>
        <v>Up</v>
      </c>
      <c r="W565" s="15">
        <f>IF(OR(E565&gt;Settings!$B$30,Q565&gt;Settings!$B$37),0,1)</f>
        <v>1</v>
      </c>
      <c r="X565" s="15">
        <f>IF(AND(W565=1,Q565&lt;=Settings!$B$36),1,0)</f>
        <v>1</v>
      </c>
    </row>
    <row r="566" spans="1:24" x14ac:dyDescent="0.25">
      <c r="A566">
        <v>5</v>
      </c>
      <c r="B566">
        <v>81</v>
      </c>
      <c r="C566" s="13">
        <f>Arrivals!F566</f>
        <v>4675.8046607038141</v>
      </c>
      <c r="D566" s="13">
        <f>Arrivals!K566</f>
        <v>300</v>
      </c>
      <c r="E566" s="14">
        <f>D566*8/Settings!$B$28+Settings!$B$29</f>
        <v>24.02</v>
      </c>
      <c r="F566" s="14">
        <f t="shared" si="122"/>
        <v>4675.8046607038141</v>
      </c>
      <c r="G566" s="14">
        <f t="shared" si="135"/>
        <v>4657.1549008444126</v>
      </c>
      <c r="H566" s="14">
        <f t="shared" si="123"/>
        <v>4675.8046607038141</v>
      </c>
      <c r="I566" s="14">
        <f>MOD(H566-Settings!$B$32,Settings!$B$33)</f>
        <v>355.80466070381408</v>
      </c>
      <c r="J566" s="14">
        <f>IF(I566&lt;Settings!$B$30,IF(Settings!$B$30-I566&gt;=E566,H566,H566+(Settings!$B$30-I566)+Settings!$B$31),H566+(Settings!$B$33-I566))</f>
        <v>4675.8046607038141</v>
      </c>
      <c r="K566" s="14">
        <f t="shared" si="124"/>
        <v>4699.8246607038145</v>
      </c>
      <c r="L566" s="14">
        <f t="shared" si="125"/>
        <v>4699.8246607038145</v>
      </c>
      <c r="M566" s="14">
        <f t="shared" si="136"/>
        <v>4661.918890057812</v>
      </c>
      <c r="N566" s="14">
        <f t="shared" si="126"/>
        <v>4699.8246607038145</v>
      </c>
      <c r="O566" s="13">
        <f>Arrivals!I566</f>
        <v>0.2048852262098628</v>
      </c>
      <c r="P566" s="14">
        <f t="shared" si="127"/>
        <v>4700.0295459300241</v>
      </c>
      <c r="Q566" s="14">
        <f t="shared" si="128"/>
        <v>24.224885226210063</v>
      </c>
      <c r="R566" s="14">
        <f t="shared" si="129"/>
        <v>0</v>
      </c>
      <c r="S566" s="14">
        <f t="shared" si="130"/>
        <v>0</v>
      </c>
      <c r="T566" s="14">
        <f t="shared" si="131"/>
        <v>0</v>
      </c>
      <c r="U566" s="14">
        <f t="shared" si="132"/>
        <v>0</v>
      </c>
      <c r="V566" t="str">
        <f>IF(MOD(C566-Settings!$B$32,Settings!$B$33)&lt;Settings!$B$30,"Up","Down")</f>
        <v>Up</v>
      </c>
      <c r="W566" s="15">
        <f>IF(OR(E566&gt;Settings!$B$30,Q566&gt;Settings!$B$37),0,1)</f>
        <v>1</v>
      </c>
      <c r="X566" s="15">
        <f>IF(AND(W566=1,Q566&lt;=Settings!$B$36),1,0)</f>
        <v>1</v>
      </c>
    </row>
    <row r="567" spans="1:24" x14ac:dyDescent="0.25">
      <c r="A567">
        <v>5</v>
      </c>
      <c r="B567">
        <v>82</v>
      </c>
      <c r="C567" s="13">
        <f>Arrivals!F567</f>
        <v>4722.0789976604492</v>
      </c>
      <c r="D567" s="13">
        <f>Arrivals!K567</f>
        <v>300</v>
      </c>
      <c r="E567" s="14">
        <f>D567*8/Settings!$B$28+Settings!$B$29</f>
        <v>24.02</v>
      </c>
      <c r="F567" s="14">
        <f t="shared" si="122"/>
        <v>4722.0789976604492</v>
      </c>
      <c r="G567" s="14">
        <f t="shared" si="135"/>
        <v>4699.8246607038145</v>
      </c>
      <c r="H567" s="14">
        <f t="shared" si="123"/>
        <v>4722.0789976604492</v>
      </c>
      <c r="I567" s="14">
        <f>MOD(H567-Settings!$B$32,Settings!$B$33)</f>
        <v>402.0789976604492</v>
      </c>
      <c r="J567" s="14">
        <f>IF(I567&lt;Settings!$B$30,IF(Settings!$B$30-I567&gt;=E567,H567,H567+(Settings!$B$30-I567)+Settings!$B$31),H567+(Settings!$B$33-I567))</f>
        <v>4722.0789976604492</v>
      </c>
      <c r="K567" s="14">
        <f t="shared" si="124"/>
        <v>4746.0989976604496</v>
      </c>
      <c r="L567" s="14">
        <f t="shared" si="125"/>
        <v>4746.0989976604496</v>
      </c>
      <c r="M567" s="14">
        <f t="shared" si="136"/>
        <v>4700.0295459300241</v>
      </c>
      <c r="N567" s="14">
        <f t="shared" si="126"/>
        <v>4746.0989976604496</v>
      </c>
      <c r="O567" s="13">
        <f>Arrivals!I567</f>
        <v>0.8953454669087656</v>
      </c>
      <c r="P567" s="14">
        <f t="shared" si="127"/>
        <v>4746.9943431273587</v>
      </c>
      <c r="Q567" s="14">
        <f t="shared" si="128"/>
        <v>24.915345466909457</v>
      </c>
      <c r="R567" s="14">
        <f t="shared" si="129"/>
        <v>0</v>
      </c>
      <c r="S567" s="14">
        <f t="shared" si="130"/>
        <v>0</v>
      </c>
      <c r="T567" s="14">
        <f t="shared" si="131"/>
        <v>0</v>
      </c>
      <c r="U567" s="14">
        <f t="shared" si="132"/>
        <v>0</v>
      </c>
      <c r="V567" t="str">
        <f>IF(MOD(C567-Settings!$B$32,Settings!$B$33)&lt;Settings!$B$30,"Up","Down")</f>
        <v>Up</v>
      </c>
      <c r="W567" s="15">
        <f>IF(OR(E567&gt;Settings!$B$30,Q567&gt;Settings!$B$37),0,1)</f>
        <v>1</v>
      </c>
      <c r="X567" s="15">
        <f>IF(AND(W567=1,Q567&lt;=Settings!$B$36),1,0)</f>
        <v>1</v>
      </c>
    </row>
    <row r="568" spans="1:24" x14ac:dyDescent="0.25">
      <c r="A568">
        <v>5</v>
      </c>
      <c r="B568">
        <v>83</v>
      </c>
      <c r="C568" s="13">
        <f>Arrivals!F568</f>
        <v>4811.504046552709</v>
      </c>
      <c r="D568" s="13">
        <f>Arrivals!K568</f>
        <v>300</v>
      </c>
      <c r="E568" s="14">
        <f>D568*8/Settings!$B$28+Settings!$B$29</f>
        <v>24.02</v>
      </c>
      <c r="F568" s="14">
        <f t="shared" si="122"/>
        <v>4811.504046552709</v>
      </c>
      <c r="G568" s="14">
        <f t="shared" si="135"/>
        <v>4746.0989976604496</v>
      </c>
      <c r="H568" s="14">
        <f t="shared" si="123"/>
        <v>4811.504046552709</v>
      </c>
      <c r="I568" s="14">
        <f>MOD(H568-Settings!$B$32,Settings!$B$33)</f>
        <v>491.50404655270904</v>
      </c>
      <c r="J568" s="14">
        <f>IF(I568&lt;Settings!$B$30,IF(Settings!$B$30-I568&gt;=E568,H568,H568+(Settings!$B$30-I568)+Settings!$B$31),H568+(Settings!$B$33-I568))</f>
        <v>4811.504046552709</v>
      </c>
      <c r="K568" s="14">
        <f t="shared" si="124"/>
        <v>4835.5240465527095</v>
      </c>
      <c r="L568" s="14">
        <f t="shared" si="125"/>
        <v>4835.5240465527095</v>
      </c>
      <c r="M568" s="14">
        <f t="shared" si="136"/>
        <v>4746.9943431273587</v>
      </c>
      <c r="N568" s="14">
        <f t="shared" si="126"/>
        <v>4835.5240465527095</v>
      </c>
      <c r="O568" s="13">
        <f>Arrivals!I568</f>
        <v>4.9804677863962077</v>
      </c>
      <c r="P568" s="14">
        <f t="shared" si="127"/>
        <v>4840.5045143391053</v>
      </c>
      <c r="Q568" s="14">
        <f t="shared" si="128"/>
        <v>29.000467786396257</v>
      </c>
      <c r="R568" s="14">
        <f t="shared" si="129"/>
        <v>0</v>
      </c>
      <c r="S568" s="14">
        <f t="shared" si="130"/>
        <v>0</v>
      </c>
      <c r="T568" s="14">
        <f t="shared" si="131"/>
        <v>0</v>
      </c>
      <c r="U568" s="14">
        <f t="shared" si="132"/>
        <v>0</v>
      </c>
      <c r="V568" t="str">
        <f>IF(MOD(C568-Settings!$B$32,Settings!$B$33)&lt;Settings!$B$30,"Up","Down")</f>
        <v>Up</v>
      </c>
      <c r="W568" s="15">
        <f>IF(OR(E568&gt;Settings!$B$30,Q568&gt;Settings!$B$37),0,1)</f>
        <v>1</v>
      </c>
      <c r="X568" s="15">
        <f>IF(AND(W568=1,Q568&lt;=Settings!$B$36),1,0)</f>
        <v>1</v>
      </c>
    </row>
    <row r="569" spans="1:24" x14ac:dyDescent="0.25">
      <c r="A569">
        <v>5</v>
      </c>
      <c r="B569">
        <v>84</v>
      </c>
      <c r="C569" s="13">
        <f>Arrivals!F569</f>
        <v>4892.9783166782172</v>
      </c>
      <c r="D569" s="13">
        <f>Arrivals!K569</f>
        <v>300</v>
      </c>
      <c r="E569" s="14">
        <f>D569*8/Settings!$B$28+Settings!$B$29</f>
        <v>24.02</v>
      </c>
      <c r="F569" s="14">
        <f t="shared" si="122"/>
        <v>4892.9783166782172</v>
      </c>
      <c r="G569" s="14">
        <f t="shared" si="135"/>
        <v>4835.5240465527095</v>
      </c>
      <c r="H569" s="14">
        <f t="shared" si="123"/>
        <v>4892.9783166782172</v>
      </c>
      <c r="I569" s="14">
        <f>MOD(H569-Settings!$B$32,Settings!$B$33)</f>
        <v>572.9783166782172</v>
      </c>
      <c r="J569" s="14">
        <f>IF(I569&lt;Settings!$B$30,IF(Settings!$B$30-I569&gt;=E569,H569,H569+(Settings!$B$30-I569)+Settings!$B$31),H569+(Settings!$B$33-I569))</f>
        <v>4892.9783166782172</v>
      </c>
      <c r="K569" s="14">
        <f t="shared" si="124"/>
        <v>4916.9983166782176</v>
      </c>
      <c r="L569" s="14">
        <f t="shared" si="125"/>
        <v>4916.9983166782176</v>
      </c>
      <c r="M569" s="14">
        <f t="shared" si="136"/>
        <v>4840.5045143391053</v>
      </c>
      <c r="N569" s="14">
        <f t="shared" si="126"/>
        <v>4916.9983166782176</v>
      </c>
      <c r="O569" s="13">
        <f>Arrivals!I569</f>
        <v>0.61763350520730342</v>
      </c>
      <c r="P569" s="14">
        <f t="shared" si="127"/>
        <v>4917.6159501834245</v>
      </c>
      <c r="Q569" s="14">
        <f t="shared" si="128"/>
        <v>24.637633505207305</v>
      </c>
      <c r="R569" s="14">
        <f t="shared" si="129"/>
        <v>0</v>
      </c>
      <c r="S569" s="14">
        <f t="shared" si="130"/>
        <v>0</v>
      </c>
      <c r="T569" s="14">
        <f t="shared" si="131"/>
        <v>0</v>
      </c>
      <c r="U569" s="14">
        <f t="shared" si="132"/>
        <v>0</v>
      </c>
      <c r="V569" t="str">
        <f>IF(MOD(C569-Settings!$B$32,Settings!$B$33)&lt;Settings!$B$30,"Up","Down")</f>
        <v>Up</v>
      </c>
      <c r="W569" s="15">
        <f>IF(OR(E569&gt;Settings!$B$30,Q569&gt;Settings!$B$37),0,1)</f>
        <v>1</v>
      </c>
      <c r="X569" s="15">
        <f>IF(AND(W569=1,Q569&lt;=Settings!$B$36),1,0)</f>
        <v>1</v>
      </c>
    </row>
    <row r="570" spans="1:24" x14ac:dyDescent="0.25">
      <c r="A570">
        <v>5</v>
      </c>
      <c r="B570">
        <v>85</v>
      </c>
      <c r="C570" s="13">
        <f>Arrivals!F570</f>
        <v>4910.5198720886492</v>
      </c>
      <c r="D570" s="13">
        <f>Arrivals!K570</f>
        <v>300</v>
      </c>
      <c r="E570" s="14">
        <f>D570*8/Settings!$B$28+Settings!$B$29</f>
        <v>24.02</v>
      </c>
      <c r="F570" s="14">
        <f t="shared" si="122"/>
        <v>4910.5198720886492</v>
      </c>
      <c r="G570" s="14">
        <f t="shared" si="135"/>
        <v>4916.9983166782176</v>
      </c>
      <c r="H570" s="14">
        <f t="shared" si="123"/>
        <v>4916.9983166782176</v>
      </c>
      <c r="I570" s="14">
        <f>MOD(H570-Settings!$B$32,Settings!$B$33)</f>
        <v>596.99831667821763</v>
      </c>
      <c r="J570" s="14">
        <f>IF(I570&lt;Settings!$B$30,IF(Settings!$B$30-I570&gt;=E570,H570,H570+(Settings!$B$30-I570)+Settings!$B$31),H570+(Settings!$B$33-I570))</f>
        <v>5040</v>
      </c>
      <c r="K570" s="14">
        <f t="shared" si="124"/>
        <v>5064.0200000000004</v>
      </c>
      <c r="L570" s="14">
        <f t="shared" si="125"/>
        <v>5064.0200000000004</v>
      </c>
      <c r="M570" s="14">
        <f t="shared" si="136"/>
        <v>4917.6159501834245</v>
      </c>
      <c r="N570" s="14">
        <f t="shared" si="126"/>
        <v>5064.0200000000004</v>
      </c>
      <c r="O570" s="13">
        <f>Arrivals!I570</f>
        <v>4.9777505710483938</v>
      </c>
      <c r="P570" s="14">
        <f t="shared" si="127"/>
        <v>5068.9977505710485</v>
      </c>
      <c r="Q570" s="14">
        <f t="shared" si="128"/>
        <v>158.47787848239932</v>
      </c>
      <c r="R570" s="14">
        <f t="shared" si="129"/>
        <v>6.4784445895684257</v>
      </c>
      <c r="S570" s="14">
        <f t="shared" si="130"/>
        <v>123.00168332178237</v>
      </c>
      <c r="T570" s="14">
        <f t="shared" si="131"/>
        <v>0</v>
      </c>
      <c r="U570" s="14">
        <f t="shared" si="132"/>
        <v>129.48012791135079</v>
      </c>
      <c r="V570" t="str">
        <f>IF(MOD(C570-Settings!$B$32,Settings!$B$33)&lt;Settings!$B$30,"Up","Down")</f>
        <v>Up</v>
      </c>
      <c r="W570" s="15">
        <f>IF(OR(E570&gt;Settings!$B$30,Q570&gt;Settings!$B$37),0,1)</f>
        <v>1</v>
      </c>
      <c r="X570" s="15">
        <f>IF(AND(W570=1,Q570&lt;=Settings!$B$36),1,0)</f>
        <v>0</v>
      </c>
    </row>
    <row r="571" spans="1:24" x14ac:dyDescent="0.25">
      <c r="A571">
        <v>5</v>
      </c>
      <c r="B571">
        <v>86</v>
      </c>
      <c r="C571" s="13">
        <f>Arrivals!F571</f>
        <v>4961.076735144572</v>
      </c>
      <c r="D571" s="13">
        <f>Arrivals!K571</f>
        <v>300</v>
      </c>
      <c r="E571" s="14">
        <f>D571*8/Settings!$B$28+Settings!$B$29</f>
        <v>24.02</v>
      </c>
      <c r="F571" s="14">
        <f t="shared" si="122"/>
        <v>4961.076735144572</v>
      </c>
      <c r="G571" s="14">
        <f t="shared" si="135"/>
        <v>5064.0200000000004</v>
      </c>
      <c r="H571" s="14">
        <f t="shared" si="123"/>
        <v>5064.0200000000004</v>
      </c>
      <c r="I571" s="14">
        <f>MOD(H571-Settings!$B$32,Settings!$B$33)</f>
        <v>24.020000000000437</v>
      </c>
      <c r="J571" s="14">
        <f>IF(I571&lt;Settings!$B$30,IF(Settings!$B$30-I571&gt;=E571,H571,H571+(Settings!$B$30-I571)+Settings!$B$31),H571+(Settings!$B$33-I571))</f>
        <v>5064.0200000000004</v>
      </c>
      <c r="K571" s="14">
        <f t="shared" si="124"/>
        <v>5088.0400000000009</v>
      </c>
      <c r="L571" s="14">
        <f t="shared" si="125"/>
        <v>5088.0400000000009</v>
      </c>
      <c r="M571" s="14">
        <f t="shared" si="136"/>
        <v>5068.9977505710485</v>
      </c>
      <c r="N571" s="14">
        <f t="shared" si="126"/>
        <v>5088.0400000000009</v>
      </c>
      <c r="O571" s="13">
        <f>Arrivals!I571</f>
        <v>7.7215274182317977</v>
      </c>
      <c r="P571" s="14">
        <f t="shared" si="127"/>
        <v>5095.7615274182326</v>
      </c>
      <c r="Q571" s="14">
        <f t="shared" si="128"/>
        <v>134.68479227366061</v>
      </c>
      <c r="R571" s="14">
        <f t="shared" si="129"/>
        <v>102.94326485542842</v>
      </c>
      <c r="S571" s="14">
        <f t="shared" si="130"/>
        <v>0</v>
      </c>
      <c r="T571" s="14">
        <f t="shared" si="131"/>
        <v>0</v>
      </c>
      <c r="U571" s="14">
        <f t="shared" si="132"/>
        <v>102.94326485542842</v>
      </c>
      <c r="V571" t="str">
        <f>IF(MOD(C571-Settings!$B$32,Settings!$B$33)&lt;Settings!$B$30,"Up","Down")</f>
        <v>Down</v>
      </c>
      <c r="W571" s="15">
        <f>IF(OR(E571&gt;Settings!$B$30,Q571&gt;Settings!$B$37),0,1)</f>
        <v>1</v>
      </c>
      <c r="X571" s="15">
        <f>IF(AND(W571=1,Q571&lt;=Settings!$B$36),1,0)</f>
        <v>0</v>
      </c>
    </row>
    <row r="572" spans="1:24" x14ac:dyDescent="0.25">
      <c r="A572">
        <v>5</v>
      </c>
      <c r="B572">
        <v>87</v>
      </c>
      <c r="C572" s="13">
        <f>Arrivals!F572</f>
        <v>4973.4096383623855</v>
      </c>
      <c r="D572" s="13">
        <f>Arrivals!K572</f>
        <v>300</v>
      </c>
      <c r="E572" s="14">
        <f>D572*8/Settings!$B$28+Settings!$B$29</f>
        <v>24.02</v>
      </c>
      <c r="F572" s="14">
        <f t="shared" si="122"/>
        <v>4973.4096383623855</v>
      </c>
      <c r="G572" s="14">
        <f t="shared" si="135"/>
        <v>5088.0400000000009</v>
      </c>
      <c r="H572" s="14">
        <f t="shared" si="123"/>
        <v>5088.0400000000009</v>
      </c>
      <c r="I572" s="14">
        <f>MOD(H572-Settings!$B$32,Settings!$B$33)</f>
        <v>48.040000000000873</v>
      </c>
      <c r="J572" s="14">
        <f>IF(I572&lt;Settings!$B$30,IF(Settings!$B$30-I572&gt;=E572,H572,H572+(Settings!$B$30-I572)+Settings!$B$31),H572+(Settings!$B$33-I572))</f>
        <v>5088.0400000000009</v>
      </c>
      <c r="K572" s="14">
        <f t="shared" si="124"/>
        <v>5112.0600000000013</v>
      </c>
      <c r="L572" s="14">
        <f t="shared" si="125"/>
        <v>5112.0600000000013</v>
      </c>
      <c r="M572" s="14">
        <f t="shared" si="136"/>
        <v>5095.7615274182326</v>
      </c>
      <c r="N572" s="14">
        <f t="shared" si="126"/>
        <v>5112.0600000000013</v>
      </c>
      <c r="O572" s="13">
        <f>Arrivals!I572</f>
        <v>2.2176240851525972</v>
      </c>
      <c r="P572" s="14">
        <f t="shared" si="127"/>
        <v>5114.2776240851535</v>
      </c>
      <c r="Q572" s="14">
        <f t="shared" si="128"/>
        <v>140.86798572276803</v>
      </c>
      <c r="R572" s="14">
        <f t="shared" si="129"/>
        <v>114.63036163761535</v>
      </c>
      <c r="S572" s="14">
        <f t="shared" si="130"/>
        <v>0</v>
      </c>
      <c r="T572" s="14">
        <f t="shared" si="131"/>
        <v>0</v>
      </c>
      <c r="U572" s="14">
        <f t="shared" si="132"/>
        <v>114.63036163761535</v>
      </c>
      <c r="V572" t="str">
        <f>IF(MOD(C572-Settings!$B$32,Settings!$B$33)&lt;Settings!$B$30,"Up","Down")</f>
        <v>Down</v>
      </c>
      <c r="W572" s="15">
        <f>IF(OR(E572&gt;Settings!$B$30,Q572&gt;Settings!$B$37),0,1)</f>
        <v>1</v>
      </c>
      <c r="X572" s="15">
        <f>IF(AND(W572=1,Q572&lt;=Settings!$B$36),1,0)</f>
        <v>0</v>
      </c>
    </row>
    <row r="573" spans="1:24" x14ac:dyDescent="0.25">
      <c r="A573">
        <v>5</v>
      </c>
      <c r="B573">
        <v>88</v>
      </c>
      <c r="C573" s="13">
        <f>Arrivals!F573</f>
        <v>5051.7228031306968</v>
      </c>
      <c r="D573" s="13">
        <f>Arrivals!K573</f>
        <v>300</v>
      </c>
      <c r="E573" s="14">
        <f>D573*8/Settings!$B$28+Settings!$B$29</f>
        <v>24.02</v>
      </c>
      <c r="F573" s="14">
        <f t="shared" si="122"/>
        <v>5051.7228031306968</v>
      </c>
      <c r="G573" s="14">
        <f t="shared" si="135"/>
        <v>5112.0600000000013</v>
      </c>
      <c r="H573" s="14">
        <f t="shared" si="123"/>
        <v>5112.0600000000013</v>
      </c>
      <c r="I573" s="14">
        <f>MOD(H573-Settings!$B$32,Settings!$B$33)</f>
        <v>72.06000000000131</v>
      </c>
      <c r="J573" s="14">
        <f>IF(I573&lt;Settings!$B$30,IF(Settings!$B$30-I573&gt;=E573,H573,H573+(Settings!$B$30-I573)+Settings!$B$31),H573+(Settings!$B$33-I573))</f>
        <v>5112.0600000000013</v>
      </c>
      <c r="K573" s="14">
        <f t="shared" si="124"/>
        <v>5136.0800000000017</v>
      </c>
      <c r="L573" s="14">
        <f t="shared" si="125"/>
        <v>5136.0800000000017</v>
      </c>
      <c r="M573" s="14">
        <f t="shared" si="136"/>
        <v>5114.2776240851535</v>
      </c>
      <c r="N573" s="14">
        <f t="shared" si="126"/>
        <v>5136.0800000000017</v>
      </c>
      <c r="O573" s="13">
        <f>Arrivals!I573</f>
        <v>7.2033670388295787</v>
      </c>
      <c r="P573" s="14">
        <f t="shared" si="127"/>
        <v>5143.2833670388309</v>
      </c>
      <c r="Q573" s="14">
        <f t="shared" si="128"/>
        <v>91.5605639081341</v>
      </c>
      <c r="R573" s="14">
        <f t="shared" si="129"/>
        <v>60.337196869304535</v>
      </c>
      <c r="S573" s="14">
        <f t="shared" si="130"/>
        <v>0</v>
      </c>
      <c r="T573" s="14">
        <f t="shared" si="131"/>
        <v>0</v>
      </c>
      <c r="U573" s="14">
        <f t="shared" si="132"/>
        <v>60.337196869304535</v>
      </c>
      <c r="V573" t="str">
        <f>IF(MOD(C573-Settings!$B$32,Settings!$B$33)&lt;Settings!$B$30,"Up","Down")</f>
        <v>Up</v>
      </c>
      <c r="W573" s="15">
        <f>IF(OR(E573&gt;Settings!$B$30,Q573&gt;Settings!$B$37),0,1)</f>
        <v>1</v>
      </c>
      <c r="X573" s="15">
        <f>IF(AND(W573=1,Q573&lt;=Settings!$B$36),1,0)</f>
        <v>1</v>
      </c>
    </row>
    <row r="574" spans="1:24" x14ac:dyDescent="0.25">
      <c r="A574">
        <v>5</v>
      </c>
      <c r="B574">
        <v>89</v>
      </c>
      <c r="C574" s="13">
        <f>Arrivals!F574</f>
        <v>5082.6820272796258</v>
      </c>
      <c r="D574" s="13">
        <f>Arrivals!K574</f>
        <v>300</v>
      </c>
      <c r="E574" s="14">
        <f>D574*8/Settings!$B$28+Settings!$B$29</f>
        <v>24.02</v>
      </c>
      <c r="F574" s="14">
        <f t="shared" si="122"/>
        <v>5082.6820272796258</v>
      </c>
      <c r="G574" s="14">
        <f t="shared" si="135"/>
        <v>5136.0800000000017</v>
      </c>
      <c r="H574" s="14">
        <f t="shared" si="123"/>
        <v>5136.0800000000017</v>
      </c>
      <c r="I574" s="14">
        <f>MOD(H574-Settings!$B$32,Settings!$B$33)</f>
        <v>96.080000000001746</v>
      </c>
      <c r="J574" s="14">
        <f>IF(I574&lt;Settings!$B$30,IF(Settings!$B$30-I574&gt;=E574,H574,H574+(Settings!$B$30-I574)+Settings!$B$31),H574+(Settings!$B$33-I574))</f>
        <v>5136.0800000000017</v>
      </c>
      <c r="K574" s="14">
        <f t="shared" si="124"/>
        <v>5160.1000000000022</v>
      </c>
      <c r="L574" s="14">
        <f t="shared" si="125"/>
        <v>5160.1000000000022</v>
      </c>
      <c r="M574" s="14">
        <f t="shared" si="136"/>
        <v>5143.2833670388309</v>
      </c>
      <c r="N574" s="14">
        <f t="shared" si="126"/>
        <v>5160.1000000000022</v>
      </c>
      <c r="O574" s="13">
        <f>Arrivals!I574</f>
        <v>0.69341713056077259</v>
      </c>
      <c r="P574" s="14">
        <f t="shared" si="127"/>
        <v>5160.7934171305633</v>
      </c>
      <c r="Q574" s="14">
        <f t="shared" si="128"/>
        <v>78.111389850937485</v>
      </c>
      <c r="R574" s="14">
        <f t="shared" si="129"/>
        <v>53.397972720375947</v>
      </c>
      <c r="S574" s="14">
        <f t="shared" si="130"/>
        <v>0</v>
      </c>
      <c r="T574" s="14">
        <f t="shared" si="131"/>
        <v>0</v>
      </c>
      <c r="U574" s="14">
        <f t="shared" si="132"/>
        <v>53.397972720375947</v>
      </c>
      <c r="V574" t="str">
        <f>IF(MOD(C574-Settings!$B$32,Settings!$B$33)&lt;Settings!$B$30,"Up","Down")</f>
        <v>Up</v>
      </c>
      <c r="W574" s="15">
        <f>IF(OR(E574&gt;Settings!$B$30,Q574&gt;Settings!$B$37),0,1)</f>
        <v>1</v>
      </c>
      <c r="X574" s="15">
        <f>IF(AND(W574=1,Q574&lt;=Settings!$B$36),1,0)</f>
        <v>1</v>
      </c>
    </row>
    <row r="575" spans="1:24" x14ac:dyDescent="0.25">
      <c r="A575">
        <v>5</v>
      </c>
      <c r="B575">
        <v>90</v>
      </c>
      <c r="C575" s="13">
        <f>Arrivals!F575</f>
        <v>5157.9883467892078</v>
      </c>
      <c r="D575" s="13">
        <f>Arrivals!K575</f>
        <v>300</v>
      </c>
      <c r="E575" s="14">
        <f>D575*8/Settings!$B$28+Settings!$B$29</f>
        <v>24.02</v>
      </c>
      <c r="F575" s="14">
        <f t="shared" si="122"/>
        <v>5157.9883467892078</v>
      </c>
      <c r="G575" s="14">
        <f t="shared" si="135"/>
        <v>5160.1000000000022</v>
      </c>
      <c r="H575" s="14">
        <f t="shared" si="123"/>
        <v>5160.1000000000022</v>
      </c>
      <c r="I575" s="14">
        <f>MOD(H575-Settings!$B$32,Settings!$B$33)</f>
        <v>120.10000000000218</v>
      </c>
      <c r="J575" s="14">
        <f>IF(I575&lt;Settings!$B$30,IF(Settings!$B$30-I575&gt;=E575,H575,H575+(Settings!$B$30-I575)+Settings!$B$31),H575+(Settings!$B$33-I575))</f>
        <v>5160.1000000000022</v>
      </c>
      <c r="K575" s="14">
        <f t="shared" si="124"/>
        <v>5184.1200000000026</v>
      </c>
      <c r="L575" s="14">
        <f t="shared" si="125"/>
        <v>5184.1200000000026</v>
      </c>
      <c r="M575" s="14">
        <f t="shared" si="136"/>
        <v>5160.7934171305633</v>
      </c>
      <c r="N575" s="14">
        <f t="shared" si="126"/>
        <v>5184.1200000000026</v>
      </c>
      <c r="O575" s="13">
        <f>Arrivals!I575</f>
        <v>3.0975008016596993E-2</v>
      </c>
      <c r="P575" s="14">
        <f t="shared" si="127"/>
        <v>5184.1509750080195</v>
      </c>
      <c r="Q575" s="14">
        <f t="shared" si="128"/>
        <v>26.162628218811733</v>
      </c>
      <c r="R575" s="14">
        <f t="shared" si="129"/>
        <v>2.1116532107944295</v>
      </c>
      <c r="S575" s="14">
        <f t="shared" si="130"/>
        <v>0</v>
      </c>
      <c r="T575" s="14">
        <f t="shared" si="131"/>
        <v>0</v>
      </c>
      <c r="U575" s="14">
        <f t="shared" si="132"/>
        <v>2.1116532107944295</v>
      </c>
      <c r="V575" t="str">
        <f>IF(MOD(C575-Settings!$B$32,Settings!$B$33)&lt;Settings!$B$30,"Up","Down")</f>
        <v>Up</v>
      </c>
      <c r="W575" s="15">
        <f>IF(OR(E575&gt;Settings!$B$30,Q575&gt;Settings!$B$37),0,1)</f>
        <v>1</v>
      </c>
      <c r="X575" s="15">
        <f>IF(AND(W575=1,Q575&lt;=Settings!$B$36),1,0)</f>
        <v>1</v>
      </c>
    </row>
    <row r="576" spans="1:24" x14ac:dyDescent="0.25">
      <c r="A576">
        <v>5</v>
      </c>
      <c r="B576">
        <v>91</v>
      </c>
      <c r="C576" s="13">
        <f>Arrivals!F576</f>
        <v>5174.0480617185003</v>
      </c>
      <c r="D576" s="13">
        <f>Arrivals!K576</f>
        <v>300</v>
      </c>
      <c r="E576" s="14">
        <f>D576*8/Settings!$B$28+Settings!$B$29</f>
        <v>24.02</v>
      </c>
      <c r="F576" s="14">
        <f t="shared" si="122"/>
        <v>5174.0480617185003</v>
      </c>
      <c r="G576" s="14">
        <f t="shared" si="135"/>
        <v>5184.1200000000026</v>
      </c>
      <c r="H576" s="14">
        <f t="shared" si="123"/>
        <v>5184.1200000000026</v>
      </c>
      <c r="I576" s="14">
        <f>MOD(H576-Settings!$B$32,Settings!$B$33)</f>
        <v>144.12000000000262</v>
      </c>
      <c r="J576" s="14">
        <f>IF(I576&lt;Settings!$B$30,IF(Settings!$B$30-I576&gt;=E576,H576,H576+(Settings!$B$30-I576)+Settings!$B$31),H576+(Settings!$B$33-I576))</f>
        <v>5184.1200000000026</v>
      </c>
      <c r="K576" s="14">
        <f t="shared" si="124"/>
        <v>5208.1400000000031</v>
      </c>
      <c r="L576" s="14">
        <f t="shared" si="125"/>
        <v>5208.1400000000031</v>
      </c>
      <c r="M576" s="14">
        <f t="shared" si="136"/>
        <v>5184.1509750080195</v>
      </c>
      <c r="N576" s="14">
        <f t="shared" si="126"/>
        <v>5208.1400000000031</v>
      </c>
      <c r="O576" s="13">
        <f>Arrivals!I576</f>
        <v>4.16080506011222</v>
      </c>
      <c r="P576" s="14">
        <f t="shared" si="127"/>
        <v>5212.3008050601156</v>
      </c>
      <c r="Q576" s="14">
        <f t="shared" si="128"/>
        <v>38.252743341615314</v>
      </c>
      <c r="R576" s="14">
        <f t="shared" si="129"/>
        <v>10.071938281502298</v>
      </c>
      <c r="S576" s="14">
        <f t="shared" si="130"/>
        <v>0</v>
      </c>
      <c r="T576" s="14">
        <f t="shared" si="131"/>
        <v>0</v>
      </c>
      <c r="U576" s="14">
        <f t="shared" si="132"/>
        <v>10.071938281502298</v>
      </c>
      <c r="V576" t="str">
        <f>IF(MOD(C576-Settings!$B$32,Settings!$B$33)&lt;Settings!$B$30,"Up","Down")</f>
        <v>Up</v>
      </c>
      <c r="W576" s="15">
        <f>IF(OR(E576&gt;Settings!$B$30,Q576&gt;Settings!$B$37),0,1)</f>
        <v>1</v>
      </c>
      <c r="X576" s="15">
        <f>IF(AND(W576=1,Q576&lt;=Settings!$B$36),1,0)</f>
        <v>1</v>
      </c>
    </row>
    <row r="577" spans="1:24" x14ac:dyDescent="0.25">
      <c r="A577">
        <v>5</v>
      </c>
      <c r="B577">
        <v>92</v>
      </c>
      <c r="C577" s="13">
        <f>Arrivals!F577</f>
        <v>5287.0172733800064</v>
      </c>
      <c r="D577" s="13">
        <f>Arrivals!K577</f>
        <v>300</v>
      </c>
      <c r="E577" s="14">
        <f>D577*8/Settings!$B$28+Settings!$B$29</f>
        <v>24.02</v>
      </c>
      <c r="F577" s="14">
        <f t="shared" si="122"/>
        <v>5287.0172733800064</v>
      </c>
      <c r="G577" s="14">
        <f t="shared" si="135"/>
        <v>5208.1400000000031</v>
      </c>
      <c r="H577" s="14">
        <f t="shared" si="123"/>
        <v>5287.0172733800064</v>
      </c>
      <c r="I577" s="14">
        <f>MOD(H577-Settings!$B$32,Settings!$B$33)</f>
        <v>247.01727338000637</v>
      </c>
      <c r="J577" s="14">
        <f>IF(I577&lt;Settings!$B$30,IF(Settings!$B$30-I577&gt;=E577,H577,H577+(Settings!$B$30-I577)+Settings!$B$31),H577+(Settings!$B$33-I577))</f>
        <v>5287.0172733800064</v>
      </c>
      <c r="K577" s="14">
        <f t="shared" si="124"/>
        <v>5311.0372733800068</v>
      </c>
      <c r="L577" s="14">
        <f t="shared" si="125"/>
        <v>5311.0372733800068</v>
      </c>
      <c r="M577" s="14">
        <f t="shared" si="136"/>
        <v>5212.3008050601156</v>
      </c>
      <c r="N577" s="14">
        <f t="shared" si="126"/>
        <v>5311.0372733800068</v>
      </c>
      <c r="O577" s="13">
        <f>Arrivals!I577</f>
        <v>4.5910944885604055</v>
      </c>
      <c r="P577" s="14">
        <f t="shared" si="127"/>
        <v>5315.6283678685668</v>
      </c>
      <c r="Q577" s="14">
        <f t="shared" si="128"/>
        <v>28.611094488560411</v>
      </c>
      <c r="R577" s="14">
        <f t="shared" si="129"/>
        <v>0</v>
      </c>
      <c r="S577" s="14">
        <f t="shared" si="130"/>
        <v>0</v>
      </c>
      <c r="T577" s="14">
        <f t="shared" si="131"/>
        <v>0</v>
      </c>
      <c r="U577" s="14">
        <f t="shared" si="132"/>
        <v>0</v>
      </c>
      <c r="V577" t="str">
        <f>IF(MOD(C577-Settings!$B$32,Settings!$B$33)&lt;Settings!$B$30,"Up","Down")</f>
        <v>Up</v>
      </c>
      <c r="W577" s="15">
        <f>IF(OR(E577&gt;Settings!$B$30,Q577&gt;Settings!$B$37),0,1)</f>
        <v>1</v>
      </c>
      <c r="X577" s="15">
        <f>IF(AND(W577=1,Q577&lt;=Settings!$B$36),1,0)</f>
        <v>1</v>
      </c>
    </row>
    <row r="578" spans="1:24" x14ac:dyDescent="0.25">
      <c r="A578">
        <v>5</v>
      </c>
      <c r="B578">
        <v>93</v>
      </c>
      <c r="C578" s="13">
        <f>Arrivals!F578</f>
        <v>5348.403554180587</v>
      </c>
      <c r="D578" s="13">
        <f>Arrivals!K578</f>
        <v>300</v>
      </c>
      <c r="E578" s="14">
        <f>D578*8/Settings!$B$28+Settings!$B$29</f>
        <v>24.02</v>
      </c>
      <c r="F578" s="14">
        <f t="shared" si="122"/>
        <v>5348.403554180587</v>
      </c>
      <c r="G578" s="14">
        <f t="shared" si="135"/>
        <v>5311.0372733800068</v>
      </c>
      <c r="H578" s="14">
        <f t="shared" si="123"/>
        <v>5348.403554180587</v>
      </c>
      <c r="I578" s="14">
        <f>MOD(H578-Settings!$B$32,Settings!$B$33)</f>
        <v>308.40355418058698</v>
      </c>
      <c r="J578" s="14">
        <f>IF(I578&lt;Settings!$B$30,IF(Settings!$B$30-I578&gt;=E578,H578,H578+(Settings!$B$30-I578)+Settings!$B$31),H578+(Settings!$B$33-I578))</f>
        <v>5348.403554180587</v>
      </c>
      <c r="K578" s="14">
        <f t="shared" si="124"/>
        <v>5372.4235541805874</v>
      </c>
      <c r="L578" s="14">
        <f t="shared" si="125"/>
        <v>5372.4235541805874</v>
      </c>
      <c r="M578" s="14">
        <f t="shared" si="136"/>
        <v>5315.6283678685668</v>
      </c>
      <c r="N578" s="14">
        <f t="shared" si="126"/>
        <v>5372.4235541805874</v>
      </c>
      <c r="O578" s="13">
        <f>Arrivals!I578</f>
        <v>2.2098653788581535</v>
      </c>
      <c r="P578" s="14">
        <f t="shared" si="127"/>
        <v>5374.6334195594454</v>
      </c>
      <c r="Q578" s="14">
        <f t="shared" si="128"/>
        <v>26.229865378858449</v>
      </c>
      <c r="R578" s="14">
        <f t="shared" si="129"/>
        <v>0</v>
      </c>
      <c r="S578" s="14">
        <f t="shared" si="130"/>
        <v>0</v>
      </c>
      <c r="T578" s="14">
        <f t="shared" si="131"/>
        <v>0</v>
      </c>
      <c r="U578" s="14">
        <f t="shared" si="132"/>
        <v>0</v>
      </c>
      <c r="V578" t="str">
        <f>IF(MOD(C578-Settings!$B$32,Settings!$B$33)&lt;Settings!$B$30,"Up","Down")</f>
        <v>Up</v>
      </c>
      <c r="W578" s="15">
        <f>IF(OR(E578&gt;Settings!$B$30,Q578&gt;Settings!$B$37),0,1)</f>
        <v>1</v>
      </c>
      <c r="X578" s="15">
        <f>IF(AND(W578=1,Q578&lt;=Settings!$B$36),1,0)</f>
        <v>1</v>
      </c>
    </row>
    <row r="579" spans="1:24" x14ac:dyDescent="0.25">
      <c r="A579">
        <v>5</v>
      </c>
      <c r="B579">
        <v>94</v>
      </c>
      <c r="C579" s="13">
        <f>Arrivals!F579</f>
        <v>5367.0920976556117</v>
      </c>
      <c r="D579" s="13">
        <f>Arrivals!K579</f>
        <v>300</v>
      </c>
      <c r="E579" s="14">
        <f>D579*8/Settings!$B$28+Settings!$B$29</f>
        <v>24.02</v>
      </c>
      <c r="F579" s="14">
        <f t="shared" si="122"/>
        <v>5367.0920976556117</v>
      </c>
      <c r="G579" s="14">
        <f t="shared" si="135"/>
        <v>5372.4235541805874</v>
      </c>
      <c r="H579" s="14">
        <f t="shared" si="123"/>
        <v>5372.4235541805874</v>
      </c>
      <c r="I579" s="14">
        <f>MOD(H579-Settings!$B$32,Settings!$B$33)</f>
        <v>332.42355418058742</v>
      </c>
      <c r="J579" s="14">
        <f>IF(I579&lt;Settings!$B$30,IF(Settings!$B$30-I579&gt;=E579,H579,H579+(Settings!$B$30-I579)+Settings!$B$31),H579+(Settings!$B$33-I579))</f>
        <v>5372.4235541805874</v>
      </c>
      <c r="K579" s="14">
        <f t="shared" si="124"/>
        <v>5396.4435541805879</v>
      </c>
      <c r="L579" s="14">
        <f t="shared" si="125"/>
        <v>5396.4435541805879</v>
      </c>
      <c r="M579" s="14">
        <f t="shared" si="136"/>
        <v>5374.6334195594454</v>
      </c>
      <c r="N579" s="14">
        <f t="shared" si="126"/>
        <v>5396.4435541805879</v>
      </c>
      <c r="O579" s="13">
        <f>Arrivals!I579</f>
        <v>0.38036172682692826</v>
      </c>
      <c r="P579" s="14">
        <f t="shared" si="127"/>
        <v>5396.8239159074146</v>
      </c>
      <c r="Q579" s="14">
        <f t="shared" si="128"/>
        <v>29.731818251802906</v>
      </c>
      <c r="R579" s="14">
        <f t="shared" si="129"/>
        <v>5.3314565249756924</v>
      </c>
      <c r="S579" s="14">
        <f t="shared" si="130"/>
        <v>0</v>
      </c>
      <c r="T579" s="14">
        <f t="shared" si="131"/>
        <v>0</v>
      </c>
      <c r="U579" s="14">
        <f t="shared" si="132"/>
        <v>5.3314565249756924</v>
      </c>
      <c r="V579" t="str">
        <f>IF(MOD(C579-Settings!$B$32,Settings!$B$33)&lt;Settings!$B$30,"Up","Down")</f>
        <v>Up</v>
      </c>
      <c r="W579" s="15">
        <f>IF(OR(E579&gt;Settings!$B$30,Q579&gt;Settings!$B$37),0,1)</f>
        <v>1</v>
      </c>
      <c r="X579" s="15">
        <f>IF(AND(W579=1,Q579&lt;=Settings!$B$36),1,0)</f>
        <v>1</v>
      </c>
    </row>
    <row r="580" spans="1:24" x14ac:dyDescent="0.25">
      <c r="A580">
        <v>5</v>
      </c>
      <c r="B580">
        <v>95</v>
      </c>
      <c r="C580" s="13">
        <f>Arrivals!F580</f>
        <v>5375.7874736213253</v>
      </c>
      <c r="D580" s="13">
        <f>Arrivals!K580</f>
        <v>300</v>
      </c>
      <c r="E580" s="14">
        <f>D580*8/Settings!$B$28+Settings!$B$29</f>
        <v>24.02</v>
      </c>
      <c r="F580" s="14">
        <f t="shared" si="122"/>
        <v>5375.7874736213253</v>
      </c>
      <c r="G580" s="14">
        <f t="shared" si="135"/>
        <v>5396.4435541805879</v>
      </c>
      <c r="H580" s="14">
        <f t="shared" si="123"/>
        <v>5396.4435541805879</v>
      </c>
      <c r="I580" s="14">
        <f>MOD(H580-Settings!$B$32,Settings!$B$33)</f>
        <v>356.44355418058785</v>
      </c>
      <c r="J580" s="14">
        <f>IF(I580&lt;Settings!$B$30,IF(Settings!$B$30-I580&gt;=E580,H580,H580+(Settings!$B$30-I580)+Settings!$B$31),H580+(Settings!$B$33-I580))</f>
        <v>5396.4435541805879</v>
      </c>
      <c r="K580" s="14">
        <f t="shared" si="124"/>
        <v>5420.4635541805883</v>
      </c>
      <c r="L580" s="14">
        <f t="shared" si="125"/>
        <v>5420.4635541805883</v>
      </c>
      <c r="M580" s="14">
        <f t="shared" si="136"/>
        <v>5396.8239159074146</v>
      </c>
      <c r="N580" s="14">
        <f t="shared" si="126"/>
        <v>5420.4635541805883</v>
      </c>
      <c r="O580" s="13">
        <f>Arrivals!I580</f>
        <v>3.2044515837351497</v>
      </c>
      <c r="P580" s="14">
        <f t="shared" si="127"/>
        <v>5423.6680057643234</v>
      </c>
      <c r="Q580" s="14">
        <f t="shared" si="128"/>
        <v>47.880532142998163</v>
      </c>
      <c r="R580" s="14">
        <f t="shared" si="129"/>
        <v>20.656080559262591</v>
      </c>
      <c r="S580" s="14">
        <f t="shared" si="130"/>
        <v>0</v>
      </c>
      <c r="T580" s="14">
        <f t="shared" si="131"/>
        <v>0</v>
      </c>
      <c r="U580" s="14">
        <f t="shared" si="132"/>
        <v>20.656080559262591</v>
      </c>
      <c r="V580" t="str">
        <f>IF(MOD(C580-Settings!$B$32,Settings!$B$33)&lt;Settings!$B$30,"Up","Down")</f>
        <v>Up</v>
      </c>
      <c r="W580" s="15">
        <f>IF(OR(E580&gt;Settings!$B$30,Q580&gt;Settings!$B$37),0,1)</f>
        <v>1</v>
      </c>
      <c r="X580" s="15">
        <f>IF(AND(W580=1,Q580&lt;=Settings!$B$36),1,0)</f>
        <v>1</v>
      </c>
    </row>
    <row r="581" spans="1:24" x14ac:dyDescent="0.25">
      <c r="A581">
        <v>5</v>
      </c>
      <c r="B581">
        <v>96</v>
      </c>
      <c r="C581" s="13">
        <f>Arrivals!F581</f>
        <v>5411.6402296862443</v>
      </c>
      <c r="D581" s="13">
        <f>Arrivals!K581</f>
        <v>300</v>
      </c>
      <c r="E581" s="14">
        <f>D581*8/Settings!$B$28+Settings!$B$29</f>
        <v>24.02</v>
      </c>
      <c r="F581" s="14">
        <f t="shared" si="122"/>
        <v>5411.6402296862443</v>
      </c>
      <c r="G581" s="14">
        <f t="shared" si="135"/>
        <v>5420.4635541805883</v>
      </c>
      <c r="H581" s="14">
        <f t="shared" si="123"/>
        <v>5420.4635541805883</v>
      </c>
      <c r="I581" s="14">
        <f>MOD(H581-Settings!$B$32,Settings!$B$33)</f>
        <v>380.46355418058829</v>
      </c>
      <c r="J581" s="14">
        <f>IF(I581&lt;Settings!$B$30,IF(Settings!$B$30-I581&gt;=E581,H581,H581+(Settings!$B$30-I581)+Settings!$B$31),H581+(Settings!$B$33-I581))</f>
        <v>5420.4635541805883</v>
      </c>
      <c r="K581" s="14">
        <f t="shared" si="124"/>
        <v>5444.4835541805887</v>
      </c>
      <c r="L581" s="14">
        <f t="shared" si="125"/>
        <v>5444.4835541805887</v>
      </c>
      <c r="M581" s="14">
        <f t="shared" si="136"/>
        <v>5423.6680057643234</v>
      </c>
      <c r="N581" s="14">
        <f t="shared" si="126"/>
        <v>5444.4835541805887</v>
      </c>
      <c r="O581" s="13">
        <f>Arrivals!I581</f>
        <v>3.0020265767008043</v>
      </c>
      <c r="P581" s="14">
        <f t="shared" si="127"/>
        <v>5447.4855807572894</v>
      </c>
      <c r="Q581" s="14">
        <f t="shared" si="128"/>
        <v>35.845351071045116</v>
      </c>
      <c r="R581" s="14">
        <f t="shared" si="129"/>
        <v>8.8233244943439786</v>
      </c>
      <c r="S581" s="14">
        <f t="shared" si="130"/>
        <v>0</v>
      </c>
      <c r="T581" s="14">
        <f t="shared" si="131"/>
        <v>0</v>
      </c>
      <c r="U581" s="14">
        <f t="shared" si="132"/>
        <v>8.8233244943439786</v>
      </c>
      <c r="V581" t="str">
        <f>IF(MOD(C581-Settings!$B$32,Settings!$B$33)&lt;Settings!$B$30,"Up","Down")</f>
        <v>Up</v>
      </c>
      <c r="W581" s="15">
        <f>IF(OR(E581&gt;Settings!$B$30,Q581&gt;Settings!$B$37),0,1)</f>
        <v>1</v>
      </c>
      <c r="X581" s="15">
        <f>IF(AND(W581=1,Q581&lt;=Settings!$B$36),1,0)</f>
        <v>1</v>
      </c>
    </row>
    <row r="582" spans="1:24" x14ac:dyDescent="0.25">
      <c r="A582">
        <v>5</v>
      </c>
      <c r="B582">
        <v>97</v>
      </c>
      <c r="C582" s="13">
        <f>Arrivals!F582</f>
        <v>5448.504249833547</v>
      </c>
      <c r="D582" s="13">
        <f>Arrivals!K582</f>
        <v>300</v>
      </c>
      <c r="E582" s="14">
        <f>D582*8/Settings!$B$28+Settings!$B$29</f>
        <v>24.02</v>
      </c>
      <c r="F582" s="14">
        <f t="shared" ref="F582:F645" si="137">C582</f>
        <v>5448.504249833547</v>
      </c>
      <c r="G582" s="14">
        <f t="shared" si="135"/>
        <v>5444.4835541805887</v>
      </c>
      <c r="H582" s="14">
        <f t="shared" ref="H582:H645" si="138">MAX(F582,G582)</f>
        <v>5448.504249833547</v>
      </c>
      <c r="I582" s="14">
        <f>MOD(H582-Settings!$B$32,Settings!$B$33)</f>
        <v>408.50424983354696</v>
      </c>
      <c r="J582" s="14">
        <f>IF(I582&lt;Settings!$B$30,IF(Settings!$B$30-I582&gt;=E582,H582,H582+(Settings!$B$30-I582)+Settings!$B$31),H582+(Settings!$B$33-I582))</f>
        <v>5448.504249833547</v>
      </c>
      <c r="K582" s="14">
        <f t="shared" ref="K582:K645" si="139">J582+E582</f>
        <v>5472.5242498335474</v>
      </c>
      <c r="L582" s="14">
        <f t="shared" ref="L582:L645" si="140">K582</f>
        <v>5472.5242498335474</v>
      </c>
      <c r="M582" s="14">
        <f t="shared" si="136"/>
        <v>5447.4855807572894</v>
      </c>
      <c r="N582" s="14">
        <f t="shared" ref="N582:N645" si="141">MAX(L582,M582)</f>
        <v>5472.5242498335474</v>
      </c>
      <c r="O582" s="13">
        <f>Arrivals!I582</f>
        <v>12.550122049379622</v>
      </c>
      <c r="P582" s="14">
        <f t="shared" ref="P582:P645" si="142">N582+O582</f>
        <v>5485.0743718829272</v>
      </c>
      <c r="Q582" s="14">
        <f t="shared" ref="Q582:Q645" si="143">P582-C582</f>
        <v>36.570122049380188</v>
      </c>
      <c r="R582" s="14">
        <f t="shared" ref="R582:R645" si="144">H582-F582</f>
        <v>0</v>
      </c>
      <c r="S582" s="14">
        <f t="shared" ref="S582:S645" si="145">J582-H582</f>
        <v>0</v>
      </c>
      <c r="T582" s="14">
        <f t="shared" ref="T582:T645" si="146">N582-L582</f>
        <v>0</v>
      </c>
      <c r="U582" s="14">
        <f t="shared" ref="U582:U645" si="147">R582+S582+T582</f>
        <v>0</v>
      </c>
      <c r="V582" t="str">
        <f>IF(MOD(C582-Settings!$B$32,Settings!$B$33)&lt;Settings!$B$30,"Up","Down")</f>
        <v>Up</v>
      </c>
      <c r="W582" s="15">
        <f>IF(OR(E582&gt;Settings!$B$30,Q582&gt;Settings!$B$37),0,1)</f>
        <v>1</v>
      </c>
      <c r="X582" s="15">
        <f>IF(AND(W582=1,Q582&lt;=Settings!$B$36),1,0)</f>
        <v>1</v>
      </c>
    </row>
    <row r="583" spans="1:24" x14ac:dyDescent="0.25">
      <c r="A583">
        <v>5</v>
      </c>
      <c r="B583">
        <v>98</v>
      </c>
      <c r="C583" s="13">
        <f>Arrivals!F583</f>
        <v>5820.1544284660558</v>
      </c>
      <c r="D583" s="13">
        <f>Arrivals!K583</f>
        <v>300</v>
      </c>
      <c r="E583" s="14">
        <f>D583*8/Settings!$B$28+Settings!$B$29</f>
        <v>24.02</v>
      </c>
      <c r="F583" s="14">
        <f t="shared" si="137"/>
        <v>5820.1544284660558</v>
      </c>
      <c r="G583" s="14">
        <f t="shared" ref="G583:G605" si="148">K582</f>
        <v>5472.5242498335474</v>
      </c>
      <c r="H583" s="14">
        <f t="shared" si="138"/>
        <v>5820.1544284660558</v>
      </c>
      <c r="I583" s="14">
        <f>MOD(H583-Settings!$B$32,Settings!$B$33)</f>
        <v>60.154428466055833</v>
      </c>
      <c r="J583" s="14">
        <f>IF(I583&lt;Settings!$B$30,IF(Settings!$B$30-I583&gt;=E583,H583,H583+(Settings!$B$30-I583)+Settings!$B$31),H583+(Settings!$B$33-I583))</f>
        <v>5820.1544284660558</v>
      </c>
      <c r="K583" s="14">
        <f t="shared" si="139"/>
        <v>5844.1744284660563</v>
      </c>
      <c r="L583" s="14">
        <f t="shared" si="140"/>
        <v>5844.1744284660563</v>
      </c>
      <c r="M583" s="14">
        <f t="shared" ref="M583:M605" si="149">P582</f>
        <v>5485.0743718829272</v>
      </c>
      <c r="N583" s="14">
        <f t="shared" si="141"/>
        <v>5844.1744284660563</v>
      </c>
      <c r="O583" s="13">
        <f>Arrivals!I583</f>
        <v>5.5031123523034911</v>
      </c>
      <c r="P583" s="14">
        <f t="shared" si="142"/>
        <v>5849.6775408183594</v>
      </c>
      <c r="Q583" s="14">
        <f t="shared" si="143"/>
        <v>29.523112352303542</v>
      </c>
      <c r="R583" s="14">
        <f t="shared" si="144"/>
        <v>0</v>
      </c>
      <c r="S583" s="14">
        <f t="shared" si="145"/>
        <v>0</v>
      </c>
      <c r="T583" s="14">
        <f t="shared" si="146"/>
        <v>0</v>
      </c>
      <c r="U583" s="14">
        <f t="shared" si="147"/>
        <v>0</v>
      </c>
      <c r="V583" t="str">
        <f>IF(MOD(C583-Settings!$B$32,Settings!$B$33)&lt;Settings!$B$30,"Up","Down")</f>
        <v>Up</v>
      </c>
      <c r="W583" s="15">
        <f>IF(OR(E583&gt;Settings!$B$30,Q583&gt;Settings!$B$37),0,1)</f>
        <v>1</v>
      </c>
      <c r="X583" s="15">
        <f>IF(AND(W583=1,Q583&lt;=Settings!$B$36),1,0)</f>
        <v>1</v>
      </c>
    </row>
    <row r="584" spans="1:24" x14ac:dyDescent="0.25">
      <c r="A584">
        <v>5</v>
      </c>
      <c r="B584">
        <v>99</v>
      </c>
      <c r="C584" s="13">
        <f>Arrivals!F584</f>
        <v>5890.7967963667652</v>
      </c>
      <c r="D584" s="13">
        <f>Arrivals!K584</f>
        <v>300</v>
      </c>
      <c r="E584" s="14">
        <f>D584*8/Settings!$B$28+Settings!$B$29</f>
        <v>24.02</v>
      </c>
      <c r="F584" s="14">
        <f t="shared" si="137"/>
        <v>5890.7967963667652</v>
      </c>
      <c r="G584" s="14">
        <f t="shared" si="148"/>
        <v>5844.1744284660563</v>
      </c>
      <c r="H584" s="14">
        <f t="shared" si="138"/>
        <v>5890.7967963667652</v>
      </c>
      <c r="I584" s="14">
        <f>MOD(H584-Settings!$B$32,Settings!$B$33)</f>
        <v>130.79679636676519</v>
      </c>
      <c r="J584" s="14">
        <f>IF(I584&lt;Settings!$B$30,IF(Settings!$B$30-I584&gt;=E584,H584,H584+(Settings!$B$30-I584)+Settings!$B$31),H584+(Settings!$B$33-I584))</f>
        <v>5890.7967963667652</v>
      </c>
      <c r="K584" s="14">
        <f t="shared" si="139"/>
        <v>5914.8167963667656</v>
      </c>
      <c r="L584" s="14">
        <f t="shared" si="140"/>
        <v>5914.8167963667656</v>
      </c>
      <c r="M584" s="14">
        <f t="shared" si="149"/>
        <v>5849.6775408183594</v>
      </c>
      <c r="N584" s="14">
        <f t="shared" si="141"/>
        <v>5914.8167963667656</v>
      </c>
      <c r="O584" s="13">
        <f>Arrivals!I584</f>
        <v>7.0900203458208164</v>
      </c>
      <c r="P584" s="14">
        <f t="shared" si="142"/>
        <v>5921.9068167125861</v>
      </c>
      <c r="Q584" s="14">
        <f t="shared" si="143"/>
        <v>31.110020345820885</v>
      </c>
      <c r="R584" s="14">
        <f t="shared" si="144"/>
        <v>0</v>
      </c>
      <c r="S584" s="14">
        <f t="shared" si="145"/>
        <v>0</v>
      </c>
      <c r="T584" s="14">
        <f t="shared" si="146"/>
        <v>0</v>
      </c>
      <c r="U584" s="14">
        <f t="shared" si="147"/>
        <v>0</v>
      </c>
      <c r="V584" t="str">
        <f>IF(MOD(C584-Settings!$B$32,Settings!$B$33)&lt;Settings!$B$30,"Up","Down")</f>
        <v>Up</v>
      </c>
      <c r="W584" s="15">
        <f>IF(OR(E584&gt;Settings!$B$30,Q584&gt;Settings!$B$37),0,1)</f>
        <v>1</v>
      </c>
      <c r="X584" s="15">
        <f>IF(AND(W584=1,Q584&lt;=Settings!$B$36),1,0)</f>
        <v>1</v>
      </c>
    </row>
    <row r="585" spans="1:24" x14ac:dyDescent="0.25">
      <c r="A585">
        <v>5</v>
      </c>
      <c r="B585">
        <v>100</v>
      </c>
      <c r="C585" s="13">
        <f>Arrivals!F585</f>
        <v>6126.7084396777218</v>
      </c>
      <c r="D585" s="13">
        <f>Arrivals!K585</f>
        <v>300</v>
      </c>
      <c r="E585" s="14">
        <f>D585*8/Settings!$B$28+Settings!$B$29</f>
        <v>24.02</v>
      </c>
      <c r="F585" s="14">
        <f t="shared" si="137"/>
        <v>6126.7084396777218</v>
      </c>
      <c r="G585" s="14">
        <f t="shared" si="148"/>
        <v>5914.8167963667656</v>
      </c>
      <c r="H585" s="14">
        <f t="shared" si="138"/>
        <v>6126.7084396777218</v>
      </c>
      <c r="I585" s="14">
        <f>MOD(H585-Settings!$B$32,Settings!$B$33)</f>
        <v>366.7084396777218</v>
      </c>
      <c r="J585" s="14">
        <f>IF(I585&lt;Settings!$B$30,IF(Settings!$B$30-I585&gt;=E585,H585,H585+(Settings!$B$30-I585)+Settings!$B$31),H585+(Settings!$B$33-I585))</f>
        <v>6126.7084396777218</v>
      </c>
      <c r="K585" s="14">
        <f t="shared" si="139"/>
        <v>6150.7284396777222</v>
      </c>
      <c r="L585" s="14">
        <f t="shared" si="140"/>
        <v>6150.7284396777222</v>
      </c>
      <c r="M585" s="14">
        <f t="shared" si="149"/>
        <v>5921.9068167125861</v>
      </c>
      <c r="N585" s="14">
        <f t="shared" si="141"/>
        <v>6150.7284396777222</v>
      </c>
      <c r="O585" s="13">
        <f>Arrivals!I585</f>
        <v>1.8864802347803769</v>
      </c>
      <c r="P585" s="14">
        <f t="shared" si="142"/>
        <v>6152.614919912503</v>
      </c>
      <c r="Q585" s="14">
        <f t="shared" si="143"/>
        <v>25.906480234781156</v>
      </c>
      <c r="R585" s="14">
        <f t="shared" si="144"/>
        <v>0</v>
      </c>
      <c r="S585" s="14">
        <f t="shared" si="145"/>
        <v>0</v>
      </c>
      <c r="T585" s="14">
        <f t="shared" si="146"/>
        <v>0</v>
      </c>
      <c r="U585" s="14">
        <f t="shared" si="147"/>
        <v>0</v>
      </c>
      <c r="V585" t="str">
        <f>IF(MOD(C585-Settings!$B$32,Settings!$B$33)&lt;Settings!$B$30,"Up","Down")</f>
        <v>Up</v>
      </c>
      <c r="W585" s="15">
        <f>IF(OR(E585&gt;Settings!$B$30,Q585&gt;Settings!$B$37),0,1)</f>
        <v>1</v>
      </c>
      <c r="X585" s="15">
        <f>IF(AND(W585=1,Q585&lt;=Settings!$B$36),1,0)</f>
        <v>1</v>
      </c>
    </row>
    <row r="586" spans="1:24" x14ac:dyDescent="0.25">
      <c r="A586">
        <v>5</v>
      </c>
      <c r="B586">
        <v>101</v>
      </c>
      <c r="C586" s="13">
        <f>Arrivals!F586</f>
        <v>6163.9629176397548</v>
      </c>
      <c r="D586" s="13">
        <f>Arrivals!K586</f>
        <v>300</v>
      </c>
      <c r="E586" s="14">
        <f>D586*8/Settings!$B$28+Settings!$B$29</f>
        <v>24.02</v>
      </c>
      <c r="F586" s="14">
        <f t="shared" si="137"/>
        <v>6163.9629176397548</v>
      </c>
      <c r="G586" s="14">
        <f t="shared" si="148"/>
        <v>6150.7284396777222</v>
      </c>
      <c r="H586" s="14">
        <f t="shared" si="138"/>
        <v>6163.9629176397548</v>
      </c>
      <c r="I586" s="14">
        <f>MOD(H586-Settings!$B$32,Settings!$B$33)</f>
        <v>403.96291763975478</v>
      </c>
      <c r="J586" s="14">
        <f>IF(I586&lt;Settings!$B$30,IF(Settings!$B$30-I586&gt;=E586,H586,H586+(Settings!$B$30-I586)+Settings!$B$31),H586+(Settings!$B$33-I586))</f>
        <v>6163.9629176397548</v>
      </c>
      <c r="K586" s="14">
        <f t="shared" si="139"/>
        <v>6187.9829176397552</v>
      </c>
      <c r="L586" s="14">
        <f t="shared" si="140"/>
        <v>6187.9829176397552</v>
      </c>
      <c r="M586" s="14">
        <f t="shared" si="149"/>
        <v>6152.614919912503</v>
      </c>
      <c r="N586" s="14">
        <f t="shared" si="141"/>
        <v>6187.9829176397552</v>
      </c>
      <c r="O586" s="13">
        <f>Arrivals!I586</f>
        <v>3.5748437483575706</v>
      </c>
      <c r="P586" s="14">
        <f t="shared" si="142"/>
        <v>6191.5577613881123</v>
      </c>
      <c r="Q586" s="14">
        <f t="shared" si="143"/>
        <v>27.594843748357562</v>
      </c>
      <c r="R586" s="14">
        <f t="shared" si="144"/>
        <v>0</v>
      </c>
      <c r="S586" s="14">
        <f t="shared" si="145"/>
        <v>0</v>
      </c>
      <c r="T586" s="14">
        <f t="shared" si="146"/>
        <v>0</v>
      </c>
      <c r="U586" s="14">
        <f t="shared" si="147"/>
        <v>0</v>
      </c>
      <c r="V586" t="str">
        <f>IF(MOD(C586-Settings!$B$32,Settings!$B$33)&lt;Settings!$B$30,"Up","Down")</f>
        <v>Up</v>
      </c>
      <c r="W586" s="15">
        <f>IF(OR(E586&gt;Settings!$B$30,Q586&gt;Settings!$B$37),0,1)</f>
        <v>1</v>
      </c>
      <c r="X586" s="15">
        <f>IF(AND(W586=1,Q586&lt;=Settings!$B$36),1,0)</f>
        <v>1</v>
      </c>
    </row>
    <row r="587" spans="1:24" x14ac:dyDescent="0.25">
      <c r="A587">
        <v>5</v>
      </c>
      <c r="B587">
        <v>102</v>
      </c>
      <c r="C587" s="13">
        <f>Arrivals!F587</f>
        <v>6381.2213097136573</v>
      </c>
      <c r="D587" s="13">
        <f>Arrivals!K587</f>
        <v>300</v>
      </c>
      <c r="E587" s="14">
        <f>D587*8/Settings!$B$28+Settings!$B$29</f>
        <v>24.02</v>
      </c>
      <c r="F587" s="14">
        <f t="shared" si="137"/>
        <v>6381.2213097136573</v>
      </c>
      <c r="G587" s="14">
        <f t="shared" si="148"/>
        <v>6187.9829176397552</v>
      </c>
      <c r="H587" s="14">
        <f t="shared" si="138"/>
        <v>6381.2213097136573</v>
      </c>
      <c r="I587" s="14">
        <f>MOD(H587-Settings!$B$32,Settings!$B$33)</f>
        <v>621.22130971365732</v>
      </c>
      <c r="J587" s="14">
        <f>IF(I587&lt;Settings!$B$30,IF(Settings!$B$30-I587&gt;=E587,H587,H587+(Settings!$B$30-I587)+Settings!$B$31),H587+(Settings!$B$33-I587))</f>
        <v>6480</v>
      </c>
      <c r="K587" s="14">
        <f t="shared" si="139"/>
        <v>6504.02</v>
      </c>
      <c r="L587" s="14">
        <f t="shared" si="140"/>
        <v>6504.02</v>
      </c>
      <c r="M587" s="14">
        <f t="shared" si="149"/>
        <v>6191.5577613881123</v>
      </c>
      <c r="N587" s="14">
        <f t="shared" si="141"/>
        <v>6504.02</v>
      </c>
      <c r="O587" s="13">
        <f>Arrivals!I587</f>
        <v>4.4807728393889628</v>
      </c>
      <c r="P587" s="14">
        <f t="shared" si="142"/>
        <v>6508.5007728393894</v>
      </c>
      <c r="Q587" s="14">
        <f t="shared" si="143"/>
        <v>127.27946312573204</v>
      </c>
      <c r="R587" s="14">
        <f t="shared" si="144"/>
        <v>0</v>
      </c>
      <c r="S587" s="14">
        <f t="shared" si="145"/>
        <v>98.77869028634268</v>
      </c>
      <c r="T587" s="14">
        <f t="shared" si="146"/>
        <v>0</v>
      </c>
      <c r="U587" s="14">
        <f t="shared" si="147"/>
        <v>98.77869028634268</v>
      </c>
      <c r="V587" t="str">
        <f>IF(MOD(C587-Settings!$B$32,Settings!$B$33)&lt;Settings!$B$30,"Up","Down")</f>
        <v>Down</v>
      </c>
      <c r="W587" s="15">
        <f>IF(OR(E587&gt;Settings!$B$30,Q587&gt;Settings!$B$37),0,1)</f>
        <v>1</v>
      </c>
      <c r="X587" s="15">
        <f>IF(AND(W587=1,Q587&lt;=Settings!$B$36),1,0)</f>
        <v>0</v>
      </c>
    </row>
    <row r="588" spans="1:24" x14ac:dyDescent="0.25">
      <c r="A588">
        <v>5</v>
      </c>
      <c r="B588">
        <v>103</v>
      </c>
      <c r="C588" s="13">
        <f>Arrivals!F588</f>
        <v>6402.7433378202368</v>
      </c>
      <c r="D588" s="13">
        <f>Arrivals!K588</f>
        <v>300</v>
      </c>
      <c r="E588" s="14">
        <f>D588*8/Settings!$B$28+Settings!$B$29</f>
        <v>24.02</v>
      </c>
      <c r="F588" s="14">
        <f t="shared" si="137"/>
        <v>6402.7433378202368</v>
      </c>
      <c r="G588" s="14">
        <f t="shared" si="148"/>
        <v>6504.02</v>
      </c>
      <c r="H588" s="14">
        <f t="shared" si="138"/>
        <v>6504.02</v>
      </c>
      <c r="I588" s="14">
        <f>MOD(H588-Settings!$B$32,Settings!$B$33)</f>
        <v>24.020000000000437</v>
      </c>
      <c r="J588" s="14">
        <f>IF(I588&lt;Settings!$B$30,IF(Settings!$B$30-I588&gt;=E588,H588,H588+(Settings!$B$30-I588)+Settings!$B$31),H588+(Settings!$B$33-I588))</f>
        <v>6504.02</v>
      </c>
      <c r="K588" s="14">
        <f t="shared" si="139"/>
        <v>6528.0400000000009</v>
      </c>
      <c r="L588" s="14">
        <f t="shared" si="140"/>
        <v>6528.0400000000009</v>
      </c>
      <c r="M588" s="14">
        <f t="shared" si="149"/>
        <v>6508.5007728393894</v>
      </c>
      <c r="N588" s="14">
        <f t="shared" si="141"/>
        <v>6528.0400000000009</v>
      </c>
      <c r="O588" s="13">
        <f>Arrivals!I588</f>
        <v>1.2858412267457833</v>
      </c>
      <c r="P588" s="14">
        <f t="shared" si="142"/>
        <v>6529.3258412267469</v>
      </c>
      <c r="Q588" s="14">
        <f t="shared" si="143"/>
        <v>126.58250340651011</v>
      </c>
      <c r="R588" s="14">
        <f t="shared" si="144"/>
        <v>101.27666217976366</v>
      </c>
      <c r="S588" s="14">
        <f t="shared" si="145"/>
        <v>0</v>
      </c>
      <c r="T588" s="14">
        <f t="shared" si="146"/>
        <v>0</v>
      </c>
      <c r="U588" s="14">
        <f t="shared" si="147"/>
        <v>101.27666217976366</v>
      </c>
      <c r="V588" t="str">
        <f>IF(MOD(C588-Settings!$B$32,Settings!$B$33)&lt;Settings!$B$30,"Up","Down")</f>
        <v>Down</v>
      </c>
      <c r="W588" s="15">
        <f>IF(OR(E588&gt;Settings!$B$30,Q588&gt;Settings!$B$37),0,1)</f>
        <v>1</v>
      </c>
      <c r="X588" s="15">
        <f>IF(AND(W588=1,Q588&lt;=Settings!$B$36),1,0)</f>
        <v>0</v>
      </c>
    </row>
    <row r="589" spans="1:24" x14ac:dyDescent="0.25">
      <c r="A589">
        <v>5</v>
      </c>
      <c r="B589">
        <v>104</v>
      </c>
      <c r="C589" s="13">
        <f>Arrivals!F589</f>
        <v>6544.595208688308</v>
      </c>
      <c r="D589" s="13">
        <f>Arrivals!K589</f>
        <v>300</v>
      </c>
      <c r="E589" s="14">
        <f>D589*8/Settings!$B$28+Settings!$B$29</f>
        <v>24.02</v>
      </c>
      <c r="F589" s="14">
        <f t="shared" si="137"/>
        <v>6544.595208688308</v>
      </c>
      <c r="G589" s="14">
        <f t="shared" si="148"/>
        <v>6528.0400000000009</v>
      </c>
      <c r="H589" s="14">
        <f t="shared" si="138"/>
        <v>6544.595208688308</v>
      </c>
      <c r="I589" s="14">
        <f>MOD(H589-Settings!$B$32,Settings!$B$33)</f>
        <v>64.595208688308048</v>
      </c>
      <c r="J589" s="14">
        <f>IF(I589&lt;Settings!$B$30,IF(Settings!$B$30-I589&gt;=E589,H589,H589+(Settings!$B$30-I589)+Settings!$B$31),H589+(Settings!$B$33-I589))</f>
        <v>6544.595208688308</v>
      </c>
      <c r="K589" s="14">
        <f t="shared" si="139"/>
        <v>6568.6152086883085</v>
      </c>
      <c r="L589" s="14">
        <f t="shared" si="140"/>
        <v>6568.6152086883085</v>
      </c>
      <c r="M589" s="14">
        <f t="shared" si="149"/>
        <v>6529.3258412267469</v>
      </c>
      <c r="N589" s="14">
        <f t="shared" si="141"/>
        <v>6568.6152086883085</v>
      </c>
      <c r="O589" s="13">
        <f>Arrivals!I589</f>
        <v>2.1946297498303533</v>
      </c>
      <c r="P589" s="14">
        <f t="shared" si="142"/>
        <v>6570.8098384381392</v>
      </c>
      <c r="Q589" s="14">
        <f t="shared" si="143"/>
        <v>26.214629749831147</v>
      </c>
      <c r="R589" s="14">
        <f t="shared" si="144"/>
        <v>0</v>
      </c>
      <c r="S589" s="14">
        <f t="shared" si="145"/>
        <v>0</v>
      </c>
      <c r="T589" s="14">
        <f t="shared" si="146"/>
        <v>0</v>
      </c>
      <c r="U589" s="14">
        <f t="shared" si="147"/>
        <v>0</v>
      </c>
      <c r="V589" t="str">
        <f>IF(MOD(C589-Settings!$B$32,Settings!$B$33)&lt;Settings!$B$30,"Up","Down")</f>
        <v>Up</v>
      </c>
      <c r="W589" s="15">
        <f>IF(OR(E589&gt;Settings!$B$30,Q589&gt;Settings!$B$37),0,1)</f>
        <v>1</v>
      </c>
      <c r="X589" s="15">
        <f>IF(AND(W589=1,Q589&lt;=Settings!$B$36),1,0)</f>
        <v>1</v>
      </c>
    </row>
    <row r="590" spans="1:24" x14ac:dyDescent="0.25">
      <c r="A590">
        <v>5</v>
      </c>
      <c r="B590">
        <v>105</v>
      </c>
      <c r="C590" s="13">
        <f>Arrivals!F590</f>
        <v>6622.4916724989434</v>
      </c>
      <c r="D590" s="13">
        <f>Arrivals!K590</f>
        <v>300</v>
      </c>
      <c r="E590" s="14">
        <f>D590*8/Settings!$B$28+Settings!$B$29</f>
        <v>24.02</v>
      </c>
      <c r="F590" s="14">
        <f t="shared" si="137"/>
        <v>6622.4916724989434</v>
      </c>
      <c r="G590" s="14">
        <f t="shared" si="148"/>
        <v>6568.6152086883085</v>
      </c>
      <c r="H590" s="14">
        <f t="shared" si="138"/>
        <v>6622.4916724989434</v>
      </c>
      <c r="I590" s="14">
        <f>MOD(H590-Settings!$B$32,Settings!$B$33)</f>
        <v>142.49167249894344</v>
      </c>
      <c r="J590" s="14">
        <f>IF(I590&lt;Settings!$B$30,IF(Settings!$B$30-I590&gt;=E590,H590,H590+(Settings!$B$30-I590)+Settings!$B$31),H590+(Settings!$B$33-I590))</f>
        <v>6622.4916724989434</v>
      </c>
      <c r="K590" s="14">
        <f t="shared" si="139"/>
        <v>6646.5116724989439</v>
      </c>
      <c r="L590" s="14">
        <f t="shared" si="140"/>
        <v>6646.5116724989439</v>
      </c>
      <c r="M590" s="14">
        <f t="shared" si="149"/>
        <v>6570.8098384381392</v>
      </c>
      <c r="N590" s="14">
        <f t="shared" si="141"/>
        <v>6646.5116724989439</v>
      </c>
      <c r="O590" s="13">
        <f>Arrivals!I590</f>
        <v>0.78036071620388459</v>
      </c>
      <c r="P590" s="14">
        <f t="shared" si="142"/>
        <v>6647.292033215148</v>
      </c>
      <c r="Q590" s="14">
        <f t="shared" si="143"/>
        <v>24.800360716204523</v>
      </c>
      <c r="R590" s="14">
        <f t="shared" si="144"/>
        <v>0</v>
      </c>
      <c r="S590" s="14">
        <f t="shared" si="145"/>
        <v>0</v>
      </c>
      <c r="T590" s="14">
        <f t="shared" si="146"/>
        <v>0</v>
      </c>
      <c r="U590" s="14">
        <f t="shared" si="147"/>
        <v>0</v>
      </c>
      <c r="V590" t="str">
        <f>IF(MOD(C590-Settings!$B$32,Settings!$B$33)&lt;Settings!$B$30,"Up","Down")</f>
        <v>Up</v>
      </c>
      <c r="W590" s="15">
        <f>IF(OR(E590&gt;Settings!$B$30,Q590&gt;Settings!$B$37),0,1)</f>
        <v>1</v>
      </c>
      <c r="X590" s="15">
        <f>IF(AND(W590=1,Q590&lt;=Settings!$B$36),1,0)</f>
        <v>1</v>
      </c>
    </row>
    <row r="591" spans="1:24" x14ac:dyDescent="0.25">
      <c r="A591">
        <v>5</v>
      </c>
      <c r="B591">
        <v>106</v>
      </c>
      <c r="C591" s="13">
        <f>Arrivals!F591</f>
        <v>6685.0209470288492</v>
      </c>
      <c r="D591" s="13">
        <f>Arrivals!K591</f>
        <v>300</v>
      </c>
      <c r="E591" s="14">
        <f>D591*8/Settings!$B$28+Settings!$B$29</f>
        <v>24.02</v>
      </c>
      <c r="F591" s="14">
        <f t="shared" si="137"/>
        <v>6685.0209470288492</v>
      </c>
      <c r="G591" s="14">
        <f t="shared" si="148"/>
        <v>6646.5116724989439</v>
      </c>
      <c r="H591" s="14">
        <f t="shared" si="138"/>
        <v>6685.0209470288492</v>
      </c>
      <c r="I591" s="14">
        <f>MOD(H591-Settings!$B$32,Settings!$B$33)</f>
        <v>205.02094702884915</v>
      </c>
      <c r="J591" s="14">
        <f>IF(I591&lt;Settings!$B$30,IF(Settings!$B$30-I591&gt;=E591,H591,H591+(Settings!$B$30-I591)+Settings!$B$31),H591+(Settings!$B$33-I591))</f>
        <v>6685.0209470288492</v>
      </c>
      <c r="K591" s="14">
        <f t="shared" si="139"/>
        <v>6709.0409470288496</v>
      </c>
      <c r="L591" s="14">
        <f t="shared" si="140"/>
        <v>6709.0409470288496</v>
      </c>
      <c r="M591" s="14">
        <f t="shared" si="149"/>
        <v>6647.292033215148</v>
      </c>
      <c r="N591" s="14">
        <f t="shared" si="141"/>
        <v>6709.0409470288496</v>
      </c>
      <c r="O591" s="13">
        <f>Arrivals!I591</f>
        <v>8.0089258365910965</v>
      </c>
      <c r="P591" s="14">
        <f t="shared" si="142"/>
        <v>6717.0498728654411</v>
      </c>
      <c r="Q591" s="14">
        <f t="shared" si="143"/>
        <v>32.028925836591952</v>
      </c>
      <c r="R591" s="14">
        <f t="shared" si="144"/>
        <v>0</v>
      </c>
      <c r="S591" s="14">
        <f t="shared" si="145"/>
        <v>0</v>
      </c>
      <c r="T591" s="14">
        <f t="shared" si="146"/>
        <v>0</v>
      </c>
      <c r="U591" s="14">
        <f t="shared" si="147"/>
        <v>0</v>
      </c>
      <c r="V591" t="str">
        <f>IF(MOD(C591-Settings!$B$32,Settings!$B$33)&lt;Settings!$B$30,"Up","Down")</f>
        <v>Up</v>
      </c>
      <c r="W591" s="15">
        <f>IF(OR(E591&gt;Settings!$B$30,Q591&gt;Settings!$B$37),0,1)</f>
        <v>1</v>
      </c>
      <c r="X591" s="15">
        <f>IF(AND(W591=1,Q591&lt;=Settings!$B$36),1,0)</f>
        <v>1</v>
      </c>
    </row>
    <row r="592" spans="1:24" x14ac:dyDescent="0.25">
      <c r="A592">
        <v>5</v>
      </c>
      <c r="B592">
        <v>107</v>
      </c>
      <c r="C592" s="13">
        <f>Arrivals!F592</f>
        <v>6704.1230433111778</v>
      </c>
      <c r="D592" s="13">
        <f>Arrivals!K592</f>
        <v>300</v>
      </c>
      <c r="E592" s="14">
        <f>D592*8/Settings!$B$28+Settings!$B$29</f>
        <v>24.02</v>
      </c>
      <c r="F592" s="14">
        <f t="shared" si="137"/>
        <v>6704.1230433111778</v>
      </c>
      <c r="G592" s="14">
        <f t="shared" si="148"/>
        <v>6709.0409470288496</v>
      </c>
      <c r="H592" s="14">
        <f t="shared" si="138"/>
        <v>6709.0409470288496</v>
      </c>
      <c r="I592" s="14">
        <f>MOD(H592-Settings!$B$32,Settings!$B$33)</f>
        <v>229.04094702884959</v>
      </c>
      <c r="J592" s="14">
        <f>IF(I592&lt;Settings!$B$30,IF(Settings!$B$30-I592&gt;=E592,H592,H592+(Settings!$B$30-I592)+Settings!$B$31),H592+(Settings!$B$33-I592))</f>
        <v>6709.0409470288496</v>
      </c>
      <c r="K592" s="14">
        <f t="shared" si="139"/>
        <v>6733.06094702885</v>
      </c>
      <c r="L592" s="14">
        <f t="shared" si="140"/>
        <v>6733.06094702885</v>
      </c>
      <c r="M592" s="14">
        <f t="shared" si="149"/>
        <v>6717.0498728654411</v>
      </c>
      <c r="N592" s="14">
        <f t="shared" si="141"/>
        <v>6733.06094702885</v>
      </c>
      <c r="O592" s="13">
        <f>Arrivals!I592</f>
        <v>2.692346206929666</v>
      </c>
      <c r="P592" s="14">
        <f t="shared" si="142"/>
        <v>6735.7532932357799</v>
      </c>
      <c r="Q592" s="14">
        <f t="shared" si="143"/>
        <v>31.63024992460214</v>
      </c>
      <c r="R592" s="14">
        <f t="shared" si="144"/>
        <v>4.9179037176718339</v>
      </c>
      <c r="S592" s="14">
        <f t="shared" si="145"/>
        <v>0</v>
      </c>
      <c r="T592" s="14">
        <f t="shared" si="146"/>
        <v>0</v>
      </c>
      <c r="U592" s="14">
        <f t="shared" si="147"/>
        <v>4.9179037176718339</v>
      </c>
      <c r="V592" t="str">
        <f>IF(MOD(C592-Settings!$B$32,Settings!$B$33)&lt;Settings!$B$30,"Up","Down")</f>
        <v>Up</v>
      </c>
      <c r="W592" s="15">
        <f>IF(OR(E592&gt;Settings!$B$30,Q592&gt;Settings!$B$37),0,1)</f>
        <v>1</v>
      </c>
      <c r="X592" s="15">
        <f>IF(AND(W592=1,Q592&lt;=Settings!$B$36),1,0)</f>
        <v>1</v>
      </c>
    </row>
    <row r="593" spans="1:24" x14ac:dyDescent="0.25">
      <c r="A593">
        <v>5</v>
      </c>
      <c r="B593">
        <v>108</v>
      </c>
      <c r="C593" s="13">
        <f>Arrivals!F593</f>
        <v>6772.9843202251895</v>
      </c>
      <c r="D593" s="13">
        <f>Arrivals!K593</f>
        <v>300</v>
      </c>
      <c r="E593" s="14">
        <f>D593*8/Settings!$B$28+Settings!$B$29</f>
        <v>24.02</v>
      </c>
      <c r="F593" s="14">
        <f t="shared" si="137"/>
        <v>6772.9843202251895</v>
      </c>
      <c r="G593" s="14">
        <f t="shared" si="148"/>
        <v>6733.06094702885</v>
      </c>
      <c r="H593" s="14">
        <f t="shared" si="138"/>
        <v>6772.9843202251895</v>
      </c>
      <c r="I593" s="14">
        <f>MOD(H593-Settings!$B$32,Settings!$B$33)</f>
        <v>292.98432022518955</v>
      </c>
      <c r="J593" s="14">
        <f>IF(I593&lt;Settings!$B$30,IF(Settings!$B$30-I593&gt;=E593,H593,H593+(Settings!$B$30-I593)+Settings!$B$31),H593+(Settings!$B$33-I593))</f>
        <v>6772.9843202251895</v>
      </c>
      <c r="K593" s="14">
        <f t="shared" si="139"/>
        <v>6797.00432022519</v>
      </c>
      <c r="L593" s="14">
        <f t="shared" si="140"/>
        <v>6797.00432022519</v>
      </c>
      <c r="M593" s="14">
        <f t="shared" si="149"/>
        <v>6735.7532932357799</v>
      </c>
      <c r="N593" s="14">
        <f t="shared" si="141"/>
        <v>6797.00432022519</v>
      </c>
      <c r="O593" s="13">
        <f>Arrivals!I593</f>
        <v>0.98481209129129488</v>
      </c>
      <c r="P593" s="14">
        <f t="shared" si="142"/>
        <v>6797.9891323164811</v>
      </c>
      <c r="Q593" s="14">
        <f t="shared" si="143"/>
        <v>25.004812091291569</v>
      </c>
      <c r="R593" s="14">
        <f t="shared" si="144"/>
        <v>0</v>
      </c>
      <c r="S593" s="14">
        <f t="shared" si="145"/>
        <v>0</v>
      </c>
      <c r="T593" s="14">
        <f t="shared" si="146"/>
        <v>0</v>
      </c>
      <c r="U593" s="14">
        <f t="shared" si="147"/>
        <v>0</v>
      </c>
      <c r="V593" t="str">
        <f>IF(MOD(C593-Settings!$B$32,Settings!$B$33)&lt;Settings!$B$30,"Up","Down")</f>
        <v>Up</v>
      </c>
      <c r="W593" s="15">
        <f>IF(OR(E593&gt;Settings!$B$30,Q593&gt;Settings!$B$37),0,1)</f>
        <v>1</v>
      </c>
      <c r="X593" s="15">
        <f>IF(AND(W593=1,Q593&lt;=Settings!$B$36),1,0)</f>
        <v>1</v>
      </c>
    </row>
    <row r="594" spans="1:24" x14ac:dyDescent="0.25">
      <c r="A594">
        <v>5</v>
      </c>
      <c r="B594">
        <v>109</v>
      </c>
      <c r="C594" s="13">
        <f>Arrivals!F594</f>
        <v>6978.5851003033304</v>
      </c>
      <c r="D594" s="13">
        <f>Arrivals!K594</f>
        <v>300</v>
      </c>
      <c r="E594" s="14">
        <f>D594*8/Settings!$B$28+Settings!$B$29</f>
        <v>24.02</v>
      </c>
      <c r="F594" s="14">
        <f t="shared" si="137"/>
        <v>6978.5851003033304</v>
      </c>
      <c r="G594" s="14">
        <f t="shared" si="148"/>
        <v>6797.00432022519</v>
      </c>
      <c r="H594" s="14">
        <f t="shared" si="138"/>
        <v>6978.5851003033304</v>
      </c>
      <c r="I594" s="14">
        <f>MOD(H594-Settings!$B$32,Settings!$B$33)</f>
        <v>498.58510030333036</v>
      </c>
      <c r="J594" s="14">
        <f>IF(I594&lt;Settings!$B$30,IF(Settings!$B$30-I594&gt;=E594,H594,H594+(Settings!$B$30-I594)+Settings!$B$31),H594+(Settings!$B$33-I594))</f>
        <v>6978.5851003033304</v>
      </c>
      <c r="K594" s="14">
        <f t="shared" si="139"/>
        <v>7002.6051003033308</v>
      </c>
      <c r="L594" s="14">
        <f t="shared" si="140"/>
        <v>7002.6051003033308</v>
      </c>
      <c r="M594" s="14">
        <f t="shared" si="149"/>
        <v>6797.9891323164811</v>
      </c>
      <c r="N594" s="14">
        <f t="shared" si="141"/>
        <v>7002.6051003033308</v>
      </c>
      <c r="O594" s="13">
        <f>Arrivals!I594</f>
        <v>9.2494693340213292</v>
      </c>
      <c r="P594" s="14">
        <f t="shared" si="142"/>
        <v>7011.8545696373521</v>
      </c>
      <c r="Q594" s="14">
        <f t="shared" si="143"/>
        <v>33.269469334021778</v>
      </c>
      <c r="R594" s="14">
        <f t="shared" si="144"/>
        <v>0</v>
      </c>
      <c r="S594" s="14">
        <f t="shared" si="145"/>
        <v>0</v>
      </c>
      <c r="T594" s="14">
        <f t="shared" si="146"/>
        <v>0</v>
      </c>
      <c r="U594" s="14">
        <f t="shared" si="147"/>
        <v>0</v>
      </c>
      <c r="V594" t="str">
        <f>IF(MOD(C594-Settings!$B$32,Settings!$B$33)&lt;Settings!$B$30,"Up","Down")</f>
        <v>Up</v>
      </c>
      <c r="W594" s="15">
        <f>IF(OR(E594&gt;Settings!$B$30,Q594&gt;Settings!$B$37),0,1)</f>
        <v>1</v>
      </c>
      <c r="X594" s="15">
        <f>IF(AND(W594=1,Q594&lt;=Settings!$B$36),1,0)</f>
        <v>1</v>
      </c>
    </row>
    <row r="595" spans="1:24" x14ac:dyDescent="0.25">
      <c r="A595">
        <v>5</v>
      </c>
      <c r="B595">
        <v>110</v>
      </c>
      <c r="C595" s="13">
        <f>Arrivals!F595</f>
        <v>7097.5611100698407</v>
      </c>
      <c r="D595" s="13">
        <f>Arrivals!K595</f>
        <v>300</v>
      </c>
      <c r="E595" s="14">
        <f>D595*8/Settings!$B$28+Settings!$B$29</f>
        <v>24.02</v>
      </c>
      <c r="F595" s="14">
        <f t="shared" si="137"/>
        <v>7097.5611100698407</v>
      </c>
      <c r="G595" s="14">
        <f t="shared" si="148"/>
        <v>7002.6051003033308</v>
      </c>
      <c r="H595" s="14">
        <f t="shared" si="138"/>
        <v>7097.5611100698407</v>
      </c>
      <c r="I595" s="14">
        <f>MOD(H595-Settings!$B$32,Settings!$B$33)</f>
        <v>617.56111006984065</v>
      </c>
      <c r="J595" s="14">
        <f>IF(I595&lt;Settings!$B$30,IF(Settings!$B$30-I595&gt;=E595,H595,H595+(Settings!$B$30-I595)+Settings!$B$31),H595+(Settings!$B$33-I595))</f>
        <v>7200</v>
      </c>
      <c r="K595" s="14">
        <f t="shared" si="139"/>
        <v>7224.02</v>
      </c>
      <c r="L595" s="14">
        <f t="shared" si="140"/>
        <v>7224.02</v>
      </c>
      <c r="M595" s="14">
        <f t="shared" si="149"/>
        <v>7011.8545696373521</v>
      </c>
      <c r="N595" s="14">
        <f t="shared" si="141"/>
        <v>7224.02</v>
      </c>
      <c r="O595" s="13">
        <f>Arrivals!I595</f>
        <v>4.3253482946396886</v>
      </c>
      <c r="P595" s="14">
        <f t="shared" si="142"/>
        <v>7228.3453482946397</v>
      </c>
      <c r="Q595" s="14">
        <f t="shared" si="143"/>
        <v>130.78423822479908</v>
      </c>
      <c r="R595" s="14">
        <f t="shared" si="144"/>
        <v>0</v>
      </c>
      <c r="S595" s="14">
        <f t="shared" si="145"/>
        <v>102.43888993015935</v>
      </c>
      <c r="T595" s="14">
        <f t="shared" si="146"/>
        <v>0</v>
      </c>
      <c r="U595" s="14">
        <f t="shared" si="147"/>
        <v>102.43888993015935</v>
      </c>
      <c r="V595" t="str">
        <f>IF(MOD(C595-Settings!$B$32,Settings!$B$33)&lt;Settings!$B$30,"Up","Down")</f>
        <v>Down</v>
      </c>
      <c r="W595" s="15">
        <f>IF(OR(E595&gt;Settings!$B$30,Q595&gt;Settings!$B$37),0,1)</f>
        <v>1</v>
      </c>
      <c r="X595" s="15">
        <f>IF(AND(W595=1,Q595&lt;=Settings!$B$36),1,0)</f>
        <v>0</v>
      </c>
    </row>
    <row r="596" spans="1:24" x14ac:dyDescent="0.25">
      <c r="A596">
        <v>5</v>
      </c>
      <c r="B596">
        <v>111</v>
      </c>
      <c r="C596" s="13">
        <f>Arrivals!F596</f>
        <v>7116.2483328474973</v>
      </c>
      <c r="D596" s="13">
        <f>Arrivals!K596</f>
        <v>300</v>
      </c>
      <c r="E596" s="14">
        <f>D596*8/Settings!$B$28+Settings!$B$29</f>
        <v>24.02</v>
      </c>
      <c r="F596" s="14">
        <f t="shared" si="137"/>
        <v>7116.2483328474973</v>
      </c>
      <c r="G596" s="14">
        <f t="shared" si="148"/>
        <v>7224.02</v>
      </c>
      <c r="H596" s="14">
        <f t="shared" si="138"/>
        <v>7224.02</v>
      </c>
      <c r="I596" s="14">
        <f>MOD(H596-Settings!$B$32,Settings!$B$33)</f>
        <v>24.020000000000437</v>
      </c>
      <c r="J596" s="14">
        <f>IF(I596&lt;Settings!$B$30,IF(Settings!$B$30-I596&gt;=E596,H596,H596+(Settings!$B$30-I596)+Settings!$B$31),H596+(Settings!$B$33-I596))</f>
        <v>7224.02</v>
      </c>
      <c r="K596" s="14">
        <f t="shared" si="139"/>
        <v>7248.0400000000009</v>
      </c>
      <c r="L596" s="14">
        <f t="shared" si="140"/>
        <v>7248.0400000000009</v>
      </c>
      <c r="M596" s="14">
        <f t="shared" si="149"/>
        <v>7228.3453482946397</v>
      </c>
      <c r="N596" s="14">
        <f t="shared" si="141"/>
        <v>7248.0400000000009</v>
      </c>
      <c r="O596" s="13">
        <f>Arrivals!I596</f>
        <v>0.18148933308943857</v>
      </c>
      <c r="P596" s="14">
        <f t="shared" si="142"/>
        <v>7248.2214893330902</v>
      </c>
      <c r="Q596" s="14">
        <f t="shared" si="143"/>
        <v>131.97315648559288</v>
      </c>
      <c r="R596" s="14">
        <f t="shared" si="144"/>
        <v>107.77166715250314</v>
      </c>
      <c r="S596" s="14">
        <f t="shared" si="145"/>
        <v>0</v>
      </c>
      <c r="T596" s="14">
        <f t="shared" si="146"/>
        <v>0</v>
      </c>
      <c r="U596" s="14">
        <f t="shared" si="147"/>
        <v>107.77166715250314</v>
      </c>
      <c r="V596" t="str">
        <f>IF(MOD(C596-Settings!$B$32,Settings!$B$33)&lt;Settings!$B$30,"Up","Down")</f>
        <v>Down</v>
      </c>
      <c r="W596" s="15">
        <f>IF(OR(E596&gt;Settings!$B$30,Q596&gt;Settings!$B$37),0,1)</f>
        <v>1</v>
      </c>
      <c r="X596" s="15">
        <f>IF(AND(W596=1,Q596&lt;=Settings!$B$36),1,0)</f>
        <v>0</v>
      </c>
    </row>
    <row r="597" spans="1:24" x14ac:dyDescent="0.25">
      <c r="A597">
        <v>5</v>
      </c>
      <c r="B597">
        <v>112</v>
      </c>
      <c r="C597" s="13">
        <f>Arrivals!F597</f>
        <v>7235.9411058684273</v>
      </c>
      <c r="D597" s="13">
        <f>Arrivals!K597</f>
        <v>300</v>
      </c>
      <c r="E597" s="14">
        <f>D597*8/Settings!$B$28+Settings!$B$29</f>
        <v>24.02</v>
      </c>
      <c r="F597" s="14">
        <f t="shared" si="137"/>
        <v>7235.9411058684273</v>
      </c>
      <c r="G597" s="14">
        <f t="shared" si="148"/>
        <v>7248.0400000000009</v>
      </c>
      <c r="H597" s="14">
        <f t="shared" si="138"/>
        <v>7248.0400000000009</v>
      </c>
      <c r="I597" s="14">
        <f>MOD(H597-Settings!$B$32,Settings!$B$33)</f>
        <v>48.040000000000873</v>
      </c>
      <c r="J597" s="14">
        <f>IF(I597&lt;Settings!$B$30,IF(Settings!$B$30-I597&gt;=E597,H597,H597+(Settings!$B$30-I597)+Settings!$B$31),H597+(Settings!$B$33-I597))</f>
        <v>7248.0400000000009</v>
      </c>
      <c r="K597" s="14">
        <f t="shared" si="139"/>
        <v>7272.0600000000013</v>
      </c>
      <c r="L597" s="14">
        <f t="shared" si="140"/>
        <v>7272.0600000000013</v>
      </c>
      <c r="M597" s="14">
        <f t="shared" si="149"/>
        <v>7248.2214893330902</v>
      </c>
      <c r="N597" s="14">
        <f t="shared" si="141"/>
        <v>7272.0600000000013</v>
      </c>
      <c r="O597" s="13">
        <f>Arrivals!I597</f>
        <v>3.034203325825775</v>
      </c>
      <c r="P597" s="14">
        <f t="shared" si="142"/>
        <v>7275.094203325827</v>
      </c>
      <c r="Q597" s="14">
        <f t="shared" si="143"/>
        <v>39.153097457399781</v>
      </c>
      <c r="R597" s="14">
        <f t="shared" si="144"/>
        <v>12.098894131573616</v>
      </c>
      <c r="S597" s="14">
        <f t="shared" si="145"/>
        <v>0</v>
      </c>
      <c r="T597" s="14">
        <f t="shared" si="146"/>
        <v>0</v>
      </c>
      <c r="U597" s="14">
        <f t="shared" si="147"/>
        <v>12.098894131573616</v>
      </c>
      <c r="V597" t="str">
        <f>IF(MOD(C597-Settings!$B$32,Settings!$B$33)&lt;Settings!$B$30,"Up","Down")</f>
        <v>Up</v>
      </c>
      <c r="W597" s="15">
        <f>IF(OR(E597&gt;Settings!$B$30,Q597&gt;Settings!$B$37),0,1)</f>
        <v>1</v>
      </c>
      <c r="X597" s="15">
        <f>IF(AND(W597=1,Q597&lt;=Settings!$B$36),1,0)</f>
        <v>1</v>
      </c>
    </row>
    <row r="598" spans="1:24" x14ac:dyDescent="0.25">
      <c r="A598">
        <v>5</v>
      </c>
      <c r="B598">
        <v>113</v>
      </c>
      <c r="C598" s="13">
        <f>Arrivals!F598</f>
        <v>7317.4973922226472</v>
      </c>
      <c r="D598" s="13">
        <f>Arrivals!K598</f>
        <v>300</v>
      </c>
      <c r="E598" s="14">
        <f>D598*8/Settings!$B$28+Settings!$B$29</f>
        <v>24.02</v>
      </c>
      <c r="F598" s="14">
        <f t="shared" si="137"/>
        <v>7317.4973922226472</v>
      </c>
      <c r="G598" s="14">
        <f t="shared" si="148"/>
        <v>7272.0600000000013</v>
      </c>
      <c r="H598" s="14">
        <f t="shared" si="138"/>
        <v>7317.4973922226472</v>
      </c>
      <c r="I598" s="14">
        <f>MOD(H598-Settings!$B$32,Settings!$B$33)</f>
        <v>117.49739222264725</v>
      </c>
      <c r="J598" s="14">
        <f>IF(I598&lt;Settings!$B$30,IF(Settings!$B$30-I598&gt;=E598,H598,H598+(Settings!$B$30-I598)+Settings!$B$31),H598+(Settings!$B$33-I598))</f>
        <v>7317.4973922226472</v>
      </c>
      <c r="K598" s="14">
        <f t="shared" si="139"/>
        <v>7341.5173922226477</v>
      </c>
      <c r="L598" s="14">
        <f t="shared" si="140"/>
        <v>7341.5173922226477</v>
      </c>
      <c r="M598" s="14">
        <f t="shared" si="149"/>
        <v>7275.094203325827</v>
      </c>
      <c r="N598" s="14">
        <f t="shared" si="141"/>
        <v>7341.5173922226477</v>
      </c>
      <c r="O598" s="13">
        <f>Arrivals!I598</f>
        <v>3.0332025347819296</v>
      </c>
      <c r="P598" s="14">
        <f t="shared" si="142"/>
        <v>7344.5505947574293</v>
      </c>
      <c r="Q598" s="14">
        <f t="shared" si="143"/>
        <v>27.053202534782031</v>
      </c>
      <c r="R598" s="14">
        <f t="shared" si="144"/>
        <v>0</v>
      </c>
      <c r="S598" s="14">
        <f t="shared" si="145"/>
        <v>0</v>
      </c>
      <c r="T598" s="14">
        <f t="shared" si="146"/>
        <v>0</v>
      </c>
      <c r="U598" s="14">
        <f t="shared" si="147"/>
        <v>0</v>
      </c>
      <c r="V598" t="str">
        <f>IF(MOD(C598-Settings!$B$32,Settings!$B$33)&lt;Settings!$B$30,"Up","Down")</f>
        <v>Up</v>
      </c>
      <c r="W598" s="15">
        <f>IF(OR(E598&gt;Settings!$B$30,Q598&gt;Settings!$B$37),0,1)</f>
        <v>1</v>
      </c>
      <c r="X598" s="15">
        <f>IF(AND(W598=1,Q598&lt;=Settings!$B$36),1,0)</f>
        <v>1</v>
      </c>
    </row>
    <row r="599" spans="1:24" x14ac:dyDescent="0.25">
      <c r="A599">
        <v>5</v>
      </c>
      <c r="B599">
        <v>114</v>
      </c>
      <c r="C599" s="13">
        <f>Arrivals!F599</f>
        <v>7327.8434014321692</v>
      </c>
      <c r="D599" s="13">
        <f>Arrivals!K599</f>
        <v>300</v>
      </c>
      <c r="E599" s="14">
        <f>D599*8/Settings!$B$28+Settings!$B$29</f>
        <v>24.02</v>
      </c>
      <c r="F599" s="14">
        <f t="shared" si="137"/>
        <v>7327.8434014321692</v>
      </c>
      <c r="G599" s="14">
        <f t="shared" si="148"/>
        <v>7341.5173922226477</v>
      </c>
      <c r="H599" s="14">
        <f t="shared" si="138"/>
        <v>7341.5173922226477</v>
      </c>
      <c r="I599" s="14">
        <f>MOD(H599-Settings!$B$32,Settings!$B$33)</f>
        <v>141.51739222264769</v>
      </c>
      <c r="J599" s="14">
        <f>IF(I599&lt;Settings!$B$30,IF(Settings!$B$30-I599&gt;=E599,H599,H599+(Settings!$B$30-I599)+Settings!$B$31),H599+(Settings!$B$33-I599))</f>
        <v>7341.5173922226477</v>
      </c>
      <c r="K599" s="14">
        <f t="shared" si="139"/>
        <v>7365.5373922226481</v>
      </c>
      <c r="L599" s="14">
        <f t="shared" si="140"/>
        <v>7365.5373922226481</v>
      </c>
      <c r="M599" s="14">
        <f t="shared" si="149"/>
        <v>7344.5505947574293</v>
      </c>
      <c r="N599" s="14">
        <f t="shared" si="141"/>
        <v>7365.5373922226481</v>
      </c>
      <c r="O599" s="13">
        <f>Arrivals!I599</f>
        <v>3.3009400202492523</v>
      </c>
      <c r="P599" s="14">
        <f t="shared" si="142"/>
        <v>7368.8383322428972</v>
      </c>
      <c r="Q599" s="14">
        <f t="shared" si="143"/>
        <v>40.994930810727965</v>
      </c>
      <c r="R599" s="14">
        <f t="shared" si="144"/>
        <v>13.673990790478456</v>
      </c>
      <c r="S599" s="14">
        <f t="shared" si="145"/>
        <v>0</v>
      </c>
      <c r="T599" s="14">
        <f t="shared" si="146"/>
        <v>0</v>
      </c>
      <c r="U599" s="14">
        <f t="shared" si="147"/>
        <v>13.673990790478456</v>
      </c>
      <c r="V599" t="str">
        <f>IF(MOD(C599-Settings!$B$32,Settings!$B$33)&lt;Settings!$B$30,"Up","Down")</f>
        <v>Up</v>
      </c>
      <c r="W599" s="15">
        <f>IF(OR(E599&gt;Settings!$B$30,Q599&gt;Settings!$B$37),0,1)</f>
        <v>1</v>
      </c>
      <c r="X599" s="15">
        <f>IF(AND(W599=1,Q599&lt;=Settings!$B$36),1,0)</f>
        <v>1</v>
      </c>
    </row>
    <row r="600" spans="1:24" x14ac:dyDescent="0.25">
      <c r="A600">
        <v>5</v>
      </c>
      <c r="B600">
        <v>115</v>
      </c>
      <c r="C600" s="13">
        <f>Arrivals!F600</f>
        <v>7598.6625852898906</v>
      </c>
      <c r="D600" s="13">
        <f>Arrivals!K600</f>
        <v>300</v>
      </c>
      <c r="E600" s="14">
        <f>D600*8/Settings!$B$28+Settings!$B$29</f>
        <v>24.02</v>
      </c>
      <c r="F600" s="14">
        <f t="shared" si="137"/>
        <v>7598.6625852898906</v>
      </c>
      <c r="G600" s="14">
        <f t="shared" si="148"/>
        <v>7365.5373922226481</v>
      </c>
      <c r="H600" s="14">
        <f t="shared" si="138"/>
        <v>7598.6625852898906</v>
      </c>
      <c r="I600" s="14">
        <f>MOD(H600-Settings!$B$32,Settings!$B$33)</f>
        <v>398.66258528989056</v>
      </c>
      <c r="J600" s="14">
        <f>IF(I600&lt;Settings!$B$30,IF(Settings!$B$30-I600&gt;=E600,H600,H600+(Settings!$B$30-I600)+Settings!$B$31),H600+(Settings!$B$33-I600))</f>
        <v>7598.6625852898906</v>
      </c>
      <c r="K600" s="14">
        <f t="shared" si="139"/>
        <v>7622.682585289891</v>
      </c>
      <c r="L600" s="14">
        <f t="shared" si="140"/>
        <v>7622.682585289891</v>
      </c>
      <c r="M600" s="14">
        <f t="shared" si="149"/>
        <v>7368.8383322428972</v>
      </c>
      <c r="N600" s="14">
        <f t="shared" si="141"/>
        <v>7622.682585289891</v>
      </c>
      <c r="O600" s="13">
        <f>Arrivals!I600</f>
        <v>1.5144449158396192</v>
      </c>
      <c r="P600" s="14">
        <f t="shared" si="142"/>
        <v>7624.1970302057307</v>
      </c>
      <c r="Q600" s="14">
        <f t="shared" si="143"/>
        <v>25.53444491584014</v>
      </c>
      <c r="R600" s="14">
        <f t="shared" si="144"/>
        <v>0</v>
      </c>
      <c r="S600" s="14">
        <f t="shared" si="145"/>
        <v>0</v>
      </c>
      <c r="T600" s="14">
        <f t="shared" si="146"/>
        <v>0</v>
      </c>
      <c r="U600" s="14">
        <f t="shared" si="147"/>
        <v>0</v>
      </c>
      <c r="V600" t="str">
        <f>IF(MOD(C600-Settings!$B$32,Settings!$B$33)&lt;Settings!$B$30,"Up","Down")</f>
        <v>Up</v>
      </c>
      <c r="W600" s="15">
        <f>IF(OR(E600&gt;Settings!$B$30,Q600&gt;Settings!$B$37),0,1)</f>
        <v>1</v>
      </c>
      <c r="X600" s="15">
        <f>IF(AND(W600=1,Q600&lt;=Settings!$B$36),1,0)</f>
        <v>1</v>
      </c>
    </row>
    <row r="601" spans="1:24" x14ac:dyDescent="0.25">
      <c r="A601">
        <v>5</v>
      </c>
      <c r="B601">
        <v>116</v>
      </c>
      <c r="C601" s="13">
        <f>Arrivals!F601</f>
        <v>7702.5321257266514</v>
      </c>
      <c r="D601" s="13">
        <f>Arrivals!K601</f>
        <v>300</v>
      </c>
      <c r="E601" s="14">
        <f>D601*8/Settings!$B$28+Settings!$B$29</f>
        <v>24.02</v>
      </c>
      <c r="F601" s="14">
        <f t="shared" si="137"/>
        <v>7702.5321257266514</v>
      </c>
      <c r="G601" s="14">
        <f t="shared" si="148"/>
        <v>7622.682585289891</v>
      </c>
      <c r="H601" s="14">
        <f t="shared" si="138"/>
        <v>7702.5321257266514</v>
      </c>
      <c r="I601" s="14">
        <f>MOD(H601-Settings!$B$32,Settings!$B$33)</f>
        <v>502.53212572665143</v>
      </c>
      <c r="J601" s="14">
        <f>IF(I601&lt;Settings!$B$30,IF(Settings!$B$30-I601&gt;=E601,H601,H601+(Settings!$B$30-I601)+Settings!$B$31),H601+(Settings!$B$33-I601))</f>
        <v>7702.5321257266514</v>
      </c>
      <c r="K601" s="14">
        <f t="shared" si="139"/>
        <v>7726.5521257266519</v>
      </c>
      <c r="L601" s="14">
        <f t="shared" si="140"/>
        <v>7726.5521257266519</v>
      </c>
      <c r="M601" s="14">
        <f t="shared" si="149"/>
        <v>7624.1970302057307</v>
      </c>
      <c r="N601" s="14">
        <f t="shared" si="141"/>
        <v>7726.5521257266519</v>
      </c>
      <c r="O601" s="13">
        <f>Arrivals!I601</f>
        <v>1.8363880631237481</v>
      </c>
      <c r="P601" s="14">
        <f t="shared" si="142"/>
        <v>7728.388513789776</v>
      </c>
      <c r="Q601" s="14">
        <f t="shared" si="143"/>
        <v>25.856388063124541</v>
      </c>
      <c r="R601" s="14">
        <f t="shared" si="144"/>
        <v>0</v>
      </c>
      <c r="S601" s="14">
        <f t="shared" si="145"/>
        <v>0</v>
      </c>
      <c r="T601" s="14">
        <f t="shared" si="146"/>
        <v>0</v>
      </c>
      <c r="U601" s="14">
        <f t="shared" si="147"/>
        <v>0</v>
      </c>
      <c r="V601" t="str">
        <f>IF(MOD(C601-Settings!$B$32,Settings!$B$33)&lt;Settings!$B$30,"Up","Down")</f>
        <v>Up</v>
      </c>
      <c r="W601" s="15">
        <f>IF(OR(E601&gt;Settings!$B$30,Q601&gt;Settings!$B$37),0,1)</f>
        <v>1</v>
      </c>
      <c r="X601" s="15">
        <f>IF(AND(W601=1,Q601&lt;=Settings!$B$36),1,0)</f>
        <v>1</v>
      </c>
    </row>
    <row r="602" spans="1:24" x14ac:dyDescent="0.25">
      <c r="A602">
        <v>5</v>
      </c>
      <c r="B602">
        <v>117</v>
      </c>
      <c r="C602" s="13">
        <f>Arrivals!F602</f>
        <v>7809.6744824333118</v>
      </c>
      <c r="D602" s="13">
        <f>Arrivals!K602</f>
        <v>300</v>
      </c>
      <c r="E602" s="14">
        <f>D602*8/Settings!$B$28+Settings!$B$29</f>
        <v>24.02</v>
      </c>
      <c r="F602" s="14">
        <f t="shared" si="137"/>
        <v>7809.6744824333118</v>
      </c>
      <c r="G602" s="14">
        <f t="shared" si="148"/>
        <v>7726.5521257266519</v>
      </c>
      <c r="H602" s="14">
        <f t="shared" si="138"/>
        <v>7809.6744824333118</v>
      </c>
      <c r="I602" s="14">
        <f>MOD(H602-Settings!$B$32,Settings!$B$33)</f>
        <v>609.67448243331182</v>
      </c>
      <c r="J602" s="14">
        <f>IF(I602&lt;Settings!$B$30,IF(Settings!$B$30-I602&gt;=E602,H602,H602+(Settings!$B$30-I602)+Settings!$B$31),H602+(Settings!$B$33-I602))</f>
        <v>7920</v>
      </c>
      <c r="K602" s="14">
        <f t="shared" si="139"/>
        <v>7944.02</v>
      </c>
      <c r="L602" s="14">
        <f t="shared" si="140"/>
        <v>7944.02</v>
      </c>
      <c r="M602" s="14">
        <f t="shared" si="149"/>
        <v>7728.388513789776</v>
      </c>
      <c r="N602" s="14">
        <f t="shared" si="141"/>
        <v>7944.02</v>
      </c>
      <c r="O602" s="13">
        <f>Arrivals!I602</f>
        <v>2.2540567676954693</v>
      </c>
      <c r="P602" s="14">
        <f t="shared" si="142"/>
        <v>7946.2740567676956</v>
      </c>
      <c r="Q602" s="14">
        <f t="shared" si="143"/>
        <v>136.59957433438376</v>
      </c>
      <c r="R602" s="14">
        <f t="shared" si="144"/>
        <v>0</v>
      </c>
      <c r="S602" s="14">
        <f t="shared" si="145"/>
        <v>110.32551756668818</v>
      </c>
      <c r="T602" s="14">
        <f t="shared" si="146"/>
        <v>0</v>
      </c>
      <c r="U602" s="14">
        <f t="shared" si="147"/>
        <v>110.32551756668818</v>
      </c>
      <c r="V602" t="str">
        <f>IF(MOD(C602-Settings!$B$32,Settings!$B$33)&lt;Settings!$B$30,"Up","Down")</f>
        <v>Down</v>
      </c>
      <c r="W602" s="15">
        <f>IF(OR(E602&gt;Settings!$B$30,Q602&gt;Settings!$B$37),0,1)</f>
        <v>1</v>
      </c>
      <c r="X602" s="15">
        <f>IF(AND(W602=1,Q602&lt;=Settings!$B$36),1,0)</f>
        <v>0</v>
      </c>
    </row>
    <row r="603" spans="1:24" x14ac:dyDescent="0.25">
      <c r="A603">
        <v>5</v>
      </c>
      <c r="B603">
        <v>118</v>
      </c>
      <c r="C603" s="13">
        <f>Arrivals!F603</f>
        <v>7914.2440859341677</v>
      </c>
      <c r="D603" s="13">
        <f>Arrivals!K603</f>
        <v>300</v>
      </c>
      <c r="E603" s="14">
        <f>D603*8/Settings!$B$28+Settings!$B$29</f>
        <v>24.02</v>
      </c>
      <c r="F603" s="14">
        <f t="shared" si="137"/>
        <v>7914.2440859341677</v>
      </c>
      <c r="G603" s="14">
        <f t="shared" si="148"/>
        <v>7944.02</v>
      </c>
      <c r="H603" s="14">
        <f t="shared" si="138"/>
        <v>7944.02</v>
      </c>
      <c r="I603" s="14">
        <f>MOD(H603-Settings!$B$32,Settings!$B$33)</f>
        <v>24.020000000000437</v>
      </c>
      <c r="J603" s="14">
        <f>IF(I603&lt;Settings!$B$30,IF(Settings!$B$30-I603&gt;=E603,H603,H603+(Settings!$B$30-I603)+Settings!$B$31),H603+(Settings!$B$33-I603))</f>
        <v>7944.02</v>
      </c>
      <c r="K603" s="14">
        <f t="shared" si="139"/>
        <v>7968.0400000000009</v>
      </c>
      <c r="L603" s="14">
        <f t="shared" si="140"/>
        <v>7968.0400000000009</v>
      </c>
      <c r="M603" s="14">
        <f t="shared" si="149"/>
        <v>7946.2740567676956</v>
      </c>
      <c r="N603" s="14">
        <f t="shared" si="141"/>
        <v>7968.0400000000009</v>
      </c>
      <c r="O603" s="13">
        <f>Arrivals!I603</f>
        <v>1.8315919543028387</v>
      </c>
      <c r="P603" s="14">
        <f t="shared" si="142"/>
        <v>7969.8715919543038</v>
      </c>
      <c r="Q603" s="14">
        <f t="shared" si="143"/>
        <v>55.627506020136025</v>
      </c>
      <c r="R603" s="14">
        <f t="shared" si="144"/>
        <v>29.775914065832694</v>
      </c>
      <c r="S603" s="14">
        <f t="shared" si="145"/>
        <v>0</v>
      </c>
      <c r="T603" s="14">
        <f t="shared" si="146"/>
        <v>0</v>
      </c>
      <c r="U603" s="14">
        <f t="shared" si="147"/>
        <v>29.775914065832694</v>
      </c>
      <c r="V603" t="str">
        <f>IF(MOD(C603-Settings!$B$32,Settings!$B$33)&lt;Settings!$B$30,"Up","Down")</f>
        <v>Down</v>
      </c>
      <c r="W603" s="15">
        <f>IF(OR(E603&gt;Settings!$B$30,Q603&gt;Settings!$B$37),0,1)</f>
        <v>1</v>
      </c>
      <c r="X603" s="15">
        <f>IF(AND(W603=1,Q603&lt;=Settings!$B$36),1,0)</f>
        <v>1</v>
      </c>
    </row>
    <row r="604" spans="1:24" x14ac:dyDescent="0.25">
      <c r="A604">
        <v>5</v>
      </c>
      <c r="B604">
        <v>119</v>
      </c>
      <c r="C604" s="13">
        <f>Arrivals!F604</f>
        <v>7940.6111650760786</v>
      </c>
      <c r="D604" s="13">
        <f>Arrivals!K604</f>
        <v>300</v>
      </c>
      <c r="E604" s="14">
        <f>D604*8/Settings!$B$28+Settings!$B$29</f>
        <v>24.02</v>
      </c>
      <c r="F604" s="14">
        <f t="shared" si="137"/>
        <v>7940.6111650760786</v>
      </c>
      <c r="G604" s="14">
        <f t="shared" si="148"/>
        <v>7968.0400000000009</v>
      </c>
      <c r="H604" s="14">
        <f t="shared" si="138"/>
        <v>7968.0400000000009</v>
      </c>
      <c r="I604" s="14">
        <f>MOD(H604-Settings!$B$32,Settings!$B$33)</f>
        <v>48.040000000000873</v>
      </c>
      <c r="J604" s="14">
        <f>IF(I604&lt;Settings!$B$30,IF(Settings!$B$30-I604&gt;=E604,H604,H604+(Settings!$B$30-I604)+Settings!$B$31),H604+(Settings!$B$33-I604))</f>
        <v>7968.0400000000009</v>
      </c>
      <c r="K604" s="14">
        <f t="shared" si="139"/>
        <v>7992.0600000000013</v>
      </c>
      <c r="L604" s="14">
        <f t="shared" si="140"/>
        <v>7992.0600000000013</v>
      </c>
      <c r="M604" s="14">
        <f t="shared" si="149"/>
        <v>7969.8715919543038</v>
      </c>
      <c r="N604" s="14">
        <f t="shared" si="141"/>
        <v>7992.0600000000013</v>
      </c>
      <c r="O604" s="13">
        <f>Arrivals!I604</f>
        <v>4.6848043990065866</v>
      </c>
      <c r="P604" s="14">
        <f t="shared" si="142"/>
        <v>7996.744804399008</v>
      </c>
      <c r="Q604" s="14">
        <f t="shared" si="143"/>
        <v>56.133639322929412</v>
      </c>
      <c r="R604" s="14">
        <f t="shared" si="144"/>
        <v>27.428834923922295</v>
      </c>
      <c r="S604" s="14">
        <f t="shared" si="145"/>
        <v>0</v>
      </c>
      <c r="T604" s="14">
        <f t="shared" si="146"/>
        <v>0</v>
      </c>
      <c r="U604" s="14">
        <f t="shared" si="147"/>
        <v>27.428834923922295</v>
      </c>
      <c r="V604" t="str">
        <f>IF(MOD(C604-Settings!$B$32,Settings!$B$33)&lt;Settings!$B$30,"Up","Down")</f>
        <v>Up</v>
      </c>
      <c r="W604" s="15">
        <f>IF(OR(E604&gt;Settings!$B$30,Q604&gt;Settings!$B$37),0,1)</f>
        <v>1</v>
      </c>
      <c r="X604" s="15">
        <f>IF(AND(W604=1,Q604&lt;=Settings!$B$36),1,0)</f>
        <v>1</v>
      </c>
    </row>
    <row r="605" spans="1:24" x14ac:dyDescent="0.25">
      <c r="A605">
        <v>5</v>
      </c>
      <c r="B605">
        <v>120</v>
      </c>
      <c r="C605" s="13">
        <f>Arrivals!F605</f>
        <v>8021.238088076313</v>
      </c>
      <c r="D605" s="13">
        <f>Arrivals!K605</f>
        <v>300</v>
      </c>
      <c r="E605" s="14">
        <f>D605*8/Settings!$B$28+Settings!$B$29</f>
        <v>24.02</v>
      </c>
      <c r="F605" s="14">
        <f t="shared" si="137"/>
        <v>8021.238088076313</v>
      </c>
      <c r="G605" s="14">
        <f t="shared" si="148"/>
        <v>7992.0600000000013</v>
      </c>
      <c r="H605" s="14">
        <f t="shared" si="138"/>
        <v>8021.238088076313</v>
      </c>
      <c r="I605" s="14">
        <f>MOD(H605-Settings!$B$32,Settings!$B$33)</f>
        <v>101.23808807631303</v>
      </c>
      <c r="J605" s="14">
        <f>IF(I605&lt;Settings!$B$30,IF(Settings!$B$30-I605&gt;=E605,H605,H605+(Settings!$B$30-I605)+Settings!$B$31),H605+(Settings!$B$33-I605))</f>
        <v>8021.238088076313</v>
      </c>
      <c r="K605" s="14">
        <f t="shared" si="139"/>
        <v>8045.2580880763135</v>
      </c>
      <c r="L605" s="14">
        <f t="shared" si="140"/>
        <v>8045.2580880763135</v>
      </c>
      <c r="M605" s="14">
        <f t="shared" si="149"/>
        <v>7996.744804399008</v>
      </c>
      <c r="N605" s="14">
        <f t="shared" si="141"/>
        <v>8045.2580880763135</v>
      </c>
      <c r="O605" s="13">
        <f>Arrivals!I605</f>
        <v>10.329106072472769</v>
      </c>
      <c r="P605" s="14">
        <f t="shared" si="142"/>
        <v>8055.5871941487858</v>
      </c>
      <c r="Q605" s="14">
        <f t="shared" si="143"/>
        <v>34.34910607247275</v>
      </c>
      <c r="R605" s="14">
        <f t="shared" si="144"/>
        <v>0</v>
      </c>
      <c r="S605" s="14">
        <f t="shared" si="145"/>
        <v>0</v>
      </c>
      <c r="T605" s="14">
        <f t="shared" si="146"/>
        <v>0</v>
      </c>
      <c r="U605" s="14">
        <f t="shared" si="147"/>
        <v>0</v>
      </c>
      <c r="V605" t="str">
        <f>IF(MOD(C605-Settings!$B$32,Settings!$B$33)&lt;Settings!$B$30,"Up","Down")</f>
        <v>Up</v>
      </c>
      <c r="W605" s="15">
        <f>IF(OR(E605&gt;Settings!$B$30,Q605&gt;Settings!$B$37),0,1)</f>
        <v>1</v>
      </c>
      <c r="X605" s="15">
        <f>IF(AND(W605=1,Q605&lt;=Settings!$B$36),1,0)</f>
        <v>1</v>
      </c>
    </row>
    <row r="606" spans="1:24" x14ac:dyDescent="0.25">
      <c r="A606">
        <v>6</v>
      </c>
      <c r="B606">
        <v>1</v>
      </c>
      <c r="C606" s="13">
        <f>Arrivals!F606</f>
        <v>116.45397088960168</v>
      </c>
      <c r="D606" s="13">
        <f>Arrivals!K606</f>
        <v>300</v>
      </c>
      <c r="E606" s="14">
        <f>D606*8/Settings!$B$28+Settings!$B$29</f>
        <v>24.02</v>
      </c>
      <c r="F606" s="14">
        <f t="shared" si="137"/>
        <v>116.45397088960168</v>
      </c>
      <c r="G606" s="14">
        <v>0</v>
      </c>
      <c r="H606" s="14">
        <f t="shared" si="138"/>
        <v>116.45397088960168</v>
      </c>
      <c r="I606" s="14">
        <f>MOD(H606-Settings!$B$32,Settings!$B$33)</f>
        <v>116.45397088960168</v>
      </c>
      <c r="J606" s="14">
        <f>IF(I606&lt;Settings!$B$30,IF(Settings!$B$30-I606&gt;=E606,H606,H606+(Settings!$B$30-I606)+Settings!$B$31),H606+(Settings!$B$33-I606))</f>
        <v>116.45397088960168</v>
      </c>
      <c r="K606" s="14">
        <f t="shared" si="139"/>
        <v>140.47397088960167</v>
      </c>
      <c r="L606" s="14">
        <f t="shared" si="140"/>
        <v>140.47397088960167</v>
      </c>
      <c r="M606" s="14">
        <v>0</v>
      </c>
      <c r="N606" s="14">
        <f t="shared" si="141"/>
        <v>140.47397088960167</v>
      </c>
      <c r="O606" s="13">
        <f>Arrivals!I606</f>
        <v>3.0023050832892797</v>
      </c>
      <c r="P606" s="14">
        <f t="shared" si="142"/>
        <v>143.47627597289096</v>
      </c>
      <c r="Q606" s="14">
        <f t="shared" si="143"/>
        <v>27.022305083289282</v>
      </c>
      <c r="R606" s="14">
        <f t="shared" si="144"/>
        <v>0</v>
      </c>
      <c r="S606" s="14">
        <f t="shared" si="145"/>
        <v>0</v>
      </c>
      <c r="T606" s="14">
        <f t="shared" si="146"/>
        <v>0</v>
      </c>
      <c r="U606" s="14">
        <f t="shared" si="147"/>
        <v>0</v>
      </c>
      <c r="V606" t="str">
        <f>IF(MOD(C606-Settings!$B$32,Settings!$B$33)&lt;Settings!$B$30,"Up","Down")</f>
        <v>Up</v>
      </c>
      <c r="W606" s="15">
        <f>IF(OR(E606&gt;Settings!$B$30,Q606&gt;Settings!$B$37),0,1)</f>
        <v>1</v>
      </c>
      <c r="X606" s="15">
        <f>IF(AND(W606=1,Q606&lt;=Settings!$B$36),1,0)</f>
        <v>1</v>
      </c>
    </row>
    <row r="607" spans="1:24" x14ac:dyDescent="0.25">
      <c r="A607">
        <v>6</v>
      </c>
      <c r="B607">
        <v>2</v>
      </c>
      <c r="C607" s="13">
        <f>Arrivals!F607</f>
        <v>284.53945469800283</v>
      </c>
      <c r="D607" s="13">
        <f>Arrivals!K607</f>
        <v>300</v>
      </c>
      <c r="E607" s="14">
        <f>D607*8/Settings!$B$28+Settings!$B$29</f>
        <v>24.02</v>
      </c>
      <c r="F607" s="14">
        <f t="shared" si="137"/>
        <v>284.53945469800283</v>
      </c>
      <c r="G607" s="14">
        <f t="shared" ref="G607:G638" si="150">K606</f>
        <v>140.47397088960167</v>
      </c>
      <c r="H607" s="14">
        <f t="shared" si="138"/>
        <v>284.53945469800283</v>
      </c>
      <c r="I607" s="14">
        <f>MOD(H607-Settings!$B$32,Settings!$B$33)</f>
        <v>284.53945469800283</v>
      </c>
      <c r="J607" s="14">
        <f>IF(I607&lt;Settings!$B$30,IF(Settings!$B$30-I607&gt;=E607,H607,H607+(Settings!$B$30-I607)+Settings!$B$31),H607+(Settings!$B$33-I607))</f>
        <v>284.53945469800283</v>
      </c>
      <c r="K607" s="14">
        <f t="shared" si="139"/>
        <v>308.55945469800281</v>
      </c>
      <c r="L607" s="14">
        <f t="shared" si="140"/>
        <v>308.55945469800281</v>
      </c>
      <c r="M607" s="14">
        <f t="shared" ref="M607:M638" si="151">P606</f>
        <v>143.47627597289096</v>
      </c>
      <c r="N607" s="14">
        <f t="shared" si="141"/>
        <v>308.55945469800281</v>
      </c>
      <c r="O607" s="13">
        <f>Arrivals!I607</f>
        <v>2.8459079271123899</v>
      </c>
      <c r="P607" s="14">
        <f t="shared" si="142"/>
        <v>311.40536262511517</v>
      </c>
      <c r="Q607" s="14">
        <f t="shared" si="143"/>
        <v>26.865907927112346</v>
      </c>
      <c r="R607" s="14">
        <f t="shared" si="144"/>
        <v>0</v>
      </c>
      <c r="S607" s="14">
        <f t="shared" si="145"/>
        <v>0</v>
      </c>
      <c r="T607" s="14">
        <f t="shared" si="146"/>
        <v>0</v>
      </c>
      <c r="U607" s="14">
        <f t="shared" si="147"/>
        <v>0</v>
      </c>
      <c r="V607" t="str">
        <f>IF(MOD(C607-Settings!$B$32,Settings!$B$33)&lt;Settings!$B$30,"Up","Down")</f>
        <v>Up</v>
      </c>
      <c r="W607" s="15">
        <f>IF(OR(E607&gt;Settings!$B$30,Q607&gt;Settings!$B$37),0,1)</f>
        <v>1</v>
      </c>
      <c r="X607" s="15">
        <f>IF(AND(W607=1,Q607&lt;=Settings!$B$36),1,0)</f>
        <v>1</v>
      </c>
    </row>
    <row r="608" spans="1:24" x14ac:dyDescent="0.25">
      <c r="A608">
        <v>6</v>
      </c>
      <c r="B608">
        <v>3</v>
      </c>
      <c r="C608" s="13">
        <f>Arrivals!F608</f>
        <v>317.260786596152</v>
      </c>
      <c r="D608" s="13">
        <f>Arrivals!K608</f>
        <v>300</v>
      </c>
      <c r="E608" s="14">
        <f>D608*8/Settings!$B$28+Settings!$B$29</f>
        <v>24.02</v>
      </c>
      <c r="F608" s="14">
        <f t="shared" si="137"/>
        <v>317.260786596152</v>
      </c>
      <c r="G608" s="14">
        <f t="shared" si="150"/>
        <v>308.55945469800281</v>
      </c>
      <c r="H608" s="14">
        <f t="shared" si="138"/>
        <v>317.260786596152</v>
      </c>
      <c r="I608" s="14">
        <f>MOD(H608-Settings!$B$32,Settings!$B$33)</f>
        <v>317.260786596152</v>
      </c>
      <c r="J608" s="14">
        <f>IF(I608&lt;Settings!$B$30,IF(Settings!$B$30-I608&gt;=E608,H608,H608+(Settings!$B$30-I608)+Settings!$B$31),H608+(Settings!$B$33-I608))</f>
        <v>317.260786596152</v>
      </c>
      <c r="K608" s="14">
        <f t="shared" si="139"/>
        <v>341.28078659615198</v>
      </c>
      <c r="L608" s="14">
        <f t="shared" si="140"/>
        <v>341.28078659615198</v>
      </c>
      <c r="M608" s="14">
        <f t="shared" si="151"/>
        <v>311.40536262511517</v>
      </c>
      <c r="N608" s="14">
        <f t="shared" si="141"/>
        <v>341.28078659615198</v>
      </c>
      <c r="O608" s="13">
        <f>Arrivals!I608</f>
        <v>0.56330545232297302</v>
      </c>
      <c r="P608" s="14">
        <f t="shared" si="142"/>
        <v>341.84409204847498</v>
      </c>
      <c r="Q608" s="14">
        <f t="shared" si="143"/>
        <v>24.583305452322975</v>
      </c>
      <c r="R608" s="14">
        <f t="shared" si="144"/>
        <v>0</v>
      </c>
      <c r="S608" s="14">
        <f t="shared" si="145"/>
        <v>0</v>
      </c>
      <c r="T608" s="14">
        <f t="shared" si="146"/>
        <v>0</v>
      </c>
      <c r="U608" s="14">
        <f t="shared" si="147"/>
        <v>0</v>
      </c>
      <c r="V608" t="str">
        <f>IF(MOD(C608-Settings!$B$32,Settings!$B$33)&lt;Settings!$B$30,"Up","Down")</f>
        <v>Up</v>
      </c>
      <c r="W608" s="15">
        <f>IF(OR(E608&gt;Settings!$B$30,Q608&gt;Settings!$B$37),0,1)</f>
        <v>1</v>
      </c>
      <c r="X608" s="15">
        <f>IF(AND(W608=1,Q608&lt;=Settings!$B$36),1,0)</f>
        <v>1</v>
      </c>
    </row>
    <row r="609" spans="1:24" x14ac:dyDescent="0.25">
      <c r="A609">
        <v>6</v>
      </c>
      <c r="B609">
        <v>4</v>
      </c>
      <c r="C609" s="13">
        <f>Arrivals!F609</f>
        <v>321.18623270171469</v>
      </c>
      <c r="D609" s="13">
        <f>Arrivals!K609</f>
        <v>300</v>
      </c>
      <c r="E609" s="14">
        <f>D609*8/Settings!$B$28+Settings!$B$29</f>
        <v>24.02</v>
      </c>
      <c r="F609" s="14">
        <f t="shared" si="137"/>
        <v>321.18623270171469</v>
      </c>
      <c r="G609" s="14">
        <f t="shared" si="150"/>
        <v>341.28078659615198</v>
      </c>
      <c r="H609" s="14">
        <f t="shared" si="138"/>
        <v>341.28078659615198</v>
      </c>
      <c r="I609" s="14">
        <f>MOD(H609-Settings!$B$32,Settings!$B$33)</f>
        <v>341.28078659615198</v>
      </c>
      <c r="J609" s="14">
        <f>IF(I609&lt;Settings!$B$30,IF(Settings!$B$30-I609&gt;=E609,H609,H609+(Settings!$B$30-I609)+Settings!$B$31),H609+(Settings!$B$33-I609))</f>
        <v>341.28078659615198</v>
      </c>
      <c r="K609" s="14">
        <f t="shared" si="139"/>
        <v>365.30078659615197</v>
      </c>
      <c r="L609" s="14">
        <f t="shared" si="140"/>
        <v>365.30078659615197</v>
      </c>
      <c r="M609" s="14">
        <f t="shared" si="151"/>
        <v>341.84409204847498</v>
      </c>
      <c r="N609" s="14">
        <f t="shared" si="141"/>
        <v>365.30078659615197</v>
      </c>
      <c r="O609" s="13">
        <f>Arrivals!I609</f>
        <v>5.7993611586674501</v>
      </c>
      <c r="P609" s="14">
        <f t="shared" si="142"/>
        <v>371.10014775481943</v>
      </c>
      <c r="Q609" s="14">
        <f t="shared" si="143"/>
        <v>49.913915053104745</v>
      </c>
      <c r="R609" s="14">
        <f t="shared" si="144"/>
        <v>20.094553894437297</v>
      </c>
      <c r="S609" s="14">
        <f t="shared" si="145"/>
        <v>0</v>
      </c>
      <c r="T609" s="14">
        <f t="shared" si="146"/>
        <v>0</v>
      </c>
      <c r="U609" s="14">
        <f t="shared" si="147"/>
        <v>20.094553894437297</v>
      </c>
      <c r="V609" t="str">
        <f>IF(MOD(C609-Settings!$B$32,Settings!$B$33)&lt;Settings!$B$30,"Up","Down")</f>
        <v>Up</v>
      </c>
      <c r="W609" s="15">
        <f>IF(OR(E609&gt;Settings!$B$30,Q609&gt;Settings!$B$37),0,1)</f>
        <v>1</v>
      </c>
      <c r="X609" s="15">
        <f>IF(AND(W609=1,Q609&lt;=Settings!$B$36),1,0)</f>
        <v>1</v>
      </c>
    </row>
    <row r="610" spans="1:24" x14ac:dyDescent="0.25">
      <c r="A610">
        <v>6</v>
      </c>
      <c r="B610">
        <v>5</v>
      </c>
      <c r="C610" s="13">
        <f>Arrivals!F610</f>
        <v>350.35710844264707</v>
      </c>
      <c r="D610" s="13">
        <f>Arrivals!K610</f>
        <v>300</v>
      </c>
      <c r="E610" s="14">
        <f>D610*8/Settings!$B$28+Settings!$B$29</f>
        <v>24.02</v>
      </c>
      <c r="F610" s="14">
        <f t="shared" si="137"/>
        <v>350.35710844264707</v>
      </c>
      <c r="G610" s="14">
        <f t="shared" si="150"/>
        <v>365.30078659615197</v>
      </c>
      <c r="H610" s="14">
        <f t="shared" si="138"/>
        <v>365.30078659615197</v>
      </c>
      <c r="I610" s="14">
        <f>MOD(H610-Settings!$B$32,Settings!$B$33)</f>
        <v>365.30078659615197</v>
      </c>
      <c r="J610" s="14">
        <f>IF(I610&lt;Settings!$B$30,IF(Settings!$B$30-I610&gt;=E610,H610,H610+(Settings!$B$30-I610)+Settings!$B$31),H610+(Settings!$B$33-I610))</f>
        <v>365.30078659615197</v>
      </c>
      <c r="K610" s="14">
        <f t="shared" si="139"/>
        <v>389.32078659615195</v>
      </c>
      <c r="L610" s="14">
        <f t="shared" si="140"/>
        <v>389.32078659615195</v>
      </c>
      <c r="M610" s="14">
        <f t="shared" si="151"/>
        <v>371.10014775481943</v>
      </c>
      <c r="N610" s="14">
        <f t="shared" si="141"/>
        <v>389.32078659615195</v>
      </c>
      <c r="O610" s="13">
        <f>Arrivals!I610</f>
        <v>11.785640283040859</v>
      </c>
      <c r="P610" s="14">
        <f t="shared" si="142"/>
        <v>401.10642687919278</v>
      </c>
      <c r="Q610" s="14">
        <f t="shared" si="143"/>
        <v>50.749318436545707</v>
      </c>
      <c r="R610" s="14">
        <f t="shared" si="144"/>
        <v>14.943678153504891</v>
      </c>
      <c r="S610" s="14">
        <f t="shared" si="145"/>
        <v>0</v>
      </c>
      <c r="T610" s="14">
        <f t="shared" si="146"/>
        <v>0</v>
      </c>
      <c r="U610" s="14">
        <f t="shared" si="147"/>
        <v>14.943678153504891</v>
      </c>
      <c r="V610" t="str">
        <f>IF(MOD(C610-Settings!$B$32,Settings!$B$33)&lt;Settings!$B$30,"Up","Down")</f>
        <v>Up</v>
      </c>
      <c r="W610" s="15">
        <f>IF(OR(E610&gt;Settings!$B$30,Q610&gt;Settings!$B$37),0,1)</f>
        <v>1</v>
      </c>
      <c r="X610" s="15">
        <f>IF(AND(W610=1,Q610&lt;=Settings!$B$36),1,0)</f>
        <v>1</v>
      </c>
    </row>
    <row r="611" spans="1:24" x14ac:dyDescent="0.25">
      <c r="A611">
        <v>6</v>
      </c>
      <c r="B611">
        <v>6</v>
      </c>
      <c r="C611" s="13">
        <f>Arrivals!F611</f>
        <v>363.27706744035476</v>
      </c>
      <c r="D611" s="13">
        <f>Arrivals!K611</f>
        <v>300</v>
      </c>
      <c r="E611" s="14">
        <f>D611*8/Settings!$B$28+Settings!$B$29</f>
        <v>24.02</v>
      </c>
      <c r="F611" s="14">
        <f t="shared" si="137"/>
        <v>363.27706744035476</v>
      </c>
      <c r="G611" s="14">
        <f t="shared" si="150"/>
        <v>389.32078659615195</v>
      </c>
      <c r="H611" s="14">
        <f t="shared" si="138"/>
        <v>389.32078659615195</v>
      </c>
      <c r="I611" s="14">
        <f>MOD(H611-Settings!$B$32,Settings!$B$33)</f>
        <v>389.32078659615195</v>
      </c>
      <c r="J611" s="14">
        <f>IF(I611&lt;Settings!$B$30,IF(Settings!$B$30-I611&gt;=E611,H611,H611+(Settings!$B$30-I611)+Settings!$B$31),H611+(Settings!$B$33-I611))</f>
        <v>389.32078659615195</v>
      </c>
      <c r="K611" s="14">
        <f t="shared" si="139"/>
        <v>413.34078659615193</v>
      </c>
      <c r="L611" s="14">
        <f t="shared" si="140"/>
        <v>413.34078659615193</v>
      </c>
      <c r="M611" s="14">
        <f t="shared" si="151"/>
        <v>401.10642687919278</v>
      </c>
      <c r="N611" s="14">
        <f t="shared" si="141"/>
        <v>413.34078659615193</v>
      </c>
      <c r="O611" s="13">
        <f>Arrivals!I611</f>
        <v>0.71134971780677103</v>
      </c>
      <c r="P611" s="14">
        <f t="shared" si="142"/>
        <v>414.05213631395873</v>
      </c>
      <c r="Q611" s="14">
        <f t="shared" si="143"/>
        <v>50.775068873603971</v>
      </c>
      <c r="R611" s="14">
        <f t="shared" si="144"/>
        <v>26.043719155797191</v>
      </c>
      <c r="S611" s="14">
        <f t="shared" si="145"/>
        <v>0</v>
      </c>
      <c r="T611" s="14">
        <f t="shared" si="146"/>
        <v>0</v>
      </c>
      <c r="U611" s="14">
        <f t="shared" si="147"/>
        <v>26.043719155797191</v>
      </c>
      <c r="V611" t="str">
        <f>IF(MOD(C611-Settings!$B$32,Settings!$B$33)&lt;Settings!$B$30,"Up","Down")</f>
        <v>Up</v>
      </c>
      <c r="W611" s="15">
        <f>IF(OR(E611&gt;Settings!$B$30,Q611&gt;Settings!$B$37),0,1)</f>
        <v>1</v>
      </c>
      <c r="X611" s="15">
        <f>IF(AND(W611=1,Q611&lt;=Settings!$B$36),1,0)</f>
        <v>1</v>
      </c>
    </row>
    <row r="612" spans="1:24" x14ac:dyDescent="0.25">
      <c r="A612">
        <v>6</v>
      </c>
      <c r="B612">
        <v>7</v>
      </c>
      <c r="C612" s="13">
        <f>Arrivals!F612</f>
        <v>567.07750655376412</v>
      </c>
      <c r="D612" s="13">
        <f>Arrivals!K612</f>
        <v>300</v>
      </c>
      <c r="E612" s="14">
        <f>D612*8/Settings!$B$28+Settings!$B$29</f>
        <v>24.02</v>
      </c>
      <c r="F612" s="14">
        <f t="shared" si="137"/>
        <v>567.07750655376412</v>
      </c>
      <c r="G612" s="14">
        <f t="shared" si="150"/>
        <v>413.34078659615193</v>
      </c>
      <c r="H612" s="14">
        <f t="shared" si="138"/>
        <v>567.07750655376412</v>
      </c>
      <c r="I612" s="14">
        <f>MOD(H612-Settings!$B$32,Settings!$B$33)</f>
        <v>567.07750655376412</v>
      </c>
      <c r="J612" s="14">
        <f>IF(I612&lt;Settings!$B$30,IF(Settings!$B$30-I612&gt;=E612,H612,H612+(Settings!$B$30-I612)+Settings!$B$31),H612+(Settings!$B$33-I612))</f>
        <v>567.07750655376412</v>
      </c>
      <c r="K612" s="14">
        <f t="shared" si="139"/>
        <v>591.09750655376411</v>
      </c>
      <c r="L612" s="14">
        <f t="shared" si="140"/>
        <v>591.09750655376411</v>
      </c>
      <c r="M612" s="14">
        <f t="shared" si="151"/>
        <v>414.05213631395873</v>
      </c>
      <c r="N612" s="14">
        <f t="shared" si="141"/>
        <v>591.09750655376411</v>
      </c>
      <c r="O612" s="13">
        <f>Arrivals!I612</f>
        <v>1.0026002725488405</v>
      </c>
      <c r="P612" s="14">
        <f t="shared" si="142"/>
        <v>592.10010682631298</v>
      </c>
      <c r="Q612" s="14">
        <f t="shared" si="143"/>
        <v>25.022600272548857</v>
      </c>
      <c r="R612" s="14">
        <f t="shared" si="144"/>
        <v>0</v>
      </c>
      <c r="S612" s="14">
        <f t="shared" si="145"/>
        <v>0</v>
      </c>
      <c r="T612" s="14">
        <f t="shared" si="146"/>
        <v>0</v>
      </c>
      <c r="U612" s="14">
        <f t="shared" si="147"/>
        <v>0</v>
      </c>
      <c r="V612" t="str">
        <f>IF(MOD(C612-Settings!$B$32,Settings!$B$33)&lt;Settings!$B$30,"Up","Down")</f>
        <v>Up</v>
      </c>
      <c r="W612" s="15">
        <f>IF(OR(E612&gt;Settings!$B$30,Q612&gt;Settings!$B$37),0,1)</f>
        <v>1</v>
      </c>
      <c r="X612" s="15">
        <f>IF(AND(W612=1,Q612&lt;=Settings!$B$36),1,0)</f>
        <v>1</v>
      </c>
    </row>
    <row r="613" spans="1:24" x14ac:dyDescent="0.25">
      <c r="A613">
        <v>6</v>
      </c>
      <c r="B613">
        <v>8</v>
      </c>
      <c r="C613" s="13">
        <f>Arrivals!F613</f>
        <v>582.50815684696954</v>
      </c>
      <c r="D613" s="13">
        <f>Arrivals!K613</f>
        <v>300</v>
      </c>
      <c r="E613" s="14">
        <f>D613*8/Settings!$B$28+Settings!$B$29</f>
        <v>24.02</v>
      </c>
      <c r="F613" s="14">
        <f t="shared" si="137"/>
        <v>582.50815684696954</v>
      </c>
      <c r="G613" s="14">
        <f t="shared" si="150"/>
        <v>591.09750655376411</v>
      </c>
      <c r="H613" s="14">
        <f t="shared" si="138"/>
        <v>591.09750655376411</v>
      </c>
      <c r="I613" s="14">
        <f>MOD(H613-Settings!$B$32,Settings!$B$33)</f>
        <v>591.09750655376411</v>
      </c>
      <c r="J613" s="14">
        <f>IF(I613&lt;Settings!$B$30,IF(Settings!$B$30-I613&gt;=E613,H613,H613+(Settings!$B$30-I613)+Settings!$B$31),H613+(Settings!$B$33-I613))</f>
        <v>720</v>
      </c>
      <c r="K613" s="14">
        <f t="shared" si="139"/>
        <v>744.02</v>
      </c>
      <c r="L613" s="14">
        <f t="shared" si="140"/>
        <v>744.02</v>
      </c>
      <c r="M613" s="14">
        <f t="shared" si="151"/>
        <v>592.10010682631298</v>
      </c>
      <c r="N613" s="14">
        <f t="shared" si="141"/>
        <v>744.02</v>
      </c>
      <c r="O613" s="13">
        <f>Arrivals!I613</f>
        <v>0.89964938951095008</v>
      </c>
      <c r="P613" s="14">
        <f t="shared" si="142"/>
        <v>744.91964938951094</v>
      </c>
      <c r="Q613" s="14">
        <f t="shared" si="143"/>
        <v>162.4114925425414</v>
      </c>
      <c r="R613" s="14">
        <f t="shared" si="144"/>
        <v>8.5893497067945646</v>
      </c>
      <c r="S613" s="14">
        <f t="shared" si="145"/>
        <v>128.90249344623589</v>
      </c>
      <c r="T613" s="14">
        <f t="shared" si="146"/>
        <v>0</v>
      </c>
      <c r="U613" s="14">
        <f t="shared" si="147"/>
        <v>137.49184315303046</v>
      </c>
      <c r="V613" t="str">
        <f>IF(MOD(C613-Settings!$B$32,Settings!$B$33)&lt;Settings!$B$30,"Up","Down")</f>
        <v>Up</v>
      </c>
      <c r="W613" s="15">
        <f>IF(OR(E613&gt;Settings!$B$30,Q613&gt;Settings!$B$37),0,1)</f>
        <v>1</v>
      </c>
      <c r="X613" s="15">
        <f>IF(AND(W613=1,Q613&lt;=Settings!$B$36),1,0)</f>
        <v>0</v>
      </c>
    </row>
    <row r="614" spans="1:24" x14ac:dyDescent="0.25">
      <c r="A614">
        <v>6</v>
      </c>
      <c r="B614">
        <v>9</v>
      </c>
      <c r="C614" s="13">
        <f>Arrivals!F614</f>
        <v>604.54934150352108</v>
      </c>
      <c r="D614" s="13">
        <f>Arrivals!K614</f>
        <v>300</v>
      </c>
      <c r="E614" s="14">
        <f>D614*8/Settings!$B$28+Settings!$B$29</f>
        <v>24.02</v>
      </c>
      <c r="F614" s="14">
        <f t="shared" si="137"/>
        <v>604.54934150352108</v>
      </c>
      <c r="G614" s="14">
        <f t="shared" si="150"/>
        <v>744.02</v>
      </c>
      <c r="H614" s="14">
        <f t="shared" si="138"/>
        <v>744.02</v>
      </c>
      <c r="I614" s="14">
        <f>MOD(H614-Settings!$B$32,Settings!$B$33)</f>
        <v>24.019999999999982</v>
      </c>
      <c r="J614" s="14">
        <f>IF(I614&lt;Settings!$B$30,IF(Settings!$B$30-I614&gt;=E614,H614,H614+(Settings!$B$30-I614)+Settings!$B$31),H614+(Settings!$B$33-I614))</f>
        <v>744.02</v>
      </c>
      <c r="K614" s="14">
        <f t="shared" si="139"/>
        <v>768.04</v>
      </c>
      <c r="L614" s="14">
        <f t="shared" si="140"/>
        <v>768.04</v>
      </c>
      <c r="M614" s="14">
        <f t="shared" si="151"/>
        <v>744.91964938951094</v>
      </c>
      <c r="N614" s="14">
        <f t="shared" si="141"/>
        <v>768.04</v>
      </c>
      <c r="O614" s="13">
        <f>Arrivals!I614</f>
        <v>0.70457962915533912</v>
      </c>
      <c r="P614" s="14">
        <f t="shared" si="142"/>
        <v>768.74457962915528</v>
      </c>
      <c r="Q614" s="14">
        <f t="shared" si="143"/>
        <v>164.19523812563421</v>
      </c>
      <c r="R614" s="14">
        <f t="shared" si="144"/>
        <v>139.4706584964789</v>
      </c>
      <c r="S614" s="14">
        <f t="shared" si="145"/>
        <v>0</v>
      </c>
      <c r="T614" s="14">
        <f t="shared" si="146"/>
        <v>0</v>
      </c>
      <c r="U614" s="14">
        <f t="shared" si="147"/>
        <v>139.4706584964789</v>
      </c>
      <c r="V614" t="str">
        <f>IF(MOD(C614-Settings!$B$32,Settings!$B$33)&lt;Settings!$B$30,"Up","Down")</f>
        <v>Down</v>
      </c>
      <c r="W614" s="15">
        <f>IF(OR(E614&gt;Settings!$B$30,Q614&gt;Settings!$B$37),0,1)</f>
        <v>1</v>
      </c>
      <c r="X614" s="15">
        <f>IF(AND(W614=1,Q614&lt;=Settings!$B$36),1,0)</f>
        <v>0</v>
      </c>
    </row>
    <row r="615" spans="1:24" x14ac:dyDescent="0.25">
      <c r="A615">
        <v>6</v>
      </c>
      <c r="B615">
        <v>10</v>
      </c>
      <c r="C615" s="13">
        <f>Arrivals!F615</f>
        <v>608.18684661423868</v>
      </c>
      <c r="D615" s="13">
        <f>Arrivals!K615</f>
        <v>300</v>
      </c>
      <c r="E615" s="14">
        <f>D615*8/Settings!$B$28+Settings!$B$29</f>
        <v>24.02</v>
      </c>
      <c r="F615" s="14">
        <f t="shared" si="137"/>
        <v>608.18684661423868</v>
      </c>
      <c r="G615" s="14">
        <f t="shared" si="150"/>
        <v>768.04</v>
      </c>
      <c r="H615" s="14">
        <f t="shared" si="138"/>
        <v>768.04</v>
      </c>
      <c r="I615" s="14">
        <f>MOD(H615-Settings!$B$32,Settings!$B$33)</f>
        <v>48.039999999999964</v>
      </c>
      <c r="J615" s="14">
        <f>IF(I615&lt;Settings!$B$30,IF(Settings!$B$30-I615&gt;=E615,H615,H615+(Settings!$B$30-I615)+Settings!$B$31),H615+(Settings!$B$33-I615))</f>
        <v>768.04</v>
      </c>
      <c r="K615" s="14">
        <f t="shared" si="139"/>
        <v>792.06</v>
      </c>
      <c r="L615" s="14">
        <f t="shared" si="140"/>
        <v>792.06</v>
      </c>
      <c r="M615" s="14">
        <f t="shared" si="151"/>
        <v>768.74457962915528</v>
      </c>
      <c r="N615" s="14">
        <f t="shared" si="141"/>
        <v>792.06</v>
      </c>
      <c r="O615" s="13">
        <f>Arrivals!I615</f>
        <v>1.9760310494604096</v>
      </c>
      <c r="P615" s="14">
        <f t="shared" si="142"/>
        <v>794.03603104946035</v>
      </c>
      <c r="Q615" s="14">
        <f t="shared" si="143"/>
        <v>185.84918443522167</v>
      </c>
      <c r="R615" s="14">
        <f t="shared" si="144"/>
        <v>159.85315338576129</v>
      </c>
      <c r="S615" s="14">
        <f t="shared" si="145"/>
        <v>0</v>
      </c>
      <c r="T615" s="14">
        <f t="shared" si="146"/>
        <v>0</v>
      </c>
      <c r="U615" s="14">
        <f t="shared" si="147"/>
        <v>159.85315338576129</v>
      </c>
      <c r="V615" t="str">
        <f>IF(MOD(C615-Settings!$B$32,Settings!$B$33)&lt;Settings!$B$30,"Up","Down")</f>
        <v>Down</v>
      </c>
      <c r="W615" s="15">
        <f>IF(OR(E615&gt;Settings!$B$30,Q615&gt;Settings!$B$37),0,1)</f>
        <v>1</v>
      </c>
      <c r="X615" s="15">
        <f>IF(AND(W615=1,Q615&lt;=Settings!$B$36),1,0)</f>
        <v>0</v>
      </c>
    </row>
    <row r="616" spans="1:24" x14ac:dyDescent="0.25">
      <c r="A616">
        <v>6</v>
      </c>
      <c r="B616">
        <v>11</v>
      </c>
      <c r="C616" s="13">
        <f>Arrivals!F616</f>
        <v>671.93323570703274</v>
      </c>
      <c r="D616" s="13">
        <f>Arrivals!K616</f>
        <v>300</v>
      </c>
      <c r="E616" s="14">
        <f>D616*8/Settings!$B$28+Settings!$B$29</f>
        <v>24.02</v>
      </c>
      <c r="F616" s="14">
        <f t="shared" si="137"/>
        <v>671.93323570703274</v>
      </c>
      <c r="G616" s="14">
        <f t="shared" si="150"/>
        <v>792.06</v>
      </c>
      <c r="H616" s="14">
        <f t="shared" si="138"/>
        <v>792.06</v>
      </c>
      <c r="I616" s="14">
        <f>MOD(H616-Settings!$B$32,Settings!$B$33)</f>
        <v>72.059999999999945</v>
      </c>
      <c r="J616" s="14">
        <f>IF(I616&lt;Settings!$B$30,IF(Settings!$B$30-I616&gt;=E616,H616,H616+(Settings!$B$30-I616)+Settings!$B$31),H616+(Settings!$B$33-I616))</f>
        <v>792.06</v>
      </c>
      <c r="K616" s="14">
        <f t="shared" si="139"/>
        <v>816.07999999999993</v>
      </c>
      <c r="L616" s="14">
        <f t="shared" si="140"/>
        <v>816.07999999999993</v>
      </c>
      <c r="M616" s="14">
        <f t="shared" si="151"/>
        <v>794.03603104946035</v>
      </c>
      <c r="N616" s="14">
        <f t="shared" si="141"/>
        <v>816.07999999999993</v>
      </c>
      <c r="O616" s="13">
        <f>Arrivals!I616</f>
        <v>5.8993437206617818</v>
      </c>
      <c r="P616" s="14">
        <f t="shared" si="142"/>
        <v>821.97934372066175</v>
      </c>
      <c r="Q616" s="14">
        <f t="shared" si="143"/>
        <v>150.04610801362901</v>
      </c>
      <c r="R616" s="14">
        <f t="shared" si="144"/>
        <v>120.12676429296721</v>
      </c>
      <c r="S616" s="14">
        <f t="shared" si="145"/>
        <v>0</v>
      </c>
      <c r="T616" s="14">
        <f t="shared" si="146"/>
        <v>0</v>
      </c>
      <c r="U616" s="14">
        <f t="shared" si="147"/>
        <v>120.12676429296721</v>
      </c>
      <c r="V616" t="str">
        <f>IF(MOD(C616-Settings!$B$32,Settings!$B$33)&lt;Settings!$B$30,"Up","Down")</f>
        <v>Down</v>
      </c>
      <c r="W616" s="15">
        <f>IF(OR(E616&gt;Settings!$B$30,Q616&gt;Settings!$B$37),0,1)</f>
        <v>1</v>
      </c>
      <c r="X616" s="15">
        <f>IF(AND(W616=1,Q616&lt;=Settings!$B$36),1,0)</f>
        <v>0</v>
      </c>
    </row>
    <row r="617" spans="1:24" x14ac:dyDescent="0.25">
      <c r="A617">
        <v>6</v>
      </c>
      <c r="B617">
        <v>12</v>
      </c>
      <c r="C617" s="13">
        <f>Arrivals!F617</f>
        <v>693.90683903255751</v>
      </c>
      <c r="D617" s="13">
        <f>Arrivals!K617</f>
        <v>300</v>
      </c>
      <c r="E617" s="14">
        <f>D617*8/Settings!$B$28+Settings!$B$29</f>
        <v>24.02</v>
      </c>
      <c r="F617" s="14">
        <f t="shared" si="137"/>
        <v>693.90683903255751</v>
      </c>
      <c r="G617" s="14">
        <f t="shared" si="150"/>
        <v>816.07999999999993</v>
      </c>
      <c r="H617" s="14">
        <f t="shared" si="138"/>
        <v>816.07999999999993</v>
      </c>
      <c r="I617" s="14">
        <f>MOD(H617-Settings!$B$32,Settings!$B$33)</f>
        <v>96.079999999999927</v>
      </c>
      <c r="J617" s="14">
        <f>IF(I617&lt;Settings!$B$30,IF(Settings!$B$30-I617&gt;=E617,H617,H617+(Settings!$B$30-I617)+Settings!$B$31),H617+(Settings!$B$33-I617))</f>
        <v>816.07999999999993</v>
      </c>
      <c r="K617" s="14">
        <f t="shared" si="139"/>
        <v>840.09999999999991</v>
      </c>
      <c r="L617" s="14">
        <f t="shared" si="140"/>
        <v>840.09999999999991</v>
      </c>
      <c r="M617" s="14">
        <f t="shared" si="151"/>
        <v>821.97934372066175</v>
      </c>
      <c r="N617" s="14">
        <f t="shared" si="141"/>
        <v>840.09999999999991</v>
      </c>
      <c r="O617" s="13">
        <f>Arrivals!I617</f>
        <v>1.3420055700827769</v>
      </c>
      <c r="P617" s="14">
        <f t="shared" si="142"/>
        <v>841.44200557008264</v>
      </c>
      <c r="Q617" s="14">
        <f t="shared" si="143"/>
        <v>147.53516653752513</v>
      </c>
      <c r="R617" s="14">
        <f t="shared" si="144"/>
        <v>122.17316096744241</v>
      </c>
      <c r="S617" s="14">
        <f t="shared" si="145"/>
        <v>0</v>
      </c>
      <c r="T617" s="14">
        <f t="shared" si="146"/>
        <v>0</v>
      </c>
      <c r="U617" s="14">
        <f t="shared" si="147"/>
        <v>122.17316096744241</v>
      </c>
      <c r="V617" t="str">
        <f>IF(MOD(C617-Settings!$B$32,Settings!$B$33)&lt;Settings!$B$30,"Up","Down")</f>
        <v>Down</v>
      </c>
      <c r="W617" s="15">
        <f>IF(OR(E617&gt;Settings!$B$30,Q617&gt;Settings!$B$37),0,1)</f>
        <v>1</v>
      </c>
      <c r="X617" s="15">
        <f>IF(AND(W617=1,Q617&lt;=Settings!$B$36),1,0)</f>
        <v>0</v>
      </c>
    </row>
    <row r="618" spans="1:24" x14ac:dyDescent="0.25">
      <c r="A618">
        <v>6</v>
      </c>
      <c r="B618">
        <v>13</v>
      </c>
      <c r="C618" s="13">
        <f>Arrivals!F618</f>
        <v>863.44147346679529</v>
      </c>
      <c r="D618" s="13">
        <f>Arrivals!K618</f>
        <v>300</v>
      </c>
      <c r="E618" s="14">
        <f>D618*8/Settings!$B$28+Settings!$B$29</f>
        <v>24.02</v>
      </c>
      <c r="F618" s="14">
        <f t="shared" si="137"/>
        <v>863.44147346679529</v>
      </c>
      <c r="G618" s="14">
        <f t="shared" si="150"/>
        <v>840.09999999999991</v>
      </c>
      <c r="H618" s="14">
        <f t="shared" si="138"/>
        <v>863.44147346679529</v>
      </c>
      <c r="I618" s="14">
        <f>MOD(H618-Settings!$B$32,Settings!$B$33)</f>
        <v>143.44147346679529</v>
      </c>
      <c r="J618" s="14">
        <f>IF(I618&lt;Settings!$B$30,IF(Settings!$B$30-I618&gt;=E618,H618,H618+(Settings!$B$30-I618)+Settings!$B$31),H618+(Settings!$B$33-I618))</f>
        <v>863.44147346679529</v>
      </c>
      <c r="K618" s="14">
        <f t="shared" si="139"/>
        <v>887.46147346679527</v>
      </c>
      <c r="L618" s="14">
        <f t="shared" si="140"/>
        <v>887.46147346679527</v>
      </c>
      <c r="M618" s="14">
        <f t="shared" si="151"/>
        <v>841.44200557008264</v>
      </c>
      <c r="N618" s="14">
        <f t="shared" si="141"/>
        <v>887.46147346679527</v>
      </c>
      <c r="O618" s="13">
        <f>Arrivals!I618</f>
        <v>1.6581676477418681</v>
      </c>
      <c r="P618" s="14">
        <f t="shared" si="142"/>
        <v>889.1196411145371</v>
      </c>
      <c r="Q618" s="14">
        <f t="shared" si="143"/>
        <v>25.678167647741816</v>
      </c>
      <c r="R618" s="14">
        <f t="shared" si="144"/>
        <v>0</v>
      </c>
      <c r="S618" s="14">
        <f t="shared" si="145"/>
        <v>0</v>
      </c>
      <c r="T618" s="14">
        <f t="shared" si="146"/>
        <v>0</v>
      </c>
      <c r="U618" s="14">
        <f t="shared" si="147"/>
        <v>0</v>
      </c>
      <c r="V618" t="str">
        <f>IF(MOD(C618-Settings!$B$32,Settings!$B$33)&lt;Settings!$B$30,"Up","Down")</f>
        <v>Up</v>
      </c>
      <c r="W618" s="15">
        <f>IF(OR(E618&gt;Settings!$B$30,Q618&gt;Settings!$B$37),0,1)</f>
        <v>1</v>
      </c>
      <c r="X618" s="15">
        <f>IF(AND(W618=1,Q618&lt;=Settings!$B$36),1,0)</f>
        <v>1</v>
      </c>
    </row>
    <row r="619" spans="1:24" x14ac:dyDescent="0.25">
      <c r="A619">
        <v>6</v>
      </c>
      <c r="B619">
        <v>14</v>
      </c>
      <c r="C619" s="13">
        <f>Arrivals!F619</f>
        <v>952.84281239994482</v>
      </c>
      <c r="D619" s="13">
        <f>Arrivals!K619</f>
        <v>300</v>
      </c>
      <c r="E619" s="14">
        <f>D619*8/Settings!$B$28+Settings!$B$29</f>
        <v>24.02</v>
      </c>
      <c r="F619" s="14">
        <f t="shared" si="137"/>
        <v>952.84281239994482</v>
      </c>
      <c r="G619" s="14">
        <f t="shared" si="150"/>
        <v>887.46147346679527</v>
      </c>
      <c r="H619" s="14">
        <f t="shared" si="138"/>
        <v>952.84281239994482</v>
      </c>
      <c r="I619" s="14">
        <f>MOD(H619-Settings!$B$32,Settings!$B$33)</f>
        <v>232.84281239994482</v>
      </c>
      <c r="J619" s="14">
        <f>IF(I619&lt;Settings!$B$30,IF(Settings!$B$30-I619&gt;=E619,H619,H619+(Settings!$B$30-I619)+Settings!$B$31),H619+(Settings!$B$33-I619))</f>
        <v>952.84281239994482</v>
      </c>
      <c r="K619" s="14">
        <f t="shared" si="139"/>
        <v>976.8628123999448</v>
      </c>
      <c r="L619" s="14">
        <f t="shared" si="140"/>
        <v>976.8628123999448</v>
      </c>
      <c r="M619" s="14">
        <f t="shared" si="151"/>
        <v>889.1196411145371</v>
      </c>
      <c r="N619" s="14">
        <f t="shared" si="141"/>
        <v>976.8628123999448</v>
      </c>
      <c r="O619" s="13">
        <f>Arrivals!I619</f>
        <v>3.4294548877839746</v>
      </c>
      <c r="P619" s="14">
        <f t="shared" si="142"/>
        <v>980.29226728772881</v>
      </c>
      <c r="Q619" s="14">
        <f t="shared" si="143"/>
        <v>27.449454887783986</v>
      </c>
      <c r="R619" s="14">
        <f t="shared" si="144"/>
        <v>0</v>
      </c>
      <c r="S619" s="14">
        <f t="shared" si="145"/>
        <v>0</v>
      </c>
      <c r="T619" s="14">
        <f t="shared" si="146"/>
        <v>0</v>
      </c>
      <c r="U619" s="14">
        <f t="shared" si="147"/>
        <v>0</v>
      </c>
      <c r="V619" t="str">
        <f>IF(MOD(C619-Settings!$B$32,Settings!$B$33)&lt;Settings!$B$30,"Up","Down")</f>
        <v>Up</v>
      </c>
      <c r="W619" s="15">
        <f>IF(OR(E619&gt;Settings!$B$30,Q619&gt;Settings!$B$37),0,1)</f>
        <v>1</v>
      </c>
      <c r="X619" s="15">
        <f>IF(AND(W619=1,Q619&lt;=Settings!$B$36),1,0)</f>
        <v>1</v>
      </c>
    </row>
    <row r="620" spans="1:24" x14ac:dyDescent="0.25">
      <c r="A620">
        <v>6</v>
      </c>
      <c r="B620">
        <v>15</v>
      </c>
      <c r="C620" s="13">
        <f>Arrivals!F620</f>
        <v>969.80887113795768</v>
      </c>
      <c r="D620" s="13">
        <f>Arrivals!K620</f>
        <v>300</v>
      </c>
      <c r="E620" s="14">
        <f>D620*8/Settings!$B$28+Settings!$B$29</f>
        <v>24.02</v>
      </c>
      <c r="F620" s="14">
        <f t="shared" si="137"/>
        <v>969.80887113795768</v>
      </c>
      <c r="G620" s="14">
        <f t="shared" si="150"/>
        <v>976.8628123999448</v>
      </c>
      <c r="H620" s="14">
        <f t="shared" si="138"/>
        <v>976.8628123999448</v>
      </c>
      <c r="I620" s="14">
        <f>MOD(H620-Settings!$B$32,Settings!$B$33)</f>
        <v>256.8628123999448</v>
      </c>
      <c r="J620" s="14">
        <f>IF(I620&lt;Settings!$B$30,IF(Settings!$B$30-I620&gt;=E620,H620,H620+(Settings!$B$30-I620)+Settings!$B$31),H620+(Settings!$B$33-I620))</f>
        <v>976.8628123999448</v>
      </c>
      <c r="K620" s="14">
        <f t="shared" si="139"/>
        <v>1000.8828123999448</v>
      </c>
      <c r="L620" s="14">
        <f t="shared" si="140"/>
        <v>1000.8828123999448</v>
      </c>
      <c r="M620" s="14">
        <f t="shared" si="151"/>
        <v>980.29226728772881</v>
      </c>
      <c r="N620" s="14">
        <f t="shared" si="141"/>
        <v>1000.8828123999448</v>
      </c>
      <c r="O620" s="13">
        <f>Arrivals!I620</f>
        <v>0.60660678912349486</v>
      </c>
      <c r="P620" s="14">
        <f t="shared" si="142"/>
        <v>1001.4894191890683</v>
      </c>
      <c r="Q620" s="14">
        <f t="shared" si="143"/>
        <v>31.680548051110577</v>
      </c>
      <c r="R620" s="14">
        <f t="shared" si="144"/>
        <v>7.05394126198712</v>
      </c>
      <c r="S620" s="14">
        <f t="shared" si="145"/>
        <v>0</v>
      </c>
      <c r="T620" s="14">
        <f t="shared" si="146"/>
        <v>0</v>
      </c>
      <c r="U620" s="14">
        <f t="shared" si="147"/>
        <v>7.05394126198712</v>
      </c>
      <c r="V620" t="str">
        <f>IF(MOD(C620-Settings!$B$32,Settings!$B$33)&lt;Settings!$B$30,"Up","Down")</f>
        <v>Up</v>
      </c>
      <c r="W620" s="15">
        <f>IF(OR(E620&gt;Settings!$B$30,Q620&gt;Settings!$B$37),0,1)</f>
        <v>1</v>
      </c>
      <c r="X620" s="15">
        <f>IF(AND(W620=1,Q620&lt;=Settings!$B$36),1,0)</f>
        <v>1</v>
      </c>
    </row>
    <row r="621" spans="1:24" x14ac:dyDescent="0.25">
      <c r="A621">
        <v>6</v>
      </c>
      <c r="B621">
        <v>16</v>
      </c>
      <c r="C621" s="13">
        <f>Arrivals!F621</f>
        <v>1032.7901876757337</v>
      </c>
      <c r="D621" s="13">
        <f>Arrivals!K621</f>
        <v>300</v>
      </c>
      <c r="E621" s="14">
        <f>D621*8/Settings!$B$28+Settings!$B$29</f>
        <v>24.02</v>
      </c>
      <c r="F621" s="14">
        <f t="shared" si="137"/>
        <v>1032.7901876757337</v>
      </c>
      <c r="G621" s="14">
        <f t="shared" si="150"/>
        <v>1000.8828123999448</v>
      </c>
      <c r="H621" s="14">
        <f t="shared" si="138"/>
        <v>1032.7901876757337</v>
      </c>
      <c r="I621" s="14">
        <f>MOD(H621-Settings!$B$32,Settings!$B$33)</f>
        <v>312.7901876757337</v>
      </c>
      <c r="J621" s="14">
        <f>IF(I621&lt;Settings!$B$30,IF(Settings!$B$30-I621&gt;=E621,H621,H621+(Settings!$B$30-I621)+Settings!$B$31),H621+(Settings!$B$33-I621))</f>
        <v>1032.7901876757337</v>
      </c>
      <c r="K621" s="14">
        <f t="shared" si="139"/>
        <v>1056.8101876757337</v>
      </c>
      <c r="L621" s="14">
        <f t="shared" si="140"/>
        <v>1056.8101876757337</v>
      </c>
      <c r="M621" s="14">
        <f t="shared" si="151"/>
        <v>1001.4894191890683</v>
      </c>
      <c r="N621" s="14">
        <f t="shared" si="141"/>
        <v>1056.8101876757337</v>
      </c>
      <c r="O621" s="13">
        <f>Arrivals!I621</f>
        <v>12.372307094722599</v>
      </c>
      <c r="P621" s="14">
        <f t="shared" si="142"/>
        <v>1069.1824947704563</v>
      </c>
      <c r="Q621" s="14">
        <f t="shared" si="143"/>
        <v>36.392307094722582</v>
      </c>
      <c r="R621" s="14">
        <f t="shared" si="144"/>
        <v>0</v>
      </c>
      <c r="S621" s="14">
        <f t="shared" si="145"/>
        <v>0</v>
      </c>
      <c r="T621" s="14">
        <f t="shared" si="146"/>
        <v>0</v>
      </c>
      <c r="U621" s="14">
        <f t="shared" si="147"/>
        <v>0</v>
      </c>
      <c r="V621" t="str">
        <f>IF(MOD(C621-Settings!$B$32,Settings!$B$33)&lt;Settings!$B$30,"Up","Down")</f>
        <v>Up</v>
      </c>
      <c r="W621" s="15">
        <f>IF(OR(E621&gt;Settings!$B$30,Q621&gt;Settings!$B$37),0,1)</f>
        <v>1</v>
      </c>
      <c r="X621" s="15">
        <f>IF(AND(W621=1,Q621&lt;=Settings!$B$36),1,0)</f>
        <v>1</v>
      </c>
    </row>
    <row r="622" spans="1:24" x14ac:dyDescent="0.25">
      <c r="A622">
        <v>6</v>
      </c>
      <c r="B622">
        <v>17</v>
      </c>
      <c r="C622" s="13">
        <f>Arrivals!F622</f>
        <v>1119.565361227666</v>
      </c>
      <c r="D622" s="13">
        <f>Arrivals!K622</f>
        <v>300</v>
      </c>
      <c r="E622" s="14">
        <f>D622*8/Settings!$B$28+Settings!$B$29</f>
        <v>24.02</v>
      </c>
      <c r="F622" s="14">
        <f t="shared" si="137"/>
        <v>1119.565361227666</v>
      </c>
      <c r="G622" s="14">
        <f t="shared" si="150"/>
        <v>1056.8101876757337</v>
      </c>
      <c r="H622" s="14">
        <f t="shared" si="138"/>
        <v>1119.565361227666</v>
      </c>
      <c r="I622" s="14">
        <f>MOD(H622-Settings!$B$32,Settings!$B$33)</f>
        <v>399.56536122766602</v>
      </c>
      <c r="J622" s="14">
        <f>IF(I622&lt;Settings!$B$30,IF(Settings!$B$30-I622&gt;=E622,H622,H622+(Settings!$B$30-I622)+Settings!$B$31),H622+(Settings!$B$33-I622))</f>
        <v>1119.565361227666</v>
      </c>
      <c r="K622" s="14">
        <f t="shared" si="139"/>
        <v>1143.585361227666</v>
      </c>
      <c r="L622" s="14">
        <f t="shared" si="140"/>
        <v>1143.585361227666</v>
      </c>
      <c r="M622" s="14">
        <f t="shared" si="151"/>
        <v>1069.1824947704563</v>
      </c>
      <c r="N622" s="14">
        <f t="shared" si="141"/>
        <v>1143.585361227666</v>
      </c>
      <c r="O622" s="13">
        <f>Arrivals!I622</f>
        <v>3.6452433751805473</v>
      </c>
      <c r="P622" s="14">
        <f t="shared" si="142"/>
        <v>1147.2306046028466</v>
      </c>
      <c r="Q622" s="14">
        <f t="shared" si="143"/>
        <v>27.66524337518058</v>
      </c>
      <c r="R622" s="14">
        <f t="shared" si="144"/>
        <v>0</v>
      </c>
      <c r="S622" s="14">
        <f t="shared" si="145"/>
        <v>0</v>
      </c>
      <c r="T622" s="14">
        <f t="shared" si="146"/>
        <v>0</v>
      </c>
      <c r="U622" s="14">
        <f t="shared" si="147"/>
        <v>0</v>
      </c>
      <c r="V622" t="str">
        <f>IF(MOD(C622-Settings!$B$32,Settings!$B$33)&lt;Settings!$B$30,"Up","Down")</f>
        <v>Up</v>
      </c>
      <c r="W622" s="15">
        <f>IF(OR(E622&gt;Settings!$B$30,Q622&gt;Settings!$B$37),0,1)</f>
        <v>1</v>
      </c>
      <c r="X622" s="15">
        <f>IF(AND(W622=1,Q622&lt;=Settings!$B$36),1,0)</f>
        <v>1</v>
      </c>
    </row>
    <row r="623" spans="1:24" x14ac:dyDescent="0.25">
      <c r="A623">
        <v>6</v>
      </c>
      <c r="B623">
        <v>18</v>
      </c>
      <c r="C623" s="13">
        <f>Arrivals!F623</f>
        <v>1209.5395836038113</v>
      </c>
      <c r="D623" s="13">
        <f>Arrivals!K623</f>
        <v>300</v>
      </c>
      <c r="E623" s="14">
        <f>D623*8/Settings!$B$28+Settings!$B$29</f>
        <v>24.02</v>
      </c>
      <c r="F623" s="14">
        <f t="shared" si="137"/>
        <v>1209.5395836038113</v>
      </c>
      <c r="G623" s="14">
        <f t="shared" si="150"/>
        <v>1143.585361227666</v>
      </c>
      <c r="H623" s="14">
        <f t="shared" si="138"/>
        <v>1209.5395836038113</v>
      </c>
      <c r="I623" s="14">
        <f>MOD(H623-Settings!$B$32,Settings!$B$33)</f>
        <v>489.53958360381125</v>
      </c>
      <c r="J623" s="14">
        <f>IF(I623&lt;Settings!$B$30,IF(Settings!$B$30-I623&gt;=E623,H623,H623+(Settings!$B$30-I623)+Settings!$B$31),H623+(Settings!$B$33-I623))</f>
        <v>1209.5395836038113</v>
      </c>
      <c r="K623" s="14">
        <f t="shared" si="139"/>
        <v>1233.5595836038112</v>
      </c>
      <c r="L623" s="14">
        <f t="shared" si="140"/>
        <v>1233.5595836038112</v>
      </c>
      <c r="M623" s="14">
        <f t="shared" si="151"/>
        <v>1147.2306046028466</v>
      </c>
      <c r="N623" s="14">
        <f t="shared" si="141"/>
        <v>1233.5595836038112</v>
      </c>
      <c r="O623" s="13">
        <f>Arrivals!I623</f>
        <v>4.0612362446313286</v>
      </c>
      <c r="P623" s="14">
        <f t="shared" si="142"/>
        <v>1237.6208198484426</v>
      </c>
      <c r="Q623" s="14">
        <f t="shared" si="143"/>
        <v>28.081236244631327</v>
      </c>
      <c r="R623" s="14">
        <f t="shared" si="144"/>
        <v>0</v>
      </c>
      <c r="S623" s="14">
        <f t="shared" si="145"/>
        <v>0</v>
      </c>
      <c r="T623" s="14">
        <f t="shared" si="146"/>
        <v>0</v>
      </c>
      <c r="U623" s="14">
        <f t="shared" si="147"/>
        <v>0</v>
      </c>
      <c r="V623" t="str">
        <f>IF(MOD(C623-Settings!$B$32,Settings!$B$33)&lt;Settings!$B$30,"Up","Down")</f>
        <v>Up</v>
      </c>
      <c r="W623" s="15">
        <f>IF(OR(E623&gt;Settings!$B$30,Q623&gt;Settings!$B$37),0,1)</f>
        <v>1</v>
      </c>
      <c r="X623" s="15">
        <f>IF(AND(W623=1,Q623&lt;=Settings!$B$36),1,0)</f>
        <v>1</v>
      </c>
    </row>
    <row r="624" spans="1:24" x14ac:dyDescent="0.25">
      <c r="A624">
        <v>6</v>
      </c>
      <c r="B624">
        <v>19</v>
      </c>
      <c r="C624" s="13">
        <f>Arrivals!F624</f>
        <v>1225.996866177567</v>
      </c>
      <c r="D624" s="13">
        <f>Arrivals!K624</f>
        <v>300</v>
      </c>
      <c r="E624" s="14">
        <f>D624*8/Settings!$B$28+Settings!$B$29</f>
        <v>24.02</v>
      </c>
      <c r="F624" s="14">
        <f t="shared" si="137"/>
        <v>1225.996866177567</v>
      </c>
      <c r="G624" s="14">
        <f t="shared" si="150"/>
        <v>1233.5595836038112</v>
      </c>
      <c r="H624" s="14">
        <f t="shared" si="138"/>
        <v>1233.5595836038112</v>
      </c>
      <c r="I624" s="14">
        <f>MOD(H624-Settings!$B$32,Settings!$B$33)</f>
        <v>513.55958360381123</v>
      </c>
      <c r="J624" s="14">
        <f>IF(I624&lt;Settings!$B$30,IF(Settings!$B$30-I624&gt;=E624,H624,H624+(Settings!$B$30-I624)+Settings!$B$31),H624+(Settings!$B$33-I624))</f>
        <v>1233.5595836038112</v>
      </c>
      <c r="K624" s="14">
        <f t="shared" si="139"/>
        <v>1257.5795836038112</v>
      </c>
      <c r="L624" s="14">
        <f t="shared" si="140"/>
        <v>1257.5795836038112</v>
      </c>
      <c r="M624" s="14">
        <f t="shared" si="151"/>
        <v>1237.6208198484426</v>
      </c>
      <c r="N624" s="14">
        <f t="shared" si="141"/>
        <v>1257.5795836038112</v>
      </c>
      <c r="O624" s="13">
        <f>Arrivals!I624</f>
        <v>16.675620931082001</v>
      </c>
      <c r="P624" s="14">
        <f t="shared" si="142"/>
        <v>1274.2552045348932</v>
      </c>
      <c r="Q624" s="14">
        <f t="shared" si="143"/>
        <v>48.258338357326238</v>
      </c>
      <c r="R624" s="14">
        <f t="shared" si="144"/>
        <v>7.5627174262442622</v>
      </c>
      <c r="S624" s="14">
        <f t="shared" si="145"/>
        <v>0</v>
      </c>
      <c r="T624" s="14">
        <f t="shared" si="146"/>
        <v>0</v>
      </c>
      <c r="U624" s="14">
        <f t="shared" si="147"/>
        <v>7.5627174262442622</v>
      </c>
      <c r="V624" t="str">
        <f>IF(MOD(C624-Settings!$B$32,Settings!$B$33)&lt;Settings!$B$30,"Up","Down")</f>
        <v>Up</v>
      </c>
      <c r="W624" s="15">
        <f>IF(OR(E624&gt;Settings!$B$30,Q624&gt;Settings!$B$37),0,1)</f>
        <v>1</v>
      </c>
      <c r="X624" s="15">
        <f>IF(AND(W624=1,Q624&lt;=Settings!$B$36),1,0)</f>
        <v>1</v>
      </c>
    </row>
    <row r="625" spans="1:24" x14ac:dyDescent="0.25">
      <c r="A625">
        <v>6</v>
      </c>
      <c r="B625">
        <v>20</v>
      </c>
      <c r="C625" s="13">
        <f>Arrivals!F625</f>
        <v>1316.6138981436197</v>
      </c>
      <c r="D625" s="13">
        <f>Arrivals!K625</f>
        <v>300</v>
      </c>
      <c r="E625" s="14">
        <f>D625*8/Settings!$B$28+Settings!$B$29</f>
        <v>24.02</v>
      </c>
      <c r="F625" s="14">
        <f t="shared" si="137"/>
        <v>1316.6138981436197</v>
      </c>
      <c r="G625" s="14">
        <f t="shared" si="150"/>
        <v>1257.5795836038112</v>
      </c>
      <c r="H625" s="14">
        <f t="shared" si="138"/>
        <v>1316.6138981436197</v>
      </c>
      <c r="I625" s="14">
        <f>MOD(H625-Settings!$B$32,Settings!$B$33)</f>
        <v>596.61389814361974</v>
      </c>
      <c r="J625" s="14">
        <f>IF(I625&lt;Settings!$B$30,IF(Settings!$B$30-I625&gt;=E625,H625,H625+(Settings!$B$30-I625)+Settings!$B$31),H625+(Settings!$B$33-I625))</f>
        <v>1440</v>
      </c>
      <c r="K625" s="14">
        <f t="shared" si="139"/>
        <v>1464.02</v>
      </c>
      <c r="L625" s="14">
        <f t="shared" si="140"/>
        <v>1464.02</v>
      </c>
      <c r="M625" s="14">
        <f t="shared" si="151"/>
        <v>1274.2552045348932</v>
      </c>
      <c r="N625" s="14">
        <f t="shared" si="141"/>
        <v>1464.02</v>
      </c>
      <c r="O625" s="13">
        <f>Arrivals!I625</f>
        <v>3.7740051807287331E-2</v>
      </c>
      <c r="P625" s="14">
        <f t="shared" si="142"/>
        <v>1464.0577400518073</v>
      </c>
      <c r="Q625" s="14">
        <f t="shared" si="143"/>
        <v>147.44384190818755</v>
      </c>
      <c r="R625" s="14">
        <f t="shared" si="144"/>
        <v>0</v>
      </c>
      <c r="S625" s="14">
        <f t="shared" si="145"/>
        <v>123.38610185638026</v>
      </c>
      <c r="T625" s="14">
        <f t="shared" si="146"/>
        <v>0</v>
      </c>
      <c r="U625" s="14">
        <f t="shared" si="147"/>
        <v>123.38610185638026</v>
      </c>
      <c r="V625" t="str">
        <f>IF(MOD(C625-Settings!$B$32,Settings!$B$33)&lt;Settings!$B$30,"Up","Down")</f>
        <v>Up</v>
      </c>
      <c r="W625" s="15">
        <f>IF(OR(E625&gt;Settings!$B$30,Q625&gt;Settings!$B$37),0,1)</f>
        <v>1</v>
      </c>
      <c r="X625" s="15">
        <f>IF(AND(W625=1,Q625&lt;=Settings!$B$36),1,0)</f>
        <v>0</v>
      </c>
    </row>
    <row r="626" spans="1:24" x14ac:dyDescent="0.25">
      <c r="A626">
        <v>6</v>
      </c>
      <c r="B626">
        <v>21</v>
      </c>
      <c r="C626" s="13">
        <f>Arrivals!F626</f>
        <v>1331.5060872043473</v>
      </c>
      <c r="D626" s="13">
        <f>Arrivals!K626</f>
        <v>300</v>
      </c>
      <c r="E626" s="14">
        <f>D626*8/Settings!$B$28+Settings!$B$29</f>
        <v>24.02</v>
      </c>
      <c r="F626" s="14">
        <f t="shared" si="137"/>
        <v>1331.5060872043473</v>
      </c>
      <c r="G626" s="14">
        <f t="shared" si="150"/>
        <v>1464.02</v>
      </c>
      <c r="H626" s="14">
        <f t="shared" si="138"/>
        <v>1464.02</v>
      </c>
      <c r="I626" s="14">
        <f>MOD(H626-Settings!$B$32,Settings!$B$33)</f>
        <v>24.019999999999982</v>
      </c>
      <c r="J626" s="14">
        <f>IF(I626&lt;Settings!$B$30,IF(Settings!$B$30-I626&gt;=E626,H626,H626+(Settings!$B$30-I626)+Settings!$B$31),H626+(Settings!$B$33-I626))</f>
        <v>1464.02</v>
      </c>
      <c r="K626" s="14">
        <f t="shared" si="139"/>
        <v>1488.04</v>
      </c>
      <c r="L626" s="14">
        <f t="shared" si="140"/>
        <v>1488.04</v>
      </c>
      <c r="M626" s="14">
        <f t="shared" si="151"/>
        <v>1464.0577400518073</v>
      </c>
      <c r="N626" s="14">
        <f t="shared" si="141"/>
        <v>1488.04</v>
      </c>
      <c r="O626" s="13">
        <f>Arrivals!I626</f>
        <v>7.0534981753911241</v>
      </c>
      <c r="P626" s="14">
        <f t="shared" si="142"/>
        <v>1495.093498175391</v>
      </c>
      <c r="Q626" s="14">
        <f t="shared" si="143"/>
        <v>163.58741097104371</v>
      </c>
      <c r="R626" s="14">
        <f t="shared" si="144"/>
        <v>132.51391279565269</v>
      </c>
      <c r="S626" s="14">
        <f t="shared" si="145"/>
        <v>0</v>
      </c>
      <c r="T626" s="14">
        <f t="shared" si="146"/>
        <v>0</v>
      </c>
      <c r="U626" s="14">
        <f t="shared" si="147"/>
        <v>132.51391279565269</v>
      </c>
      <c r="V626" t="str">
        <f>IF(MOD(C626-Settings!$B$32,Settings!$B$33)&lt;Settings!$B$30,"Up","Down")</f>
        <v>Down</v>
      </c>
      <c r="W626" s="15">
        <f>IF(OR(E626&gt;Settings!$B$30,Q626&gt;Settings!$B$37),0,1)</f>
        <v>1</v>
      </c>
      <c r="X626" s="15">
        <f>IF(AND(W626=1,Q626&lt;=Settings!$B$36),1,0)</f>
        <v>0</v>
      </c>
    </row>
    <row r="627" spans="1:24" x14ac:dyDescent="0.25">
      <c r="A627">
        <v>6</v>
      </c>
      <c r="B627">
        <v>22</v>
      </c>
      <c r="C627" s="13">
        <f>Arrivals!F627</f>
        <v>1341.5822249023374</v>
      </c>
      <c r="D627" s="13">
        <f>Arrivals!K627</f>
        <v>300</v>
      </c>
      <c r="E627" s="14">
        <f>D627*8/Settings!$B$28+Settings!$B$29</f>
        <v>24.02</v>
      </c>
      <c r="F627" s="14">
        <f t="shared" si="137"/>
        <v>1341.5822249023374</v>
      </c>
      <c r="G627" s="14">
        <f t="shared" si="150"/>
        <v>1488.04</v>
      </c>
      <c r="H627" s="14">
        <f t="shared" si="138"/>
        <v>1488.04</v>
      </c>
      <c r="I627" s="14">
        <f>MOD(H627-Settings!$B$32,Settings!$B$33)</f>
        <v>48.039999999999964</v>
      </c>
      <c r="J627" s="14">
        <f>IF(I627&lt;Settings!$B$30,IF(Settings!$B$30-I627&gt;=E627,H627,H627+(Settings!$B$30-I627)+Settings!$B$31),H627+(Settings!$B$33-I627))</f>
        <v>1488.04</v>
      </c>
      <c r="K627" s="14">
        <f t="shared" si="139"/>
        <v>1512.06</v>
      </c>
      <c r="L627" s="14">
        <f t="shared" si="140"/>
        <v>1512.06</v>
      </c>
      <c r="M627" s="14">
        <f t="shared" si="151"/>
        <v>1495.093498175391</v>
      </c>
      <c r="N627" s="14">
        <f t="shared" si="141"/>
        <v>1512.06</v>
      </c>
      <c r="O627" s="13">
        <f>Arrivals!I627</f>
        <v>0.8095307415268258</v>
      </c>
      <c r="P627" s="14">
        <f t="shared" si="142"/>
        <v>1512.8695307415267</v>
      </c>
      <c r="Q627" s="14">
        <f t="shared" si="143"/>
        <v>171.28730583918923</v>
      </c>
      <c r="R627" s="14">
        <f t="shared" si="144"/>
        <v>146.45777509766253</v>
      </c>
      <c r="S627" s="14">
        <f t="shared" si="145"/>
        <v>0</v>
      </c>
      <c r="T627" s="14">
        <f t="shared" si="146"/>
        <v>0</v>
      </c>
      <c r="U627" s="14">
        <f t="shared" si="147"/>
        <v>146.45777509766253</v>
      </c>
      <c r="V627" t="str">
        <f>IF(MOD(C627-Settings!$B$32,Settings!$B$33)&lt;Settings!$B$30,"Up","Down")</f>
        <v>Down</v>
      </c>
      <c r="W627" s="15">
        <f>IF(OR(E627&gt;Settings!$B$30,Q627&gt;Settings!$B$37),0,1)</f>
        <v>1</v>
      </c>
      <c r="X627" s="15">
        <f>IF(AND(W627=1,Q627&lt;=Settings!$B$36),1,0)</f>
        <v>0</v>
      </c>
    </row>
    <row r="628" spans="1:24" x14ac:dyDescent="0.25">
      <c r="A628">
        <v>6</v>
      </c>
      <c r="B628">
        <v>23</v>
      </c>
      <c r="C628" s="13">
        <f>Arrivals!F628</f>
        <v>1356.7587224740614</v>
      </c>
      <c r="D628" s="13">
        <f>Arrivals!K628</f>
        <v>300</v>
      </c>
      <c r="E628" s="14">
        <f>D628*8/Settings!$B$28+Settings!$B$29</f>
        <v>24.02</v>
      </c>
      <c r="F628" s="14">
        <f t="shared" si="137"/>
        <v>1356.7587224740614</v>
      </c>
      <c r="G628" s="14">
        <f t="shared" si="150"/>
        <v>1512.06</v>
      </c>
      <c r="H628" s="14">
        <f t="shared" si="138"/>
        <v>1512.06</v>
      </c>
      <c r="I628" s="14">
        <f>MOD(H628-Settings!$B$32,Settings!$B$33)</f>
        <v>72.059999999999945</v>
      </c>
      <c r="J628" s="14">
        <f>IF(I628&lt;Settings!$B$30,IF(Settings!$B$30-I628&gt;=E628,H628,H628+(Settings!$B$30-I628)+Settings!$B$31),H628+(Settings!$B$33-I628))</f>
        <v>1512.06</v>
      </c>
      <c r="K628" s="14">
        <f t="shared" si="139"/>
        <v>1536.08</v>
      </c>
      <c r="L628" s="14">
        <f t="shared" si="140"/>
        <v>1536.08</v>
      </c>
      <c r="M628" s="14">
        <f t="shared" si="151"/>
        <v>1512.8695307415267</v>
      </c>
      <c r="N628" s="14">
        <f t="shared" si="141"/>
        <v>1536.08</v>
      </c>
      <c r="O628" s="13">
        <f>Arrivals!I628</f>
        <v>1.6616147293608692</v>
      </c>
      <c r="P628" s="14">
        <f t="shared" si="142"/>
        <v>1537.7416147293609</v>
      </c>
      <c r="Q628" s="14">
        <f t="shared" si="143"/>
        <v>180.98289225529948</v>
      </c>
      <c r="R628" s="14">
        <f t="shared" si="144"/>
        <v>155.30127752593853</v>
      </c>
      <c r="S628" s="14">
        <f t="shared" si="145"/>
        <v>0</v>
      </c>
      <c r="T628" s="14">
        <f t="shared" si="146"/>
        <v>0</v>
      </c>
      <c r="U628" s="14">
        <f t="shared" si="147"/>
        <v>155.30127752593853</v>
      </c>
      <c r="V628" t="str">
        <f>IF(MOD(C628-Settings!$B$32,Settings!$B$33)&lt;Settings!$B$30,"Up","Down")</f>
        <v>Down</v>
      </c>
      <c r="W628" s="15">
        <f>IF(OR(E628&gt;Settings!$B$30,Q628&gt;Settings!$B$37),0,1)</f>
        <v>1</v>
      </c>
      <c r="X628" s="15">
        <f>IF(AND(W628=1,Q628&lt;=Settings!$B$36),1,0)</f>
        <v>0</v>
      </c>
    </row>
    <row r="629" spans="1:24" x14ac:dyDescent="0.25">
      <c r="A629">
        <v>6</v>
      </c>
      <c r="B629">
        <v>24</v>
      </c>
      <c r="C629" s="13">
        <f>Arrivals!F629</f>
        <v>1365.9830636153895</v>
      </c>
      <c r="D629" s="13">
        <f>Arrivals!K629</f>
        <v>300</v>
      </c>
      <c r="E629" s="14">
        <f>D629*8/Settings!$B$28+Settings!$B$29</f>
        <v>24.02</v>
      </c>
      <c r="F629" s="14">
        <f t="shared" si="137"/>
        <v>1365.9830636153895</v>
      </c>
      <c r="G629" s="14">
        <f t="shared" si="150"/>
        <v>1536.08</v>
      </c>
      <c r="H629" s="14">
        <f t="shared" si="138"/>
        <v>1536.08</v>
      </c>
      <c r="I629" s="14">
        <f>MOD(H629-Settings!$B$32,Settings!$B$33)</f>
        <v>96.079999999999927</v>
      </c>
      <c r="J629" s="14">
        <f>IF(I629&lt;Settings!$B$30,IF(Settings!$B$30-I629&gt;=E629,H629,H629+(Settings!$B$30-I629)+Settings!$B$31),H629+(Settings!$B$33-I629))</f>
        <v>1536.08</v>
      </c>
      <c r="K629" s="14">
        <f t="shared" si="139"/>
        <v>1560.1</v>
      </c>
      <c r="L629" s="14">
        <f t="shared" si="140"/>
        <v>1560.1</v>
      </c>
      <c r="M629" s="14">
        <f t="shared" si="151"/>
        <v>1537.7416147293609</v>
      </c>
      <c r="N629" s="14">
        <f t="shared" si="141"/>
        <v>1560.1</v>
      </c>
      <c r="O629" s="13">
        <f>Arrivals!I629</f>
        <v>0.60422898521294688</v>
      </c>
      <c r="P629" s="14">
        <f t="shared" si="142"/>
        <v>1560.7042289852129</v>
      </c>
      <c r="Q629" s="14">
        <f t="shared" si="143"/>
        <v>194.72116536982344</v>
      </c>
      <c r="R629" s="14">
        <f t="shared" si="144"/>
        <v>170.09693638461044</v>
      </c>
      <c r="S629" s="14">
        <f t="shared" si="145"/>
        <v>0</v>
      </c>
      <c r="T629" s="14">
        <f t="shared" si="146"/>
        <v>0</v>
      </c>
      <c r="U629" s="14">
        <f t="shared" si="147"/>
        <v>170.09693638461044</v>
      </c>
      <c r="V629" t="str">
        <f>IF(MOD(C629-Settings!$B$32,Settings!$B$33)&lt;Settings!$B$30,"Up","Down")</f>
        <v>Down</v>
      </c>
      <c r="W629" s="15">
        <f>IF(OR(E629&gt;Settings!$B$30,Q629&gt;Settings!$B$37),0,1)</f>
        <v>1</v>
      </c>
      <c r="X629" s="15">
        <f>IF(AND(W629=1,Q629&lt;=Settings!$B$36),1,0)</f>
        <v>0</v>
      </c>
    </row>
    <row r="630" spans="1:24" x14ac:dyDescent="0.25">
      <c r="A630">
        <v>6</v>
      </c>
      <c r="B630">
        <v>25</v>
      </c>
      <c r="C630" s="13">
        <f>Arrivals!F630</f>
        <v>1370.2337571838668</v>
      </c>
      <c r="D630" s="13">
        <f>Arrivals!K630</f>
        <v>300</v>
      </c>
      <c r="E630" s="14">
        <f>D630*8/Settings!$B$28+Settings!$B$29</f>
        <v>24.02</v>
      </c>
      <c r="F630" s="14">
        <f t="shared" si="137"/>
        <v>1370.2337571838668</v>
      </c>
      <c r="G630" s="14">
        <f t="shared" si="150"/>
        <v>1560.1</v>
      </c>
      <c r="H630" s="14">
        <f t="shared" si="138"/>
        <v>1560.1</v>
      </c>
      <c r="I630" s="14">
        <f>MOD(H630-Settings!$B$32,Settings!$B$33)</f>
        <v>120.09999999999991</v>
      </c>
      <c r="J630" s="14">
        <f>IF(I630&lt;Settings!$B$30,IF(Settings!$B$30-I630&gt;=E630,H630,H630+(Settings!$B$30-I630)+Settings!$B$31),H630+(Settings!$B$33-I630))</f>
        <v>1560.1</v>
      </c>
      <c r="K630" s="14">
        <f t="shared" si="139"/>
        <v>1584.12</v>
      </c>
      <c r="L630" s="14">
        <f t="shared" si="140"/>
        <v>1584.12</v>
      </c>
      <c r="M630" s="14">
        <f t="shared" si="151"/>
        <v>1560.7042289852129</v>
      </c>
      <c r="N630" s="14">
        <f t="shared" si="141"/>
        <v>1584.12</v>
      </c>
      <c r="O630" s="13">
        <f>Arrivals!I630</f>
        <v>1.8291244660460628</v>
      </c>
      <c r="P630" s="14">
        <f t="shared" si="142"/>
        <v>1585.949124466046</v>
      </c>
      <c r="Q630" s="14">
        <f t="shared" si="143"/>
        <v>215.71536728217916</v>
      </c>
      <c r="R630" s="14">
        <f t="shared" si="144"/>
        <v>189.86624281613308</v>
      </c>
      <c r="S630" s="14">
        <f t="shared" si="145"/>
        <v>0</v>
      </c>
      <c r="T630" s="14">
        <f t="shared" si="146"/>
        <v>0</v>
      </c>
      <c r="U630" s="14">
        <f t="shared" si="147"/>
        <v>189.86624281613308</v>
      </c>
      <c r="V630" t="str">
        <f>IF(MOD(C630-Settings!$B$32,Settings!$B$33)&lt;Settings!$B$30,"Up","Down")</f>
        <v>Down</v>
      </c>
      <c r="W630" s="15">
        <f>IF(OR(E630&gt;Settings!$B$30,Q630&gt;Settings!$B$37),0,1)</f>
        <v>1</v>
      </c>
      <c r="X630" s="15">
        <f>IF(AND(W630=1,Q630&lt;=Settings!$B$36),1,0)</f>
        <v>0</v>
      </c>
    </row>
    <row r="631" spans="1:24" x14ac:dyDescent="0.25">
      <c r="A631">
        <v>6</v>
      </c>
      <c r="B631">
        <v>26</v>
      </c>
      <c r="C631" s="13">
        <f>Arrivals!F631</f>
        <v>1410.8200326479307</v>
      </c>
      <c r="D631" s="13">
        <f>Arrivals!K631</f>
        <v>300</v>
      </c>
      <c r="E631" s="14">
        <f>D631*8/Settings!$B$28+Settings!$B$29</f>
        <v>24.02</v>
      </c>
      <c r="F631" s="14">
        <f t="shared" si="137"/>
        <v>1410.8200326479307</v>
      </c>
      <c r="G631" s="14">
        <f t="shared" si="150"/>
        <v>1584.12</v>
      </c>
      <c r="H631" s="14">
        <f t="shared" si="138"/>
        <v>1584.12</v>
      </c>
      <c r="I631" s="14">
        <f>MOD(H631-Settings!$B$32,Settings!$B$33)</f>
        <v>144.11999999999989</v>
      </c>
      <c r="J631" s="14">
        <f>IF(I631&lt;Settings!$B$30,IF(Settings!$B$30-I631&gt;=E631,H631,H631+(Settings!$B$30-I631)+Settings!$B$31),H631+(Settings!$B$33-I631))</f>
        <v>1584.12</v>
      </c>
      <c r="K631" s="14">
        <f t="shared" si="139"/>
        <v>1608.1399999999999</v>
      </c>
      <c r="L631" s="14">
        <f t="shared" si="140"/>
        <v>1608.1399999999999</v>
      </c>
      <c r="M631" s="14">
        <f t="shared" si="151"/>
        <v>1585.949124466046</v>
      </c>
      <c r="N631" s="14">
        <f t="shared" si="141"/>
        <v>1608.1399999999999</v>
      </c>
      <c r="O631" s="13">
        <f>Arrivals!I631</f>
        <v>0.55340498486847933</v>
      </c>
      <c r="P631" s="14">
        <f t="shared" si="142"/>
        <v>1608.6934049848683</v>
      </c>
      <c r="Q631" s="14">
        <f t="shared" si="143"/>
        <v>197.87337233693756</v>
      </c>
      <c r="R631" s="14">
        <f t="shared" si="144"/>
        <v>173.29996735206919</v>
      </c>
      <c r="S631" s="14">
        <f t="shared" si="145"/>
        <v>0</v>
      </c>
      <c r="T631" s="14">
        <f t="shared" si="146"/>
        <v>0</v>
      </c>
      <c r="U631" s="14">
        <f t="shared" si="147"/>
        <v>173.29996735206919</v>
      </c>
      <c r="V631" t="str">
        <f>IF(MOD(C631-Settings!$B$32,Settings!$B$33)&lt;Settings!$B$30,"Up","Down")</f>
        <v>Down</v>
      </c>
      <c r="W631" s="15">
        <f>IF(OR(E631&gt;Settings!$B$30,Q631&gt;Settings!$B$37),0,1)</f>
        <v>1</v>
      </c>
      <c r="X631" s="15">
        <f>IF(AND(W631=1,Q631&lt;=Settings!$B$36),1,0)</f>
        <v>0</v>
      </c>
    </row>
    <row r="632" spans="1:24" x14ac:dyDescent="0.25">
      <c r="A632">
        <v>6</v>
      </c>
      <c r="B632">
        <v>27</v>
      </c>
      <c r="C632" s="13">
        <f>Arrivals!F632</f>
        <v>1551.4738861121241</v>
      </c>
      <c r="D632" s="13">
        <f>Arrivals!K632</f>
        <v>300</v>
      </c>
      <c r="E632" s="14">
        <f>D632*8/Settings!$B$28+Settings!$B$29</f>
        <v>24.02</v>
      </c>
      <c r="F632" s="14">
        <f t="shared" si="137"/>
        <v>1551.4738861121241</v>
      </c>
      <c r="G632" s="14">
        <f t="shared" si="150"/>
        <v>1608.1399999999999</v>
      </c>
      <c r="H632" s="14">
        <f t="shared" si="138"/>
        <v>1608.1399999999999</v>
      </c>
      <c r="I632" s="14">
        <f>MOD(H632-Settings!$B$32,Settings!$B$33)</f>
        <v>168.13999999999987</v>
      </c>
      <c r="J632" s="14">
        <f>IF(I632&lt;Settings!$B$30,IF(Settings!$B$30-I632&gt;=E632,H632,H632+(Settings!$B$30-I632)+Settings!$B$31),H632+(Settings!$B$33-I632))</f>
        <v>1608.1399999999999</v>
      </c>
      <c r="K632" s="14">
        <f t="shared" si="139"/>
        <v>1632.1599999999999</v>
      </c>
      <c r="L632" s="14">
        <f t="shared" si="140"/>
        <v>1632.1599999999999</v>
      </c>
      <c r="M632" s="14">
        <f t="shared" si="151"/>
        <v>1608.6934049848683</v>
      </c>
      <c r="N632" s="14">
        <f t="shared" si="141"/>
        <v>1632.1599999999999</v>
      </c>
      <c r="O632" s="13">
        <f>Arrivals!I632</f>
        <v>3.5258630216555402</v>
      </c>
      <c r="P632" s="14">
        <f t="shared" si="142"/>
        <v>1635.6858630216555</v>
      </c>
      <c r="Q632" s="14">
        <f t="shared" si="143"/>
        <v>84.211976909531359</v>
      </c>
      <c r="R632" s="14">
        <f t="shared" si="144"/>
        <v>56.666113887875781</v>
      </c>
      <c r="S632" s="14">
        <f t="shared" si="145"/>
        <v>0</v>
      </c>
      <c r="T632" s="14">
        <f t="shared" si="146"/>
        <v>0</v>
      </c>
      <c r="U632" s="14">
        <f t="shared" si="147"/>
        <v>56.666113887875781</v>
      </c>
      <c r="V632" t="str">
        <f>IF(MOD(C632-Settings!$B$32,Settings!$B$33)&lt;Settings!$B$30,"Up","Down")</f>
        <v>Up</v>
      </c>
      <c r="W632" s="15">
        <f>IF(OR(E632&gt;Settings!$B$30,Q632&gt;Settings!$B$37),0,1)</f>
        <v>1</v>
      </c>
      <c r="X632" s="15">
        <f>IF(AND(W632=1,Q632&lt;=Settings!$B$36),1,0)</f>
        <v>1</v>
      </c>
    </row>
    <row r="633" spans="1:24" x14ac:dyDescent="0.25">
      <c r="A633">
        <v>6</v>
      </c>
      <c r="B633">
        <v>28</v>
      </c>
      <c r="C633" s="13">
        <f>Arrivals!F633</f>
        <v>1668.0162544368611</v>
      </c>
      <c r="D633" s="13">
        <f>Arrivals!K633</f>
        <v>300</v>
      </c>
      <c r="E633" s="14">
        <f>D633*8/Settings!$B$28+Settings!$B$29</f>
        <v>24.02</v>
      </c>
      <c r="F633" s="14">
        <f t="shared" si="137"/>
        <v>1668.0162544368611</v>
      </c>
      <c r="G633" s="14">
        <f t="shared" si="150"/>
        <v>1632.1599999999999</v>
      </c>
      <c r="H633" s="14">
        <f t="shared" si="138"/>
        <v>1668.0162544368611</v>
      </c>
      <c r="I633" s="14">
        <f>MOD(H633-Settings!$B$32,Settings!$B$33)</f>
        <v>228.01625443686112</v>
      </c>
      <c r="J633" s="14">
        <f>IF(I633&lt;Settings!$B$30,IF(Settings!$B$30-I633&gt;=E633,H633,H633+(Settings!$B$30-I633)+Settings!$B$31),H633+(Settings!$B$33-I633))</f>
        <v>1668.0162544368611</v>
      </c>
      <c r="K633" s="14">
        <f t="shared" si="139"/>
        <v>1692.0362544368611</v>
      </c>
      <c r="L633" s="14">
        <f t="shared" si="140"/>
        <v>1692.0362544368611</v>
      </c>
      <c r="M633" s="14">
        <f t="shared" si="151"/>
        <v>1635.6858630216555</v>
      </c>
      <c r="N633" s="14">
        <f t="shared" si="141"/>
        <v>1692.0362544368611</v>
      </c>
      <c r="O633" s="13">
        <f>Arrivals!I633</f>
        <v>12.340455279078634</v>
      </c>
      <c r="P633" s="14">
        <f t="shared" si="142"/>
        <v>1704.3767097159398</v>
      </c>
      <c r="Q633" s="14">
        <f t="shared" si="143"/>
        <v>36.360455279078678</v>
      </c>
      <c r="R633" s="14">
        <f t="shared" si="144"/>
        <v>0</v>
      </c>
      <c r="S633" s="14">
        <f t="shared" si="145"/>
        <v>0</v>
      </c>
      <c r="T633" s="14">
        <f t="shared" si="146"/>
        <v>0</v>
      </c>
      <c r="U633" s="14">
        <f t="shared" si="147"/>
        <v>0</v>
      </c>
      <c r="V633" t="str">
        <f>IF(MOD(C633-Settings!$B$32,Settings!$B$33)&lt;Settings!$B$30,"Up","Down")</f>
        <v>Up</v>
      </c>
      <c r="W633" s="15">
        <f>IF(OR(E633&gt;Settings!$B$30,Q633&gt;Settings!$B$37),0,1)</f>
        <v>1</v>
      </c>
      <c r="X633" s="15">
        <f>IF(AND(W633=1,Q633&lt;=Settings!$B$36),1,0)</f>
        <v>1</v>
      </c>
    </row>
    <row r="634" spans="1:24" x14ac:dyDescent="0.25">
      <c r="A634">
        <v>6</v>
      </c>
      <c r="B634">
        <v>29</v>
      </c>
      <c r="C634" s="13">
        <f>Arrivals!F634</f>
        <v>1708.6288979436404</v>
      </c>
      <c r="D634" s="13">
        <f>Arrivals!K634</f>
        <v>300</v>
      </c>
      <c r="E634" s="14">
        <f>D634*8/Settings!$B$28+Settings!$B$29</f>
        <v>24.02</v>
      </c>
      <c r="F634" s="14">
        <f t="shared" si="137"/>
        <v>1708.6288979436404</v>
      </c>
      <c r="G634" s="14">
        <f t="shared" si="150"/>
        <v>1692.0362544368611</v>
      </c>
      <c r="H634" s="14">
        <f t="shared" si="138"/>
        <v>1708.6288979436404</v>
      </c>
      <c r="I634" s="14">
        <f>MOD(H634-Settings!$B$32,Settings!$B$33)</f>
        <v>268.62889794364037</v>
      </c>
      <c r="J634" s="14">
        <f>IF(I634&lt;Settings!$B$30,IF(Settings!$B$30-I634&gt;=E634,H634,H634+(Settings!$B$30-I634)+Settings!$B$31),H634+(Settings!$B$33-I634))</f>
        <v>1708.6288979436404</v>
      </c>
      <c r="K634" s="14">
        <f t="shared" si="139"/>
        <v>1732.6488979436403</v>
      </c>
      <c r="L634" s="14">
        <f t="shared" si="140"/>
        <v>1732.6488979436403</v>
      </c>
      <c r="M634" s="14">
        <f t="shared" si="151"/>
        <v>1704.3767097159398</v>
      </c>
      <c r="N634" s="14">
        <f t="shared" si="141"/>
        <v>1732.6488979436403</v>
      </c>
      <c r="O634" s="13">
        <f>Arrivals!I634</f>
        <v>2.7950146055524683</v>
      </c>
      <c r="P634" s="14">
        <f t="shared" si="142"/>
        <v>1735.4439125491929</v>
      </c>
      <c r="Q634" s="14">
        <f t="shared" si="143"/>
        <v>26.815014605552506</v>
      </c>
      <c r="R634" s="14">
        <f t="shared" si="144"/>
        <v>0</v>
      </c>
      <c r="S634" s="14">
        <f t="shared" si="145"/>
        <v>0</v>
      </c>
      <c r="T634" s="14">
        <f t="shared" si="146"/>
        <v>0</v>
      </c>
      <c r="U634" s="14">
        <f t="shared" si="147"/>
        <v>0</v>
      </c>
      <c r="V634" t="str">
        <f>IF(MOD(C634-Settings!$B$32,Settings!$B$33)&lt;Settings!$B$30,"Up","Down")</f>
        <v>Up</v>
      </c>
      <c r="W634" s="15">
        <f>IF(OR(E634&gt;Settings!$B$30,Q634&gt;Settings!$B$37),0,1)</f>
        <v>1</v>
      </c>
      <c r="X634" s="15">
        <f>IF(AND(W634=1,Q634&lt;=Settings!$B$36),1,0)</f>
        <v>1</v>
      </c>
    </row>
    <row r="635" spans="1:24" x14ac:dyDescent="0.25">
      <c r="A635">
        <v>6</v>
      </c>
      <c r="B635">
        <v>30</v>
      </c>
      <c r="C635" s="13">
        <f>Arrivals!F635</f>
        <v>1773.1012455952796</v>
      </c>
      <c r="D635" s="13">
        <f>Arrivals!K635</f>
        <v>300</v>
      </c>
      <c r="E635" s="14">
        <f>D635*8/Settings!$B$28+Settings!$B$29</f>
        <v>24.02</v>
      </c>
      <c r="F635" s="14">
        <f t="shared" si="137"/>
        <v>1773.1012455952796</v>
      </c>
      <c r="G635" s="14">
        <f t="shared" si="150"/>
        <v>1732.6488979436403</v>
      </c>
      <c r="H635" s="14">
        <f t="shared" si="138"/>
        <v>1773.1012455952796</v>
      </c>
      <c r="I635" s="14">
        <f>MOD(H635-Settings!$B$32,Settings!$B$33)</f>
        <v>333.10124559527958</v>
      </c>
      <c r="J635" s="14">
        <f>IF(I635&lt;Settings!$B$30,IF(Settings!$B$30-I635&gt;=E635,H635,H635+(Settings!$B$30-I635)+Settings!$B$31),H635+(Settings!$B$33-I635))</f>
        <v>1773.1012455952796</v>
      </c>
      <c r="K635" s="14">
        <f t="shared" si="139"/>
        <v>1797.1212455952796</v>
      </c>
      <c r="L635" s="14">
        <f t="shared" si="140"/>
        <v>1797.1212455952796</v>
      </c>
      <c r="M635" s="14">
        <f t="shared" si="151"/>
        <v>1735.4439125491929</v>
      </c>
      <c r="N635" s="14">
        <f t="shared" si="141"/>
        <v>1797.1212455952796</v>
      </c>
      <c r="O635" s="13">
        <f>Arrivals!I635</f>
        <v>2.6322979800040138</v>
      </c>
      <c r="P635" s="14">
        <f t="shared" si="142"/>
        <v>1799.7535435752836</v>
      </c>
      <c r="Q635" s="14">
        <f t="shared" si="143"/>
        <v>26.65229798000405</v>
      </c>
      <c r="R635" s="14">
        <f t="shared" si="144"/>
        <v>0</v>
      </c>
      <c r="S635" s="14">
        <f t="shared" si="145"/>
        <v>0</v>
      </c>
      <c r="T635" s="14">
        <f t="shared" si="146"/>
        <v>0</v>
      </c>
      <c r="U635" s="14">
        <f t="shared" si="147"/>
        <v>0</v>
      </c>
      <c r="V635" t="str">
        <f>IF(MOD(C635-Settings!$B$32,Settings!$B$33)&lt;Settings!$B$30,"Up","Down")</f>
        <v>Up</v>
      </c>
      <c r="W635" s="15">
        <f>IF(OR(E635&gt;Settings!$B$30,Q635&gt;Settings!$B$37),0,1)</f>
        <v>1</v>
      </c>
      <c r="X635" s="15">
        <f>IF(AND(W635=1,Q635&lt;=Settings!$B$36),1,0)</f>
        <v>1</v>
      </c>
    </row>
    <row r="636" spans="1:24" x14ac:dyDescent="0.25">
      <c r="A636">
        <v>6</v>
      </c>
      <c r="B636">
        <v>31</v>
      </c>
      <c r="C636" s="13">
        <f>Arrivals!F636</f>
        <v>1783.8750235475572</v>
      </c>
      <c r="D636" s="13">
        <f>Arrivals!K636</f>
        <v>300</v>
      </c>
      <c r="E636" s="14">
        <f>D636*8/Settings!$B$28+Settings!$B$29</f>
        <v>24.02</v>
      </c>
      <c r="F636" s="14">
        <f t="shared" si="137"/>
        <v>1783.8750235475572</v>
      </c>
      <c r="G636" s="14">
        <f t="shared" si="150"/>
        <v>1797.1212455952796</v>
      </c>
      <c r="H636" s="14">
        <f t="shared" si="138"/>
        <v>1797.1212455952796</v>
      </c>
      <c r="I636" s="14">
        <f>MOD(H636-Settings!$B$32,Settings!$B$33)</f>
        <v>357.12124559527956</v>
      </c>
      <c r="J636" s="14">
        <f>IF(I636&lt;Settings!$B$30,IF(Settings!$B$30-I636&gt;=E636,H636,H636+(Settings!$B$30-I636)+Settings!$B$31),H636+(Settings!$B$33-I636))</f>
        <v>1797.1212455952796</v>
      </c>
      <c r="K636" s="14">
        <f t="shared" si="139"/>
        <v>1821.1412455952795</v>
      </c>
      <c r="L636" s="14">
        <f t="shared" si="140"/>
        <v>1821.1412455952795</v>
      </c>
      <c r="M636" s="14">
        <f t="shared" si="151"/>
        <v>1799.7535435752836</v>
      </c>
      <c r="N636" s="14">
        <f t="shared" si="141"/>
        <v>1821.1412455952795</v>
      </c>
      <c r="O636" s="13">
        <f>Arrivals!I636</f>
        <v>3.0817031364030636</v>
      </c>
      <c r="P636" s="14">
        <f t="shared" si="142"/>
        <v>1824.2229487316827</v>
      </c>
      <c r="Q636" s="14">
        <f t="shared" si="143"/>
        <v>40.347925184125415</v>
      </c>
      <c r="R636" s="14">
        <f t="shared" si="144"/>
        <v>13.246222047722313</v>
      </c>
      <c r="S636" s="14">
        <f t="shared" si="145"/>
        <v>0</v>
      </c>
      <c r="T636" s="14">
        <f t="shared" si="146"/>
        <v>0</v>
      </c>
      <c r="U636" s="14">
        <f t="shared" si="147"/>
        <v>13.246222047722313</v>
      </c>
      <c r="V636" t="str">
        <f>IF(MOD(C636-Settings!$B$32,Settings!$B$33)&lt;Settings!$B$30,"Up","Down")</f>
        <v>Up</v>
      </c>
      <c r="W636" s="15">
        <f>IF(OR(E636&gt;Settings!$B$30,Q636&gt;Settings!$B$37),0,1)</f>
        <v>1</v>
      </c>
      <c r="X636" s="15">
        <f>IF(AND(W636=1,Q636&lt;=Settings!$B$36),1,0)</f>
        <v>1</v>
      </c>
    </row>
    <row r="637" spans="1:24" x14ac:dyDescent="0.25">
      <c r="A637">
        <v>6</v>
      </c>
      <c r="B637">
        <v>32</v>
      </c>
      <c r="C637" s="13">
        <f>Arrivals!F637</f>
        <v>1822.7610897047314</v>
      </c>
      <c r="D637" s="13">
        <f>Arrivals!K637</f>
        <v>300</v>
      </c>
      <c r="E637" s="14">
        <f>D637*8/Settings!$B$28+Settings!$B$29</f>
        <v>24.02</v>
      </c>
      <c r="F637" s="14">
        <f t="shared" si="137"/>
        <v>1822.7610897047314</v>
      </c>
      <c r="G637" s="14">
        <f t="shared" si="150"/>
        <v>1821.1412455952795</v>
      </c>
      <c r="H637" s="14">
        <f t="shared" si="138"/>
        <v>1822.7610897047314</v>
      </c>
      <c r="I637" s="14">
        <f>MOD(H637-Settings!$B$32,Settings!$B$33)</f>
        <v>382.76108970473138</v>
      </c>
      <c r="J637" s="14">
        <f>IF(I637&lt;Settings!$B$30,IF(Settings!$B$30-I637&gt;=E637,H637,H637+(Settings!$B$30-I637)+Settings!$B$31),H637+(Settings!$B$33-I637))</f>
        <v>1822.7610897047314</v>
      </c>
      <c r="K637" s="14">
        <f t="shared" si="139"/>
        <v>1846.7810897047314</v>
      </c>
      <c r="L637" s="14">
        <f t="shared" si="140"/>
        <v>1846.7810897047314</v>
      </c>
      <c r="M637" s="14">
        <f t="shared" si="151"/>
        <v>1824.2229487316827</v>
      </c>
      <c r="N637" s="14">
        <f t="shared" si="141"/>
        <v>1846.7810897047314</v>
      </c>
      <c r="O637" s="13">
        <f>Arrivals!I637</f>
        <v>2.4062713184007158</v>
      </c>
      <c r="P637" s="14">
        <f t="shared" si="142"/>
        <v>1849.1873610231321</v>
      </c>
      <c r="Q637" s="14">
        <f t="shared" si="143"/>
        <v>26.426271318400723</v>
      </c>
      <c r="R637" s="14">
        <f t="shared" si="144"/>
        <v>0</v>
      </c>
      <c r="S637" s="14">
        <f t="shared" si="145"/>
        <v>0</v>
      </c>
      <c r="T637" s="14">
        <f t="shared" si="146"/>
        <v>0</v>
      </c>
      <c r="U637" s="14">
        <f t="shared" si="147"/>
        <v>0</v>
      </c>
      <c r="V637" t="str">
        <f>IF(MOD(C637-Settings!$B$32,Settings!$B$33)&lt;Settings!$B$30,"Up","Down")</f>
        <v>Up</v>
      </c>
      <c r="W637" s="15">
        <f>IF(OR(E637&gt;Settings!$B$30,Q637&gt;Settings!$B$37),0,1)</f>
        <v>1</v>
      </c>
      <c r="X637" s="15">
        <f>IF(AND(W637=1,Q637&lt;=Settings!$B$36),1,0)</f>
        <v>1</v>
      </c>
    </row>
    <row r="638" spans="1:24" x14ac:dyDescent="0.25">
      <c r="A638">
        <v>6</v>
      </c>
      <c r="B638">
        <v>33</v>
      </c>
      <c r="C638" s="13">
        <f>Arrivals!F638</f>
        <v>1844.1471221530912</v>
      </c>
      <c r="D638" s="13">
        <f>Arrivals!K638</f>
        <v>300</v>
      </c>
      <c r="E638" s="14">
        <f>D638*8/Settings!$B$28+Settings!$B$29</f>
        <v>24.02</v>
      </c>
      <c r="F638" s="14">
        <f t="shared" si="137"/>
        <v>1844.1471221530912</v>
      </c>
      <c r="G638" s="14">
        <f t="shared" si="150"/>
        <v>1846.7810897047314</v>
      </c>
      <c r="H638" s="14">
        <f t="shared" si="138"/>
        <v>1846.7810897047314</v>
      </c>
      <c r="I638" s="14">
        <f>MOD(H638-Settings!$B$32,Settings!$B$33)</f>
        <v>406.78108970473136</v>
      </c>
      <c r="J638" s="14">
        <f>IF(I638&lt;Settings!$B$30,IF(Settings!$B$30-I638&gt;=E638,H638,H638+(Settings!$B$30-I638)+Settings!$B$31),H638+(Settings!$B$33-I638))</f>
        <v>1846.7810897047314</v>
      </c>
      <c r="K638" s="14">
        <f t="shared" si="139"/>
        <v>1870.8010897047313</v>
      </c>
      <c r="L638" s="14">
        <f t="shared" si="140"/>
        <v>1870.8010897047313</v>
      </c>
      <c r="M638" s="14">
        <f t="shared" si="151"/>
        <v>1849.1873610231321</v>
      </c>
      <c r="N638" s="14">
        <f t="shared" si="141"/>
        <v>1870.8010897047313</v>
      </c>
      <c r="O638" s="13">
        <f>Arrivals!I638</f>
        <v>3.4035963951407671</v>
      </c>
      <c r="P638" s="14">
        <f t="shared" si="142"/>
        <v>1874.2046860998721</v>
      </c>
      <c r="Q638" s="14">
        <f t="shared" si="143"/>
        <v>30.057563946780874</v>
      </c>
      <c r="R638" s="14">
        <f t="shared" si="144"/>
        <v>2.6339675516401257</v>
      </c>
      <c r="S638" s="14">
        <f t="shared" si="145"/>
        <v>0</v>
      </c>
      <c r="T638" s="14">
        <f t="shared" si="146"/>
        <v>0</v>
      </c>
      <c r="U638" s="14">
        <f t="shared" si="147"/>
        <v>2.6339675516401257</v>
      </c>
      <c r="V638" t="str">
        <f>IF(MOD(C638-Settings!$B$32,Settings!$B$33)&lt;Settings!$B$30,"Up","Down")</f>
        <v>Up</v>
      </c>
      <c r="W638" s="15">
        <f>IF(OR(E638&gt;Settings!$B$30,Q638&gt;Settings!$B$37),0,1)</f>
        <v>1</v>
      </c>
      <c r="X638" s="15">
        <f>IF(AND(W638=1,Q638&lt;=Settings!$B$36),1,0)</f>
        <v>1</v>
      </c>
    </row>
    <row r="639" spans="1:24" x14ac:dyDescent="0.25">
      <c r="A639">
        <v>6</v>
      </c>
      <c r="B639">
        <v>34</v>
      </c>
      <c r="C639" s="13">
        <f>Arrivals!F639</f>
        <v>1862.4975615646929</v>
      </c>
      <c r="D639" s="13">
        <f>Arrivals!K639</f>
        <v>300</v>
      </c>
      <c r="E639" s="14">
        <f>D639*8/Settings!$B$28+Settings!$B$29</f>
        <v>24.02</v>
      </c>
      <c r="F639" s="14">
        <f t="shared" si="137"/>
        <v>1862.4975615646929</v>
      </c>
      <c r="G639" s="14">
        <f t="shared" ref="G639:G670" si="152">K638</f>
        <v>1870.8010897047313</v>
      </c>
      <c r="H639" s="14">
        <f t="shared" si="138"/>
        <v>1870.8010897047313</v>
      </c>
      <c r="I639" s="14">
        <f>MOD(H639-Settings!$B$32,Settings!$B$33)</f>
        <v>430.80108970473134</v>
      </c>
      <c r="J639" s="14">
        <f>IF(I639&lt;Settings!$B$30,IF(Settings!$B$30-I639&gt;=E639,H639,H639+(Settings!$B$30-I639)+Settings!$B$31),H639+(Settings!$B$33-I639))</f>
        <v>1870.8010897047313</v>
      </c>
      <c r="K639" s="14">
        <f t="shared" si="139"/>
        <v>1894.8210897047313</v>
      </c>
      <c r="L639" s="14">
        <f t="shared" si="140"/>
        <v>1894.8210897047313</v>
      </c>
      <c r="M639" s="14">
        <f t="shared" ref="M639:M670" si="153">P638</f>
        <v>1874.2046860998721</v>
      </c>
      <c r="N639" s="14">
        <f t="shared" si="141"/>
        <v>1894.8210897047313</v>
      </c>
      <c r="O639" s="13">
        <f>Arrivals!I639</f>
        <v>8.942272599347719</v>
      </c>
      <c r="P639" s="14">
        <f t="shared" si="142"/>
        <v>1903.763362304079</v>
      </c>
      <c r="Q639" s="14">
        <f t="shared" si="143"/>
        <v>41.265800739386123</v>
      </c>
      <c r="R639" s="14">
        <f t="shared" si="144"/>
        <v>8.303528140038452</v>
      </c>
      <c r="S639" s="14">
        <f t="shared" si="145"/>
        <v>0</v>
      </c>
      <c r="T639" s="14">
        <f t="shared" si="146"/>
        <v>0</v>
      </c>
      <c r="U639" s="14">
        <f t="shared" si="147"/>
        <v>8.303528140038452</v>
      </c>
      <c r="V639" t="str">
        <f>IF(MOD(C639-Settings!$B$32,Settings!$B$33)&lt;Settings!$B$30,"Up","Down")</f>
        <v>Up</v>
      </c>
      <c r="W639" s="15">
        <f>IF(OR(E639&gt;Settings!$B$30,Q639&gt;Settings!$B$37),0,1)</f>
        <v>1</v>
      </c>
      <c r="X639" s="15">
        <f>IF(AND(W639=1,Q639&lt;=Settings!$B$36),1,0)</f>
        <v>1</v>
      </c>
    </row>
    <row r="640" spans="1:24" x14ac:dyDescent="0.25">
      <c r="A640">
        <v>6</v>
      </c>
      <c r="B640">
        <v>35</v>
      </c>
      <c r="C640" s="13">
        <f>Arrivals!F640</f>
        <v>1914.2380073652887</v>
      </c>
      <c r="D640" s="13">
        <f>Arrivals!K640</f>
        <v>300</v>
      </c>
      <c r="E640" s="14">
        <f>D640*8/Settings!$B$28+Settings!$B$29</f>
        <v>24.02</v>
      </c>
      <c r="F640" s="14">
        <f t="shared" si="137"/>
        <v>1914.2380073652887</v>
      </c>
      <c r="G640" s="14">
        <f t="shared" si="152"/>
        <v>1894.8210897047313</v>
      </c>
      <c r="H640" s="14">
        <f t="shared" si="138"/>
        <v>1914.2380073652887</v>
      </c>
      <c r="I640" s="14">
        <f>MOD(H640-Settings!$B$32,Settings!$B$33)</f>
        <v>474.23800736528869</v>
      </c>
      <c r="J640" s="14">
        <f>IF(I640&lt;Settings!$B$30,IF(Settings!$B$30-I640&gt;=E640,H640,H640+(Settings!$B$30-I640)+Settings!$B$31),H640+(Settings!$B$33-I640))</f>
        <v>1914.2380073652887</v>
      </c>
      <c r="K640" s="14">
        <f t="shared" si="139"/>
        <v>1938.2580073652887</v>
      </c>
      <c r="L640" s="14">
        <f t="shared" si="140"/>
        <v>1938.2580073652887</v>
      </c>
      <c r="M640" s="14">
        <f t="shared" si="153"/>
        <v>1903.763362304079</v>
      </c>
      <c r="N640" s="14">
        <f t="shared" si="141"/>
        <v>1938.2580073652887</v>
      </c>
      <c r="O640" s="13">
        <f>Arrivals!I640</f>
        <v>6.5316435706900053</v>
      </c>
      <c r="P640" s="14">
        <f t="shared" si="142"/>
        <v>1944.7896509359787</v>
      </c>
      <c r="Q640" s="14">
        <f t="shared" si="143"/>
        <v>30.551643570689976</v>
      </c>
      <c r="R640" s="14">
        <f t="shared" si="144"/>
        <v>0</v>
      </c>
      <c r="S640" s="14">
        <f t="shared" si="145"/>
        <v>0</v>
      </c>
      <c r="T640" s="14">
        <f t="shared" si="146"/>
        <v>0</v>
      </c>
      <c r="U640" s="14">
        <f t="shared" si="147"/>
        <v>0</v>
      </c>
      <c r="V640" t="str">
        <f>IF(MOD(C640-Settings!$B$32,Settings!$B$33)&lt;Settings!$B$30,"Up","Down")</f>
        <v>Up</v>
      </c>
      <c r="W640" s="15">
        <f>IF(OR(E640&gt;Settings!$B$30,Q640&gt;Settings!$B$37),0,1)</f>
        <v>1</v>
      </c>
      <c r="X640" s="15">
        <f>IF(AND(W640=1,Q640&lt;=Settings!$B$36),1,0)</f>
        <v>1</v>
      </c>
    </row>
    <row r="641" spans="1:24" x14ac:dyDescent="0.25">
      <c r="A641">
        <v>6</v>
      </c>
      <c r="B641">
        <v>36</v>
      </c>
      <c r="C641" s="13">
        <f>Arrivals!F641</f>
        <v>1961.2382935532512</v>
      </c>
      <c r="D641" s="13">
        <f>Arrivals!K641</f>
        <v>300</v>
      </c>
      <c r="E641" s="14">
        <f>D641*8/Settings!$B$28+Settings!$B$29</f>
        <v>24.02</v>
      </c>
      <c r="F641" s="14">
        <f t="shared" si="137"/>
        <v>1961.2382935532512</v>
      </c>
      <c r="G641" s="14">
        <f t="shared" si="152"/>
        <v>1938.2580073652887</v>
      </c>
      <c r="H641" s="14">
        <f t="shared" si="138"/>
        <v>1961.2382935532512</v>
      </c>
      <c r="I641" s="14">
        <f>MOD(H641-Settings!$B$32,Settings!$B$33)</f>
        <v>521.2382935532512</v>
      </c>
      <c r="J641" s="14">
        <f>IF(I641&lt;Settings!$B$30,IF(Settings!$B$30-I641&gt;=E641,H641,H641+(Settings!$B$30-I641)+Settings!$B$31),H641+(Settings!$B$33-I641))</f>
        <v>1961.2382935532512</v>
      </c>
      <c r="K641" s="14">
        <f t="shared" si="139"/>
        <v>1985.2582935532512</v>
      </c>
      <c r="L641" s="14">
        <f t="shared" si="140"/>
        <v>1985.2582935532512</v>
      </c>
      <c r="M641" s="14">
        <f t="shared" si="153"/>
        <v>1944.7896509359787</v>
      </c>
      <c r="N641" s="14">
        <f t="shared" si="141"/>
        <v>1985.2582935532512</v>
      </c>
      <c r="O641" s="13">
        <f>Arrivals!I641</f>
        <v>3.5010328821674075</v>
      </c>
      <c r="P641" s="14">
        <f t="shared" si="142"/>
        <v>1988.7593264354186</v>
      </c>
      <c r="Q641" s="14">
        <f t="shared" si="143"/>
        <v>27.521032882167447</v>
      </c>
      <c r="R641" s="14">
        <f t="shared" si="144"/>
        <v>0</v>
      </c>
      <c r="S641" s="14">
        <f t="shared" si="145"/>
        <v>0</v>
      </c>
      <c r="T641" s="14">
        <f t="shared" si="146"/>
        <v>0</v>
      </c>
      <c r="U641" s="14">
        <f t="shared" si="147"/>
        <v>0</v>
      </c>
      <c r="V641" t="str">
        <f>IF(MOD(C641-Settings!$B$32,Settings!$B$33)&lt;Settings!$B$30,"Up","Down")</f>
        <v>Up</v>
      </c>
      <c r="W641" s="15">
        <f>IF(OR(E641&gt;Settings!$B$30,Q641&gt;Settings!$B$37),0,1)</f>
        <v>1</v>
      </c>
      <c r="X641" s="15">
        <f>IF(AND(W641=1,Q641&lt;=Settings!$B$36),1,0)</f>
        <v>1</v>
      </c>
    </row>
    <row r="642" spans="1:24" x14ac:dyDescent="0.25">
      <c r="A642">
        <v>6</v>
      </c>
      <c r="B642">
        <v>37</v>
      </c>
      <c r="C642" s="13">
        <f>Arrivals!F642</f>
        <v>1978.1380751918866</v>
      </c>
      <c r="D642" s="13">
        <f>Arrivals!K642</f>
        <v>300</v>
      </c>
      <c r="E642" s="14">
        <f>D642*8/Settings!$B$28+Settings!$B$29</f>
        <v>24.02</v>
      </c>
      <c r="F642" s="14">
        <f t="shared" si="137"/>
        <v>1978.1380751918866</v>
      </c>
      <c r="G642" s="14">
        <f t="shared" si="152"/>
        <v>1985.2582935532512</v>
      </c>
      <c r="H642" s="14">
        <f t="shared" si="138"/>
        <v>1985.2582935532512</v>
      </c>
      <c r="I642" s="14">
        <f>MOD(H642-Settings!$B$32,Settings!$B$33)</f>
        <v>545.25829355325118</v>
      </c>
      <c r="J642" s="14">
        <f>IF(I642&lt;Settings!$B$30,IF(Settings!$B$30-I642&gt;=E642,H642,H642+(Settings!$B$30-I642)+Settings!$B$31),H642+(Settings!$B$33-I642))</f>
        <v>1985.2582935532512</v>
      </c>
      <c r="K642" s="14">
        <f t="shared" si="139"/>
        <v>2009.2782935532512</v>
      </c>
      <c r="L642" s="14">
        <f t="shared" si="140"/>
        <v>2009.2782935532512</v>
      </c>
      <c r="M642" s="14">
        <f t="shared" si="153"/>
        <v>1988.7593264354186</v>
      </c>
      <c r="N642" s="14">
        <f t="shared" si="141"/>
        <v>2009.2782935532512</v>
      </c>
      <c r="O642" s="13">
        <f>Arrivals!I642</f>
        <v>3.7556431432649457</v>
      </c>
      <c r="P642" s="14">
        <f t="shared" si="142"/>
        <v>2013.0339366965161</v>
      </c>
      <c r="Q642" s="14">
        <f t="shared" si="143"/>
        <v>34.895861504629465</v>
      </c>
      <c r="R642" s="14">
        <f t="shared" si="144"/>
        <v>7.1202183613645502</v>
      </c>
      <c r="S642" s="14">
        <f t="shared" si="145"/>
        <v>0</v>
      </c>
      <c r="T642" s="14">
        <f t="shared" si="146"/>
        <v>0</v>
      </c>
      <c r="U642" s="14">
        <f t="shared" si="147"/>
        <v>7.1202183613645502</v>
      </c>
      <c r="V642" t="str">
        <f>IF(MOD(C642-Settings!$B$32,Settings!$B$33)&lt;Settings!$B$30,"Up","Down")</f>
        <v>Up</v>
      </c>
      <c r="W642" s="15">
        <f>IF(OR(E642&gt;Settings!$B$30,Q642&gt;Settings!$B$37),0,1)</f>
        <v>1</v>
      </c>
      <c r="X642" s="15">
        <f>IF(AND(W642=1,Q642&lt;=Settings!$B$36),1,0)</f>
        <v>1</v>
      </c>
    </row>
    <row r="643" spans="1:24" x14ac:dyDescent="0.25">
      <c r="A643">
        <v>6</v>
      </c>
      <c r="B643">
        <v>38</v>
      </c>
      <c r="C643" s="13">
        <f>Arrivals!F643</f>
        <v>2041.0649017142416</v>
      </c>
      <c r="D643" s="13">
        <f>Arrivals!K643</f>
        <v>300</v>
      </c>
      <c r="E643" s="14">
        <f>D643*8/Settings!$B$28+Settings!$B$29</f>
        <v>24.02</v>
      </c>
      <c r="F643" s="14">
        <f t="shared" si="137"/>
        <v>2041.0649017142416</v>
      </c>
      <c r="G643" s="14">
        <f t="shared" si="152"/>
        <v>2009.2782935532512</v>
      </c>
      <c r="H643" s="14">
        <f t="shared" si="138"/>
        <v>2041.0649017142416</v>
      </c>
      <c r="I643" s="14">
        <f>MOD(H643-Settings!$B$32,Settings!$B$33)</f>
        <v>601.06490171424161</v>
      </c>
      <c r="J643" s="14">
        <f>IF(I643&lt;Settings!$B$30,IF(Settings!$B$30-I643&gt;=E643,H643,H643+(Settings!$B$30-I643)+Settings!$B$31),H643+(Settings!$B$33-I643))</f>
        <v>2160</v>
      </c>
      <c r="K643" s="14">
        <f t="shared" si="139"/>
        <v>2184.02</v>
      </c>
      <c r="L643" s="14">
        <f t="shared" si="140"/>
        <v>2184.02</v>
      </c>
      <c r="M643" s="14">
        <f t="shared" si="153"/>
        <v>2013.0339366965161</v>
      </c>
      <c r="N643" s="14">
        <f t="shared" si="141"/>
        <v>2184.02</v>
      </c>
      <c r="O643" s="13">
        <f>Arrivals!I643</f>
        <v>3.311992510378357</v>
      </c>
      <c r="P643" s="14">
        <f t="shared" si="142"/>
        <v>2187.3319925103783</v>
      </c>
      <c r="Q643" s="14">
        <f t="shared" si="143"/>
        <v>146.2670907961367</v>
      </c>
      <c r="R643" s="14">
        <f t="shared" si="144"/>
        <v>0</v>
      </c>
      <c r="S643" s="14">
        <f t="shared" si="145"/>
        <v>118.93509828575839</v>
      </c>
      <c r="T643" s="14">
        <f t="shared" si="146"/>
        <v>0</v>
      </c>
      <c r="U643" s="14">
        <f t="shared" si="147"/>
        <v>118.93509828575839</v>
      </c>
      <c r="V643" t="str">
        <f>IF(MOD(C643-Settings!$B$32,Settings!$B$33)&lt;Settings!$B$30,"Up","Down")</f>
        <v>Down</v>
      </c>
      <c r="W643" s="15">
        <f>IF(OR(E643&gt;Settings!$B$30,Q643&gt;Settings!$B$37),0,1)</f>
        <v>1</v>
      </c>
      <c r="X643" s="15">
        <f>IF(AND(W643=1,Q643&lt;=Settings!$B$36),1,0)</f>
        <v>0</v>
      </c>
    </row>
    <row r="644" spans="1:24" x14ac:dyDescent="0.25">
      <c r="A644">
        <v>6</v>
      </c>
      <c r="B644">
        <v>39</v>
      </c>
      <c r="C644" s="13">
        <f>Arrivals!F644</f>
        <v>2073.6619441888938</v>
      </c>
      <c r="D644" s="13">
        <f>Arrivals!K644</f>
        <v>300</v>
      </c>
      <c r="E644" s="14">
        <f>D644*8/Settings!$B$28+Settings!$B$29</f>
        <v>24.02</v>
      </c>
      <c r="F644" s="14">
        <f t="shared" si="137"/>
        <v>2073.6619441888938</v>
      </c>
      <c r="G644" s="14">
        <f t="shared" si="152"/>
        <v>2184.02</v>
      </c>
      <c r="H644" s="14">
        <f t="shared" si="138"/>
        <v>2184.02</v>
      </c>
      <c r="I644" s="14">
        <f>MOD(H644-Settings!$B$32,Settings!$B$33)</f>
        <v>24.019999999999982</v>
      </c>
      <c r="J644" s="14">
        <f>IF(I644&lt;Settings!$B$30,IF(Settings!$B$30-I644&gt;=E644,H644,H644+(Settings!$B$30-I644)+Settings!$B$31),H644+(Settings!$B$33-I644))</f>
        <v>2184.02</v>
      </c>
      <c r="K644" s="14">
        <f t="shared" si="139"/>
        <v>2208.04</v>
      </c>
      <c r="L644" s="14">
        <f t="shared" si="140"/>
        <v>2208.04</v>
      </c>
      <c r="M644" s="14">
        <f t="shared" si="153"/>
        <v>2187.3319925103783</v>
      </c>
      <c r="N644" s="14">
        <f t="shared" si="141"/>
        <v>2208.04</v>
      </c>
      <c r="O644" s="13">
        <f>Arrivals!I644</f>
        <v>4.0190366877411554</v>
      </c>
      <c r="P644" s="14">
        <f t="shared" si="142"/>
        <v>2212.0590366877409</v>
      </c>
      <c r="Q644" s="14">
        <f t="shared" si="143"/>
        <v>138.39709249884709</v>
      </c>
      <c r="R644" s="14">
        <f t="shared" si="144"/>
        <v>110.35805581110617</v>
      </c>
      <c r="S644" s="14">
        <f t="shared" si="145"/>
        <v>0</v>
      </c>
      <c r="T644" s="14">
        <f t="shared" si="146"/>
        <v>0</v>
      </c>
      <c r="U644" s="14">
        <f t="shared" si="147"/>
        <v>110.35805581110617</v>
      </c>
      <c r="V644" t="str">
        <f>IF(MOD(C644-Settings!$B$32,Settings!$B$33)&lt;Settings!$B$30,"Up","Down")</f>
        <v>Down</v>
      </c>
      <c r="W644" s="15">
        <f>IF(OR(E644&gt;Settings!$B$30,Q644&gt;Settings!$B$37),0,1)</f>
        <v>1</v>
      </c>
      <c r="X644" s="15">
        <f>IF(AND(W644=1,Q644&lt;=Settings!$B$36),1,0)</f>
        <v>0</v>
      </c>
    </row>
    <row r="645" spans="1:24" x14ac:dyDescent="0.25">
      <c r="A645">
        <v>6</v>
      </c>
      <c r="B645">
        <v>40</v>
      </c>
      <c r="C645" s="13">
        <f>Arrivals!F645</f>
        <v>2192.5292419521152</v>
      </c>
      <c r="D645" s="13">
        <f>Arrivals!K645</f>
        <v>300</v>
      </c>
      <c r="E645" s="14">
        <f>D645*8/Settings!$B$28+Settings!$B$29</f>
        <v>24.02</v>
      </c>
      <c r="F645" s="14">
        <f t="shared" si="137"/>
        <v>2192.5292419521152</v>
      </c>
      <c r="G645" s="14">
        <f t="shared" si="152"/>
        <v>2208.04</v>
      </c>
      <c r="H645" s="14">
        <f t="shared" si="138"/>
        <v>2208.04</v>
      </c>
      <c r="I645" s="14">
        <f>MOD(H645-Settings!$B$32,Settings!$B$33)</f>
        <v>48.039999999999964</v>
      </c>
      <c r="J645" s="14">
        <f>IF(I645&lt;Settings!$B$30,IF(Settings!$B$30-I645&gt;=E645,H645,H645+(Settings!$B$30-I645)+Settings!$B$31),H645+(Settings!$B$33-I645))</f>
        <v>2208.04</v>
      </c>
      <c r="K645" s="14">
        <f t="shared" si="139"/>
        <v>2232.06</v>
      </c>
      <c r="L645" s="14">
        <f t="shared" si="140"/>
        <v>2232.06</v>
      </c>
      <c r="M645" s="14">
        <f t="shared" si="153"/>
        <v>2212.0590366877409</v>
      </c>
      <c r="N645" s="14">
        <f t="shared" si="141"/>
        <v>2232.06</v>
      </c>
      <c r="O645" s="13">
        <f>Arrivals!I645</f>
        <v>2.0837944853930801</v>
      </c>
      <c r="P645" s="14">
        <f t="shared" si="142"/>
        <v>2234.1437944853928</v>
      </c>
      <c r="Q645" s="14">
        <f t="shared" si="143"/>
        <v>41.614552533277674</v>
      </c>
      <c r="R645" s="14">
        <f t="shared" si="144"/>
        <v>15.510758047884792</v>
      </c>
      <c r="S645" s="14">
        <f t="shared" si="145"/>
        <v>0</v>
      </c>
      <c r="T645" s="14">
        <f t="shared" si="146"/>
        <v>0</v>
      </c>
      <c r="U645" s="14">
        <f t="shared" si="147"/>
        <v>15.510758047884792</v>
      </c>
      <c r="V645" t="str">
        <f>IF(MOD(C645-Settings!$B$32,Settings!$B$33)&lt;Settings!$B$30,"Up","Down")</f>
        <v>Up</v>
      </c>
      <c r="W645" s="15">
        <f>IF(OR(E645&gt;Settings!$B$30,Q645&gt;Settings!$B$37),0,1)</f>
        <v>1</v>
      </c>
      <c r="X645" s="15">
        <f>IF(AND(W645=1,Q645&lt;=Settings!$B$36),1,0)</f>
        <v>1</v>
      </c>
    </row>
    <row r="646" spans="1:24" x14ac:dyDescent="0.25">
      <c r="A646">
        <v>6</v>
      </c>
      <c r="B646">
        <v>41</v>
      </c>
      <c r="C646" s="13">
        <f>Arrivals!F646</f>
        <v>2196.9896199442173</v>
      </c>
      <c r="D646" s="13">
        <f>Arrivals!K646</f>
        <v>300</v>
      </c>
      <c r="E646" s="14">
        <f>D646*8/Settings!$B$28+Settings!$B$29</f>
        <v>24.02</v>
      </c>
      <c r="F646" s="14">
        <f t="shared" ref="F646:F709" si="154">C646</f>
        <v>2196.9896199442173</v>
      </c>
      <c r="G646" s="14">
        <f t="shared" si="152"/>
        <v>2232.06</v>
      </c>
      <c r="H646" s="14">
        <f t="shared" ref="H646:H709" si="155">MAX(F646,G646)</f>
        <v>2232.06</v>
      </c>
      <c r="I646" s="14">
        <f>MOD(H646-Settings!$B$32,Settings!$B$33)</f>
        <v>72.059999999999945</v>
      </c>
      <c r="J646" s="14">
        <f>IF(I646&lt;Settings!$B$30,IF(Settings!$B$30-I646&gt;=E646,H646,H646+(Settings!$B$30-I646)+Settings!$B$31),H646+(Settings!$B$33-I646))</f>
        <v>2232.06</v>
      </c>
      <c r="K646" s="14">
        <f t="shared" ref="K646:K709" si="156">J646+E646</f>
        <v>2256.08</v>
      </c>
      <c r="L646" s="14">
        <f t="shared" ref="L646:L709" si="157">K646</f>
        <v>2256.08</v>
      </c>
      <c r="M646" s="14">
        <f t="shared" si="153"/>
        <v>2234.1437944853928</v>
      </c>
      <c r="N646" s="14">
        <f t="shared" ref="N646:N709" si="158">MAX(L646,M646)</f>
        <v>2256.08</v>
      </c>
      <c r="O646" s="13">
        <f>Arrivals!I646</f>
        <v>1.8315521436456192</v>
      </c>
      <c r="P646" s="14">
        <f t="shared" ref="P646:P709" si="159">N646+O646</f>
        <v>2257.9115521436456</v>
      </c>
      <c r="Q646" s="14">
        <f t="shared" ref="Q646:Q709" si="160">P646-C646</f>
        <v>60.921932199428284</v>
      </c>
      <c r="R646" s="14">
        <f t="shared" ref="R646:R709" si="161">H646-F646</f>
        <v>35.070380055782607</v>
      </c>
      <c r="S646" s="14">
        <f t="shared" ref="S646:S709" si="162">J646-H646</f>
        <v>0</v>
      </c>
      <c r="T646" s="14">
        <f t="shared" ref="T646:T709" si="163">N646-L646</f>
        <v>0</v>
      </c>
      <c r="U646" s="14">
        <f t="shared" ref="U646:U709" si="164">R646+S646+T646</f>
        <v>35.070380055782607</v>
      </c>
      <c r="V646" t="str">
        <f>IF(MOD(C646-Settings!$B$32,Settings!$B$33)&lt;Settings!$B$30,"Up","Down")</f>
        <v>Up</v>
      </c>
      <c r="W646" s="15">
        <f>IF(OR(E646&gt;Settings!$B$30,Q646&gt;Settings!$B$37),0,1)</f>
        <v>1</v>
      </c>
      <c r="X646" s="15">
        <f>IF(AND(W646=1,Q646&lt;=Settings!$B$36),1,0)</f>
        <v>1</v>
      </c>
    </row>
    <row r="647" spans="1:24" x14ac:dyDescent="0.25">
      <c r="A647">
        <v>6</v>
      </c>
      <c r="B647">
        <v>42</v>
      </c>
      <c r="C647" s="13">
        <f>Arrivals!F647</f>
        <v>2204.3196374336876</v>
      </c>
      <c r="D647" s="13">
        <f>Arrivals!K647</f>
        <v>300</v>
      </c>
      <c r="E647" s="14">
        <f>D647*8/Settings!$B$28+Settings!$B$29</f>
        <v>24.02</v>
      </c>
      <c r="F647" s="14">
        <f t="shared" si="154"/>
        <v>2204.3196374336876</v>
      </c>
      <c r="G647" s="14">
        <f t="shared" si="152"/>
        <v>2256.08</v>
      </c>
      <c r="H647" s="14">
        <f t="shared" si="155"/>
        <v>2256.08</v>
      </c>
      <c r="I647" s="14">
        <f>MOD(H647-Settings!$B$32,Settings!$B$33)</f>
        <v>96.079999999999927</v>
      </c>
      <c r="J647" s="14">
        <f>IF(I647&lt;Settings!$B$30,IF(Settings!$B$30-I647&gt;=E647,H647,H647+(Settings!$B$30-I647)+Settings!$B$31),H647+(Settings!$B$33-I647))</f>
        <v>2256.08</v>
      </c>
      <c r="K647" s="14">
        <f t="shared" si="156"/>
        <v>2280.1</v>
      </c>
      <c r="L647" s="14">
        <f t="shared" si="157"/>
        <v>2280.1</v>
      </c>
      <c r="M647" s="14">
        <f t="shared" si="153"/>
        <v>2257.9115521436456</v>
      </c>
      <c r="N647" s="14">
        <f t="shared" si="158"/>
        <v>2280.1</v>
      </c>
      <c r="O647" s="13">
        <f>Arrivals!I647</f>
        <v>3.510061989510898</v>
      </c>
      <c r="P647" s="14">
        <f t="shared" si="159"/>
        <v>2283.610061989511</v>
      </c>
      <c r="Q647" s="14">
        <f t="shared" si="160"/>
        <v>79.290424555823392</v>
      </c>
      <c r="R647" s="14">
        <f t="shared" si="161"/>
        <v>51.760362566312324</v>
      </c>
      <c r="S647" s="14">
        <f t="shared" si="162"/>
        <v>0</v>
      </c>
      <c r="T647" s="14">
        <f t="shared" si="163"/>
        <v>0</v>
      </c>
      <c r="U647" s="14">
        <f t="shared" si="164"/>
        <v>51.760362566312324</v>
      </c>
      <c r="V647" t="str">
        <f>IF(MOD(C647-Settings!$B$32,Settings!$B$33)&lt;Settings!$B$30,"Up","Down")</f>
        <v>Up</v>
      </c>
      <c r="W647" s="15">
        <f>IF(OR(E647&gt;Settings!$B$30,Q647&gt;Settings!$B$37),0,1)</f>
        <v>1</v>
      </c>
      <c r="X647" s="15">
        <f>IF(AND(W647=1,Q647&lt;=Settings!$B$36),1,0)</f>
        <v>1</v>
      </c>
    </row>
    <row r="648" spans="1:24" x14ac:dyDescent="0.25">
      <c r="A648">
        <v>6</v>
      </c>
      <c r="B648">
        <v>43</v>
      </c>
      <c r="C648" s="13">
        <f>Arrivals!F648</f>
        <v>2299.3890711833119</v>
      </c>
      <c r="D648" s="13">
        <f>Arrivals!K648</f>
        <v>300</v>
      </c>
      <c r="E648" s="14">
        <f>D648*8/Settings!$B$28+Settings!$B$29</f>
        <v>24.02</v>
      </c>
      <c r="F648" s="14">
        <f t="shared" si="154"/>
        <v>2299.3890711833119</v>
      </c>
      <c r="G648" s="14">
        <f t="shared" si="152"/>
        <v>2280.1</v>
      </c>
      <c r="H648" s="14">
        <f t="shared" si="155"/>
        <v>2299.3890711833119</v>
      </c>
      <c r="I648" s="14">
        <f>MOD(H648-Settings!$B$32,Settings!$B$33)</f>
        <v>139.3890711833119</v>
      </c>
      <c r="J648" s="14">
        <f>IF(I648&lt;Settings!$B$30,IF(Settings!$B$30-I648&gt;=E648,H648,H648+(Settings!$B$30-I648)+Settings!$B$31),H648+(Settings!$B$33-I648))</f>
        <v>2299.3890711833119</v>
      </c>
      <c r="K648" s="14">
        <f t="shared" si="156"/>
        <v>2323.4090711833119</v>
      </c>
      <c r="L648" s="14">
        <f t="shared" si="157"/>
        <v>2323.4090711833119</v>
      </c>
      <c r="M648" s="14">
        <f t="shared" si="153"/>
        <v>2283.610061989511</v>
      </c>
      <c r="N648" s="14">
        <f t="shared" si="158"/>
        <v>2323.4090711833119</v>
      </c>
      <c r="O648" s="13">
        <f>Arrivals!I648</f>
        <v>2.0564227687052816</v>
      </c>
      <c r="P648" s="14">
        <f t="shared" si="159"/>
        <v>2325.4654939520174</v>
      </c>
      <c r="Q648" s="14">
        <f t="shared" si="160"/>
        <v>26.07642276870547</v>
      </c>
      <c r="R648" s="14">
        <f t="shared" si="161"/>
        <v>0</v>
      </c>
      <c r="S648" s="14">
        <f t="shared" si="162"/>
        <v>0</v>
      </c>
      <c r="T648" s="14">
        <f t="shared" si="163"/>
        <v>0</v>
      </c>
      <c r="U648" s="14">
        <f t="shared" si="164"/>
        <v>0</v>
      </c>
      <c r="V648" t="str">
        <f>IF(MOD(C648-Settings!$B$32,Settings!$B$33)&lt;Settings!$B$30,"Up","Down")</f>
        <v>Up</v>
      </c>
      <c r="W648" s="15">
        <f>IF(OR(E648&gt;Settings!$B$30,Q648&gt;Settings!$B$37),0,1)</f>
        <v>1</v>
      </c>
      <c r="X648" s="15">
        <f>IF(AND(W648=1,Q648&lt;=Settings!$B$36),1,0)</f>
        <v>1</v>
      </c>
    </row>
    <row r="649" spans="1:24" x14ac:dyDescent="0.25">
      <c r="A649">
        <v>6</v>
      </c>
      <c r="B649">
        <v>44</v>
      </c>
      <c r="C649" s="13">
        <f>Arrivals!F649</f>
        <v>2369.1219323239443</v>
      </c>
      <c r="D649" s="13">
        <f>Arrivals!K649</f>
        <v>300</v>
      </c>
      <c r="E649" s="14">
        <f>D649*8/Settings!$B$28+Settings!$B$29</f>
        <v>24.02</v>
      </c>
      <c r="F649" s="14">
        <f t="shared" si="154"/>
        <v>2369.1219323239443</v>
      </c>
      <c r="G649" s="14">
        <f t="shared" si="152"/>
        <v>2323.4090711833119</v>
      </c>
      <c r="H649" s="14">
        <f t="shared" si="155"/>
        <v>2369.1219323239443</v>
      </c>
      <c r="I649" s="14">
        <f>MOD(H649-Settings!$B$32,Settings!$B$33)</f>
        <v>209.12193232394429</v>
      </c>
      <c r="J649" s="14">
        <f>IF(I649&lt;Settings!$B$30,IF(Settings!$B$30-I649&gt;=E649,H649,H649+(Settings!$B$30-I649)+Settings!$B$31),H649+(Settings!$B$33-I649))</f>
        <v>2369.1219323239443</v>
      </c>
      <c r="K649" s="14">
        <f t="shared" si="156"/>
        <v>2393.1419323239443</v>
      </c>
      <c r="L649" s="14">
        <f t="shared" si="157"/>
        <v>2393.1419323239443</v>
      </c>
      <c r="M649" s="14">
        <f t="shared" si="153"/>
        <v>2325.4654939520174</v>
      </c>
      <c r="N649" s="14">
        <f t="shared" si="158"/>
        <v>2393.1419323239443</v>
      </c>
      <c r="O649" s="13">
        <f>Arrivals!I649</f>
        <v>6.9191504925594733</v>
      </c>
      <c r="P649" s="14">
        <f t="shared" si="159"/>
        <v>2400.0610828165036</v>
      </c>
      <c r="Q649" s="14">
        <f t="shared" si="160"/>
        <v>30.939150492559293</v>
      </c>
      <c r="R649" s="14">
        <f t="shared" si="161"/>
        <v>0</v>
      </c>
      <c r="S649" s="14">
        <f t="shared" si="162"/>
        <v>0</v>
      </c>
      <c r="T649" s="14">
        <f t="shared" si="163"/>
        <v>0</v>
      </c>
      <c r="U649" s="14">
        <f t="shared" si="164"/>
        <v>0</v>
      </c>
      <c r="V649" t="str">
        <f>IF(MOD(C649-Settings!$B$32,Settings!$B$33)&lt;Settings!$B$30,"Up","Down")</f>
        <v>Up</v>
      </c>
      <c r="W649" s="15">
        <f>IF(OR(E649&gt;Settings!$B$30,Q649&gt;Settings!$B$37),0,1)</f>
        <v>1</v>
      </c>
      <c r="X649" s="15">
        <f>IF(AND(W649=1,Q649&lt;=Settings!$B$36),1,0)</f>
        <v>1</v>
      </c>
    </row>
    <row r="650" spans="1:24" x14ac:dyDescent="0.25">
      <c r="A650">
        <v>6</v>
      </c>
      <c r="B650">
        <v>45</v>
      </c>
      <c r="C650" s="13">
        <f>Arrivals!F650</f>
        <v>2502.5185109706276</v>
      </c>
      <c r="D650" s="13">
        <f>Arrivals!K650</f>
        <v>300</v>
      </c>
      <c r="E650" s="14">
        <f>D650*8/Settings!$B$28+Settings!$B$29</f>
        <v>24.02</v>
      </c>
      <c r="F650" s="14">
        <f t="shared" si="154"/>
        <v>2502.5185109706276</v>
      </c>
      <c r="G650" s="14">
        <f t="shared" si="152"/>
        <v>2393.1419323239443</v>
      </c>
      <c r="H650" s="14">
        <f t="shared" si="155"/>
        <v>2502.5185109706276</v>
      </c>
      <c r="I650" s="14">
        <f>MOD(H650-Settings!$B$32,Settings!$B$33)</f>
        <v>342.51851097062763</v>
      </c>
      <c r="J650" s="14">
        <f>IF(I650&lt;Settings!$B$30,IF(Settings!$B$30-I650&gt;=E650,H650,H650+(Settings!$B$30-I650)+Settings!$B$31),H650+(Settings!$B$33-I650))</f>
        <v>2502.5185109706276</v>
      </c>
      <c r="K650" s="14">
        <f t="shared" si="156"/>
        <v>2526.5385109706276</v>
      </c>
      <c r="L650" s="14">
        <f t="shared" si="157"/>
        <v>2526.5385109706276</v>
      </c>
      <c r="M650" s="14">
        <f t="shared" si="153"/>
        <v>2400.0610828165036</v>
      </c>
      <c r="N650" s="14">
        <f t="shared" si="158"/>
        <v>2526.5385109706276</v>
      </c>
      <c r="O650" s="13">
        <f>Arrivals!I650</f>
        <v>5.5141348677106921</v>
      </c>
      <c r="P650" s="14">
        <f t="shared" si="159"/>
        <v>2532.0526458383383</v>
      </c>
      <c r="Q650" s="14">
        <f t="shared" si="160"/>
        <v>29.534134867710691</v>
      </c>
      <c r="R650" s="14">
        <f t="shared" si="161"/>
        <v>0</v>
      </c>
      <c r="S650" s="14">
        <f t="shared" si="162"/>
        <v>0</v>
      </c>
      <c r="T650" s="14">
        <f t="shared" si="163"/>
        <v>0</v>
      </c>
      <c r="U650" s="14">
        <f t="shared" si="164"/>
        <v>0</v>
      </c>
      <c r="V650" t="str">
        <f>IF(MOD(C650-Settings!$B$32,Settings!$B$33)&lt;Settings!$B$30,"Up","Down")</f>
        <v>Up</v>
      </c>
      <c r="W650" s="15">
        <f>IF(OR(E650&gt;Settings!$B$30,Q650&gt;Settings!$B$37),0,1)</f>
        <v>1</v>
      </c>
      <c r="X650" s="15">
        <f>IF(AND(W650=1,Q650&lt;=Settings!$B$36),1,0)</f>
        <v>1</v>
      </c>
    </row>
    <row r="651" spans="1:24" x14ac:dyDescent="0.25">
      <c r="A651">
        <v>6</v>
      </c>
      <c r="B651">
        <v>46</v>
      </c>
      <c r="C651" s="13">
        <f>Arrivals!F651</f>
        <v>2554.20923829413</v>
      </c>
      <c r="D651" s="13">
        <f>Arrivals!K651</f>
        <v>300</v>
      </c>
      <c r="E651" s="14">
        <f>D651*8/Settings!$B$28+Settings!$B$29</f>
        <v>24.02</v>
      </c>
      <c r="F651" s="14">
        <f t="shared" si="154"/>
        <v>2554.20923829413</v>
      </c>
      <c r="G651" s="14">
        <f t="shared" si="152"/>
        <v>2526.5385109706276</v>
      </c>
      <c r="H651" s="14">
        <f t="shared" si="155"/>
        <v>2554.20923829413</v>
      </c>
      <c r="I651" s="14">
        <f>MOD(H651-Settings!$B$32,Settings!$B$33)</f>
        <v>394.20923829413005</v>
      </c>
      <c r="J651" s="14">
        <f>IF(I651&lt;Settings!$B$30,IF(Settings!$B$30-I651&gt;=E651,H651,H651+(Settings!$B$30-I651)+Settings!$B$31),H651+(Settings!$B$33-I651))</f>
        <v>2554.20923829413</v>
      </c>
      <c r="K651" s="14">
        <f t="shared" si="156"/>
        <v>2578.22923829413</v>
      </c>
      <c r="L651" s="14">
        <f t="shared" si="157"/>
        <v>2578.22923829413</v>
      </c>
      <c r="M651" s="14">
        <f t="shared" si="153"/>
        <v>2532.0526458383383</v>
      </c>
      <c r="N651" s="14">
        <f t="shared" si="158"/>
        <v>2578.22923829413</v>
      </c>
      <c r="O651" s="13">
        <f>Arrivals!I651</f>
        <v>2.8932270016851538</v>
      </c>
      <c r="P651" s="14">
        <f t="shared" si="159"/>
        <v>2581.1224652958153</v>
      </c>
      <c r="Q651" s="14">
        <f t="shared" si="160"/>
        <v>26.9132270016853</v>
      </c>
      <c r="R651" s="14">
        <f t="shared" si="161"/>
        <v>0</v>
      </c>
      <c r="S651" s="14">
        <f t="shared" si="162"/>
        <v>0</v>
      </c>
      <c r="T651" s="14">
        <f t="shared" si="163"/>
        <v>0</v>
      </c>
      <c r="U651" s="14">
        <f t="shared" si="164"/>
        <v>0</v>
      </c>
      <c r="V651" t="str">
        <f>IF(MOD(C651-Settings!$B$32,Settings!$B$33)&lt;Settings!$B$30,"Up","Down")</f>
        <v>Up</v>
      </c>
      <c r="W651" s="15">
        <f>IF(OR(E651&gt;Settings!$B$30,Q651&gt;Settings!$B$37),0,1)</f>
        <v>1</v>
      </c>
      <c r="X651" s="15">
        <f>IF(AND(W651=1,Q651&lt;=Settings!$B$36),1,0)</f>
        <v>1</v>
      </c>
    </row>
    <row r="652" spans="1:24" x14ac:dyDescent="0.25">
      <c r="A652">
        <v>6</v>
      </c>
      <c r="B652">
        <v>47</v>
      </c>
      <c r="C652" s="13">
        <f>Arrivals!F652</f>
        <v>2619.1316185620576</v>
      </c>
      <c r="D652" s="13">
        <f>Arrivals!K652</f>
        <v>300</v>
      </c>
      <c r="E652" s="14">
        <f>D652*8/Settings!$B$28+Settings!$B$29</f>
        <v>24.02</v>
      </c>
      <c r="F652" s="14">
        <f t="shared" si="154"/>
        <v>2619.1316185620576</v>
      </c>
      <c r="G652" s="14">
        <f t="shared" si="152"/>
        <v>2578.22923829413</v>
      </c>
      <c r="H652" s="14">
        <f t="shared" si="155"/>
        <v>2619.1316185620576</v>
      </c>
      <c r="I652" s="14">
        <f>MOD(H652-Settings!$B$32,Settings!$B$33)</f>
        <v>459.13161856205761</v>
      </c>
      <c r="J652" s="14">
        <f>IF(I652&lt;Settings!$B$30,IF(Settings!$B$30-I652&gt;=E652,H652,H652+(Settings!$B$30-I652)+Settings!$B$31),H652+(Settings!$B$33-I652))</f>
        <v>2619.1316185620576</v>
      </c>
      <c r="K652" s="14">
        <f t="shared" si="156"/>
        <v>2643.1516185620576</v>
      </c>
      <c r="L652" s="14">
        <f t="shared" si="157"/>
        <v>2643.1516185620576</v>
      </c>
      <c r="M652" s="14">
        <f t="shared" si="153"/>
        <v>2581.1224652958153</v>
      </c>
      <c r="N652" s="14">
        <f t="shared" si="158"/>
        <v>2643.1516185620576</v>
      </c>
      <c r="O652" s="13">
        <f>Arrivals!I652</f>
        <v>0.70775744199471913</v>
      </c>
      <c r="P652" s="14">
        <f t="shared" si="159"/>
        <v>2643.8593760040521</v>
      </c>
      <c r="Q652" s="14">
        <f t="shared" si="160"/>
        <v>24.727757441994527</v>
      </c>
      <c r="R652" s="14">
        <f t="shared" si="161"/>
        <v>0</v>
      </c>
      <c r="S652" s="14">
        <f t="shared" si="162"/>
        <v>0</v>
      </c>
      <c r="T652" s="14">
        <f t="shared" si="163"/>
        <v>0</v>
      </c>
      <c r="U652" s="14">
        <f t="shared" si="164"/>
        <v>0</v>
      </c>
      <c r="V652" t="str">
        <f>IF(MOD(C652-Settings!$B$32,Settings!$B$33)&lt;Settings!$B$30,"Up","Down")</f>
        <v>Up</v>
      </c>
      <c r="W652" s="15">
        <f>IF(OR(E652&gt;Settings!$B$30,Q652&gt;Settings!$B$37),0,1)</f>
        <v>1</v>
      </c>
      <c r="X652" s="15">
        <f>IF(AND(W652=1,Q652&lt;=Settings!$B$36),1,0)</f>
        <v>1</v>
      </c>
    </row>
    <row r="653" spans="1:24" x14ac:dyDescent="0.25">
      <c r="A653">
        <v>6</v>
      </c>
      <c r="B653">
        <v>48</v>
      </c>
      <c r="C653" s="13">
        <f>Arrivals!F653</f>
        <v>2622.0657847015591</v>
      </c>
      <c r="D653" s="13">
        <f>Arrivals!K653</f>
        <v>300</v>
      </c>
      <c r="E653" s="14">
        <f>D653*8/Settings!$B$28+Settings!$B$29</f>
        <v>24.02</v>
      </c>
      <c r="F653" s="14">
        <f t="shared" si="154"/>
        <v>2622.0657847015591</v>
      </c>
      <c r="G653" s="14">
        <f t="shared" si="152"/>
        <v>2643.1516185620576</v>
      </c>
      <c r="H653" s="14">
        <f t="shared" si="155"/>
        <v>2643.1516185620576</v>
      </c>
      <c r="I653" s="14">
        <f>MOD(H653-Settings!$B$32,Settings!$B$33)</f>
        <v>483.15161856205759</v>
      </c>
      <c r="J653" s="14">
        <f>IF(I653&lt;Settings!$B$30,IF(Settings!$B$30-I653&gt;=E653,H653,H653+(Settings!$B$30-I653)+Settings!$B$31),H653+(Settings!$B$33-I653))</f>
        <v>2643.1516185620576</v>
      </c>
      <c r="K653" s="14">
        <f t="shared" si="156"/>
        <v>2667.1716185620576</v>
      </c>
      <c r="L653" s="14">
        <f t="shared" si="157"/>
        <v>2667.1716185620576</v>
      </c>
      <c r="M653" s="14">
        <f t="shared" si="153"/>
        <v>2643.8593760040521</v>
      </c>
      <c r="N653" s="14">
        <f t="shared" si="158"/>
        <v>2667.1716185620576</v>
      </c>
      <c r="O653" s="13">
        <f>Arrivals!I653</f>
        <v>3.4823757053866529</v>
      </c>
      <c r="P653" s="14">
        <f t="shared" si="159"/>
        <v>2670.6539942674444</v>
      </c>
      <c r="Q653" s="14">
        <f t="shared" si="160"/>
        <v>48.588209565885336</v>
      </c>
      <c r="R653" s="14">
        <f t="shared" si="161"/>
        <v>21.085833860498497</v>
      </c>
      <c r="S653" s="14">
        <f t="shared" si="162"/>
        <v>0</v>
      </c>
      <c r="T653" s="14">
        <f t="shared" si="163"/>
        <v>0</v>
      </c>
      <c r="U653" s="14">
        <f t="shared" si="164"/>
        <v>21.085833860498497</v>
      </c>
      <c r="V653" t="str">
        <f>IF(MOD(C653-Settings!$B$32,Settings!$B$33)&lt;Settings!$B$30,"Up","Down")</f>
        <v>Up</v>
      </c>
      <c r="W653" s="15">
        <f>IF(OR(E653&gt;Settings!$B$30,Q653&gt;Settings!$B$37),0,1)</f>
        <v>1</v>
      </c>
      <c r="X653" s="15">
        <f>IF(AND(W653=1,Q653&lt;=Settings!$B$36),1,0)</f>
        <v>1</v>
      </c>
    </row>
    <row r="654" spans="1:24" x14ac:dyDescent="0.25">
      <c r="A654">
        <v>6</v>
      </c>
      <c r="B654">
        <v>49</v>
      </c>
      <c r="C654" s="13">
        <f>Arrivals!F654</f>
        <v>2630.8131087863599</v>
      </c>
      <c r="D654" s="13">
        <f>Arrivals!K654</f>
        <v>300</v>
      </c>
      <c r="E654" s="14">
        <f>D654*8/Settings!$B$28+Settings!$B$29</f>
        <v>24.02</v>
      </c>
      <c r="F654" s="14">
        <f t="shared" si="154"/>
        <v>2630.8131087863599</v>
      </c>
      <c r="G654" s="14">
        <f t="shared" si="152"/>
        <v>2667.1716185620576</v>
      </c>
      <c r="H654" s="14">
        <f t="shared" si="155"/>
        <v>2667.1716185620576</v>
      </c>
      <c r="I654" s="14">
        <f>MOD(H654-Settings!$B$32,Settings!$B$33)</f>
        <v>507.17161856205757</v>
      </c>
      <c r="J654" s="14">
        <f>IF(I654&lt;Settings!$B$30,IF(Settings!$B$30-I654&gt;=E654,H654,H654+(Settings!$B$30-I654)+Settings!$B$31),H654+(Settings!$B$33-I654))</f>
        <v>2667.1716185620576</v>
      </c>
      <c r="K654" s="14">
        <f t="shared" si="156"/>
        <v>2691.1916185620576</v>
      </c>
      <c r="L654" s="14">
        <f t="shared" si="157"/>
        <v>2691.1916185620576</v>
      </c>
      <c r="M654" s="14">
        <f t="shared" si="153"/>
        <v>2670.6539942674444</v>
      </c>
      <c r="N654" s="14">
        <f t="shared" si="158"/>
        <v>2691.1916185620576</v>
      </c>
      <c r="O654" s="13">
        <f>Arrivals!I654</f>
        <v>7.9247556566810511</v>
      </c>
      <c r="P654" s="14">
        <f t="shared" si="159"/>
        <v>2699.1163742187387</v>
      </c>
      <c r="Q654" s="14">
        <f t="shared" si="160"/>
        <v>68.303265432378794</v>
      </c>
      <c r="R654" s="14">
        <f t="shared" si="161"/>
        <v>36.358509775697712</v>
      </c>
      <c r="S654" s="14">
        <f t="shared" si="162"/>
        <v>0</v>
      </c>
      <c r="T654" s="14">
        <f t="shared" si="163"/>
        <v>0</v>
      </c>
      <c r="U654" s="14">
        <f t="shared" si="164"/>
        <v>36.358509775697712</v>
      </c>
      <c r="V654" t="str">
        <f>IF(MOD(C654-Settings!$B$32,Settings!$B$33)&lt;Settings!$B$30,"Up","Down")</f>
        <v>Up</v>
      </c>
      <c r="W654" s="15">
        <f>IF(OR(E654&gt;Settings!$B$30,Q654&gt;Settings!$B$37),0,1)</f>
        <v>1</v>
      </c>
      <c r="X654" s="15">
        <f>IF(AND(W654=1,Q654&lt;=Settings!$B$36),1,0)</f>
        <v>1</v>
      </c>
    </row>
    <row r="655" spans="1:24" x14ac:dyDescent="0.25">
      <c r="A655">
        <v>6</v>
      </c>
      <c r="B655">
        <v>50</v>
      </c>
      <c r="C655" s="13">
        <f>Arrivals!F655</f>
        <v>2632.811832842805</v>
      </c>
      <c r="D655" s="13">
        <f>Arrivals!K655</f>
        <v>300</v>
      </c>
      <c r="E655" s="14">
        <f>D655*8/Settings!$B$28+Settings!$B$29</f>
        <v>24.02</v>
      </c>
      <c r="F655" s="14">
        <f t="shared" si="154"/>
        <v>2632.811832842805</v>
      </c>
      <c r="G655" s="14">
        <f t="shared" si="152"/>
        <v>2691.1916185620576</v>
      </c>
      <c r="H655" s="14">
        <f t="shared" si="155"/>
        <v>2691.1916185620576</v>
      </c>
      <c r="I655" s="14">
        <f>MOD(H655-Settings!$B$32,Settings!$B$33)</f>
        <v>531.19161856205756</v>
      </c>
      <c r="J655" s="14">
        <f>IF(I655&lt;Settings!$B$30,IF(Settings!$B$30-I655&gt;=E655,H655,H655+(Settings!$B$30-I655)+Settings!$B$31),H655+(Settings!$B$33-I655))</f>
        <v>2691.1916185620576</v>
      </c>
      <c r="K655" s="14">
        <f t="shared" si="156"/>
        <v>2715.2116185620575</v>
      </c>
      <c r="L655" s="14">
        <f t="shared" si="157"/>
        <v>2715.2116185620575</v>
      </c>
      <c r="M655" s="14">
        <f t="shared" si="153"/>
        <v>2699.1163742187387</v>
      </c>
      <c r="N655" s="14">
        <f t="shared" si="158"/>
        <v>2715.2116185620575</v>
      </c>
      <c r="O655" s="13">
        <f>Arrivals!I655</f>
        <v>1.0330094666714533</v>
      </c>
      <c r="P655" s="14">
        <f t="shared" si="159"/>
        <v>2716.244628028729</v>
      </c>
      <c r="Q655" s="14">
        <f t="shared" si="160"/>
        <v>83.432795185924078</v>
      </c>
      <c r="R655" s="14">
        <f t="shared" si="161"/>
        <v>58.379785719252595</v>
      </c>
      <c r="S655" s="14">
        <f t="shared" si="162"/>
        <v>0</v>
      </c>
      <c r="T655" s="14">
        <f t="shared" si="163"/>
        <v>0</v>
      </c>
      <c r="U655" s="14">
        <f t="shared" si="164"/>
        <v>58.379785719252595</v>
      </c>
      <c r="V655" t="str">
        <f>IF(MOD(C655-Settings!$B$32,Settings!$B$33)&lt;Settings!$B$30,"Up","Down")</f>
        <v>Up</v>
      </c>
      <c r="W655" s="15">
        <f>IF(OR(E655&gt;Settings!$B$30,Q655&gt;Settings!$B$37),0,1)</f>
        <v>1</v>
      </c>
      <c r="X655" s="15">
        <f>IF(AND(W655=1,Q655&lt;=Settings!$B$36),1,0)</f>
        <v>1</v>
      </c>
    </row>
    <row r="656" spans="1:24" x14ac:dyDescent="0.25">
      <c r="A656">
        <v>6</v>
      </c>
      <c r="B656">
        <v>51</v>
      </c>
      <c r="C656" s="13">
        <f>Arrivals!F656</f>
        <v>2696.3695344386479</v>
      </c>
      <c r="D656" s="13">
        <f>Arrivals!K656</f>
        <v>300</v>
      </c>
      <c r="E656" s="14">
        <f>D656*8/Settings!$B$28+Settings!$B$29</f>
        <v>24.02</v>
      </c>
      <c r="F656" s="14">
        <f t="shared" si="154"/>
        <v>2696.3695344386479</v>
      </c>
      <c r="G656" s="14">
        <f t="shared" si="152"/>
        <v>2715.2116185620575</v>
      </c>
      <c r="H656" s="14">
        <f t="shared" si="155"/>
        <v>2715.2116185620575</v>
      </c>
      <c r="I656" s="14">
        <f>MOD(H656-Settings!$B$32,Settings!$B$33)</f>
        <v>555.21161856205754</v>
      </c>
      <c r="J656" s="14">
        <f>IF(I656&lt;Settings!$B$30,IF(Settings!$B$30-I656&gt;=E656,H656,H656+(Settings!$B$30-I656)+Settings!$B$31),H656+(Settings!$B$33-I656))</f>
        <v>2715.2116185620575</v>
      </c>
      <c r="K656" s="14">
        <f t="shared" si="156"/>
        <v>2739.2316185620575</v>
      </c>
      <c r="L656" s="14">
        <f t="shared" si="157"/>
        <v>2739.2316185620575</v>
      </c>
      <c r="M656" s="14">
        <f t="shared" si="153"/>
        <v>2716.244628028729</v>
      </c>
      <c r="N656" s="14">
        <f t="shared" si="158"/>
        <v>2739.2316185620575</v>
      </c>
      <c r="O656" s="13">
        <f>Arrivals!I656</f>
        <v>1.2506526348289766</v>
      </c>
      <c r="P656" s="14">
        <f t="shared" si="159"/>
        <v>2740.4822711968864</v>
      </c>
      <c r="Q656" s="14">
        <f t="shared" si="160"/>
        <v>44.112736758238498</v>
      </c>
      <c r="R656" s="14">
        <f t="shared" si="161"/>
        <v>18.842084123409677</v>
      </c>
      <c r="S656" s="14">
        <f t="shared" si="162"/>
        <v>0</v>
      </c>
      <c r="T656" s="14">
        <f t="shared" si="163"/>
        <v>0</v>
      </c>
      <c r="U656" s="14">
        <f t="shared" si="164"/>
        <v>18.842084123409677</v>
      </c>
      <c r="V656" t="str">
        <f>IF(MOD(C656-Settings!$B$32,Settings!$B$33)&lt;Settings!$B$30,"Up","Down")</f>
        <v>Up</v>
      </c>
      <c r="W656" s="15">
        <f>IF(OR(E656&gt;Settings!$B$30,Q656&gt;Settings!$B$37),0,1)</f>
        <v>1</v>
      </c>
      <c r="X656" s="15">
        <f>IF(AND(W656=1,Q656&lt;=Settings!$B$36),1,0)</f>
        <v>1</v>
      </c>
    </row>
    <row r="657" spans="1:24" x14ac:dyDescent="0.25">
      <c r="A657">
        <v>6</v>
      </c>
      <c r="B657">
        <v>52</v>
      </c>
      <c r="C657" s="13">
        <f>Arrivals!F657</f>
        <v>2697.0192994075251</v>
      </c>
      <c r="D657" s="13">
        <f>Arrivals!K657</f>
        <v>300</v>
      </c>
      <c r="E657" s="14">
        <f>D657*8/Settings!$B$28+Settings!$B$29</f>
        <v>24.02</v>
      </c>
      <c r="F657" s="14">
        <f t="shared" si="154"/>
        <v>2697.0192994075251</v>
      </c>
      <c r="G657" s="14">
        <f t="shared" si="152"/>
        <v>2739.2316185620575</v>
      </c>
      <c r="H657" s="14">
        <f t="shared" si="155"/>
        <v>2739.2316185620575</v>
      </c>
      <c r="I657" s="14">
        <f>MOD(H657-Settings!$B$32,Settings!$B$33)</f>
        <v>579.23161856205752</v>
      </c>
      <c r="J657" s="14">
        <f>IF(I657&lt;Settings!$B$30,IF(Settings!$B$30-I657&gt;=E657,H657,H657+(Settings!$B$30-I657)+Settings!$B$31),H657+(Settings!$B$33-I657))</f>
        <v>2880</v>
      </c>
      <c r="K657" s="14">
        <f t="shared" si="156"/>
        <v>2904.02</v>
      </c>
      <c r="L657" s="14">
        <f t="shared" si="157"/>
        <v>2904.02</v>
      </c>
      <c r="M657" s="14">
        <f t="shared" si="153"/>
        <v>2740.4822711968864</v>
      </c>
      <c r="N657" s="14">
        <f t="shared" si="158"/>
        <v>2904.02</v>
      </c>
      <c r="O657" s="13">
        <f>Arrivals!I657</f>
        <v>5.4223336699321294</v>
      </c>
      <c r="P657" s="14">
        <f t="shared" si="159"/>
        <v>2909.4423336699319</v>
      </c>
      <c r="Q657" s="14">
        <f t="shared" si="160"/>
        <v>212.42303426240687</v>
      </c>
      <c r="R657" s="14">
        <f t="shared" si="161"/>
        <v>42.212319154532452</v>
      </c>
      <c r="S657" s="14">
        <f t="shared" si="162"/>
        <v>140.76838143794248</v>
      </c>
      <c r="T657" s="14">
        <f t="shared" si="163"/>
        <v>0</v>
      </c>
      <c r="U657" s="14">
        <f t="shared" si="164"/>
        <v>182.98070059247493</v>
      </c>
      <c r="V657" t="str">
        <f>IF(MOD(C657-Settings!$B$32,Settings!$B$33)&lt;Settings!$B$30,"Up","Down")</f>
        <v>Up</v>
      </c>
      <c r="W657" s="15">
        <f>IF(OR(E657&gt;Settings!$B$30,Q657&gt;Settings!$B$37),0,1)</f>
        <v>1</v>
      </c>
      <c r="X657" s="15">
        <f>IF(AND(W657=1,Q657&lt;=Settings!$B$36),1,0)</f>
        <v>0</v>
      </c>
    </row>
    <row r="658" spans="1:24" x14ac:dyDescent="0.25">
      <c r="A658">
        <v>6</v>
      </c>
      <c r="B658">
        <v>53</v>
      </c>
      <c r="C658" s="13">
        <f>Arrivals!F658</f>
        <v>2698.7241420603223</v>
      </c>
      <c r="D658" s="13">
        <f>Arrivals!K658</f>
        <v>300</v>
      </c>
      <c r="E658" s="14">
        <f>D658*8/Settings!$B$28+Settings!$B$29</f>
        <v>24.02</v>
      </c>
      <c r="F658" s="14">
        <f t="shared" si="154"/>
        <v>2698.7241420603223</v>
      </c>
      <c r="G658" s="14">
        <f t="shared" si="152"/>
        <v>2904.02</v>
      </c>
      <c r="H658" s="14">
        <f t="shared" si="155"/>
        <v>2904.02</v>
      </c>
      <c r="I658" s="14">
        <f>MOD(H658-Settings!$B$32,Settings!$B$33)</f>
        <v>24.019999999999982</v>
      </c>
      <c r="J658" s="14">
        <f>IF(I658&lt;Settings!$B$30,IF(Settings!$B$30-I658&gt;=E658,H658,H658+(Settings!$B$30-I658)+Settings!$B$31),H658+(Settings!$B$33-I658))</f>
        <v>2904.02</v>
      </c>
      <c r="K658" s="14">
        <f t="shared" si="156"/>
        <v>2928.04</v>
      </c>
      <c r="L658" s="14">
        <f t="shared" si="157"/>
        <v>2928.04</v>
      </c>
      <c r="M658" s="14">
        <f t="shared" si="153"/>
        <v>2909.4423336699319</v>
      </c>
      <c r="N658" s="14">
        <f t="shared" si="158"/>
        <v>2928.04</v>
      </c>
      <c r="O658" s="13">
        <f>Arrivals!I658</f>
        <v>0.9347258146949099</v>
      </c>
      <c r="P658" s="14">
        <f t="shared" si="159"/>
        <v>2928.9747258146949</v>
      </c>
      <c r="Q658" s="14">
        <f t="shared" si="160"/>
        <v>230.25058375437266</v>
      </c>
      <c r="R658" s="14">
        <f t="shared" si="161"/>
        <v>205.29585793967772</v>
      </c>
      <c r="S658" s="14">
        <f t="shared" si="162"/>
        <v>0</v>
      </c>
      <c r="T658" s="14">
        <f t="shared" si="163"/>
        <v>0</v>
      </c>
      <c r="U658" s="14">
        <f t="shared" si="164"/>
        <v>205.29585793967772</v>
      </c>
      <c r="V658" t="str">
        <f>IF(MOD(C658-Settings!$B$32,Settings!$B$33)&lt;Settings!$B$30,"Up","Down")</f>
        <v>Up</v>
      </c>
      <c r="W658" s="15">
        <f>IF(OR(E658&gt;Settings!$B$30,Q658&gt;Settings!$B$37),0,1)</f>
        <v>1</v>
      </c>
      <c r="X658" s="15">
        <f>IF(AND(W658=1,Q658&lt;=Settings!$B$36),1,0)</f>
        <v>0</v>
      </c>
    </row>
    <row r="659" spans="1:24" x14ac:dyDescent="0.25">
      <c r="A659">
        <v>6</v>
      </c>
      <c r="B659">
        <v>54</v>
      </c>
      <c r="C659" s="13">
        <f>Arrivals!F659</f>
        <v>2806.475481149871</v>
      </c>
      <c r="D659" s="13">
        <f>Arrivals!K659</f>
        <v>300</v>
      </c>
      <c r="E659" s="14">
        <f>D659*8/Settings!$B$28+Settings!$B$29</f>
        <v>24.02</v>
      </c>
      <c r="F659" s="14">
        <f t="shared" si="154"/>
        <v>2806.475481149871</v>
      </c>
      <c r="G659" s="14">
        <f t="shared" si="152"/>
        <v>2928.04</v>
      </c>
      <c r="H659" s="14">
        <f t="shared" si="155"/>
        <v>2928.04</v>
      </c>
      <c r="I659" s="14">
        <f>MOD(H659-Settings!$B$32,Settings!$B$33)</f>
        <v>48.039999999999964</v>
      </c>
      <c r="J659" s="14">
        <f>IF(I659&lt;Settings!$B$30,IF(Settings!$B$30-I659&gt;=E659,H659,H659+(Settings!$B$30-I659)+Settings!$B$31),H659+(Settings!$B$33-I659))</f>
        <v>2928.04</v>
      </c>
      <c r="K659" s="14">
        <f t="shared" si="156"/>
        <v>2952.06</v>
      </c>
      <c r="L659" s="14">
        <f t="shared" si="157"/>
        <v>2952.06</v>
      </c>
      <c r="M659" s="14">
        <f t="shared" si="153"/>
        <v>2928.9747258146949</v>
      </c>
      <c r="N659" s="14">
        <f t="shared" si="158"/>
        <v>2952.06</v>
      </c>
      <c r="O659" s="13">
        <f>Arrivals!I659</f>
        <v>1.6893428293235322</v>
      </c>
      <c r="P659" s="14">
        <f t="shared" si="159"/>
        <v>2953.7493428293233</v>
      </c>
      <c r="Q659" s="14">
        <f t="shared" si="160"/>
        <v>147.27386167945224</v>
      </c>
      <c r="R659" s="14">
        <f t="shared" si="161"/>
        <v>121.56451885012893</v>
      </c>
      <c r="S659" s="14">
        <f t="shared" si="162"/>
        <v>0</v>
      </c>
      <c r="T659" s="14">
        <f t="shared" si="163"/>
        <v>0</v>
      </c>
      <c r="U659" s="14">
        <f t="shared" si="164"/>
        <v>121.56451885012893</v>
      </c>
      <c r="V659" t="str">
        <f>IF(MOD(C659-Settings!$B$32,Settings!$B$33)&lt;Settings!$B$30,"Up","Down")</f>
        <v>Down</v>
      </c>
      <c r="W659" s="15">
        <f>IF(OR(E659&gt;Settings!$B$30,Q659&gt;Settings!$B$37),0,1)</f>
        <v>1</v>
      </c>
      <c r="X659" s="15">
        <f>IF(AND(W659=1,Q659&lt;=Settings!$B$36),1,0)</f>
        <v>0</v>
      </c>
    </row>
    <row r="660" spans="1:24" x14ac:dyDescent="0.25">
      <c r="A660">
        <v>6</v>
      </c>
      <c r="B660">
        <v>55</v>
      </c>
      <c r="C660" s="13">
        <f>Arrivals!F660</f>
        <v>2826.5161857469789</v>
      </c>
      <c r="D660" s="13">
        <f>Arrivals!K660</f>
        <v>300</v>
      </c>
      <c r="E660" s="14">
        <f>D660*8/Settings!$B$28+Settings!$B$29</f>
        <v>24.02</v>
      </c>
      <c r="F660" s="14">
        <f t="shared" si="154"/>
        <v>2826.5161857469789</v>
      </c>
      <c r="G660" s="14">
        <f t="shared" si="152"/>
        <v>2952.06</v>
      </c>
      <c r="H660" s="14">
        <f t="shared" si="155"/>
        <v>2952.06</v>
      </c>
      <c r="I660" s="14">
        <f>MOD(H660-Settings!$B$32,Settings!$B$33)</f>
        <v>72.059999999999945</v>
      </c>
      <c r="J660" s="14">
        <f>IF(I660&lt;Settings!$B$30,IF(Settings!$B$30-I660&gt;=E660,H660,H660+(Settings!$B$30-I660)+Settings!$B$31),H660+(Settings!$B$33-I660))</f>
        <v>2952.06</v>
      </c>
      <c r="K660" s="14">
        <f t="shared" si="156"/>
        <v>2976.08</v>
      </c>
      <c r="L660" s="14">
        <f t="shared" si="157"/>
        <v>2976.08</v>
      </c>
      <c r="M660" s="14">
        <f t="shared" si="153"/>
        <v>2953.7493428293233</v>
      </c>
      <c r="N660" s="14">
        <f t="shared" si="158"/>
        <v>2976.08</v>
      </c>
      <c r="O660" s="13">
        <f>Arrivals!I660</f>
        <v>6.0056226770164356</v>
      </c>
      <c r="P660" s="14">
        <f t="shared" si="159"/>
        <v>2982.0856226770165</v>
      </c>
      <c r="Q660" s="14">
        <f t="shared" si="160"/>
        <v>155.56943693003768</v>
      </c>
      <c r="R660" s="14">
        <f t="shared" si="161"/>
        <v>125.54381425302108</v>
      </c>
      <c r="S660" s="14">
        <f t="shared" si="162"/>
        <v>0</v>
      </c>
      <c r="T660" s="14">
        <f t="shared" si="163"/>
        <v>0</v>
      </c>
      <c r="U660" s="14">
        <f t="shared" si="164"/>
        <v>125.54381425302108</v>
      </c>
      <c r="V660" t="str">
        <f>IF(MOD(C660-Settings!$B$32,Settings!$B$33)&lt;Settings!$B$30,"Up","Down")</f>
        <v>Down</v>
      </c>
      <c r="W660" s="15">
        <f>IF(OR(E660&gt;Settings!$B$30,Q660&gt;Settings!$B$37),0,1)</f>
        <v>1</v>
      </c>
      <c r="X660" s="15">
        <f>IF(AND(W660=1,Q660&lt;=Settings!$B$36),1,0)</f>
        <v>0</v>
      </c>
    </row>
    <row r="661" spans="1:24" x14ac:dyDescent="0.25">
      <c r="A661">
        <v>6</v>
      </c>
      <c r="B661">
        <v>56</v>
      </c>
      <c r="C661" s="13">
        <f>Arrivals!F661</f>
        <v>2859.7619285317228</v>
      </c>
      <c r="D661" s="13">
        <f>Arrivals!K661</f>
        <v>300</v>
      </c>
      <c r="E661" s="14">
        <f>D661*8/Settings!$B$28+Settings!$B$29</f>
        <v>24.02</v>
      </c>
      <c r="F661" s="14">
        <f t="shared" si="154"/>
        <v>2859.7619285317228</v>
      </c>
      <c r="G661" s="14">
        <f t="shared" si="152"/>
        <v>2976.08</v>
      </c>
      <c r="H661" s="14">
        <f t="shared" si="155"/>
        <v>2976.08</v>
      </c>
      <c r="I661" s="14">
        <f>MOD(H661-Settings!$B$32,Settings!$B$33)</f>
        <v>96.079999999999927</v>
      </c>
      <c r="J661" s="14">
        <f>IF(I661&lt;Settings!$B$30,IF(Settings!$B$30-I661&gt;=E661,H661,H661+(Settings!$B$30-I661)+Settings!$B$31),H661+(Settings!$B$33-I661))</f>
        <v>2976.08</v>
      </c>
      <c r="K661" s="14">
        <f t="shared" si="156"/>
        <v>3000.1</v>
      </c>
      <c r="L661" s="14">
        <f t="shared" si="157"/>
        <v>3000.1</v>
      </c>
      <c r="M661" s="14">
        <f t="shared" si="153"/>
        <v>2982.0856226770165</v>
      </c>
      <c r="N661" s="14">
        <f t="shared" si="158"/>
        <v>3000.1</v>
      </c>
      <c r="O661" s="13">
        <f>Arrivals!I661</f>
        <v>0.50753409870092892</v>
      </c>
      <c r="P661" s="14">
        <f t="shared" si="159"/>
        <v>3000.6075340987009</v>
      </c>
      <c r="Q661" s="14">
        <f t="shared" si="160"/>
        <v>140.84560556697807</v>
      </c>
      <c r="R661" s="14">
        <f t="shared" si="161"/>
        <v>116.31807146827714</v>
      </c>
      <c r="S661" s="14">
        <f t="shared" si="162"/>
        <v>0</v>
      </c>
      <c r="T661" s="14">
        <f t="shared" si="163"/>
        <v>0</v>
      </c>
      <c r="U661" s="14">
        <f t="shared" si="164"/>
        <v>116.31807146827714</v>
      </c>
      <c r="V661" t="str">
        <f>IF(MOD(C661-Settings!$B$32,Settings!$B$33)&lt;Settings!$B$30,"Up","Down")</f>
        <v>Down</v>
      </c>
      <c r="W661" s="15">
        <f>IF(OR(E661&gt;Settings!$B$30,Q661&gt;Settings!$B$37),0,1)</f>
        <v>1</v>
      </c>
      <c r="X661" s="15">
        <f>IF(AND(W661=1,Q661&lt;=Settings!$B$36),1,0)</f>
        <v>0</v>
      </c>
    </row>
    <row r="662" spans="1:24" x14ac:dyDescent="0.25">
      <c r="A662">
        <v>6</v>
      </c>
      <c r="B662">
        <v>57</v>
      </c>
      <c r="C662" s="13">
        <f>Arrivals!F662</f>
        <v>2969.1973121390502</v>
      </c>
      <c r="D662" s="13">
        <f>Arrivals!K662</f>
        <v>300</v>
      </c>
      <c r="E662" s="14">
        <f>D662*8/Settings!$B$28+Settings!$B$29</f>
        <v>24.02</v>
      </c>
      <c r="F662" s="14">
        <f t="shared" si="154"/>
        <v>2969.1973121390502</v>
      </c>
      <c r="G662" s="14">
        <f t="shared" si="152"/>
        <v>3000.1</v>
      </c>
      <c r="H662" s="14">
        <f t="shared" si="155"/>
        <v>3000.1</v>
      </c>
      <c r="I662" s="14">
        <f>MOD(H662-Settings!$B$32,Settings!$B$33)</f>
        <v>120.09999999999991</v>
      </c>
      <c r="J662" s="14">
        <f>IF(I662&lt;Settings!$B$30,IF(Settings!$B$30-I662&gt;=E662,H662,H662+(Settings!$B$30-I662)+Settings!$B$31),H662+(Settings!$B$33-I662))</f>
        <v>3000.1</v>
      </c>
      <c r="K662" s="14">
        <f t="shared" si="156"/>
        <v>3024.12</v>
      </c>
      <c r="L662" s="14">
        <f t="shared" si="157"/>
        <v>3024.12</v>
      </c>
      <c r="M662" s="14">
        <f t="shared" si="153"/>
        <v>3000.6075340987009</v>
      </c>
      <c r="N662" s="14">
        <f t="shared" si="158"/>
        <v>3024.12</v>
      </c>
      <c r="O662" s="13">
        <f>Arrivals!I662</f>
        <v>6.1473402187181643</v>
      </c>
      <c r="P662" s="14">
        <f t="shared" si="159"/>
        <v>3030.2673402187179</v>
      </c>
      <c r="Q662" s="14">
        <f t="shared" si="160"/>
        <v>61.070028079667736</v>
      </c>
      <c r="R662" s="14">
        <f t="shared" si="161"/>
        <v>30.902687860949754</v>
      </c>
      <c r="S662" s="14">
        <f t="shared" si="162"/>
        <v>0</v>
      </c>
      <c r="T662" s="14">
        <f t="shared" si="163"/>
        <v>0</v>
      </c>
      <c r="U662" s="14">
        <f t="shared" si="164"/>
        <v>30.902687860949754</v>
      </c>
      <c r="V662" t="str">
        <f>IF(MOD(C662-Settings!$B$32,Settings!$B$33)&lt;Settings!$B$30,"Up","Down")</f>
        <v>Up</v>
      </c>
      <c r="W662" s="15">
        <f>IF(OR(E662&gt;Settings!$B$30,Q662&gt;Settings!$B$37),0,1)</f>
        <v>1</v>
      </c>
      <c r="X662" s="15">
        <f>IF(AND(W662=1,Q662&lt;=Settings!$B$36),1,0)</f>
        <v>1</v>
      </c>
    </row>
    <row r="663" spans="1:24" x14ac:dyDescent="0.25">
      <c r="A663">
        <v>6</v>
      </c>
      <c r="B663">
        <v>58</v>
      </c>
      <c r="C663" s="13">
        <f>Arrivals!F663</f>
        <v>3010.2394229342085</v>
      </c>
      <c r="D663" s="13">
        <f>Arrivals!K663</f>
        <v>300</v>
      </c>
      <c r="E663" s="14">
        <f>D663*8/Settings!$B$28+Settings!$B$29</f>
        <v>24.02</v>
      </c>
      <c r="F663" s="14">
        <f t="shared" si="154"/>
        <v>3010.2394229342085</v>
      </c>
      <c r="G663" s="14">
        <f t="shared" si="152"/>
        <v>3024.12</v>
      </c>
      <c r="H663" s="14">
        <f t="shared" si="155"/>
        <v>3024.12</v>
      </c>
      <c r="I663" s="14">
        <f>MOD(H663-Settings!$B$32,Settings!$B$33)</f>
        <v>144.11999999999989</v>
      </c>
      <c r="J663" s="14">
        <f>IF(I663&lt;Settings!$B$30,IF(Settings!$B$30-I663&gt;=E663,H663,H663+(Settings!$B$30-I663)+Settings!$B$31),H663+(Settings!$B$33-I663))</f>
        <v>3024.12</v>
      </c>
      <c r="K663" s="14">
        <f t="shared" si="156"/>
        <v>3048.14</v>
      </c>
      <c r="L663" s="14">
        <f t="shared" si="157"/>
        <v>3048.14</v>
      </c>
      <c r="M663" s="14">
        <f t="shared" si="153"/>
        <v>3030.2673402187179</v>
      </c>
      <c r="N663" s="14">
        <f t="shared" si="158"/>
        <v>3048.14</v>
      </c>
      <c r="O663" s="13">
        <f>Arrivals!I663</f>
        <v>2.5784858603017407</v>
      </c>
      <c r="P663" s="14">
        <f t="shared" si="159"/>
        <v>3050.7184858603018</v>
      </c>
      <c r="Q663" s="14">
        <f t="shared" si="160"/>
        <v>40.47906292609332</v>
      </c>
      <c r="R663" s="14">
        <f t="shared" si="161"/>
        <v>13.880577065791385</v>
      </c>
      <c r="S663" s="14">
        <f t="shared" si="162"/>
        <v>0</v>
      </c>
      <c r="T663" s="14">
        <f t="shared" si="163"/>
        <v>0</v>
      </c>
      <c r="U663" s="14">
        <f t="shared" si="164"/>
        <v>13.880577065791385</v>
      </c>
      <c r="V663" t="str">
        <f>IF(MOD(C663-Settings!$B$32,Settings!$B$33)&lt;Settings!$B$30,"Up","Down")</f>
        <v>Up</v>
      </c>
      <c r="W663" s="15">
        <f>IF(OR(E663&gt;Settings!$B$30,Q663&gt;Settings!$B$37),0,1)</f>
        <v>1</v>
      </c>
      <c r="X663" s="15">
        <f>IF(AND(W663=1,Q663&lt;=Settings!$B$36),1,0)</f>
        <v>1</v>
      </c>
    </row>
    <row r="664" spans="1:24" x14ac:dyDescent="0.25">
      <c r="A664">
        <v>6</v>
      </c>
      <c r="B664">
        <v>59</v>
      </c>
      <c r="C664" s="13">
        <f>Arrivals!F664</f>
        <v>3061.9156728873731</v>
      </c>
      <c r="D664" s="13">
        <f>Arrivals!K664</f>
        <v>300</v>
      </c>
      <c r="E664" s="14">
        <f>D664*8/Settings!$B$28+Settings!$B$29</f>
        <v>24.02</v>
      </c>
      <c r="F664" s="14">
        <f t="shared" si="154"/>
        <v>3061.9156728873731</v>
      </c>
      <c r="G664" s="14">
        <f t="shared" si="152"/>
        <v>3048.14</v>
      </c>
      <c r="H664" s="14">
        <f t="shared" si="155"/>
        <v>3061.9156728873731</v>
      </c>
      <c r="I664" s="14">
        <f>MOD(H664-Settings!$B$32,Settings!$B$33)</f>
        <v>181.91567288737315</v>
      </c>
      <c r="J664" s="14">
        <f>IF(I664&lt;Settings!$B$30,IF(Settings!$B$30-I664&gt;=E664,H664,H664+(Settings!$B$30-I664)+Settings!$B$31),H664+(Settings!$B$33-I664))</f>
        <v>3061.9156728873731</v>
      </c>
      <c r="K664" s="14">
        <f t="shared" si="156"/>
        <v>3085.9356728873731</v>
      </c>
      <c r="L664" s="14">
        <f t="shared" si="157"/>
        <v>3085.9356728873731</v>
      </c>
      <c r="M664" s="14">
        <f t="shared" si="153"/>
        <v>3050.7184858603018</v>
      </c>
      <c r="N664" s="14">
        <f t="shared" si="158"/>
        <v>3085.9356728873731</v>
      </c>
      <c r="O664" s="13">
        <f>Arrivals!I664</f>
        <v>4.2929566291971817</v>
      </c>
      <c r="P664" s="14">
        <f t="shared" si="159"/>
        <v>3090.2286295165704</v>
      </c>
      <c r="Q664" s="14">
        <f t="shared" si="160"/>
        <v>28.312956629197288</v>
      </c>
      <c r="R664" s="14">
        <f t="shared" si="161"/>
        <v>0</v>
      </c>
      <c r="S664" s="14">
        <f t="shared" si="162"/>
        <v>0</v>
      </c>
      <c r="T664" s="14">
        <f t="shared" si="163"/>
        <v>0</v>
      </c>
      <c r="U664" s="14">
        <f t="shared" si="164"/>
        <v>0</v>
      </c>
      <c r="V664" t="str">
        <f>IF(MOD(C664-Settings!$B$32,Settings!$B$33)&lt;Settings!$B$30,"Up","Down")</f>
        <v>Up</v>
      </c>
      <c r="W664" s="15">
        <f>IF(OR(E664&gt;Settings!$B$30,Q664&gt;Settings!$B$37),0,1)</f>
        <v>1</v>
      </c>
      <c r="X664" s="15">
        <f>IF(AND(W664=1,Q664&lt;=Settings!$B$36),1,0)</f>
        <v>1</v>
      </c>
    </row>
    <row r="665" spans="1:24" x14ac:dyDescent="0.25">
      <c r="A665">
        <v>6</v>
      </c>
      <c r="B665">
        <v>60</v>
      </c>
      <c r="C665" s="13">
        <f>Arrivals!F665</f>
        <v>3238.6307304084771</v>
      </c>
      <c r="D665" s="13">
        <f>Arrivals!K665</f>
        <v>300</v>
      </c>
      <c r="E665" s="14">
        <f>D665*8/Settings!$B$28+Settings!$B$29</f>
        <v>24.02</v>
      </c>
      <c r="F665" s="14">
        <f t="shared" si="154"/>
        <v>3238.6307304084771</v>
      </c>
      <c r="G665" s="14">
        <f t="shared" si="152"/>
        <v>3085.9356728873731</v>
      </c>
      <c r="H665" s="14">
        <f t="shared" si="155"/>
        <v>3238.6307304084771</v>
      </c>
      <c r="I665" s="14">
        <f>MOD(H665-Settings!$B$32,Settings!$B$33)</f>
        <v>358.63073040847712</v>
      </c>
      <c r="J665" s="14">
        <f>IF(I665&lt;Settings!$B$30,IF(Settings!$B$30-I665&gt;=E665,H665,H665+(Settings!$B$30-I665)+Settings!$B$31),H665+(Settings!$B$33-I665))</f>
        <v>3238.6307304084771</v>
      </c>
      <c r="K665" s="14">
        <f t="shared" si="156"/>
        <v>3262.6507304084771</v>
      </c>
      <c r="L665" s="14">
        <f t="shared" si="157"/>
        <v>3262.6507304084771</v>
      </c>
      <c r="M665" s="14">
        <f t="shared" si="153"/>
        <v>3090.2286295165704</v>
      </c>
      <c r="N665" s="14">
        <f t="shared" si="158"/>
        <v>3262.6507304084771</v>
      </c>
      <c r="O665" s="13">
        <f>Arrivals!I665</f>
        <v>4.8052121766450568</v>
      </c>
      <c r="P665" s="14">
        <f t="shared" si="159"/>
        <v>3267.4559425851221</v>
      </c>
      <c r="Q665" s="14">
        <f t="shared" si="160"/>
        <v>28.825212176644982</v>
      </c>
      <c r="R665" s="14">
        <f t="shared" si="161"/>
        <v>0</v>
      </c>
      <c r="S665" s="14">
        <f t="shared" si="162"/>
        <v>0</v>
      </c>
      <c r="T665" s="14">
        <f t="shared" si="163"/>
        <v>0</v>
      </c>
      <c r="U665" s="14">
        <f t="shared" si="164"/>
        <v>0</v>
      </c>
      <c r="V665" t="str">
        <f>IF(MOD(C665-Settings!$B$32,Settings!$B$33)&lt;Settings!$B$30,"Up","Down")</f>
        <v>Up</v>
      </c>
      <c r="W665" s="15">
        <f>IF(OR(E665&gt;Settings!$B$30,Q665&gt;Settings!$B$37),0,1)</f>
        <v>1</v>
      </c>
      <c r="X665" s="15">
        <f>IF(AND(W665=1,Q665&lt;=Settings!$B$36),1,0)</f>
        <v>1</v>
      </c>
    </row>
    <row r="666" spans="1:24" x14ac:dyDescent="0.25">
      <c r="A666">
        <v>6</v>
      </c>
      <c r="B666">
        <v>61</v>
      </c>
      <c r="C666" s="13">
        <f>Arrivals!F666</f>
        <v>3247.6118467366246</v>
      </c>
      <c r="D666" s="13">
        <f>Arrivals!K666</f>
        <v>300</v>
      </c>
      <c r="E666" s="14">
        <f>D666*8/Settings!$B$28+Settings!$B$29</f>
        <v>24.02</v>
      </c>
      <c r="F666" s="14">
        <f t="shared" si="154"/>
        <v>3247.6118467366246</v>
      </c>
      <c r="G666" s="14">
        <f t="shared" si="152"/>
        <v>3262.6507304084771</v>
      </c>
      <c r="H666" s="14">
        <f t="shared" si="155"/>
        <v>3262.6507304084771</v>
      </c>
      <c r="I666" s="14">
        <f>MOD(H666-Settings!$B$32,Settings!$B$33)</f>
        <v>382.6507304084771</v>
      </c>
      <c r="J666" s="14">
        <f>IF(I666&lt;Settings!$B$30,IF(Settings!$B$30-I666&gt;=E666,H666,H666+(Settings!$B$30-I666)+Settings!$B$31),H666+(Settings!$B$33-I666))</f>
        <v>3262.6507304084771</v>
      </c>
      <c r="K666" s="14">
        <f t="shared" si="156"/>
        <v>3286.6707304084771</v>
      </c>
      <c r="L666" s="14">
        <f t="shared" si="157"/>
        <v>3286.6707304084771</v>
      </c>
      <c r="M666" s="14">
        <f t="shared" si="153"/>
        <v>3267.4559425851221</v>
      </c>
      <c r="N666" s="14">
        <f t="shared" si="158"/>
        <v>3286.6707304084771</v>
      </c>
      <c r="O666" s="13">
        <f>Arrivals!I666</f>
        <v>2.1845484498947112</v>
      </c>
      <c r="P666" s="14">
        <f t="shared" si="159"/>
        <v>3288.855278858372</v>
      </c>
      <c r="Q666" s="14">
        <f t="shared" si="160"/>
        <v>41.243432121747446</v>
      </c>
      <c r="R666" s="14">
        <f t="shared" si="161"/>
        <v>15.038883671852545</v>
      </c>
      <c r="S666" s="14">
        <f t="shared" si="162"/>
        <v>0</v>
      </c>
      <c r="T666" s="14">
        <f t="shared" si="163"/>
        <v>0</v>
      </c>
      <c r="U666" s="14">
        <f t="shared" si="164"/>
        <v>15.038883671852545</v>
      </c>
      <c r="V666" t="str">
        <f>IF(MOD(C666-Settings!$B$32,Settings!$B$33)&lt;Settings!$B$30,"Up","Down")</f>
        <v>Up</v>
      </c>
      <c r="W666" s="15">
        <f>IF(OR(E666&gt;Settings!$B$30,Q666&gt;Settings!$B$37),0,1)</f>
        <v>1</v>
      </c>
      <c r="X666" s="15">
        <f>IF(AND(W666=1,Q666&lt;=Settings!$B$36),1,0)</f>
        <v>1</v>
      </c>
    </row>
    <row r="667" spans="1:24" x14ac:dyDescent="0.25">
      <c r="A667">
        <v>6</v>
      </c>
      <c r="B667">
        <v>62</v>
      </c>
      <c r="C667" s="13">
        <f>Arrivals!F667</f>
        <v>3292.5943805630218</v>
      </c>
      <c r="D667" s="13">
        <f>Arrivals!K667</f>
        <v>300</v>
      </c>
      <c r="E667" s="14">
        <f>D667*8/Settings!$B$28+Settings!$B$29</f>
        <v>24.02</v>
      </c>
      <c r="F667" s="14">
        <f t="shared" si="154"/>
        <v>3292.5943805630218</v>
      </c>
      <c r="G667" s="14">
        <f t="shared" si="152"/>
        <v>3286.6707304084771</v>
      </c>
      <c r="H667" s="14">
        <f t="shared" si="155"/>
        <v>3292.5943805630218</v>
      </c>
      <c r="I667" s="14">
        <f>MOD(H667-Settings!$B$32,Settings!$B$33)</f>
        <v>412.59438056302179</v>
      </c>
      <c r="J667" s="14">
        <f>IF(I667&lt;Settings!$B$30,IF(Settings!$B$30-I667&gt;=E667,H667,H667+(Settings!$B$30-I667)+Settings!$B$31),H667+(Settings!$B$33-I667))</f>
        <v>3292.5943805630218</v>
      </c>
      <c r="K667" s="14">
        <f t="shared" si="156"/>
        <v>3316.6143805630218</v>
      </c>
      <c r="L667" s="14">
        <f t="shared" si="157"/>
        <v>3316.6143805630218</v>
      </c>
      <c r="M667" s="14">
        <f t="shared" si="153"/>
        <v>3288.855278858372</v>
      </c>
      <c r="N667" s="14">
        <f t="shared" si="158"/>
        <v>3316.6143805630218</v>
      </c>
      <c r="O667" s="13">
        <f>Arrivals!I667</f>
        <v>4.4891552263933798</v>
      </c>
      <c r="P667" s="14">
        <f t="shared" si="159"/>
        <v>3321.1035357894152</v>
      </c>
      <c r="Q667" s="14">
        <f t="shared" si="160"/>
        <v>28.509155226393432</v>
      </c>
      <c r="R667" s="14">
        <f t="shared" si="161"/>
        <v>0</v>
      </c>
      <c r="S667" s="14">
        <f t="shared" si="162"/>
        <v>0</v>
      </c>
      <c r="T667" s="14">
        <f t="shared" si="163"/>
        <v>0</v>
      </c>
      <c r="U667" s="14">
        <f t="shared" si="164"/>
        <v>0</v>
      </c>
      <c r="V667" t="str">
        <f>IF(MOD(C667-Settings!$B$32,Settings!$B$33)&lt;Settings!$B$30,"Up","Down")</f>
        <v>Up</v>
      </c>
      <c r="W667" s="15">
        <f>IF(OR(E667&gt;Settings!$B$30,Q667&gt;Settings!$B$37),0,1)</f>
        <v>1</v>
      </c>
      <c r="X667" s="15">
        <f>IF(AND(W667=1,Q667&lt;=Settings!$B$36),1,0)</f>
        <v>1</v>
      </c>
    </row>
    <row r="668" spans="1:24" x14ac:dyDescent="0.25">
      <c r="A668">
        <v>6</v>
      </c>
      <c r="B668">
        <v>63</v>
      </c>
      <c r="C668" s="13">
        <f>Arrivals!F668</f>
        <v>3351.2726971470584</v>
      </c>
      <c r="D668" s="13">
        <f>Arrivals!K668</f>
        <v>300</v>
      </c>
      <c r="E668" s="14">
        <f>D668*8/Settings!$B$28+Settings!$B$29</f>
        <v>24.02</v>
      </c>
      <c r="F668" s="14">
        <f t="shared" si="154"/>
        <v>3351.2726971470584</v>
      </c>
      <c r="G668" s="14">
        <f t="shared" si="152"/>
        <v>3316.6143805630218</v>
      </c>
      <c r="H668" s="14">
        <f t="shared" si="155"/>
        <v>3351.2726971470584</v>
      </c>
      <c r="I668" s="14">
        <f>MOD(H668-Settings!$B$32,Settings!$B$33)</f>
        <v>471.27269714705835</v>
      </c>
      <c r="J668" s="14">
        <f>IF(I668&lt;Settings!$B$30,IF(Settings!$B$30-I668&gt;=E668,H668,H668+(Settings!$B$30-I668)+Settings!$B$31),H668+(Settings!$B$33-I668))</f>
        <v>3351.2726971470584</v>
      </c>
      <c r="K668" s="14">
        <f t="shared" si="156"/>
        <v>3375.2926971470583</v>
      </c>
      <c r="L668" s="14">
        <f t="shared" si="157"/>
        <v>3375.2926971470583</v>
      </c>
      <c r="M668" s="14">
        <f t="shared" si="153"/>
        <v>3321.1035357894152</v>
      </c>
      <c r="N668" s="14">
        <f t="shared" si="158"/>
        <v>3375.2926971470583</v>
      </c>
      <c r="O668" s="13">
        <f>Arrivals!I668</f>
        <v>5.5847503893061212</v>
      </c>
      <c r="P668" s="14">
        <f t="shared" si="159"/>
        <v>3380.8774475363643</v>
      </c>
      <c r="Q668" s="14">
        <f t="shared" si="160"/>
        <v>29.604750389305991</v>
      </c>
      <c r="R668" s="14">
        <f t="shared" si="161"/>
        <v>0</v>
      </c>
      <c r="S668" s="14">
        <f t="shared" si="162"/>
        <v>0</v>
      </c>
      <c r="T668" s="14">
        <f t="shared" si="163"/>
        <v>0</v>
      </c>
      <c r="U668" s="14">
        <f t="shared" si="164"/>
        <v>0</v>
      </c>
      <c r="V668" t="str">
        <f>IF(MOD(C668-Settings!$B$32,Settings!$B$33)&lt;Settings!$B$30,"Up","Down")</f>
        <v>Up</v>
      </c>
      <c r="W668" s="15">
        <f>IF(OR(E668&gt;Settings!$B$30,Q668&gt;Settings!$B$37),0,1)</f>
        <v>1</v>
      </c>
      <c r="X668" s="15">
        <f>IF(AND(W668=1,Q668&lt;=Settings!$B$36),1,0)</f>
        <v>1</v>
      </c>
    </row>
    <row r="669" spans="1:24" x14ac:dyDescent="0.25">
      <c r="A669">
        <v>6</v>
      </c>
      <c r="B669">
        <v>64</v>
      </c>
      <c r="C669" s="13">
        <f>Arrivals!F669</f>
        <v>3376.2667825256299</v>
      </c>
      <c r="D669" s="13">
        <f>Arrivals!K669</f>
        <v>300</v>
      </c>
      <c r="E669" s="14">
        <f>D669*8/Settings!$B$28+Settings!$B$29</f>
        <v>24.02</v>
      </c>
      <c r="F669" s="14">
        <f t="shared" si="154"/>
        <v>3376.2667825256299</v>
      </c>
      <c r="G669" s="14">
        <f t="shared" si="152"/>
        <v>3375.2926971470583</v>
      </c>
      <c r="H669" s="14">
        <f t="shared" si="155"/>
        <v>3376.2667825256299</v>
      </c>
      <c r="I669" s="14">
        <f>MOD(H669-Settings!$B$32,Settings!$B$33)</f>
        <v>496.26678252562988</v>
      </c>
      <c r="J669" s="14">
        <f>IF(I669&lt;Settings!$B$30,IF(Settings!$B$30-I669&gt;=E669,H669,H669+(Settings!$B$30-I669)+Settings!$B$31),H669+(Settings!$B$33-I669))</f>
        <v>3376.2667825256299</v>
      </c>
      <c r="K669" s="14">
        <f t="shared" si="156"/>
        <v>3400.2867825256299</v>
      </c>
      <c r="L669" s="14">
        <f t="shared" si="157"/>
        <v>3400.2867825256299</v>
      </c>
      <c r="M669" s="14">
        <f t="shared" si="153"/>
        <v>3380.8774475363643</v>
      </c>
      <c r="N669" s="14">
        <f t="shared" si="158"/>
        <v>3400.2867825256299</v>
      </c>
      <c r="O669" s="13">
        <f>Arrivals!I669</f>
        <v>3.8072173509238989</v>
      </c>
      <c r="P669" s="14">
        <f t="shared" si="159"/>
        <v>3404.0939998765539</v>
      </c>
      <c r="Q669" s="14">
        <f t="shared" si="160"/>
        <v>27.827217350924002</v>
      </c>
      <c r="R669" s="14">
        <f t="shared" si="161"/>
        <v>0</v>
      </c>
      <c r="S669" s="14">
        <f t="shared" si="162"/>
        <v>0</v>
      </c>
      <c r="T669" s="14">
        <f t="shared" si="163"/>
        <v>0</v>
      </c>
      <c r="U669" s="14">
        <f t="shared" si="164"/>
        <v>0</v>
      </c>
      <c r="V669" t="str">
        <f>IF(MOD(C669-Settings!$B$32,Settings!$B$33)&lt;Settings!$B$30,"Up","Down")</f>
        <v>Up</v>
      </c>
      <c r="W669" s="15">
        <f>IF(OR(E669&gt;Settings!$B$30,Q669&gt;Settings!$B$37),0,1)</f>
        <v>1</v>
      </c>
      <c r="X669" s="15">
        <f>IF(AND(W669=1,Q669&lt;=Settings!$B$36),1,0)</f>
        <v>1</v>
      </c>
    </row>
    <row r="670" spans="1:24" x14ac:dyDescent="0.25">
      <c r="A670">
        <v>6</v>
      </c>
      <c r="B670">
        <v>65</v>
      </c>
      <c r="C670" s="13">
        <f>Arrivals!F670</f>
        <v>3379.373125903709</v>
      </c>
      <c r="D670" s="13">
        <f>Arrivals!K670</f>
        <v>300</v>
      </c>
      <c r="E670" s="14">
        <f>D670*8/Settings!$B$28+Settings!$B$29</f>
        <v>24.02</v>
      </c>
      <c r="F670" s="14">
        <f t="shared" si="154"/>
        <v>3379.373125903709</v>
      </c>
      <c r="G670" s="14">
        <f t="shared" si="152"/>
        <v>3400.2867825256299</v>
      </c>
      <c r="H670" s="14">
        <f t="shared" si="155"/>
        <v>3400.2867825256299</v>
      </c>
      <c r="I670" s="14">
        <f>MOD(H670-Settings!$B$32,Settings!$B$33)</f>
        <v>520.28678252562986</v>
      </c>
      <c r="J670" s="14">
        <f>IF(I670&lt;Settings!$B$30,IF(Settings!$B$30-I670&gt;=E670,H670,H670+(Settings!$B$30-I670)+Settings!$B$31),H670+(Settings!$B$33-I670))</f>
        <v>3400.2867825256299</v>
      </c>
      <c r="K670" s="14">
        <f t="shared" si="156"/>
        <v>3424.3067825256298</v>
      </c>
      <c r="L670" s="14">
        <f t="shared" si="157"/>
        <v>3424.3067825256298</v>
      </c>
      <c r="M670" s="14">
        <f t="shared" si="153"/>
        <v>3404.0939998765539</v>
      </c>
      <c r="N670" s="14">
        <f t="shared" si="158"/>
        <v>3424.3067825256298</v>
      </c>
      <c r="O670" s="13">
        <f>Arrivals!I670</f>
        <v>5.7278618369221288</v>
      </c>
      <c r="P670" s="14">
        <f t="shared" si="159"/>
        <v>3430.0346443625522</v>
      </c>
      <c r="Q670" s="14">
        <f t="shared" si="160"/>
        <v>50.661518458843148</v>
      </c>
      <c r="R670" s="14">
        <f t="shared" si="161"/>
        <v>20.913656621920836</v>
      </c>
      <c r="S670" s="14">
        <f t="shared" si="162"/>
        <v>0</v>
      </c>
      <c r="T670" s="14">
        <f t="shared" si="163"/>
        <v>0</v>
      </c>
      <c r="U670" s="14">
        <f t="shared" si="164"/>
        <v>20.913656621920836</v>
      </c>
      <c r="V670" t="str">
        <f>IF(MOD(C670-Settings!$B$32,Settings!$B$33)&lt;Settings!$B$30,"Up","Down")</f>
        <v>Up</v>
      </c>
      <c r="W670" s="15">
        <f>IF(OR(E670&gt;Settings!$B$30,Q670&gt;Settings!$B$37),0,1)</f>
        <v>1</v>
      </c>
      <c r="X670" s="15">
        <f>IF(AND(W670=1,Q670&lt;=Settings!$B$36),1,0)</f>
        <v>1</v>
      </c>
    </row>
    <row r="671" spans="1:24" x14ac:dyDescent="0.25">
      <c r="A671">
        <v>6</v>
      </c>
      <c r="B671">
        <v>66</v>
      </c>
      <c r="C671" s="13">
        <f>Arrivals!F671</f>
        <v>3744.2299429325531</v>
      </c>
      <c r="D671" s="13">
        <f>Arrivals!K671</f>
        <v>300</v>
      </c>
      <c r="E671" s="14">
        <f>D671*8/Settings!$B$28+Settings!$B$29</f>
        <v>24.02</v>
      </c>
      <c r="F671" s="14">
        <f t="shared" si="154"/>
        <v>3744.2299429325531</v>
      </c>
      <c r="G671" s="14">
        <f t="shared" ref="G671:G702" si="165">K670</f>
        <v>3424.3067825256298</v>
      </c>
      <c r="H671" s="14">
        <f t="shared" si="155"/>
        <v>3744.2299429325531</v>
      </c>
      <c r="I671" s="14">
        <f>MOD(H671-Settings!$B$32,Settings!$B$33)</f>
        <v>144.22994293255306</v>
      </c>
      <c r="J671" s="14">
        <f>IF(I671&lt;Settings!$B$30,IF(Settings!$B$30-I671&gt;=E671,H671,H671+(Settings!$B$30-I671)+Settings!$B$31),H671+(Settings!$B$33-I671))</f>
        <v>3744.2299429325531</v>
      </c>
      <c r="K671" s="14">
        <f t="shared" si="156"/>
        <v>3768.249942932553</v>
      </c>
      <c r="L671" s="14">
        <f t="shared" si="157"/>
        <v>3768.249942932553</v>
      </c>
      <c r="M671" s="14">
        <f t="shared" ref="M671:M702" si="166">P670</f>
        <v>3430.0346443625522</v>
      </c>
      <c r="N671" s="14">
        <f t="shared" si="158"/>
        <v>3768.249942932553</v>
      </c>
      <c r="O671" s="13">
        <f>Arrivals!I671</f>
        <v>7.1443459127037965</v>
      </c>
      <c r="P671" s="14">
        <f t="shared" si="159"/>
        <v>3775.3942888452571</v>
      </c>
      <c r="Q671" s="14">
        <f t="shared" si="160"/>
        <v>31.164345912703993</v>
      </c>
      <c r="R671" s="14">
        <f t="shared" si="161"/>
        <v>0</v>
      </c>
      <c r="S671" s="14">
        <f t="shared" si="162"/>
        <v>0</v>
      </c>
      <c r="T671" s="14">
        <f t="shared" si="163"/>
        <v>0</v>
      </c>
      <c r="U671" s="14">
        <f t="shared" si="164"/>
        <v>0</v>
      </c>
      <c r="V671" t="str">
        <f>IF(MOD(C671-Settings!$B$32,Settings!$B$33)&lt;Settings!$B$30,"Up","Down")</f>
        <v>Up</v>
      </c>
      <c r="W671" s="15">
        <f>IF(OR(E671&gt;Settings!$B$30,Q671&gt;Settings!$B$37),0,1)</f>
        <v>1</v>
      </c>
      <c r="X671" s="15">
        <f>IF(AND(W671=1,Q671&lt;=Settings!$B$36),1,0)</f>
        <v>1</v>
      </c>
    </row>
    <row r="672" spans="1:24" x14ac:dyDescent="0.25">
      <c r="A672">
        <v>6</v>
      </c>
      <c r="B672">
        <v>67</v>
      </c>
      <c r="C672" s="13">
        <f>Arrivals!F672</f>
        <v>3796.1394269336847</v>
      </c>
      <c r="D672" s="13">
        <f>Arrivals!K672</f>
        <v>300</v>
      </c>
      <c r="E672" s="14">
        <f>D672*8/Settings!$B$28+Settings!$B$29</f>
        <v>24.02</v>
      </c>
      <c r="F672" s="14">
        <f t="shared" si="154"/>
        <v>3796.1394269336847</v>
      </c>
      <c r="G672" s="14">
        <f t="shared" si="165"/>
        <v>3768.249942932553</v>
      </c>
      <c r="H672" s="14">
        <f t="shared" si="155"/>
        <v>3796.1394269336847</v>
      </c>
      <c r="I672" s="14">
        <f>MOD(H672-Settings!$B$32,Settings!$B$33)</f>
        <v>196.13942693368472</v>
      </c>
      <c r="J672" s="14">
        <f>IF(I672&lt;Settings!$B$30,IF(Settings!$B$30-I672&gt;=E672,H672,H672+(Settings!$B$30-I672)+Settings!$B$31),H672+(Settings!$B$33-I672))</f>
        <v>3796.1394269336847</v>
      </c>
      <c r="K672" s="14">
        <f t="shared" si="156"/>
        <v>3820.1594269336847</v>
      </c>
      <c r="L672" s="14">
        <f t="shared" si="157"/>
        <v>3820.1594269336847</v>
      </c>
      <c r="M672" s="14">
        <f t="shared" si="166"/>
        <v>3775.3942888452571</v>
      </c>
      <c r="N672" s="14">
        <f t="shared" si="158"/>
        <v>3820.1594269336847</v>
      </c>
      <c r="O672" s="13">
        <f>Arrivals!I672</f>
        <v>9.0990941345070766</v>
      </c>
      <c r="P672" s="14">
        <f t="shared" si="159"/>
        <v>3829.2585210681918</v>
      </c>
      <c r="Q672" s="14">
        <f t="shared" si="160"/>
        <v>33.119094134507122</v>
      </c>
      <c r="R672" s="14">
        <f t="shared" si="161"/>
        <v>0</v>
      </c>
      <c r="S672" s="14">
        <f t="shared" si="162"/>
        <v>0</v>
      </c>
      <c r="T672" s="14">
        <f t="shared" si="163"/>
        <v>0</v>
      </c>
      <c r="U672" s="14">
        <f t="shared" si="164"/>
        <v>0</v>
      </c>
      <c r="V672" t="str">
        <f>IF(MOD(C672-Settings!$B$32,Settings!$B$33)&lt;Settings!$B$30,"Up","Down")</f>
        <v>Up</v>
      </c>
      <c r="W672" s="15">
        <f>IF(OR(E672&gt;Settings!$B$30,Q672&gt;Settings!$B$37),0,1)</f>
        <v>1</v>
      </c>
      <c r="X672" s="15">
        <f>IF(AND(W672=1,Q672&lt;=Settings!$B$36),1,0)</f>
        <v>1</v>
      </c>
    </row>
    <row r="673" spans="1:24" x14ac:dyDescent="0.25">
      <c r="A673">
        <v>6</v>
      </c>
      <c r="B673">
        <v>68</v>
      </c>
      <c r="C673" s="13">
        <f>Arrivals!F673</f>
        <v>3838.336541717314</v>
      </c>
      <c r="D673" s="13">
        <f>Arrivals!K673</f>
        <v>300</v>
      </c>
      <c r="E673" s="14">
        <f>D673*8/Settings!$B$28+Settings!$B$29</f>
        <v>24.02</v>
      </c>
      <c r="F673" s="14">
        <f t="shared" si="154"/>
        <v>3838.336541717314</v>
      </c>
      <c r="G673" s="14">
        <f t="shared" si="165"/>
        <v>3820.1594269336847</v>
      </c>
      <c r="H673" s="14">
        <f t="shared" si="155"/>
        <v>3838.336541717314</v>
      </c>
      <c r="I673" s="14">
        <f>MOD(H673-Settings!$B$32,Settings!$B$33)</f>
        <v>238.33654171731405</v>
      </c>
      <c r="J673" s="14">
        <f>IF(I673&lt;Settings!$B$30,IF(Settings!$B$30-I673&gt;=E673,H673,H673+(Settings!$B$30-I673)+Settings!$B$31),H673+(Settings!$B$33-I673))</f>
        <v>3838.336541717314</v>
      </c>
      <c r="K673" s="14">
        <f t="shared" si="156"/>
        <v>3862.356541717314</v>
      </c>
      <c r="L673" s="14">
        <f t="shared" si="157"/>
        <v>3862.356541717314</v>
      </c>
      <c r="M673" s="14">
        <f t="shared" si="166"/>
        <v>3829.2585210681918</v>
      </c>
      <c r="N673" s="14">
        <f t="shared" si="158"/>
        <v>3862.356541717314</v>
      </c>
      <c r="O673" s="13">
        <f>Arrivals!I673</f>
        <v>9.2524790353852691</v>
      </c>
      <c r="P673" s="14">
        <f t="shared" si="159"/>
        <v>3871.6090207526995</v>
      </c>
      <c r="Q673" s="14">
        <f t="shared" si="160"/>
        <v>33.272479035385459</v>
      </c>
      <c r="R673" s="14">
        <f t="shared" si="161"/>
        <v>0</v>
      </c>
      <c r="S673" s="14">
        <f t="shared" si="162"/>
        <v>0</v>
      </c>
      <c r="T673" s="14">
        <f t="shared" si="163"/>
        <v>0</v>
      </c>
      <c r="U673" s="14">
        <f t="shared" si="164"/>
        <v>0</v>
      </c>
      <c r="V673" t="str">
        <f>IF(MOD(C673-Settings!$B$32,Settings!$B$33)&lt;Settings!$B$30,"Up","Down")</f>
        <v>Up</v>
      </c>
      <c r="W673" s="15">
        <f>IF(OR(E673&gt;Settings!$B$30,Q673&gt;Settings!$B$37),0,1)</f>
        <v>1</v>
      </c>
      <c r="X673" s="15">
        <f>IF(AND(W673=1,Q673&lt;=Settings!$B$36),1,0)</f>
        <v>1</v>
      </c>
    </row>
    <row r="674" spans="1:24" x14ac:dyDescent="0.25">
      <c r="A674">
        <v>6</v>
      </c>
      <c r="B674">
        <v>69</v>
      </c>
      <c r="C674" s="13">
        <f>Arrivals!F674</f>
        <v>3856.7961187214419</v>
      </c>
      <c r="D674" s="13">
        <f>Arrivals!K674</f>
        <v>300</v>
      </c>
      <c r="E674" s="14">
        <f>D674*8/Settings!$B$28+Settings!$B$29</f>
        <v>24.02</v>
      </c>
      <c r="F674" s="14">
        <f t="shared" si="154"/>
        <v>3856.7961187214419</v>
      </c>
      <c r="G674" s="14">
        <f t="shared" si="165"/>
        <v>3862.356541717314</v>
      </c>
      <c r="H674" s="14">
        <f t="shared" si="155"/>
        <v>3862.356541717314</v>
      </c>
      <c r="I674" s="14">
        <f>MOD(H674-Settings!$B$32,Settings!$B$33)</f>
        <v>262.35654171731403</v>
      </c>
      <c r="J674" s="14">
        <f>IF(I674&lt;Settings!$B$30,IF(Settings!$B$30-I674&gt;=E674,H674,H674+(Settings!$B$30-I674)+Settings!$B$31),H674+(Settings!$B$33-I674))</f>
        <v>3862.356541717314</v>
      </c>
      <c r="K674" s="14">
        <f t="shared" si="156"/>
        <v>3886.376541717314</v>
      </c>
      <c r="L674" s="14">
        <f t="shared" si="157"/>
        <v>3886.376541717314</v>
      </c>
      <c r="M674" s="14">
        <f t="shared" si="166"/>
        <v>3871.6090207526995</v>
      </c>
      <c r="N674" s="14">
        <f t="shared" si="158"/>
        <v>3886.376541717314</v>
      </c>
      <c r="O674" s="13">
        <f>Arrivals!I674</f>
        <v>9.7526192447681375</v>
      </c>
      <c r="P674" s="14">
        <f t="shared" si="159"/>
        <v>3896.1291609620821</v>
      </c>
      <c r="Q674" s="14">
        <f t="shared" si="160"/>
        <v>39.333042240640225</v>
      </c>
      <c r="R674" s="14">
        <f t="shared" si="161"/>
        <v>5.5604229958721589</v>
      </c>
      <c r="S674" s="14">
        <f t="shared" si="162"/>
        <v>0</v>
      </c>
      <c r="T674" s="14">
        <f t="shared" si="163"/>
        <v>0</v>
      </c>
      <c r="U674" s="14">
        <f t="shared" si="164"/>
        <v>5.5604229958721589</v>
      </c>
      <c r="V674" t="str">
        <f>IF(MOD(C674-Settings!$B$32,Settings!$B$33)&lt;Settings!$B$30,"Up","Down")</f>
        <v>Up</v>
      </c>
      <c r="W674" s="15">
        <f>IF(OR(E674&gt;Settings!$B$30,Q674&gt;Settings!$B$37),0,1)</f>
        <v>1</v>
      </c>
      <c r="X674" s="15">
        <f>IF(AND(W674=1,Q674&lt;=Settings!$B$36),1,0)</f>
        <v>1</v>
      </c>
    </row>
    <row r="675" spans="1:24" x14ac:dyDescent="0.25">
      <c r="A675">
        <v>6</v>
      </c>
      <c r="B675">
        <v>70</v>
      </c>
      <c r="C675" s="13">
        <f>Arrivals!F675</f>
        <v>3861.3581537936684</v>
      </c>
      <c r="D675" s="13">
        <f>Arrivals!K675</f>
        <v>300</v>
      </c>
      <c r="E675" s="14">
        <f>D675*8/Settings!$B$28+Settings!$B$29</f>
        <v>24.02</v>
      </c>
      <c r="F675" s="14">
        <f t="shared" si="154"/>
        <v>3861.3581537936684</v>
      </c>
      <c r="G675" s="14">
        <f t="shared" si="165"/>
        <v>3886.376541717314</v>
      </c>
      <c r="H675" s="14">
        <f t="shared" si="155"/>
        <v>3886.376541717314</v>
      </c>
      <c r="I675" s="14">
        <f>MOD(H675-Settings!$B$32,Settings!$B$33)</f>
        <v>286.37654171731401</v>
      </c>
      <c r="J675" s="14">
        <f>IF(I675&lt;Settings!$B$30,IF(Settings!$B$30-I675&gt;=E675,H675,H675+(Settings!$B$30-I675)+Settings!$B$31),H675+(Settings!$B$33-I675))</f>
        <v>3886.376541717314</v>
      </c>
      <c r="K675" s="14">
        <f t="shared" si="156"/>
        <v>3910.396541717314</v>
      </c>
      <c r="L675" s="14">
        <f t="shared" si="157"/>
        <v>3910.396541717314</v>
      </c>
      <c r="M675" s="14">
        <f t="shared" si="166"/>
        <v>3896.1291609620821</v>
      </c>
      <c r="N675" s="14">
        <f t="shared" si="158"/>
        <v>3910.396541717314</v>
      </c>
      <c r="O675" s="13">
        <f>Arrivals!I675</f>
        <v>1.9252880875136973</v>
      </c>
      <c r="P675" s="14">
        <f t="shared" si="159"/>
        <v>3912.3218298048278</v>
      </c>
      <c r="Q675" s="14">
        <f t="shared" si="160"/>
        <v>50.96367601115935</v>
      </c>
      <c r="R675" s="14">
        <f t="shared" si="161"/>
        <v>25.018387923645605</v>
      </c>
      <c r="S675" s="14">
        <f t="shared" si="162"/>
        <v>0</v>
      </c>
      <c r="T675" s="14">
        <f t="shared" si="163"/>
        <v>0</v>
      </c>
      <c r="U675" s="14">
        <f t="shared" si="164"/>
        <v>25.018387923645605</v>
      </c>
      <c r="V675" t="str">
        <f>IF(MOD(C675-Settings!$B$32,Settings!$B$33)&lt;Settings!$B$30,"Up","Down")</f>
        <v>Up</v>
      </c>
      <c r="W675" s="15">
        <f>IF(OR(E675&gt;Settings!$B$30,Q675&gt;Settings!$B$37),0,1)</f>
        <v>1</v>
      </c>
      <c r="X675" s="15">
        <f>IF(AND(W675=1,Q675&lt;=Settings!$B$36),1,0)</f>
        <v>1</v>
      </c>
    </row>
    <row r="676" spans="1:24" x14ac:dyDescent="0.25">
      <c r="A676">
        <v>6</v>
      </c>
      <c r="B676">
        <v>71</v>
      </c>
      <c r="C676" s="13">
        <f>Arrivals!F676</f>
        <v>3906.4487386951555</v>
      </c>
      <c r="D676" s="13">
        <f>Arrivals!K676</f>
        <v>300</v>
      </c>
      <c r="E676" s="14">
        <f>D676*8/Settings!$B$28+Settings!$B$29</f>
        <v>24.02</v>
      </c>
      <c r="F676" s="14">
        <f t="shared" si="154"/>
        <v>3906.4487386951555</v>
      </c>
      <c r="G676" s="14">
        <f t="shared" si="165"/>
        <v>3910.396541717314</v>
      </c>
      <c r="H676" s="14">
        <f t="shared" si="155"/>
        <v>3910.396541717314</v>
      </c>
      <c r="I676" s="14">
        <f>MOD(H676-Settings!$B$32,Settings!$B$33)</f>
        <v>310.39654171731399</v>
      </c>
      <c r="J676" s="14">
        <f>IF(I676&lt;Settings!$B$30,IF(Settings!$B$30-I676&gt;=E676,H676,H676+(Settings!$B$30-I676)+Settings!$B$31),H676+(Settings!$B$33-I676))</f>
        <v>3910.396541717314</v>
      </c>
      <c r="K676" s="14">
        <f t="shared" si="156"/>
        <v>3934.416541717314</v>
      </c>
      <c r="L676" s="14">
        <f t="shared" si="157"/>
        <v>3934.416541717314</v>
      </c>
      <c r="M676" s="14">
        <f t="shared" si="166"/>
        <v>3912.3218298048278</v>
      </c>
      <c r="N676" s="14">
        <f t="shared" si="158"/>
        <v>3934.416541717314</v>
      </c>
      <c r="O676" s="13">
        <f>Arrivals!I676</f>
        <v>7.5180405451683434</v>
      </c>
      <c r="P676" s="14">
        <f t="shared" si="159"/>
        <v>3941.9345822624823</v>
      </c>
      <c r="Q676" s="14">
        <f t="shared" si="160"/>
        <v>35.48584356732681</v>
      </c>
      <c r="R676" s="14">
        <f t="shared" si="161"/>
        <v>3.9478030221584959</v>
      </c>
      <c r="S676" s="14">
        <f t="shared" si="162"/>
        <v>0</v>
      </c>
      <c r="T676" s="14">
        <f t="shared" si="163"/>
        <v>0</v>
      </c>
      <c r="U676" s="14">
        <f t="shared" si="164"/>
        <v>3.9478030221584959</v>
      </c>
      <c r="V676" t="str">
        <f>IF(MOD(C676-Settings!$B$32,Settings!$B$33)&lt;Settings!$B$30,"Up","Down")</f>
        <v>Up</v>
      </c>
      <c r="W676" s="15">
        <f>IF(OR(E676&gt;Settings!$B$30,Q676&gt;Settings!$B$37),0,1)</f>
        <v>1</v>
      </c>
      <c r="X676" s="15">
        <f>IF(AND(W676=1,Q676&lt;=Settings!$B$36),1,0)</f>
        <v>1</v>
      </c>
    </row>
    <row r="677" spans="1:24" x14ac:dyDescent="0.25">
      <c r="A677">
        <v>6</v>
      </c>
      <c r="B677">
        <v>72</v>
      </c>
      <c r="C677" s="13">
        <f>Arrivals!F677</f>
        <v>4052.4750077513713</v>
      </c>
      <c r="D677" s="13">
        <f>Arrivals!K677</f>
        <v>300</v>
      </c>
      <c r="E677" s="14">
        <f>D677*8/Settings!$B$28+Settings!$B$29</f>
        <v>24.02</v>
      </c>
      <c r="F677" s="14">
        <f t="shared" si="154"/>
        <v>4052.4750077513713</v>
      </c>
      <c r="G677" s="14">
        <f t="shared" si="165"/>
        <v>3934.416541717314</v>
      </c>
      <c r="H677" s="14">
        <f t="shared" si="155"/>
        <v>4052.4750077513713</v>
      </c>
      <c r="I677" s="14">
        <f>MOD(H677-Settings!$B$32,Settings!$B$33)</f>
        <v>452.47500775137132</v>
      </c>
      <c r="J677" s="14">
        <f>IF(I677&lt;Settings!$B$30,IF(Settings!$B$30-I677&gt;=E677,H677,H677+(Settings!$B$30-I677)+Settings!$B$31),H677+(Settings!$B$33-I677))</f>
        <v>4052.4750077513713</v>
      </c>
      <c r="K677" s="14">
        <f t="shared" si="156"/>
        <v>4076.4950077513713</v>
      </c>
      <c r="L677" s="14">
        <f t="shared" si="157"/>
        <v>4076.4950077513713</v>
      </c>
      <c r="M677" s="14">
        <f t="shared" si="166"/>
        <v>3941.9345822624823</v>
      </c>
      <c r="N677" s="14">
        <f t="shared" si="158"/>
        <v>4076.4950077513713</v>
      </c>
      <c r="O677" s="13">
        <f>Arrivals!I677</f>
        <v>0.70451119695831343</v>
      </c>
      <c r="P677" s="14">
        <f t="shared" si="159"/>
        <v>4077.1995189483296</v>
      </c>
      <c r="Q677" s="14">
        <f t="shared" si="160"/>
        <v>24.724511196958247</v>
      </c>
      <c r="R677" s="14">
        <f t="shared" si="161"/>
        <v>0</v>
      </c>
      <c r="S677" s="14">
        <f t="shared" si="162"/>
        <v>0</v>
      </c>
      <c r="T677" s="14">
        <f t="shared" si="163"/>
        <v>0</v>
      </c>
      <c r="U677" s="14">
        <f t="shared" si="164"/>
        <v>0</v>
      </c>
      <c r="V677" t="str">
        <f>IF(MOD(C677-Settings!$B$32,Settings!$B$33)&lt;Settings!$B$30,"Up","Down")</f>
        <v>Up</v>
      </c>
      <c r="W677" s="15">
        <f>IF(OR(E677&gt;Settings!$B$30,Q677&gt;Settings!$B$37),0,1)</f>
        <v>1</v>
      </c>
      <c r="X677" s="15">
        <f>IF(AND(W677=1,Q677&lt;=Settings!$B$36),1,0)</f>
        <v>1</v>
      </c>
    </row>
    <row r="678" spans="1:24" x14ac:dyDescent="0.25">
      <c r="A678">
        <v>6</v>
      </c>
      <c r="B678">
        <v>73</v>
      </c>
      <c r="C678" s="13">
        <f>Arrivals!F678</f>
        <v>4215.9017463264572</v>
      </c>
      <c r="D678" s="13">
        <f>Arrivals!K678</f>
        <v>300</v>
      </c>
      <c r="E678" s="14">
        <f>D678*8/Settings!$B$28+Settings!$B$29</f>
        <v>24.02</v>
      </c>
      <c r="F678" s="14">
        <f t="shared" si="154"/>
        <v>4215.9017463264572</v>
      </c>
      <c r="G678" s="14">
        <f t="shared" si="165"/>
        <v>4076.4950077513713</v>
      </c>
      <c r="H678" s="14">
        <f t="shared" si="155"/>
        <v>4215.9017463264572</v>
      </c>
      <c r="I678" s="14">
        <f>MOD(H678-Settings!$B$32,Settings!$B$33)</f>
        <v>615.90174632645721</v>
      </c>
      <c r="J678" s="14">
        <f>IF(I678&lt;Settings!$B$30,IF(Settings!$B$30-I678&gt;=E678,H678,H678+(Settings!$B$30-I678)+Settings!$B$31),H678+(Settings!$B$33-I678))</f>
        <v>4320</v>
      </c>
      <c r="K678" s="14">
        <f t="shared" si="156"/>
        <v>4344.0200000000004</v>
      </c>
      <c r="L678" s="14">
        <f t="shared" si="157"/>
        <v>4344.0200000000004</v>
      </c>
      <c r="M678" s="14">
        <f t="shared" si="166"/>
        <v>4077.1995189483296</v>
      </c>
      <c r="N678" s="14">
        <f t="shared" si="158"/>
        <v>4344.0200000000004</v>
      </c>
      <c r="O678" s="13">
        <f>Arrivals!I678</f>
        <v>0.64407937677997074</v>
      </c>
      <c r="P678" s="14">
        <f t="shared" si="159"/>
        <v>4344.6640793767801</v>
      </c>
      <c r="Q678" s="14">
        <f t="shared" si="160"/>
        <v>128.76233305032292</v>
      </c>
      <c r="R678" s="14">
        <f t="shared" si="161"/>
        <v>0</v>
      </c>
      <c r="S678" s="14">
        <f t="shared" si="162"/>
        <v>104.09825367354279</v>
      </c>
      <c r="T678" s="14">
        <f t="shared" si="163"/>
        <v>0</v>
      </c>
      <c r="U678" s="14">
        <f t="shared" si="164"/>
        <v>104.09825367354279</v>
      </c>
      <c r="V678" t="str">
        <f>IF(MOD(C678-Settings!$B$32,Settings!$B$33)&lt;Settings!$B$30,"Up","Down")</f>
        <v>Down</v>
      </c>
      <c r="W678" s="15">
        <f>IF(OR(E678&gt;Settings!$B$30,Q678&gt;Settings!$B$37),0,1)</f>
        <v>1</v>
      </c>
      <c r="X678" s="15">
        <f>IF(AND(W678=1,Q678&lt;=Settings!$B$36),1,0)</f>
        <v>0</v>
      </c>
    </row>
    <row r="679" spans="1:24" x14ac:dyDescent="0.25">
      <c r="A679">
        <v>6</v>
      </c>
      <c r="B679">
        <v>74</v>
      </c>
      <c r="C679" s="13">
        <f>Arrivals!F679</f>
        <v>4217.0543569687306</v>
      </c>
      <c r="D679" s="13">
        <f>Arrivals!K679</f>
        <v>300</v>
      </c>
      <c r="E679" s="14">
        <f>D679*8/Settings!$B$28+Settings!$B$29</f>
        <v>24.02</v>
      </c>
      <c r="F679" s="14">
        <f t="shared" si="154"/>
        <v>4217.0543569687306</v>
      </c>
      <c r="G679" s="14">
        <f t="shared" si="165"/>
        <v>4344.0200000000004</v>
      </c>
      <c r="H679" s="14">
        <f t="shared" si="155"/>
        <v>4344.0200000000004</v>
      </c>
      <c r="I679" s="14">
        <f>MOD(H679-Settings!$B$32,Settings!$B$33)</f>
        <v>24.020000000000437</v>
      </c>
      <c r="J679" s="14">
        <f>IF(I679&lt;Settings!$B$30,IF(Settings!$B$30-I679&gt;=E679,H679,H679+(Settings!$B$30-I679)+Settings!$B$31),H679+(Settings!$B$33-I679))</f>
        <v>4344.0200000000004</v>
      </c>
      <c r="K679" s="14">
        <f t="shared" si="156"/>
        <v>4368.0400000000009</v>
      </c>
      <c r="L679" s="14">
        <f t="shared" si="157"/>
        <v>4368.0400000000009</v>
      </c>
      <c r="M679" s="14">
        <f t="shared" si="166"/>
        <v>4344.6640793767801</v>
      </c>
      <c r="N679" s="14">
        <f t="shared" si="158"/>
        <v>4368.0400000000009</v>
      </c>
      <c r="O679" s="13">
        <f>Arrivals!I679</f>
        <v>3.8501994632050338</v>
      </c>
      <c r="P679" s="14">
        <f t="shared" si="159"/>
        <v>4371.890199463206</v>
      </c>
      <c r="Q679" s="14">
        <f t="shared" si="160"/>
        <v>154.8358424944754</v>
      </c>
      <c r="R679" s="14">
        <f t="shared" si="161"/>
        <v>126.96564303126979</v>
      </c>
      <c r="S679" s="14">
        <f t="shared" si="162"/>
        <v>0</v>
      </c>
      <c r="T679" s="14">
        <f t="shared" si="163"/>
        <v>0</v>
      </c>
      <c r="U679" s="14">
        <f t="shared" si="164"/>
        <v>126.96564303126979</v>
      </c>
      <c r="V679" t="str">
        <f>IF(MOD(C679-Settings!$B$32,Settings!$B$33)&lt;Settings!$B$30,"Up","Down")</f>
        <v>Down</v>
      </c>
      <c r="W679" s="15">
        <f>IF(OR(E679&gt;Settings!$B$30,Q679&gt;Settings!$B$37),0,1)</f>
        <v>1</v>
      </c>
      <c r="X679" s="15">
        <f>IF(AND(W679=1,Q679&lt;=Settings!$B$36),1,0)</f>
        <v>0</v>
      </c>
    </row>
    <row r="680" spans="1:24" x14ac:dyDescent="0.25">
      <c r="A680">
        <v>6</v>
      </c>
      <c r="B680">
        <v>75</v>
      </c>
      <c r="C680" s="13">
        <f>Arrivals!F680</f>
        <v>4309.0203808759443</v>
      </c>
      <c r="D680" s="13">
        <f>Arrivals!K680</f>
        <v>300</v>
      </c>
      <c r="E680" s="14">
        <f>D680*8/Settings!$B$28+Settings!$B$29</f>
        <v>24.02</v>
      </c>
      <c r="F680" s="14">
        <f t="shared" si="154"/>
        <v>4309.0203808759443</v>
      </c>
      <c r="G680" s="14">
        <f t="shared" si="165"/>
        <v>4368.0400000000009</v>
      </c>
      <c r="H680" s="14">
        <f t="shared" si="155"/>
        <v>4368.0400000000009</v>
      </c>
      <c r="I680" s="14">
        <f>MOD(H680-Settings!$B$32,Settings!$B$33)</f>
        <v>48.040000000000873</v>
      </c>
      <c r="J680" s="14">
        <f>IF(I680&lt;Settings!$B$30,IF(Settings!$B$30-I680&gt;=E680,H680,H680+(Settings!$B$30-I680)+Settings!$B$31),H680+(Settings!$B$33-I680))</f>
        <v>4368.0400000000009</v>
      </c>
      <c r="K680" s="14">
        <f t="shared" si="156"/>
        <v>4392.0600000000013</v>
      </c>
      <c r="L680" s="14">
        <f t="shared" si="157"/>
        <v>4392.0600000000013</v>
      </c>
      <c r="M680" s="14">
        <f t="shared" si="166"/>
        <v>4371.890199463206</v>
      </c>
      <c r="N680" s="14">
        <f t="shared" si="158"/>
        <v>4392.0600000000013</v>
      </c>
      <c r="O680" s="13">
        <f>Arrivals!I680</f>
        <v>0.45475797182267025</v>
      </c>
      <c r="P680" s="14">
        <f t="shared" si="159"/>
        <v>4392.5147579718241</v>
      </c>
      <c r="Q680" s="14">
        <f t="shared" si="160"/>
        <v>83.494377095879827</v>
      </c>
      <c r="R680" s="14">
        <f t="shared" si="161"/>
        <v>59.019619124056589</v>
      </c>
      <c r="S680" s="14">
        <f t="shared" si="162"/>
        <v>0</v>
      </c>
      <c r="T680" s="14">
        <f t="shared" si="163"/>
        <v>0</v>
      </c>
      <c r="U680" s="14">
        <f t="shared" si="164"/>
        <v>59.019619124056589</v>
      </c>
      <c r="V680" t="str">
        <f>IF(MOD(C680-Settings!$B$32,Settings!$B$33)&lt;Settings!$B$30,"Up","Down")</f>
        <v>Down</v>
      </c>
      <c r="W680" s="15">
        <f>IF(OR(E680&gt;Settings!$B$30,Q680&gt;Settings!$B$37),0,1)</f>
        <v>1</v>
      </c>
      <c r="X680" s="15">
        <f>IF(AND(W680=1,Q680&lt;=Settings!$B$36),1,0)</f>
        <v>1</v>
      </c>
    </row>
    <row r="681" spans="1:24" x14ac:dyDescent="0.25">
      <c r="A681">
        <v>6</v>
      </c>
      <c r="B681">
        <v>76</v>
      </c>
      <c r="C681" s="13">
        <f>Arrivals!F681</f>
        <v>4390.1551250371504</v>
      </c>
      <c r="D681" s="13">
        <f>Arrivals!K681</f>
        <v>300</v>
      </c>
      <c r="E681" s="14">
        <f>D681*8/Settings!$B$28+Settings!$B$29</f>
        <v>24.02</v>
      </c>
      <c r="F681" s="14">
        <f t="shared" si="154"/>
        <v>4390.1551250371504</v>
      </c>
      <c r="G681" s="14">
        <f t="shared" si="165"/>
        <v>4392.0600000000013</v>
      </c>
      <c r="H681" s="14">
        <f t="shared" si="155"/>
        <v>4392.0600000000013</v>
      </c>
      <c r="I681" s="14">
        <f>MOD(H681-Settings!$B$32,Settings!$B$33)</f>
        <v>72.06000000000131</v>
      </c>
      <c r="J681" s="14">
        <f>IF(I681&lt;Settings!$B$30,IF(Settings!$B$30-I681&gt;=E681,H681,H681+(Settings!$B$30-I681)+Settings!$B$31),H681+(Settings!$B$33-I681))</f>
        <v>4392.0600000000013</v>
      </c>
      <c r="K681" s="14">
        <f t="shared" si="156"/>
        <v>4416.0800000000017</v>
      </c>
      <c r="L681" s="14">
        <f t="shared" si="157"/>
        <v>4416.0800000000017</v>
      </c>
      <c r="M681" s="14">
        <f t="shared" si="166"/>
        <v>4392.5147579718241</v>
      </c>
      <c r="N681" s="14">
        <f t="shared" si="158"/>
        <v>4416.0800000000017</v>
      </c>
      <c r="O681" s="13">
        <f>Arrivals!I681</f>
        <v>0.71360399559493959</v>
      </c>
      <c r="P681" s="14">
        <f t="shared" si="159"/>
        <v>4416.7936039955966</v>
      </c>
      <c r="Q681" s="14">
        <f t="shared" si="160"/>
        <v>26.638478958446285</v>
      </c>
      <c r="R681" s="14">
        <f t="shared" si="161"/>
        <v>1.904874962850954</v>
      </c>
      <c r="S681" s="14">
        <f t="shared" si="162"/>
        <v>0</v>
      </c>
      <c r="T681" s="14">
        <f t="shared" si="163"/>
        <v>0</v>
      </c>
      <c r="U681" s="14">
        <f t="shared" si="164"/>
        <v>1.904874962850954</v>
      </c>
      <c r="V681" t="str">
        <f>IF(MOD(C681-Settings!$B$32,Settings!$B$33)&lt;Settings!$B$30,"Up","Down")</f>
        <v>Up</v>
      </c>
      <c r="W681" s="15">
        <f>IF(OR(E681&gt;Settings!$B$30,Q681&gt;Settings!$B$37),0,1)</f>
        <v>1</v>
      </c>
      <c r="X681" s="15">
        <f>IF(AND(W681=1,Q681&lt;=Settings!$B$36),1,0)</f>
        <v>1</v>
      </c>
    </row>
    <row r="682" spans="1:24" x14ac:dyDescent="0.25">
      <c r="A682">
        <v>6</v>
      </c>
      <c r="B682">
        <v>77</v>
      </c>
      <c r="C682" s="13">
        <f>Arrivals!F682</f>
        <v>4467.1246212787773</v>
      </c>
      <c r="D682" s="13">
        <f>Arrivals!K682</f>
        <v>300</v>
      </c>
      <c r="E682" s="14">
        <f>D682*8/Settings!$B$28+Settings!$B$29</f>
        <v>24.02</v>
      </c>
      <c r="F682" s="14">
        <f t="shared" si="154"/>
        <v>4467.1246212787773</v>
      </c>
      <c r="G682" s="14">
        <f t="shared" si="165"/>
        <v>4416.0800000000017</v>
      </c>
      <c r="H682" s="14">
        <f t="shared" si="155"/>
        <v>4467.1246212787773</v>
      </c>
      <c r="I682" s="14">
        <f>MOD(H682-Settings!$B$32,Settings!$B$33)</f>
        <v>147.12462127877734</v>
      </c>
      <c r="J682" s="14">
        <f>IF(I682&lt;Settings!$B$30,IF(Settings!$B$30-I682&gt;=E682,H682,H682+(Settings!$B$30-I682)+Settings!$B$31),H682+(Settings!$B$33-I682))</f>
        <v>4467.1246212787773</v>
      </c>
      <c r="K682" s="14">
        <f t="shared" si="156"/>
        <v>4491.1446212787778</v>
      </c>
      <c r="L682" s="14">
        <f t="shared" si="157"/>
        <v>4491.1446212787778</v>
      </c>
      <c r="M682" s="14">
        <f t="shared" si="166"/>
        <v>4416.7936039955966</v>
      </c>
      <c r="N682" s="14">
        <f t="shared" si="158"/>
        <v>4491.1446212787778</v>
      </c>
      <c r="O682" s="13">
        <f>Arrivals!I682</f>
        <v>0.64163828756255969</v>
      </c>
      <c r="P682" s="14">
        <f t="shared" si="159"/>
        <v>4491.78625956634</v>
      </c>
      <c r="Q682" s="14">
        <f t="shared" si="160"/>
        <v>24.66163828756271</v>
      </c>
      <c r="R682" s="14">
        <f t="shared" si="161"/>
        <v>0</v>
      </c>
      <c r="S682" s="14">
        <f t="shared" si="162"/>
        <v>0</v>
      </c>
      <c r="T682" s="14">
        <f t="shared" si="163"/>
        <v>0</v>
      </c>
      <c r="U682" s="14">
        <f t="shared" si="164"/>
        <v>0</v>
      </c>
      <c r="V682" t="str">
        <f>IF(MOD(C682-Settings!$B$32,Settings!$B$33)&lt;Settings!$B$30,"Up","Down")</f>
        <v>Up</v>
      </c>
      <c r="W682" s="15">
        <f>IF(OR(E682&gt;Settings!$B$30,Q682&gt;Settings!$B$37),0,1)</f>
        <v>1</v>
      </c>
      <c r="X682" s="15">
        <f>IF(AND(W682=1,Q682&lt;=Settings!$B$36),1,0)</f>
        <v>1</v>
      </c>
    </row>
    <row r="683" spans="1:24" x14ac:dyDescent="0.25">
      <c r="A683">
        <v>6</v>
      </c>
      <c r="B683">
        <v>78</v>
      </c>
      <c r="C683" s="13">
        <f>Arrivals!F683</f>
        <v>4481.2162459196725</v>
      </c>
      <c r="D683" s="13">
        <f>Arrivals!K683</f>
        <v>300</v>
      </c>
      <c r="E683" s="14">
        <f>D683*8/Settings!$B$28+Settings!$B$29</f>
        <v>24.02</v>
      </c>
      <c r="F683" s="14">
        <f t="shared" si="154"/>
        <v>4481.2162459196725</v>
      </c>
      <c r="G683" s="14">
        <f t="shared" si="165"/>
        <v>4491.1446212787778</v>
      </c>
      <c r="H683" s="14">
        <f t="shared" si="155"/>
        <v>4491.1446212787778</v>
      </c>
      <c r="I683" s="14">
        <f>MOD(H683-Settings!$B$32,Settings!$B$33)</f>
        <v>171.14462127877778</v>
      </c>
      <c r="J683" s="14">
        <f>IF(I683&lt;Settings!$B$30,IF(Settings!$B$30-I683&gt;=E683,H683,H683+(Settings!$B$30-I683)+Settings!$B$31),H683+(Settings!$B$33-I683))</f>
        <v>4491.1446212787778</v>
      </c>
      <c r="K683" s="14">
        <f t="shared" si="156"/>
        <v>4515.1646212787782</v>
      </c>
      <c r="L683" s="14">
        <f t="shared" si="157"/>
        <v>4515.1646212787782</v>
      </c>
      <c r="M683" s="14">
        <f t="shared" si="166"/>
        <v>4491.78625956634</v>
      </c>
      <c r="N683" s="14">
        <f t="shared" si="158"/>
        <v>4515.1646212787782</v>
      </c>
      <c r="O683" s="13">
        <f>Arrivals!I683</f>
        <v>8.6172968174359674</v>
      </c>
      <c r="P683" s="14">
        <f t="shared" si="159"/>
        <v>4523.7819180962142</v>
      </c>
      <c r="Q683" s="14">
        <f t="shared" si="160"/>
        <v>42.565672176541739</v>
      </c>
      <c r="R683" s="14">
        <f t="shared" si="161"/>
        <v>9.9283753591053028</v>
      </c>
      <c r="S683" s="14">
        <f t="shared" si="162"/>
        <v>0</v>
      </c>
      <c r="T683" s="14">
        <f t="shared" si="163"/>
        <v>0</v>
      </c>
      <c r="U683" s="14">
        <f t="shared" si="164"/>
        <v>9.9283753591053028</v>
      </c>
      <c r="V683" t="str">
        <f>IF(MOD(C683-Settings!$B$32,Settings!$B$33)&lt;Settings!$B$30,"Up","Down")</f>
        <v>Up</v>
      </c>
      <c r="W683" s="15">
        <f>IF(OR(E683&gt;Settings!$B$30,Q683&gt;Settings!$B$37),0,1)</f>
        <v>1</v>
      </c>
      <c r="X683" s="15">
        <f>IF(AND(W683=1,Q683&lt;=Settings!$B$36),1,0)</f>
        <v>1</v>
      </c>
    </row>
    <row r="684" spans="1:24" x14ac:dyDescent="0.25">
      <c r="A684">
        <v>6</v>
      </c>
      <c r="B684">
        <v>79</v>
      </c>
      <c r="C684" s="13">
        <f>Arrivals!F684</f>
        <v>4482.4810975517958</v>
      </c>
      <c r="D684" s="13">
        <f>Arrivals!K684</f>
        <v>300</v>
      </c>
      <c r="E684" s="14">
        <f>D684*8/Settings!$B$28+Settings!$B$29</f>
        <v>24.02</v>
      </c>
      <c r="F684" s="14">
        <f t="shared" si="154"/>
        <v>4482.4810975517958</v>
      </c>
      <c r="G684" s="14">
        <f t="shared" si="165"/>
        <v>4515.1646212787782</v>
      </c>
      <c r="H684" s="14">
        <f t="shared" si="155"/>
        <v>4515.1646212787782</v>
      </c>
      <c r="I684" s="14">
        <f>MOD(H684-Settings!$B$32,Settings!$B$33)</f>
        <v>195.16462127877821</v>
      </c>
      <c r="J684" s="14">
        <f>IF(I684&lt;Settings!$B$30,IF(Settings!$B$30-I684&gt;=E684,H684,H684+(Settings!$B$30-I684)+Settings!$B$31),H684+(Settings!$B$33-I684))</f>
        <v>4515.1646212787782</v>
      </c>
      <c r="K684" s="14">
        <f t="shared" si="156"/>
        <v>4539.1846212787786</v>
      </c>
      <c r="L684" s="14">
        <f t="shared" si="157"/>
        <v>4539.1846212787786</v>
      </c>
      <c r="M684" s="14">
        <f t="shared" si="166"/>
        <v>4523.7819180962142</v>
      </c>
      <c r="N684" s="14">
        <f t="shared" si="158"/>
        <v>4539.1846212787786</v>
      </c>
      <c r="O684" s="13">
        <f>Arrivals!I684</f>
        <v>4.7918400192848365</v>
      </c>
      <c r="P684" s="14">
        <f t="shared" si="159"/>
        <v>4543.9764612980634</v>
      </c>
      <c r="Q684" s="14">
        <f t="shared" si="160"/>
        <v>61.495363746267685</v>
      </c>
      <c r="R684" s="14">
        <f t="shared" si="161"/>
        <v>32.683523726982457</v>
      </c>
      <c r="S684" s="14">
        <f t="shared" si="162"/>
        <v>0</v>
      </c>
      <c r="T684" s="14">
        <f t="shared" si="163"/>
        <v>0</v>
      </c>
      <c r="U684" s="14">
        <f t="shared" si="164"/>
        <v>32.683523726982457</v>
      </c>
      <c r="V684" t="str">
        <f>IF(MOD(C684-Settings!$B$32,Settings!$B$33)&lt;Settings!$B$30,"Up","Down")</f>
        <v>Up</v>
      </c>
      <c r="W684" s="15">
        <f>IF(OR(E684&gt;Settings!$B$30,Q684&gt;Settings!$B$37),0,1)</f>
        <v>1</v>
      </c>
      <c r="X684" s="15">
        <f>IF(AND(W684=1,Q684&lt;=Settings!$B$36),1,0)</f>
        <v>1</v>
      </c>
    </row>
    <row r="685" spans="1:24" x14ac:dyDescent="0.25">
      <c r="A685">
        <v>6</v>
      </c>
      <c r="B685">
        <v>80</v>
      </c>
      <c r="C685" s="13">
        <f>Arrivals!F685</f>
        <v>4537.0980950504454</v>
      </c>
      <c r="D685" s="13">
        <f>Arrivals!K685</f>
        <v>300</v>
      </c>
      <c r="E685" s="14">
        <f>D685*8/Settings!$B$28+Settings!$B$29</f>
        <v>24.02</v>
      </c>
      <c r="F685" s="14">
        <f t="shared" si="154"/>
        <v>4537.0980950504454</v>
      </c>
      <c r="G685" s="14">
        <f t="shared" si="165"/>
        <v>4539.1846212787786</v>
      </c>
      <c r="H685" s="14">
        <f t="shared" si="155"/>
        <v>4539.1846212787786</v>
      </c>
      <c r="I685" s="14">
        <f>MOD(H685-Settings!$B$32,Settings!$B$33)</f>
        <v>219.18462127877865</v>
      </c>
      <c r="J685" s="14">
        <f>IF(I685&lt;Settings!$B$30,IF(Settings!$B$30-I685&gt;=E685,H685,H685+(Settings!$B$30-I685)+Settings!$B$31),H685+(Settings!$B$33-I685))</f>
        <v>4539.1846212787786</v>
      </c>
      <c r="K685" s="14">
        <f t="shared" si="156"/>
        <v>4563.2046212787791</v>
      </c>
      <c r="L685" s="14">
        <f t="shared" si="157"/>
        <v>4563.2046212787791</v>
      </c>
      <c r="M685" s="14">
        <f t="shared" si="166"/>
        <v>4543.9764612980634</v>
      </c>
      <c r="N685" s="14">
        <f t="shared" si="158"/>
        <v>4563.2046212787791</v>
      </c>
      <c r="O685" s="13">
        <f>Arrivals!I685</f>
        <v>2.7054374020947365</v>
      </c>
      <c r="P685" s="14">
        <f t="shared" si="159"/>
        <v>4565.9100586808736</v>
      </c>
      <c r="Q685" s="14">
        <f t="shared" si="160"/>
        <v>28.811963630428181</v>
      </c>
      <c r="R685" s="14">
        <f t="shared" si="161"/>
        <v>2.0865262283332413</v>
      </c>
      <c r="S685" s="14">
        <f t="shared" si="162"/>
        <v>0</v>
      </c>
      <c r="T685" s="14">
        <f t="shared" si="163"/>
        <v>0</v>
      </c>
      <c r="U685" s="14">
        <f t="shared" si="164"/>
        <v>2.0865262283332413</v>
      </c>
      <c r="V685" t="str">
        <f>IF(MOD(C685-Settings!$B$32,Settings!$B$33)&lt;Settings!$B$30,"Up","Down")</f>
        <v>Up</v>
      </c>
      <c r="W685" s="15">
        <f>IF(OR(E685&gt;Settings!$B$30,Q685&gt;Settings!$B$37),0,1)</f>
        <v>1</v>
      </c>
      <c r="X685" s="15">
        <f>IF(AND(W685=1,Q685&lt;=Settings!$B$36),1,0)</f>
        <v>1</v>
      </c>
    </row>
    <row r="686" spans="1:24" x14ac:dyDescent="0.25">
      <c r="A686">
        <v>6</v>
      </c>
      <c r="B686">
        <v>81</v>
      </c>
      <c r="C686" s="13">
        <f>Arrivals!F686</f>
        <v>4607.6847739708928</v>
      </c>
      <c r="D686" s="13">
        <f>Arrivals!K686</f>
        <v>300</v>
      </c>
      <c r="E686" s="14">
        <f>D686*8/Settings!$B$28+Settings!$B$29</f>
        <v>24.02</v>
      </c>
      <c r="F686" s="14">
        <f t="shared" si="154"/>
        <v>4607.6847739708928</v>
      </c>
      <c r="G686" s="14">
        <f t="shared" si="165"/>
        <v>4563.2046212787791</v>
      </c>
      <c r="H686" s="14">
        <f t="shared" si="155"/>
        <v>4607.6847739708928</v>
      </c>
      <c r="I686" s="14">
        <f>MOD(H686-Settings!$B$32,Settings!$B$33)</f>
        <v>287.68477397089282</v>
      </c>
      <c r="J686" s="14">
        <f>IF(I686&lt;Settings!$B$30,IF(Settings!$B$30-I686&gt;=E686,H686,H686+(Settings!$B$30-I686)+Settings!$B$31),H686+(Settings!$B$33-I686))</f>
        <v>4607.6847739708928</v>
      </c>
      <c r="K686" s="14">
        <f t="shared" si="156"/>
        <v>4631.7047739708933</v>
      </c>
      <c r="L686" s="14">
        <f t="shared" si="157"/>
        <v>4631.7047739708933</v>
      </c>
      <c r="M686" s="14">
        <f t="shared" si="166"/>
        <v>4565.9100586808736</v>
      </c>
      <c r="N686" s="14">
        <f t="shared" si="158"/>
        <v>4631.7047739708933</v>
      </c>
      <c r="O686" s="13">
        <f>Arrivals!I686</f>
        <v>1.0591518414331276</v>
      </c>
      <c r="P686" s="14">
        <f t="shared" si="159"/>
        <v>4632.7639258123263</v>
      </c>
      <c r="Q686" s="14">
        <f t="shared" si="160"/>
        <v>25.079151841433486</v>
      </c>
      <c r="R686" s="14">
        <f t="shared" si="161"/>
        <v>0</v>
      </c>
      <c r="S686" s="14">
        <f t="shared" si="162"/>
        <v>0</v>
      </c>
      <c r="T686" s="14">
        <f t="shared" si="163"/>
        <v>0</v>
      </c>
      <c r="U686" s="14">
        <f t="shared" si="164"/>
        <v>0</v>
      </c>
      <c r="V686" t="str">
        <f>IF(MOD(C686-Settings!$B$32,Settings!$B$33)&lt;Settings!$B$30,"Up","Down")</f>
        <v>Up</v>
      </c>
      <c r="W686" s="15">
        <f>IF(OR(E686&gt;Settings!$B$30,Q686&gt;Settings!$B$37),0,1)</f>
        <v>1</v>
      </c>
      <c r="X686" s="15">
        <f>IF(AND(W686=1,Q686&lt;=Settings!$B$36),1,0)</f>
        <v>1</v>
      </c>
    </row>
    <row r="687" spans="1:24" x14ac:dyDescent="0.25">
      <c r="A687">
        <v>6</v>
      </c>
      <c r="B687">
        <v>82</v>
      </c>
      <c r="C687" s="13">
        <f>Arrivals!F687</f>
        <v>4619.0226816814165</v>
      </c>
      <c r="D687" s="13">
        <f>Arrivals!K687</f>
        <v>300</v>
      </c>
      <c r="E687" s="14">
        <f>D687*8/Settings!$B$28+Settings!$B$29</f>
        <v>24.02</v>
      </c>
      <c r="F687" s="14">
        <f t="shared" si="154"/>
        <v>4619.0226816814165</v>
      </c>
      <c r="G687" s="14">
        <f t="shared" si="165"/>
        <v>4631.7047739708933</v>
      </c>
      <c r="H687" s="14">
        <f t="shared" si="155"/>
        <v>4631.7047739708933</v>
      </c>
      <c r="I687" s="14">
        <f>MOD(H687-Settings!$B$32,Settings!$B$33)</f>
        <v>311.70477397089326</v>
      </c>
      <c r="J687" s="14">
        <f>IF(I687&lt;Settings!$B$30,IF(Settings!$B$30-I687&gt;=E687,H687,H687+(Settings!$B$30-I687)+Settings!$B$31),H687+(Settings!$B$33-I687))</f>
        <v>4631.7047739708933</v>
      </c>
      <c r="K687" s="14">
        <f t="shared" si="156"/>
        <v>4655.7247739708937</v>
      </c>
      <c r="L687" s="14">
        <f t="shared" si="157"/>
        <v>4655.7247739708937</v>
      </c>
      <c r="M687" s="14">
        <f t="shared" si="166"/>
        <v>4632.7639258123263</v>
      </c>
      <c r="N687" s="14">
        <f t="shared" si="158"/>
        <v>4655.7247739708937</v>
      </c>
      <c r="O687" s="13">
        <f>Arrivals!I687</f>
        <v>7.2115678852628315</v>
      </c>
      <c r="P687" s="14">
        <f t="shared" si="159"/>
        <v>4662.9363418561561</v>
      </c>
      <c r="Q687" s="14">
        <f t="shared" si="160"/>
        <v>43.913660174739562</v>
      </c>
      <c r="R687" s="14">
        <f t="shared" si="161"/>
        <v>12.682092289476714</v>
      </c>
      <c r="S687" s="14">
        <f t="shared" si="162"/>
        <v>0</v>
      </c>
      <c r="T687" s="14">
        <f t="shared" si="163"/>
        <v>0</v>
      </c>
      <c r="U687" s="14">
        <f t="shared" si="164"/>
        <v>12.682092289476714</v>
      </c>
      <c r="V687" t="str">
        <f>IF(MOD(C687-Settings!$B$32,Settings!$B$33)&lt;Settings!$B$30,"Up","Down")</f>
        <v>Up</v>
      </c>
      <c r="W687" s="15">
        <f>IF(OR(E687&gt;Settings!$B$30,Q687&gt;Settings!$B$37),0,1)</f>
        <v>1</v>
      </c>
      <c r="X687" s="15">
        <f>IF(AND(W687=1,Q687&lt;=Settings!$B$36),1,0)</f>
        <v>1</v>
      </c>
    </row>
    <row r="688" spans="1:24" x14ac:dyDescent="0.25">
      <c r="A688">
        <v>6</v>
      </c>
      <c r="B688">
        <v>83</v>
      </c>
      <c r="C688" s="13">
        <f>Arrivals!F688</f>
        <v>4761.5450240421987</v>
      </c>
      <c r="D688" s="13">
        <f>Arrivals!K688</f>
        <v>300</v>
      </c>
      <c r="E688" s="14">
        <f>D688*8/Settings!$B$28+Settings!$B$29</f>
        <v>24.02</v>
      </c>
      <c r="F688" s="14">
        <f t="shared" si="154"/>
        <v>4761.5450240421987</v>
      </c>
      <c r="G688" s="14">
        <f t="shared" si="165"/>
        <v>4655.7247739708937</v>
      </c>
      <c r="H688" s="14">
        <f t="shared" si="155"/>
        <v>4761.5450240421987</v>
      </c>
      <c r="I688" s="14">
        <f>MOD(H688-Settings!$B$32,Settings!$B$33)</f>
        <v>441.54502404219875</v>
      </c>
      <c r="J688" s="14">
        <f>IF(I688&lt;Settings!$B$30,IF(Settings!$B$30-I688&gt;=E688,H688,H688+(Settings!$B$30-I688)+Settings!$B$31),H688+(Settings!$B$33-I688))</f>
        <v>4761.5450240421987</v>
      </c>
      <c r="K688" s="14">
        <f t="shared" si="156"/>
        <v>4785.5650240421992</v>
      </c>
      <c r="L688" s="14">
        <f t="shared" si="157"/>
        <v>4785.5650240421992</v>
      </c>
      <c r="M688" s="14">
        <f t="shared" si="166"/>
        <v>4662.9363418561561</v>
      </c>
      <c r="N688" s="14">
        <f t="shared" si="158"/>
        <v>4785.5650240421992</v>
      </c>
      <c r="O688" s="13">
        <f>Arrivals!I688</f>
        <v>7.4416479155583524</v>
      </c>
      <c r="P688" s="14">
        <f t="shared" si="159"/>
        <v>4793.0066719577571</v>
      </c>
      <c r="Q688" s="14">
        <f t="shared" si="160"/>
        <v>31.461647915558387</v>
      </c>
      <c r="R688" s="14">
        <f t="shared" si="161"/>
        <v>0</v>
      </c>
      <c r="S688" s="14">
        <f t="shared" si="162"/>
        <v>0</v>
      </c>
      <c r="T688" s="14">
        <f t="shared" si="163"/>
        <v>0</v>
      </c>
      <c r="U688" s="14">
        <f t="shared" si="164"/>
        <v>0</v>
      </c>
      <c r="V688" t="str">
        <f>IF(MOD(C688-Settings!$B$32,Settings!$B$33)&lt;Settings!$B$30,"Up","Down")</f>
        <v>Up</v>
      </c>
      <c r="W688" s="15">
        <f>IF(OR(E688&gt;Settings!$B$30,Q688&gt;Settings!$B$37),0,1)</f>
        <v>1</v>
      </c>
      <c r="X688" s="15">
        <f>IF(AND(W688=1,Q688&lt;=Settings!$B$36),1,0)</f>
        <v>1</v>
      </c>
    </row>
    <row r="689" spans="1:24" x14ac:dyDescent="0.25">
      <c r="A689">
        <v>6</v>
      </c>
      <c r="B689">
        <v>84</v>
      </c>
      <c r="C689" s="13">
        <f>Arrivals!F689</f>
        <v>4781.8835153282344</v>
      </c>
      <c r="D689" s="13">
        <f>Arrivals!K689</f>
        <v>300</v>
      </c>
      <c r="E689" s="14">
        <f>D689*8/Settings!$B$28+Settings!$B$29</f>
        <v>24.02</v>
      </c>
      <c r="F689" s="14">
        <f t="shared" si="154"/>
        <v>4781.8835153282344</v>
      </c>
      <c r="G689" s="14">
        <f t="shared" si="165"/>
        <v>4785.5650240421992</v>
      </c>
      <c r="H689" s="14">
        <f t="shared" si="155"/>
        <v>4785.5650240421992</v>
      </c>
      <c r="I689" s="14">
        <f>MOD(H689-Settings!$B$32,Settings!$B$33)</f>
        <v>465.56502404219918</v>
      </c>
      <c r="J689" s="14">
        <f>IF(I689&lt;Settings!$B$30,IF(Settings!$B$30-I689&gt;=E689,H689,H689+(Settings!$B$30-I689)+Settings!$B$31),H689+(Settings!$B$33-I689))</f>
        <v>4785.5650240421992</v>
      </c>
      <c r="K689" s="14">
        <f t="shared" si="156"/>
        <v>4809.5850240421996</v>
      </c>
      <c r="L689" s="14">
        <f t="shared" si="157"/>
        <v>4809.5850240421996</v>
      </c>
      <c r="M689" s="14">
        <f t="shared" si="166"/>
        <v>4793.0066719577571</v>
      </c>
      <c r="N689" s="14">
        <f t="shared" si="158"/>
        <v>4809.5850240421996</v>
      </c>
      <c r="O689" s="13">
        <f>Arrivals!I689</f>
        <v>4.6561479161914514</v>
      </c>
      <c r="P689" s="14">
        <f t="shared" si="159"/>
        <v>4814.2411719583906</v>
      </c>
      <c r="Q689" s="14">
        <f t="shared" si="160"/>
        <v>32.357656630156271</v>
      </c>
      <c r="R689" s="14">
        <f t="shared" si="161"/>
        <v>3.6815087139648313</v>
      </c>
      <c r="S689" s="14">
        <f t="shared" si="162"/>
        <v>0</v>
      </c>
      <c r="T689" s="14">
        <f t="shared" si="163"/>
        <v>0</v>
      </c>
      <c r="U689" s="14">
        <f t="shared" si="164"/>
        <v>3.6815087139648313</v>
      </c>
      <c r="V689" t="str">
        <f>IF(MOD(C689-Settings!$B$32,Settings!$B$33)&lt;Settings!$B$30,"Up","Down")</f>
        <v>Up</v>
      </c>
      <c r="W689" s="15">
        <f>IF(OR(E689&gt;Settings!$B$30,Q689&gt;Settings!$B$37),0,1)</f>
        <v>1</v>
      </c>
      <c r="X689" s="15">
        <f>IF(AND(W689=1,Q689&lt;=Settings!$B$36),1,0)</f>
        <v>1</v>
      </c>
    </row>
    <row r="690" spans="1:24" x14ac:dyDescent="0.25">
      <c r="A690">
        <v>6</v>
      </c>
      <c r="B690">
        <v>85</v>
      </c>
      <c r="C690" s="13">
        <f>Arrivals!F690</f>
        <v>4782.2668135493559</v>
      </c>
      <c r="D690" s="13">
        <f>Arrivals!K690</f>
        <v>300</v>
      </c>
      <c r="E690" s="14">
        <f>D690*8/Settings!$B$28+Settings!$B$29</f>
        <v>24.02</v>
      </c>
      <c r="F690" s="14">
        <f t="shared" si="154"/>
        <v>4782.2668135493559</v>
      </c>
      <c r="G690" s="14">
        <f t="shared" si="165"/>
        <v>4809.5850240421996</v>
      </c>
      <c r="H690" s="14">
        <f t="shared" si="155"/>
        <v>4809.5850240421996</v>
      </c>
      <c r="I690" s="14">
        <f>MOD(H690-Settings!$B$32,Settings!$B$33)</f>
        <v>489.58502404219962</v>
      </c>
      <c r="J690" s="14">
        <f>IF(I690&lt;Settings!$B$30,IF(Settings!$B$30-I690&gt;=E690,H690,H690+(Settings!$B$30-I690)+Settings!$B$31),H690+(Settings!$B$33-I690))</f>
        <v>4809.5850240421996</v>
      </c>
      <c r="K690" s="14">
        <f t="shared" si="156"/>
        <v>4833.6050240422001</v>
      </c>
      <c r="L690" s="14">
        <f t="shared" si="157"/>
        <v>4833.6050240422001</v>
      </c>
      <c r="M690" s="14">
        <f t="shared" si="166"/>
        <v>4814.2411719583906</v>
      </c>
      <c r="N690" s="14">
        <f t="shared" si="158"/>
        <v>4833.6050240422001</v>
      </c>
      <c r="O690" s="13">
        <f>Arrivals!I690</f>
        <v>2.5002002324430923</v>
      </c>
      <c r="P690" s="14">
        <f t="shared" si="159"/>
        <v>4836.1052242746428</v>
      </c>
      <c r="Q690" s="14">
        <f t="shared" si="160"/>
        <v>53.838410725286849</v>
      </c>
      <c r="R690" s="14">
        <f t="shared" si="161"/>
        <v>27.318210492843718</v>
      </c>
      <c r="S690" s="14">
        <f t="shared" si="162"/>
        <v>0</v>
      </c>
      <c r="T690" s="14">
        <f t="shared" si="163"/>
        <v>0</v>
      </c>
      <c r="U690" s="14">
        <f t="shared" si="164"/>
        <v>27.318210492843718</v>
      </c>
      <c r="V690" t="str">
        <f>IF(MOD(C690-Settings!$B$32,Settings!$B$33)&lt;Settings!$B$30,"Up","Down")</f>
        <v>Up</v>
      </c>
      <c r="W690" s="15">
        <f>IF(OR(E690&gt;Settings!$B$30,Q690&gt;Settings!$B$37),0,1)</f>
        <v>1</v>
      </c>
      <c r="X690" s="15">
        <f>IF(AND(W690=1,Q690&lt;=Settings!$B$36),1,0)</f>
        <v>1</v>
      </c>
    </row>
    <row r="691" spans="1:24" x14ac:dyDescent="0.25">
      <c r="A691">
        <v>6</v>
      </c>
      <c r="B691">
        <v>86</v>
      </c>
      <c r="C691" s="13">
        <f>Arrivals!F691</f>
        <v>4783.8473761443665</v>
      </c>
      <c r="D691" s="13">
        <f>Arrivals!K691</f>
        <v>300</v>
      </c>
      <c r="E691" s="14">
        <f>D691*8/Settings!$B$28+Settings!$B$29</f>
        <v>24.02</v>
      </c>
      <c r="F691" s="14">
        <f t="shared" si="154"/>
        <v>4783.8473761443665</v>
      </c>
      <c r="G691" s="14">
        <f t="shared" si="165"/>
        <v>4833.6050240422001</v>
      </c>
      <c r="H691" s="14">
        <f t="shared" si="155"/>
        <v>4833.6050240422001</v>
      </c>
      <c r="I691" s="14">
        <f>MOD(H691-Settings!$B$32,Settings!$B$33)</f>
        <v>513.60502404220006</v>
      </c>
      <c r="J691" s="14">
        <f>IF(I691&lt;Settings!$B$30,IF(Settings!$B$30-I691&gt;=E691,H691,H691+(Settings!$B$30-I691)+Settings!$B$31),H691+(Settings!$B$33-I691))</f>
        <v>4833.6050240422001</v>
      </c>
      <c r="K691" s="14">
        <f t="shared" si="156"/>
        <v>4857.6250240422005</v>
      </c>
      <c r="L691" s="14">
        <f t="shared" si="157"/>
        <v>4857.6250240422005</v>
      </c>
      <c r="M691" s="14">
        <f t="shared" si="166"/>
        <v>4836.1052242746428</v>
      </c>
      <c r="N691" s="14">
        <f t="shared" si="158"/>
        <v>4857.6250240422005</v>
      </c>
      <c r="O691" s="13">
        <f>Arrivals!I691</f>
        <v>1.4928978203821368</v>
      </c>
      <c r="P691" s="14">
        <f t="shared" si="159"/>
        <v>4859.117921862583</v>
      </c>
      <c r="Q691" s="14">
        <f t="shared" si="160"/>
        <v>75.270545718216454</v>
      </c>
      <c r="R691" s="14">
        <f t="shared" si="161"/>
        <v>49.757647897833522</v>
      </c>
      <c r="S691" s="14">
        <f t="shared" si="162"/>
        <v>0</v>
      </c>
      <c r="T691" s="14">
        <f t="shared" si="163"/>
        <v>0</v>
      </c>
      <c r="U691" s="14">
        <f t="shared" si="164"/>
        <v>49.757647897833522</v>
      </c>
      <c r="V691" t="str">
        <f>IF(MOD(C691-Settings!$B$32,Settings!$B$33)&lt;Settings!$B$30,"Up","Down")</f>
        <v>Up</v>
      </c>
      <c r="W691" s="15">
        <f>IF(OR(E691&gt;Settings!$B$30,Q691&gt;Settings!$B$37),0,1)</f>
        <v>1</v>
      </c>
      <c r="X691" s="15">
        <f>IF(AND(W691=1,Q691&lt;=Settings!$B$36),1,0)</f>
        <v>1</v>
      </c>
    </row>
    <row r="692" spans="1:24" x14ac:dyDescent="0.25">
      <c r="A692">
        <v>6</v>
      </c>
      <c r="B692">
        <v>87</v>
      </c>
      <c r="C692" s="13">
        <f>Arrivals!F692</f>
        <v>4978.9390557535689</v>
      </c>
      <c r="D692" s="13">
        <f>Arrivals!K692</f>
        <v>300</v>
      </c>
      <c r="E692" s="14">
        <f>D692*8/Settings!$B$28+Settings!$B$29</f>
        <v>24.02</v>
      </c>
      <c r="F692" s="14">
        <f t="shared" si="154"/>
        <v>4978.9390557535689</v>
      </c>
      <c r="G692" s="14">
        <f t="shared" si="165"/>
        <v>4857.6250240422005</v>
      </c>
      <c r="H692" s="14">
        <f t="shared" si="155"/>
        <v>4978.9390557535689</v>
      </c>
      <c r="I692" s="14">
        <f>MOD(H692-Settings!$B$32,Settings!$B$33)</f>
        <v>658.93905575356894</v>
      </c>
      <c r="J692" s="14">
        <f>IF(I692&lt;Settings!$B$30,IF(Settings!$B$30-I692&gt;=E692,H692,H692+(Settings!$B$30-I692)+Settings!$B$31),H692+(Settings!$B$33-I692))</f>
        <v>5040</v>
      </c>
      <c r="K692" s="14">
        <f t="shared" si="156"/>
        <v>5064.0200000000004</v>
      </c>
      <c r="L692" s="14">
        <f t="shared" si="157"/>
        <v>5064.0200000000004</v>
      </c>
      <c r="M692" s="14">
        <f t="shared" si="166"/>
        <v>4859.117921862583</v>
      </c>
      <c r="N692" s="14">
        <f t="shared" si="158"/>
        <v>5064.0200000000004</v>
      </c>
      <c r="O692" s="13">
        <f>Arrivals!I692</f>
        <v>0.89793950891122309</v>
      </c>
      <c r="P692" s="14">
        <f t="shared" si="159"/>
        <v>5064.9179395089113</v>
      </c>
      <c r="Q692" s="14">
        <f t="shared" si="160"/>
        <v>85.978883755342395</v>
      </c>
      <c r="R692" s="14">
        <f t="shared" si="161"/>
        <v>0</v>
      </c>
      <c r="S692" s="14">
        <f t="shared" si="162"/>
        <v>61.060944246431063</v>
      </c>
      <c r="T692" s="14">
        <f t="shared" si="163"/>
        <v>0</v>
      </c>
      <c r="U692" s="14">
        <f t="shared" si="164"/>
        <v>61.060944246431063</v>
      </c>
      <c r="V692" t="str">
        <f>IF(MOD(C692-Settings!$B$32,Settings!$B$33)&lt;Settings!$B$30,"Up","Down")</f>
        <v>Down</v>
      </c>
      <c r="W692" s="15">
        <f>IF(OR(E692&gt;Settings!$B$30,Q692&gt;Settings!$B$37),0,1)</f>
        <v>1</v>
      </c>
      <c r="X692" s="15">
        <f>IF(AND(W692=1,Q692&lt;=Settings!$B$36),1,0)</f>
        <v>1</v>
      </c>
    </row>
    <row r="693" spans="1:24" x14ac:dyDescent="0.25">
      <c r="A693">
        <v>6</v>
      </c>
      <c r="B693">
        <v>88</v>
      </c>
      <c r="C693" s="13">
        <f>Arrivals!F693</f>
        <v>5001.8048876907369</v>
      </c>
      <c r="D693" s="13">
        <f>Arrivals!K693</f>
        <v>300</v>
      </c>
      <c r="E693" s="14">
        <f>D693*8/Settings!$B$28+Settings!$B$29</f>
        <v>24.02</v>
      </c>
      <c r="F693" s="14">
        <f t="shared" si="154"/>
        <v>5001.8048876907369</v>
      </c>
      <c r="G693" s="14">
        <f t="shared" si="165"/>
        <v>5064.0200000000004</v>
      </c>
      <c r="H693" s="14">
        <f t="shared" si="155"/>
        <v>5064.0200000000004</v>
      </c>
      <c r="I693" s="14">
        <f>MOD(H693-Settings!$B$32,Settings!$B$33)</f>
        <v>24.020000000000437</v>
      </c>
      <c r="J693" s="14">
        <f>IF(I693&lt;Settings!$B$30,IF(Settings!$B$30-I693&gt;=E693,H693,H693+(Settings!$B$30-I693)+Settings!$B$31),H693+(Settings!$B$33-I693))</f>
        <v>5064.0200000000004</v>
      </c>
      <c r="K693" s="14">
        <f t="shared" si="156"/>
        <v>5088.0400000000009</v>
      </c>
      <c r="L693" s="14">
        <f t="shared" si="157"/>
        <v>5088.0400000000009</v>
      </c>
      <c r="M693" s="14">
        <f t="shared" si="166"/>
        <v>5064.9179395089113</v>
      </c>
      <c r="N693" s="14">
        <f t="shared" si="158"/>
        <v>5088.0400000000009</v>
      </c>
      <c r="O693" s="13">
        <f>Arrivals!I693</f>
        <v>2.1985551420849698</v>
      </c>
      <c r="P693" s="14">
        <f t="shared" si="159"/>
        <v>5090.2385551420857</v>
      </c>
      <c r="Q693" s="14">
        <f t="shared" si="160"/>
        <v>88.433667451348811</v>
      </c>
      <c r="R693" s="14">
        <f t="shared" si="161"/>
        <v>62.215112309263532</v>
      </c>
      <c r="S693" s="14">
        <f t="shared" si="162"/>
        <v>0</v>
      </c>
      <c r="T693" s="14">
        <f t="shared" si="163"/>
        <v>0</v>
      </c>
      <c r="U693" s="14">
        <f t="shared" si="164"/>
        <v>62.215112309263532</v>
      </c>
      <c r="V693" t="str">
        <f>IF(MOD(C693-Settings!$B$32,Settings!$B$33)&lt;Settings!$B$30,"Up","Down")</f>
        <v>Down</v>
      </c>
      <c r="W693" s="15">
        <f>IF(OR(E693&gt;Settings!$B$30,Q693&gt;Settings!$B$37),0,1)</f>
        <v>1</v>
      </c>
      <c r="X693" s="15">
        <f>IF(AND(W693=1,Q693&lt;=Settings!$B$36),1,0)</f>
        <v>1</v>
      </c>
    </row>
    <row r="694" spans="1:24" x14ac:dyDescent="0.25">
      <c r="A694">
        <v>6</v>
      </c>
      <c r="B694">
        <v>89</v>
      </c>
      <c r="C694" s="13">
        <f>Arrivals!F694</f>
        <v>5176.0596300095058</v>
      </c>
      <c r="D694" s="13">
        <f>Arrivals!K694</f>
        <v>300</v>
      </c>
      <c r="E694" s="14">
        <f>D694*8/Settings!$B$28+Settings!$B$29</f>
        <v>24.02</v>
      </c>
      <c r="F694" s="14">
        <f t="shared" si="154"/>
        <v>5176.0596300095058</v>
      </c>
      <c r="G694" s="14">
        <f t="shared" si="165"/>
        <v>5088.0400000000009</v>
      </c>
      <c r="H694" s="14">
        <f t="shared" si="155"/>
        <v>5176.0596300095058</v>
      </c>
      <c r="I694" s="14">
        <f>MOD(H694-Settings!$B$32,Settings!$B$33)</f>
        <v>136.05963000950578</v>
      </c>
      <c r="J694" s="14">
        <f>IF(I694&lt;Settings!$B$30,IF(Settings!$B$30-I694&gt;=E694,H694,H694+(Settings!$B$30-I694)+Settings!$B$31),H694+(Settings!$B$33-I694))</f>
        <v>5176.0596300095058</v>
      </c>
      <c r="K694" s="14">
        <f t="shared" si="156"/>
        <v>5200.0796300095062</v>
      </c>
      <c r="L694" s="14">
        <f t="shared" si="157"/>
        <v>5200.0796300095062</v>
      </c>
      <c r="M694" s="14">
        <f t="shared" si="166"/>
        <v>5090.2385551420857</v>
      </c>
      <c r="N694" s="14">
        <f t="shared" si="158"/>
        <v>5200.0796300095062</v>
      </c>
      <c r="O694" s="13">
        <f>Arrivals!I694</f>
        <v>4.8330123550080479</v>
      </c>
      <c r="P694" s="14">
        <f t="shared" si="159"/>
        <v>5204.9126423645139</v>
      </c>
      <c r="Q694" s="14">
        <f t="shared" si="160"/>
        <v>28.853012355008104</v>
      </c>
      <c r="R694" s="14">
        <f t="shared" si="161"/>
        <v>0</v>
      </c>
      <c r="S694" s="14">
        <f t="shared" si="162"/>
        <v>0</v>
      </c>
      <c r="T694" s="14">
        <f t="shared" si="163"/>
        <v>0</v>
      </c>
      <c r="U694" s="14">
        <f t="shared" si="164"/>
        <v>0</v>
      </c>
      <c r="V694" t="str">
        <f>IF(MOD(C694-Settings!$B$32,Settings!$B$33)&lt;Settings!$B$30,"Up","Down")</f>
        <v>Up</v>
      </c>
      <c r="W694" s="15">
        <f>IF(OR(E694&gt;Settings!$B$30,Q694&gt;Settings!$B$37),0,1)</f>
        <v>1</v>
      </c>
      <c r="X694" s="15">
        <f>IF(AND(W694=1,Q694&lt;=Settings!$B$36),1,0)</f>
        <v>1</v>
      </c>
    </row>
    <row r="695" spans="1:24" x14ac:dyDescent="0.25">
      <c r="A695">
        <v>6</v>
      </c>
      <c r="B695">
        <v>90</v>
      </c>
      <c r="C695" s="13">
        <f>Arrivals!F695</f>
        <v>5185.3005079022887</v>
      </c>
      <c r="D695" s="13">
        <f>Arrivals!K695</f>
        <v>300</v>
      </c>
      <c r="E695" s="14">
        <f>D695*8/Settings!$B$28+Settings!$B$29</f>
        <v>24.02</v>
      </c>
      <c r="F695" s="14">
        <f t="shared" si="154"/>
        <v>5185.3005079022887</v>
      </c>
      <c r="G695" s="14">
        <f t="shared" si="165"/>
        <v>5200.0796300095062</v>
      </c>
      <c r="H695" s="14">
        <f t="shared" si="155"/>
        <v>5200.0796300095062</v>
      </c>
      <c r="I695" s="14">
        <f>MOD(H695-Settings!$B$32,Settings!$B$33)</f>
        <v>160.07963000950622</v>
      </c>
      <c r="J695" s="14">
        <f>IF(I695&lt;Settings!$B$30,IF(Settings!$B$30-I695&gt;=E695,H695,H695+(Settings!$B$30-I695)+Settings!$B$31),H695+(Settings!$B$33-I695))</f>
        <v>5200.0796300095062</v>
      </c>
      <c r="K695" s="14">
        <f t="shared" si="156"/>
        <v>5224.0996300095067</v>
      </c>
      <c r="L695" s="14">
        <f t="shared" si="157"/>
        <v>5224.0996300095067</v>
      </c>
      <c r="M695" s="14">
        <f t="shared" si="166"/>
        <v>5204.9126423645139</v>
      </c>
      <c r="N695" s="14">
        <f t="shared" si="158"/>
        <v>5224.0996300095067</v>
      </c>
      <c r="O695" s="13">
        <f>Arrivals!I695</f>
        <v>2.2872609467337264</v>
      </c>
      <c r="P695" s="14">
        <f t="shared" si="159"/>
        <v>5226.3868909562407</v>
      </c>
      <c r="Q695" s="14">
        <f t="shared" si="160"/>
        <v>41.086383053951977</v>
      </c>
      <c r="R695" s="14">
        <f t="shared" si="161"/>
        <v>14.779122107217518</v>
      </c>
      <c r="S695" s="14">
        <f t="shared" si="162"/>
        <v>0</v>
      </c>
      <c r="T695" s="14">
        <f t="shared" si="163"/>
        <v>0</v>
      </c>
      <c r="U695" s="14">
        <f t="shared" si="164"/>
        <v>14.779122107217518</v>
      </c>
      <c r="V695" t="str">
        <f>IF(MOD(C695-Settings!$B$32,Settings!$B$33)&lt;Settings!$B$30,"Up","Down")</f>
        <v>Up</v>
      </c>
      <c r="W695" s="15">
        <f>IF(OR(E695&gt;Settings!$B$30,Q695&gt;Settings!$B$37),0,1)</f>
        <v>1</v>
      </c>
      <c r="X695" s="15">
        <f>IF(AND(W695=1,Q695&lt;=Settings!$B$36),1,0)</f>
        <v>1</v>
      </c>
    </row>
    <row r="696" spans="1:24" x14ac:dyDescent="0.25">
      <c r="A696">
        <v>6</v>
      </c>
      <c r="B696">
        <v>91</v>
      </c>
      <c r="C696" s="13">
        <f>Arrivals!F696</f>
        <v>5187.7470237794805</v>
      </c>
      <c r="D696" s="13">
        <f>Arrivals!K696</f>
        <v>300</v>
      </c>
      <c r="E696" s="14">
        <f>D696*8/Settings!$B$28+Settings!$B$29</f>
        <v>24.02</v>
      </c>
      <c r="F696" s="14">
        <f t="shared" si="154"/>
        <v>5187.7470237794805</v>
      </c>
      <c r="G696" s="14">
        <f t="shared" si="165"/>
        <v>5224.0996300095067</v>
      </c>
      <c r="H696" s="14">
        <f t="shared" si="155"/>
        <v>5224.0996300095067</v>
      </c>
      <c r="I696" s="14">
        <f>MOD(H696-Settings!$B$32,Settings!$B$33)</f>
        <v>184.09963000950665</v>
      </c>
      <c r="J696" s="14">
        <f>IF(I696&lt;Settings!$B$30,IF(Settings!$B$30-I696&gt;=E696,H696,H696+(Settings!$B$30-I696)+Settings!$B$31),H696+(Settings!$B$33-I696))</f>
        <v>5224.0996300095067</v>
      </c>
      <c r="K696" s="14">
        <f t="shared" si="156"/>
        <v>5248.1196300095071</v>
      </c>
      <c r="L696" s="14">
        <f t="shared" si="157"/>
        <v>5248.1196300095071</v>
      </c>
      <c r="M696" s="14">
        <f t="shared" si="166"/>
        <v>5226.3868909562407</v>
      </c>
      <c r="N696" s="14">
        <f t="shared" si="158"/>
        <v>5248.1196300095071</v>
      </c>
      <c r="O696" s="13">
        <f>Arrivals!I696</f>
        <v>2.4040081294305278</v>
      </c>
      <c r="P696" s="14">
        <f t="shared" si="159"/>
        <v>5250.5236381389377</v>
      </c>
      <c r="Q696" s="14">
        <f t="shared" si="160"/>
        <v>62.776614359457199</v>
      </c>
      <c r="R696" s="14">
        <f t="shared" si="161"/>
        <v>36.35260623002614</v>
      </c>
      <c r="S696" s="14">
        <f t="shared" si="162"/>
        <v>0</v>
      </c>
      <c r="T696" s="14">
        <f t="shared" si="163"/>
        <v>0</v>
      </c>
      <c r="U696" s="14">
        <f t="shared" si="164"/>
        <v>36.35260623002614</v>
      </c>
      <c r="V696" t="str">
        <f>IF(MOD(C696-Settings!$B$32,Settings!$B$33)&lt;Settings!$B$30,"Up","Down")</f>
        <v>Up</v>
      </c>
      <c r="W696" s="15">
        <f>IF(OR(E696&gt;Settings!$B$30,Q696&gt;Settings!$B$37),0,1)</f>
        <v>1</v>
      </c>
      <c r="X696" s="15">
        <f>IF(AND(W696=1,Q696&lt;=Settings!$B$36),1,0)</f>
        <v>1</v>
      </c>
    </row>
    <row r="697" spans="1:24" x14ac:dyDescent="0.25">
      <c r="A697">
        <v>6</v>
      </c>
      <c r="B697">
        <v>92</v>
      </c>
      <c r="C697" s="13">
        <f>Arrivals!F697</f>
        <v>5232.540980303781</v>
      </c>
      <c r="D697" s="13">
        <f>Arrivals!K697</f>
        <v>300</v>
      </c>
      <c r="E697" s="14">
        <f>D697*8/Settings!$B$28+Settings!$B$29</f>
        <v>24.02</v>
      </c>
      <c r="F697" s="14">
        <f t="shared" si="154"/>
        <v>5232.540980303781</v>
      </c>
      <c r="G697" s="14">
        <f t="shared" si="165"/>
        <v>5248.1196300095071</v>
      </c>
      <c r="H697" s="14">
        <f t="shared" si="155"/>
        <v>5248.1196300095071</v>
      </c>
      <c r="I697" s="14">
        <f>MOD(H697-Settings!$B$32,Settings!$B$33)</f>
        <v>208.11963000950709</v>
      </c>
      <c r="J697" s="14">
        <f>IF(I697&lt;Settings!$B$30,IF(Settings!$B$30-I697&gt;=E697,H697,H697+(Settings!$B$30-I697)+Settings!$B$31),H697+(Settings!$B$33-I697))</f>
        <v>5248.1196300095071</v>
      </c>
      <c r="K697" s="14">
        <f t="shared" si="156"/>
        <v>5272.1396300095075</v>
      </c>
      <c r="L697" s="14">
        <f t="shared" si="157"/>
        <v>5272.1396300095075</v>
      </c>
      <c r="M697" s="14">
        <f t="shared" si="166"/>
        <v>5250.5236381389377</v>
      </c>
      <c r="N697" s="14">
        <f t="shared" si="158"/>
        <v>5272.1396300095075</v>
      </c>
      <c r="O697" s="13">
        <f>Arrivals!I697</f>
        <v>1.7903167177159116</v>
      </c>
      <c r="P697" s="14">
        <f t="shared" si="159"/>
        <v>5273.9299467272231</v>
      </c>
      <c r="Q697" s="14">
        <f t="shared" si="160"/>
        <v>41.388966423442071</v>
      </c>
      <c r="R697" s="14">
        <f t="shared" si="161"/>
        <v>15.578649705726093</v>
      </c>
      <c r="S697" s="14">
        <f t="shared" si="162"/>
        <v>0</v>
      </c>
      <c r="T697" s="14">
        <f t="shared" si="163"/>
        <v>0</v>
      </c>
      <c r="U697" s="14">
        <f t="shared" si="164"/>
        <v>15.578649705726093</v>
      </c>
      <c r="V697" t="str">
        <f>IF(MOD(C697-Settings!$B$32,Settings!$B$33)&lt;Settings!$B$30,"Up","Down")</f>
        <v>Up</v>
      </c>
      <c r="W697" s="15">
        <f>IF(OR(E697&gt;Settings!$B$30,Q697&gt;Settings!$B$37),0,1)</f>
        <v>1</v>
      </c>
      <c r="X697" s="15">
        <f>IF(AND(W697=1,Q697&lt;=Settings!$B$36),1,0)</f>
        <v>1</v>
      </c>
    </row>
    <row r="698" spans="1:24" x14ac:dyDescent="0.25">
      <c r="A698">
        <v>6</v>
      </c>
      <c r="B698">
        <v>93</v>
      </c>
      <c r="C698" s="13">
        <f>Arrivals!F698</f>
        <v>5291.4347231154334</v>
      </c>
      <c r="D698" s="13">
        <f>Arrivals!K698</f>
        <v>300</v>
      </c>
      <c r="E698" s="14">
        <f>D698*8/Settings!$B$28+Settings!$B$29</f>
        <v>24.02</v>
      </c>
      <c r="F698" s="14">
        <f t="shared" si="154"/>
        <v>5291.4347231154334</v>
      </c>
      <c r="G698" s="14">
        <f t="shared" si="165"/>
        <v>5272.1396300095075</v>
      </c>
      <c r="H698" s="14">
        <f t="shared" si="155"/>
        <v>5291.4347231154334</v>
      </c>
      <c r="I698" s="14">
        <f>MOD(H698-Settings!$B$32,Settings!$B$33)</f>
        <v>251.43472311543337</v>
      </c>
      <c r="J698" s="14">
        <f>IF(I698&lt;Settings!$B$30,IF(Settings!$B$30-I698&gt;=E698,H698,H698+(Settings!$B$30-I698)+Settings!$B$31),H698+(Settings!$B$33-I698))</f>
        <v>5291.4347231154334</v>
      </c>
      <c r="K698" s="14">
        <f t="shared" si="156"/>
        <v>5315.4547231154338</v>
      </c>
      <c r="L698" s="14">
        <f t="shared" si="157"/>
        <v>5315.4547231154338</v>
      </c>
      <c r="M698" s="14">
        <f t="shared" si="166"/>
        <v>5273.9299467272231</v>
      </c>
      <c r="N698" s="14">
        <f t="shared" si="158"/>
        <v>5315.4547231154338</v>
      </c>
      <c r="O698" s="13">
        <f>Arrivals!I698</f>
        <v>2.10526907305736</v>
      </c>
      <c r="P698" s="14">
        <f t="shared" si="159"/>
        <v>5317.5599921884914</v>
      </c>
      <c r="Q698" s="14">
        <f t="shared" si="160"/>
        <v>26.125269073058007</v>
      </c>
      <c r="R698" s="14">
        <f t="shared" si="161"/>
        <v>0</v>
      </c>
      <c r="S698" s="14">
        <f t="shared" si="162"/>
        <v>0</v>
      </c>
      <c r="T698" s="14">
        <f t="shared" si="163"/>
        <v>0</v>
      </c>
      <c r="U698" s="14">
        <f t="shared" si="164"/>
        <v>0</v>
      </c>
      <c r="V698" t="str">
        <f>IF(MOD(C698-Settings!$B$32,Settings!$B$33)&lt;Settings!$B$30,"Up","Down")</f>
        <v>Up</v>
      </c>
      <c r="W698" s="15">
        <f>IF(OR(E698&gt;Settings!$B$30,Q698&gt;Settings!$B$37),0,1)</f>
        <v>1</v>
      </c>
      <c r="X698" s="15">
        <f>IF(AND(W698=1,Q698&lt;=Settings!$B$36),1,0)</f>
        <v>1</v>
      </c>
    </row>
    <row r="699" spans="1:24" x14ac:dyDescent="0.25">
      <c r="A699">
        <v>6</v>
      </c>
      <c r="B699">
        <v>94</v>
      </c>
      <c r="C699" s="13">
        <f>Arrivals!F699</f>
        <v>5597.7219465296566</v>
      </c>
      <c r="D699" s="13">
        <f>Arrivals!K699</f>
        <v>300</v>
      </c>
      <c r="E699" s="14">
        <f>D699*8/Settings!$B$28+Settings!$B$29</f>
        <v>24.02</v>
      </c>
      <c r="F699" s="14">
        <f t="shared" si="154"/>
        <v>5597.7219465296566</v>
      </c>
      <c r="G699" s="14">
        <f t="shared" si="165"/>
        <v>5315.4547231154338</v>
      </c>
      <c r="H699" s="14">
        <f t="shared" si="155"/>
        <v>5597.7219465296566</v>
      </c>
      <c r="I699" s="14">
        <f>MOD(H699-Settings!$B$32,Settings!$B$33)</f>
        <v>557.72194652965663</v>
      </c>
      <c r="J699" s="14">
        <f>IF(I699&lt;Settings!$B$30,IF(Settings!$B$30-I699&gt;=E699,H699,H699+(Settings!$B$30-I699)+Settings!$B$31),H699+(Settings!$B$33-I699))</f>
        <v>5597.7219465296566</v>
      </c>
      <c r="K699" s="14">
        <f t="shared" si="156"/>
        <v>5621.7419465296571</v>
      </c>
      <c r="L699" s="14">
        <f t="shared" si="157"/>
        <v>5621.7419465296571</v>
      </c>
      <c r="M699" s="14">
        <f t="shared" si="166"/>
        <v>5317.5599921884914</v>
      </c>
      <c r="N699" s="14">
        <f t="shared" si="158"/>
        <v>5621.7419465296571</v>
      </c>
      <c r="O699" s="13">
        <f>Arrivals!I699</f>
        <v>6.7932307345647942</v>
      </c>
      <c r="P699" s="14">
        <f t="shared" si="159"/>
        <v>5628.5351772642216</v>
      </c>
      <c r="Q699" s="14">
        <f t="shared" si="160"/>
        <v>30.813230734564968</v>
      </c>
      <c r="R699" s="14">
        <f t="shared" si="161"/>
        <v>0</v>
      </c>
      <c r="S699" s="14">
        <f t="shared" si="162"/>
        <v>0</v>
      </c>
      <c r="T699" s="14">
        <f t="shared" si="163"/>
        <v>0</v>
      </c>
      <c r="U699" s="14">
        <f t="shared" si="164"/>
        <v>0</v>
      </c>
      <c r="V699" t="str">
        <f>IF(MOD(C699-Settings!$B$32,Settings!$B$33)&lt;Settings!$B$30,"Up","Down")</f>
        <v>Up</v>
      </c>
      <c r="W699" s="15">
        <f>IF(OR(E699&gt;Settings!$B$30,Q699&gt;Settings!$B$37),0,1)</f>
        <v>1</v>
      </c>
      <c r="X699" s="15">
        <f>IF(AND(W699=1,Q699&lt;=Settings!$B$36),1,0)</f>
        <v>1</v>
      </c>
    </row>
    <row r="700" spans="1:24" x14ac:dyDescent="0.25">
      <c r="A700">
        <v>6</v>
      </c>
      <c r="B700">
        <v>95</v>
      </c>
      <c r="C700" s="13">
        <f>Arrivals!F700</f>
        <v>5599.0155015414284</v>
      </c>
      <c r="D700" s="13">
        <f>Arrivals!K700</f>
        <v>300</v>
      </c>
      <c r="E700" s="14">
        <f>D700*8/Settings!$B$28+Settings!$B$29</f>
        <v>24.02</v>
      </c>
      <c r="F700" s="14">
        <f t="shared" si="154"/>
        <v>5599.0155015414284</v>
      </c>
      <c r="G700" s="14">
        <f t="shared" si="165"/>
        <v>5621.7419465296571</v>
      </c>
      <c r="H700" s="14">
        <f t="shared" si="155"/>
        <v>5621.7419465296571</v>
      </c>
      <c r="I700" s="14">
        <f>MOD(H700-Settings!$B$32,Settings!$B$33)</f>
        <v>581.74194652965707</v>
      </c>
      <c r="J700" s="14">
        <f>IF(I700&lt;Settings!$B$30,IF(Settings!$B$30-I700&gt;=E700,H700,H700+(Settings!$B$30-I700)+Settings!$B$31),H700+(Settings!$B$33-I700))</f>
        <v>5760</v>
      </c>
      <c r="K700" s="14">
        <f t="shared" si="156"/>
        <v>5784.02</v>
      </c>
      <c r="L700" s="14">
        <f t="shared" si="157"/>
        <v>5784.02</v>
      </c>
      <c r="M700" s="14">
        <f t="shared" si="166"/>
        <v>5628.5351772642216</v>
      </c>
      <c r="N700" s="14">
        <f t="shared" si="158"/>
        <v>5784.02</v>
      </c>
      <c r="O700" s="13">
        <f>Arrivals!I700</f>
        <v>2.302084436125472</v>
      </c>
      <c r="P700" s="14">
        <f t="shared" si="159"/>
        <v>5786.3220844361258</v>
      </c>
      <c r="Q700" s="14">
        <f t="shared" si="160"/>
        <v>187.30658289469739</v>
      </c>
      <c r="R700" s="14">
        <f t="shared" si="161"/>
        <v>22.72644498822865</v>
      </c>
      <c r="S700" s="14">
        <f t="shared" si="162"/>
        <v>138.25805347034293</v>
      </c>
      <c r="T700" s="14">
        <f t="shared" si="163"/>
        <v>0</v>
      </c>
      <c r="U700" s="14">
        <f t="shared" si="164"/>
        <v>160.98449845857158</v>
      </c>
      <c r="V700" t="str">
        <f>IF(MOD(C700-Settings!$B$32,Settings!$B$33)&lt;Settings!$B$30,"Up","Down")</f>
        <v>Up</v>
      </c>
      <c r="W700" s="15">
        <f>IF(OR(E700&gt;Settings!$B$30,Q700&gt;Settings!$B$37),0,1)</f>
        <v>1</v>
      </c>
      <c r="X700" s="15">
        <f>IF(AND(W700=1,Q700&lt;=Settings!$B$36),1,0)</f>
        <v>0</v>
      </c>
    </row>
    <row r="701" spans="1:24" x14ac:dyDescent="0.25">
      <c r="A701">
        <v>6</v>
      </c>
      <c r="B701">
        <v>96</v>
      </c>
      <c r="C701" s="13">
        <f>Arrivals!F701</f>
        <v>5636.9137713673481</v>
      </c>
      <c r="D701" s="13">
        <f>Arrivals!K701</f>
        <v>300</v>
      </c>
      <c r="E701" s="14">
        <f>D701*8/Settings!$B$28+Settings!$B$29</f>
        <v>24.02</v>
      </c>
      <c r="F701" s="14">
        <f t="shared" si="154"/>
        <v>5636.9137713673481</v>
      </c>
      <c r="G701" s="14">
        <f t="shared" si="165"/>
        <v>5784.02</v>
      </c>
      <c r="H701" s="14">
        <f t="shared" si="155"/>
        <v>5784.02</v>
      </c>
      <c r="I701" s="14">
        <f>MOD(H701-Settings!$B$32,Settings!$B$33)</f>
        <v>24.020000000000437</v>
      </c>
      <c r="J701" s="14">
        <f>IF(I701&lt;Settings!$B$30,IF(Settings!$B$30-I701&gt;=E701,H701,H701+(Settings!$B$30-I701)+Settings!$B$31),H701+(Settings!$B$33-I701))</f>
        <v>5784.02</v>
      </c>
      <c r="K701" s="14">
        <f t="shared" si="156"/>
        <v>5808.0400000000009</v>
      </c>
      <c r="L701" s="14">
        <f t="shared" si="157"/>
        <v>5808.0400000000009</v>
      </c>
      <c r="M701" s="14">
        <f t="shared" si="166"/>
        <v>5786.3220844361258</v>
      </c>
      <c r="N701" s="14">
        <f t="shared" si="158"/>
        <v>5808.0400000000009</v>
      </c>
      <c r="O701" s="13">
        <f>Arrivals!I701</f>
        <v>3.1613874424270056</v>
      </c>
      <c r="P701" s="14">
        <f t="shared" si="159"/>
        <v>5811.2013874424283</v>
      </c>
      <c r="Q701" s="14">
        <f t="shared" si="160"/>
        <v>174.28761607508022</v>
      </c>
      <c r="R701" s="14">
        <f t="shared" si="161"/>
        <v>147.10622863265235</v>
      </c>
      <c r="S701" s="14">
        <f t="shared" si="162"/>
        <v>0</v>
      </c>
      <c r="T701" s="14">
        <f t="shared" si="163"/>
        <v>0</v>
      </c>
      <c r="U701" s="14">
        <f t="shared" si="164"/>
        <v>147.10622863265235</v>
      </c>
      <c r="V701" t="str">
        <f>IF(MOD(C701-Settings!$B$32,Settings!$B$33)&lt;Settings!$B$30,"Up","Down")</f>
        <v>Up</v>
      </c>
      <c r="W701" s="15">
        <f>IF(OR(E701&gt;Settings!$B$30,Q701&gt;Settings!$B$37),0,1)</f>
        <v>1</v>
      </c>
      <c r="X701" s="15">
        <f>IF(AND(W701=1,Q701&lt;=Settings!$B$36),1,0)</f>
        <v>0</v>
      </c>
    </row>
    <row r="702" spans="1:24" x14ac:dyDescent="0.25">
      <c r="A702">
        <v>6</v>
      </c>
      <c r="B702">
        <v>97</v>
      </c>
      <c r="C702" s="13">
        <f>Arrivals!F702</f>
        <v>5665.4281787108721</v>
      </c>
      <c r="D702" s="13">
        <f>Arrivals!K702</f>
        <v>300</v>
      </c>
      <c r="E702" s="14">
        <f>D702*8/Settings!$B$28+Settings!$B$29</f>
        <v>24.02</v>
      </c>
      <c r="F702" s="14">
        <f t="shared" si="154"/>
        <v>5665.4281787108721</v>
      </c>
      <c r="G702" s="14">
        <f t="shared" si="165"/>
        <v>5808.0400000000009</v>
      </c>
      <c r="H702" s="14">
        <f t="shared" si="155"/>
        <v>5808.0400000000009</v>
      </c>
      <c r="I702" s="14">
        <f>MOD(H702-Settings!$B$32,Settings!$B$33)</f>
        <v>48.040000000000873</v>
      </c>
      <c r="J702" s="14">
        <f>IF(I702&lt;Settings!$B$30,IF(Settings!$B$30-I702&gt;=E702,H702,H702+(Settings!$B$30-I702)+Settings!$B$31),H702+(Settings!$B$33-I702))</f>
        <v>5808.0400000000009</v>
      </c>
      <c r="K702" s="14">
        <f t="shared" si="156"/>
        <v>5832.0600000000013</v>
      </c>
      <c r="L702" s="14">
        <f t="shared" si="157"/>
        <v>5832.0600000000013</v>
      </c>
      <c r="M702" s="14">
        <f t="shared" si="166"/>
        <v>5811.2013874424283</v>
      </c>
      <c r="N702" s="14">
        <f t="shared" si="158"/>
        <v>5832.0600000000013</v>
      </c>
      <c r="O702" s="13">
        <f>Arrivals!I702</f>
        <v>8.3447250778244815</v>
      </c>
      <c r="P702" s="14">
        <f t="shared" si="159"/>
        <v>5840.4047250778258</v>
      </c>
      <c r="Q702" s="14">
        <f t="shared" si="160"/>
        <v>174.9765463669537</v>
      </c>
      <c r="R702" s="14">
        <f t="shared" si="161"/>
        <v>142.61182128912878</v>
      </c>
      <c r="S702" s="14">
        <f t="shared" si="162"/>
        <v>0</v>
      </c>
      <c r="T702" s="14">
        <f t="shared" si="163"/>
        <v>0</v>
      </c>
      <c r="U702" s="14">
        <f t="shared" si="164"/>
        <v>142.61182128912878</v>
      </c>
      <c r="V702" t="str">
        <f>IF(MOD(C702-Settings!$B$32,Settings!$B$33)&lt;Settings!$B$30,"Up","Down")</f>
        <v>Down</v>
      </c>
      <c r="W702" s="15">
        <f>IF(OR(E702&gt;Settings!$B$30,Q702&gt;Settings!$B$37),0,1)</f>
        <v>1</v>
      </c>
      <c r="X702" s="15">
        <f>IF(AND(W702=1,Q702&lt;=Settings!$B$36),1,0)</f>
        <v>0</v>
      </c>
    </row>
    <row r="703" spans="1:24" x14ac:dyDescent="0.25">
      <c r="A703">
        <v>6</v>
      </c>
      <c r="B703">
        <v>98</v>
      </c>
      <c r="C703" s="13">
        <f>Arrivals!F703</f>
        <v>5705.5142955853544</v>
      </c>
      <c r="D703" s="13">
        <f>Arrivals!K703</f>
        <v>300</v>
      </c>
      <c r="E703" s="14">
        <f>D703*8/Settings!$B$28+Settings!$B$29</f>
        <v>24.02</v>
      </c>
      <c r="F703" s="14">
        <f t="shared" si="154"/>
        <v>5705.5142955853544</v>
      </c>
      <c r="G703" s="14">
        <f t="shared" ref="G703:G725" si="167">K702</f>
        <v>5832.0600000000013</v>
      </c>
      <c r="H703" s="14">
        <f t="shared" si="155"/>
        <v>5832.0600000000013</v>
      </c>
      <c r="I703" s="14">
        <f>MOD(H703-Settings!$B$32,Settings!$B$33)</f>
        <v>72.06000000000131</v>
      </c>
      <c r="J703" s="14">
        <f>IF(I703&lt;Settings!$B$30,IF(Settings!$B$30-I703&gt;=E703,H703,H703+(Settings!$B$30-I703)+Settings!$B$31),H703+(Settings!$B$33-I703))</f>
        <v>5832.0600000000013</v>
      </c>
      <c r="K703" s="14">
        <f t="shared" si="156"/>
        <v>5856.0800000000017</v>
      </c>
      <c r="L703" s="14">
        <f t="shared" si="157"/>
        <v>5856.0800000000017</v>
      </c>
      <c r="M703" s="14">
        <f t="shared" ref="M703:M725" si="168">P702</f>
        <v>5840.4047250778258</v>
      </c>
      <c r="N703" s="14">
        <f t="shared" si="158"/>
        <v>5856.0800000000017</v>
      </c>
      <c r="O703" s="13">
        <f>Arrivals!I703</f>
        <v>1.0805088295853433</v>
      </c>
      <c r="P703" s="14">
        <f t="shared" si="159"/>
        <v>5857.1605088295873</v>
      </c>
      <c r="Q703" s="14">
        <f t="shared" si="160"/>
        <v>151.64621324423297</v>
      </c>
      <c r="R703" s="14">
        <f t="shared" si="161"/>
        <v>126.54570441464693</v>
      </c>
      <c r="S703" s="14">
        <f t="shared" si="162"/>
        <v>0</v>
      </c>
      <c r="T703" s="14">
        <f t="shared" si="163"/>
        <v>0</v>
      </c>
      <c r="U703" s="14">
        <f t="shared" si="164"/>
        <v>126.54570441464693</v>
      </c>
      <c r="V703" t="str">
        <f>IF(MOD(C703-Settings!$B$32,Settings!$B$33)&lt;Settings!$B$30,"Up","Down")</f>
        <v>Down</v>
      </c>
      <c r="W703" s="15">
        <f>IF(OR(E703&gt;Settings!$B$30,Q703&gt;Settings!$B$37),0,1)</f>
        <v>1</v>
      </c>
      <c r="X703" s="15">
        <f>IF(AND(W703=1,Q703&lt;=Settings!$B$36),1,0)</f>
        <v>0</v>
      </c>
    </row>
    <row r="704" spans="1:24" x14ac:dyDescent="0.25">
      <c r="A704">
        <v>6</v>
      </c>
      <c r="B704">
        <v>99</v>
      </c>
      <c r="C704" s="13">
        <f>Arrivals!F704</f>
        <v>5733.6800277813836</v>
      </c>
      <c r="D704" s="13">
        <f>Arrivals!K704</f>
        <v>300</v>
      </c>
      <c r="E704" s="14">
        <f>D704*8/Settings!$B$28+Settings!$B$29</f>
        <v>24.02</v>
      </c>
      <c r="F704" s="14">
        <f t="shared" si="154"/>
        <v>5733.6800277813836</v>
      </c>
      <c r="G704" s="14">
        <f t="shared" si="167"/>
        <v>5856.0800000000017</v>
      </c>
      <c r="H704" s="14">
        <f t="shared" si="155"/>
        <v>5856.0800000000017</v>
      </c>
      <c r="I704" s="14">
        <f>MOD(H704-Settings!$B$32,Settings!$B$33)</f>
        <v>96.080000000001746</v>
      </c>
      <c r="J704" s="14">
        <f>IF(I704&lt;Settings!$B$30,IF(Settings!$B$30-I704&gt;=E704,H704,H704+(Settings!$B$30-I704)+Settings!$B$31),H704+(Settings!$B$33-I704))</f>
        <v>5856.0800000000017</v>
      </c>
      <c r="K704" s="14">
        <f t="shared" si="156"/>
        <v>5880.1000000000022</v>
      </c>
      <c r="L704" s="14">
        <f t="shared" si="157"/>
        <v>5880.1000000000022</v>
      </c>
      <c r="M704" s="14">
        <f t="shared" si="168"/>
        <v>5857.1605088295873</v>
      </c>
      <c r="N704" s="14">
        <f t="shared" si="158"/>
        <v>5880.1000000000022</v>
      </c>
      <c r="O704" s="13">
        <f>Arrivals!I704</f>
        <v>2.876494104532636</v>
      </c>
      <c r="P704" s="14">
        <f t="shared" si="159"/>
        <v>5882.976494104535</v>
      </c>
      <c r="Q704" s="14">
        <f t="shared" si="160"/>
        <v>149.29646632315144</v>
      </c>
      <c r="R704" s="14">
        <f t="shared" si="161"/>
        <v>122.39997221861813</v>
      </c>
      <c r="S704" s="14">
        <f t="shared" si="162"/>
        <v>0</v>
      </c>
      <c r="T704" s="14">
        <f t="shared" si="163"/>
        <v>0</v>
      </c>
      <c r="U704" s="14">
        <f t="shared" si="164"/>
        <v>122.39997221861813</v>
      </c>
      <c r="V704" t="str">
        <f>IF(MOD(C704-Settings!$B$32,Settings!$B$33)&lt;Settings!$B$30,"Up","Down")</f>
        <v>Down</v>
      </c>
      <c r="W704" s="15">
        <f>IF(OR(E704&gt;Settings!$B$30,Q704&gt;Settings!$B$37),0,1)</f>
        <v>1</v>
      </c>
      <c r="X704" s="15">
        <f>IF(AND(W704=1,Q704&lt;=Settings!$B$36),1,0)</f>
        <v>0</v>
      </c>
    </row>
    <row r="705" spans="1:24" x14ac:dyDescent="0.25">
      <c r="A705">
        <v>6</v>
      </c>
      <c r="B705">
        <v>100</v>
      </c>
      <c r="C705" s="13">
        <f>Arrivals!F705</f>
        <v>5786.561114985876</v>
      </c>
      <c r="D705" s="13">
        <f>Arrivals!K705</f>
        <v>300</v>
      </c>
      <c r="E705" s="14">
        <f>D705*8/Settings!$B$28+Settings!$B$29</f>
        <v>24.02</v>
      </c>
      <c r="F705" s="14">
        <f t="shared" si="154"/>
        <v>5786.561114985876</v>
      </c>
      <c r="G705" s="14">
        <f t="shared" si="167"/>
        <v>5880.1000000000022</v>
      </c>
      <c r="H705" s="14">
        <f t="shared" si="155"/>
        <v>5880.1000000000022</v>
      </c>
      <c r="I705" s="14">
        <f>MOD(H705-Settings!$B$32,Settings!$B$33)</f>
        <v>120.10000000000218</v>
      </c>
      <c r="J705" s="14">
        <f>IF(I705&lt;Settings!$B$30,IF(Settings!$B$30-I705&gt;=E705,H705,H705+(Settings!$B$30-I705)+Settings!$B$31),H705+(Settings!$B$33-I705))</f>
        <v>5880.1000000000022</v>
      </c>
      <c r="K705" s="14">
        <f t="shared" si="156"/>
        <v>5904.1200000000026</v>
      </c>
      <c r="L705" s="14">
        <f t="shared" si="157"/>
        <v>5904.1200000000026</v>
      </c>
      <c r="M705" s="14">
        <f t="shared" si="168"/>
        <v>5882.976494104535</v>
      </c>
      <c r="N705" s="14">
        <f t="shared" si="158"/>
        <v>5904.1200000000026</v>
      </c>
      <c r="O705" s="13">
        <f>Arrivals!I705</f>
        <v>15.937058223191181</v>
      </c>
      <c r="P705" s="14">
        <f t="shared" si="159"/>
        <v>5920.057058223194</v>
      </c>
      <c r="Q705" s="14">
        <f t="shared" si="160"/>
        <v>133.49594323731799</v>
      </c>
      <c r="R705" s="14">
        <f t="shared" si="161"/>
        <v>93.538885014126208</v>
      </c>
      <c r="S705" s="14">
        <f t="shared" si="162"/>
        <v>0</v>
      </c>
      <c r="T705" s="14">
        <f t="shared" si="163"/>
        <v>0</v>
      </c>
      <c r="U705" s="14">
        <f t="shared" si="164"/>
        <v>93.538885014126208</v>
      </c>
      <c r="V705" t="str">
        <f>IF(MOD(C705-Settings!$B$32,Settings!$B$33)&lt;Settings!$B$30,"Up","Down")</f>
        <v>Up</v>
      </c>
      <c r="W705" s="15">
        <f>IF(OR(E705&gt;Settings!$B$30,Q705&gt;Settings!$B$37),0,1)</f>
        <v>1</v>
      </c>
      <c r="X705" s="15">
        <f>IF(AND(W705=1,Q705&lt;=Settings!$B$36),1,0)</f>
        <v>0</v>
      </c>
    </row>
    <row r="706" spans="1:24" x14ac:dyDescent="0.25">
      <c r="A706">
        <v>6</v>
      </c>
      <c r="B706">
        <v>101</v>
      </c>
      <c r="C706" s="13">
        <f>Arrivals!F706</f>
        <v>5796.9201344323837</v>
      </c>
      <c r="D706" s="13">
        <f>Arrivals!K706</f>
        <v>300</v>
      </c>
      <c r="E706" s="14">
        <f>D706*8/Settings!$B$28+Settings!$B$29</f>
        <v>24.02</v>
      </c>
      <c r="F706" s="14">
        <f t="shared" si="154"/>
        <v>5796.9201344323837</v>
      </c>
      <c r="G706" s="14">
        <f t="shared" si="167"/>
        <v>5904.1200000000026</v>
      </c>
      <c r="H706" s="14">
        <f t="shared" si="155"/>
        <v>5904.1200000000026</v>
      </c>
      <c r="I706" s="14">
        <f>MOD(H706-Settings!$B$32,Settings!$B$33)</f>
        <v>144.12000000000262</v>
      </c>
      <c r="J706" s="14">
        <f>IF(I706&lt;Settings!$B$30,IF(Settings!$B$30-I706&gt;=E706,H706,H706+(Settings!$B$30-I706)+Settings!$B$31),H706+(Settings!$B$33-I706))</f>
        <v>5904.1200000000026</v>
      </c>
      <c r="K706" s="14">
        <f t="shared" si="156"/>
        <v>5928.1400000000031</v>
      </c>
      <c r="L706" s="14">
        <f t="shared" si="157"/>
        <v>5928.1400000000031</v>
      </c>
      <c r="M706" s="14">
        <f t="shared" si="168"/>
        <v>5920.057058223194</v>
      </c>
      <c r="N706" s="14">
        <f t="shared" si="158"/>
        <v>5928.1400000000031</v>
      </c>
      <c r="O706" s="13">
        <f>Arrivals!I706</f>
        <v>1.352477097750987</v>
      </c>
      <c r="P706" s="14">
        <f t="shared" si="159"/>
        <v>5929.4924770977541</v>
      </c>
      <c r="Q706" s="14">
        <f t="shared" si="160"/>
        <v>132.57234266537034</v>
      </c>
      <c r="R706" s="14">
        <f t="shared" si="161"/>
        <v>107.19986556761887</v>
      </c>
      <c r="S706" s="14">
        <f t="shared" si="162"/>
        <v>0</v>
      </c>
      <c r="T706" s="14">
        <f t="shared" si="163"/>
        <v>0</v>
      </c>
      <c r="U706" s="14">
        <f t="shared" si="164"/>
        <v>107.19986556761887</v>
      </c>
      <c r="V706" t="str">
        <f>IF(MOD(C706-Settings!$B$32,Settings!$B$33)&lt;Settings!$B$30,"Up","Down")</f>
        <v>Up</v>
      </c>
      <c r="W706" s="15">
        <f>IF(OR(E706&gt;Settings!$B$30,Q706&gt;Settings!$B$37),0,1)</f>
        <v>1</v>
      </c>
      <c r="X706" s="15">
        <f>IF(AND(W706=1,Q706&lt;=Settings!$B$36),1,0)</f>
        <v>0</v>
      </c>
    </row>
    <row r="707" spans="1:24" x14ac:dyDescent="0.25">
      <c r="A707">
        <v>6</v>
      </c>
      <c r="B707">
        <v>102</v>
      </c>
      <c r="C707" s="13">
        <f>Arrivals!F707</f>
        <v>5800.3699289481301</v>
      </c>
      <c r="D707" s="13">
        <f>Arrivals!K707</f>
        <v>300</v>
      </c>
      <c r="E707" s="14">
        <f>D707*8/Settings!$B$28+Settings!$B$29</f>
        <v>24.02</v>
      </c>
      <c r="F707" s="14">
        <f t="shared" si="154"/>
        <v>5800.3699289481301</v>
      </c>
      <c r="G707" s="14">
        <f t="shared" si="167"/>
        <v>5928.1400000000031</v>
      </c>
      <c r="H707" s="14">
        <f t="shared" si="155"/>
        <v>5928.1400000000031</v>
      </c>
      <c r="I707" s="14">
        <f>MOD(H707-Settings!$B$32,Settings!$B$33)</f>
        <v>168.14000000000306</v>
      </c>
      <c r="J707" s="14">
        <f>IF(I707&lt;Settings!$B$30,IF(Settings!$B$30-I707&gt;=E707,H707,H707+(Settings!$B$30-I707)+Settings!$B$31),H707+(Settings!$B$33-I707))</f>
        <v>5928.1400000000031</v>
      </c>
      <c r="K707" s="14">
        <f t="shared" si="156"/>
        <v>5952.1600000000035</v>
      </c>
      <c r="L707" s="14">
        <f t="shared" si="157"/>
        <v>5952.1600000000035</v>
      </c>
      <c r="M707" s="14">
        <f t="shared" si="168"/>
        <v>5929.4924770977541</v>
      </c>
      <c r="N707" s="14">
        <f t="shared" si="158"/>
        <v>5952.1600000000035</v>
      </c>
      <c r="O707" s="13">
        <f>Arrivals!I707</f>
        <v>5.6491530198586108</v>
      </c>
      <c r="P707" s="14">
        <f t="shared" si="159"/>
        <v>5957.8091530198617</v>
      </c>
      <c r="Q707" s="14">
        <f t="shared" si="160"/>
        <v>157.43922407173159</v>
      </c>
      <c r="R707" s="14">
        <f t="shared" si="161"/>
        <v>127.77007105187295</v>
      </c>
      <c r="S707" s="14">
        <f t="shared" si="162"/>
        <v>0</v>
      </c>
      <c r="T707" s="14">
        <f t="shared" si="163"/>
        <v>0</v>
      </c>
      <c r="U707" s="14">
        <f t="shared" si="164"/>
        <v>127.77007105187295</v>
      </c>
      <c r="V707" t="str">
        <f>IF(MOD(C707-Settings!$B$32,Settings!$B$33)&lt;Settings!$B$30,"Up","Down")</f>
        <v>Up</v>
      </c>
      <c r="W707" s="15">
        <f>IF(OR(E707&gt;Settings!$B$30,Q707&gt;Settings!$B$37),0,1)</f>
        <v>1</v>
      </c>
      <c r="X707" s="15">
        <f>IF(AND(W707=1,Q707&lt;=Settings!$B$36),1,0)</f>
        <v>0</v>
      </c>
    </row>
    <row r="708" spans="1:24" x14ac:dyDescent="0.25">
      <c r="A708">
        <v>6</v>
      </c>
      <c r="B708">
        <v>103</v>
      </c>
      <c r="C708" s="13">
        <f>Arrivals!F708</f>
        <v>5805.9656316108767</v>
      </c>
      <c r="D708" s="13">
        <f>Arrivals!K708</f>
        <v>300</v>
      </c>
      <c r="E708" s="14">
        <f>D708*8/Settings!$B$28+Settings!$B$29</f>
        <v>24.02</v>
      </c>
      <c r="F708" s="14">
        <f t="shared" si="154"/>
        <v>5805.9656316108767</v>
      </c>
      <c r="G708" s="14">
        <f t="shared" si="167"/>
        <v>5952.1600000000035</v>
      </c>
      <c r="H708" s="14">
        <f t="shared" si="155"/>
        <v>5952.1600000000035</v>
      </c>
      <c r="I708" s="14">
        <f>MOD(H708-Settings!$B$32,Settings!$B$33)</f>
        <v>192.16000000000349</v>
      </c>
      <c r="J708" s="14">
        <f>IF(I708&lt;Settings!$B$30,IF(Settings!$B$30-I708&gt;=E708,H708,H708+(Settings!$B$30-I708)+Settings!$B$31),H708+(Settings!$B$33-I708))</f>
        <v>5952.1600000000035</v>
      </c>
      <c r="K708" s="14">
        <f t="shared" si="156"/>
        <v>5976.1800000000039</v>
      </c>
      <c r="L708" s="14">
        <f t="shared" si="157"/>
        <v>5976.1800000000039</v>
      </c>
      <c r="M708" s="14">
        <f t="shared" si="168"/>
        <v>5957.8091530198617</v>
      </c>
      <c r="N708" s="14">
        <f t="shared" si="158"/>
        <v>5976.1800000000039</v>
      </c>
      <c r="O708" s="13">
        <f>Arrivals!I708</f>
        <v>0.25832089373787892</v>
      </c>
      <c r="P708" s="14">
        <f t="shared" si="159"/>
        <v>5976.4383208937415</v>
      </c>
      <c r="Q708" s="14">
        <f t="shared" si="160"/>
        <v>170.47268928286485</v>
      </c>
      <c r="R708" s="14">
        <f t="shared" si="161"/>
        <v>146.19436838912679</v>
      </c>
      <c r="S708" s="14">
        <f t="shared" si="162"/>
        <v>0</v>
      </c>
      <c r="T708" s="14">
        <f t="shared" si="163"/>
        <v>0</v>
      </c>
      <c r="U708" s="14">
        <f t="shared" si="164"/>
        <v>146.19436838912679</v>
      </c>
      <c r="V708" t="str">
        <f>IF(MOD(C708-Settings!$B$32,Settings!$B$33)&lt;Settings!$B$30,"Up","Down")</f>
        <v>Up</v>
      </c>
      <c r="W708" s="15">
        <f>IF(OR(E708&gt;Settings!$B$30,Q708&gt;Settings!$B$37),0,1)</f>
        <v>1</v>
      </c>
      <c r="X708" s="15">
        <f>IF(AND(W708=1,Q708&lt;=Settings!$B$36),1,0)</f>
        <v>0</v>
      </c>
    </row>
    <row r="709" spans="1:24" x14ac:dyDescent="0.25">
      <c r="A709">
        <v>6</v>
      </c>
      <c r="B709">
        <v>104</v>
      </c>
      <c r="C709" s="13">
        <f>Arrivals!F709</f>
        <v>5857.7692262184892</v>
      </c>
      <c r="D709" s="13">
        <f>Arrivals!K709</f>
        <v>300</v>
      </c>
      <c r="E709" s="14">
        <f>D709*8/Settings!$B$28+Settings!$B$29</f>
        <v>24.02</v>
      </c>
      <c r="F709" s="14">
        <f t="shared" si="154"/>
        <v>5857.7692262184892</v>
      </c>
      <c r="G709" s="14">
        <f t="shared" si="167"/>
        <v>5976.1800000000039</v>
      </c>
      <c r="H709" s="14">
        <f t="shared" si="155"/>
        <v>5976.1800000000039</v>
      </c>
      <c r="I709" s="14">
        <f>MOD(H709-Settings!$B$32,Settings!$B$33)</f>
        <v>216.18000000000393</v>
      </c>
      <c r="J709" s="14">
        <f>IF(I709&lt;Settings!$B$30,IF(Settings!$B$30-I709&gt;=E709,H709,H709+(Settings!$B$30-I709)+Settings!$B$31),H709+(Settings!$B$33-I709))</f>
        <v>5976.1800000000039</v>
      </c>
      <c r="K709" s="14">
        <f t="shared" si="156"/>
        <v>6000.2000000000044</v>
      </c>
      <c r="L709" s="14">
        <f t="shared" si="157"/>
        <v>6000.2000000000044</v>
      </c>
      <c r="M709" s="14">
        <f t="shared" si="168"/>
        <v>5976.4383208937415</v>
      </c>
      <c r="N709" s="14">
        <f t="shared" si="158"/>
        <v>6000.2000000000044</v>
      </c>
      <c r="O709" s="13">
        <f>Arrivals!I709</f>
        <v>0.39738630586215556</v>
      </c>
      <c r="P709" s="14">
        <f t="shared" si="159"/>
        <v>6000.5973863058662</v>
      </c>
      <c r="Q709" s="14">
        <f t="shared" si="160"/>
        <v>142.828160087377</v>
      </c>
      <c r="R709" s="14">
        <f t="shared" si="161"/>
        <v>118.41077378151476</v>
      </c>
      <c r="S709" s="14">
        <f t="shared" si="162"/>
        <v>0</v>
      </c>
      <c r="T709" s="14">
        <f t="shared" si="163"/>
        <v>0</v>
      </c>
      <c r="U709" s="14">
        <f t="shared" si="164"/>
        <v>118.41077378151476</v>
      </c>
      <c r="V709" t="str">
        <f>IF(MOD(C709-Settings!$B$32,Settings!$B$33)&lt;Settings!$B$30,"Up","Down")</f>
        <v>Up</v>
      </c>
      <c r="W709" s="15">
        <f>IF(OR(E709&gt;Settings!$B$30,Q709&gt;Settings!$B$37),0,1)</f>
        <v>1</v>
      </c>
      <c r="X709" s="15">
        <f>IF(AND(W709=1,Q709&lt;=Settings!$B$36),1,0)</f>
        <v>0</v>
      </c>
    </row>
    <row r="710" spans="1:24" x14ac:dyDescent="0.25">
      <c r="A710">
        <v>6</v>
      </c>
      <c r="B710">
        <v>105</v>
      </c>
      <c r="C710" s="13">
        <f>Arrivals!F710</f>
        <v>5858.1919380293839</v>
      </c>
      <c r="D710" s="13">
        <f>Arrivals!K710</f>
        <v>300</v>
      </c>
      <c r="E710" s="14">
        <f>D710*8/Settings!$B$28+Settings!$B$29</f>
        <v>24.02</v>
      </c>
      <c r="F710" s="14">
        <f t="shared" ref="F710:F773" si="169">C710</f>
        <v>5858.1919380293839</v>
      </c>
      <c r="G710" s="14">
        <f t="shared" si="167"/>
        <v>6000.2000000000044</v>
      </c>
      <c r="H710" s="14">
        <f t="shared" ref="H710:H773" si="170">MAX(F710,G710)</f>
        <v>6000.2000000000044</v>
      </c>
      <c r="I710" s="14">
        <f>MOD(H710-Settings!$B$32,Settings!$B$33)</f>
        <v>240.20000000000437</v>
      </c>
      <c r="J710" s="14">
        <f>IF(I710&lt;Settings!$B$30,IF(Settings!$B$30-I710&gt;=E710,H710,H710+(Settings!$B$30-I710)+Settings!$B$31),H710+(Settings!$B$33-I710))</f>
        <v>6000.2000000000044</v>
      </c>
      <c r="K710" s="14">
        <f t="shared" ref="K710:K773" si="171">J710+E710</f>
        <v>6024.2200000000048</v>
      </c>
      <c r="L710" s="14">
        <f t="shared" ref="L710:L773" si="172">K710</f>
        <v>6024.2200000000048</v>
      </c>
      <c r="M710" s="14">
        <f t="shared" si="168"/>
        <v>6000.5973863058662</v>
      </c>
      <c r="N710" s="14">
        <f t="shared" ref="N710:N773" si="173">MAX(L710,M710)</f>
        <v>6024.2200000000048</v>
      </c>
      <c r="O710" s="13">
        <f>Arrivals!I710</f>
        <v>2.444517706354127</v>
      </c>
      <c r="P710" s="14">
        <f t="shared" ref="P710:P773" si="174">N710+O710</f>
        <v>6026.6645177063592</v>
      </c>
      <c r="Q710" s="14">
        <f t="shared" ref="Q710:Q773" si="175">P710-C710</f>
        <v>168.47257967697533</v>
      </c>
      <c r="R710" s="14">
        <f t="shared" ref="R710:R773" si="176">H710-F710</f>
        <v>142.00806197062047</v>
      </c>
      <c r="S710" s="14">
        <f t="shared" ref="S710:S773" si="177">J710-H710</f>
        <v>0</v>
      </c>
      <c r="T710" s="14">
        <f t="shared" ref="T710:T773" si="178">N710-L710</f>
        <v>0</v>
      </c>
      <c r="U710" s="14">
        <f t="shared" ref="U710:U773" si="179">R710+S710+T710</f>
        <v>142.00806197062047</v>
      </c>
      <c r="V710" t="str">
        <f>IF(MOD(C710-Settings!$B$32,Settings!$B$33)&lt;Settings!$B$30,"Up","Down")</f>
        <v>Up</v>
      </c>
      <c r="W710" s="15">
        <f>IF(OR(E710&gt;Settings!$B$30,Q710&gt;Settings!$B$37),0,1)</f>
        <v>1</v>
      </c>
      <c r="X710" s="15">
        <f>IF(AND(W710=1,Q710&lt;=Settings!$B$36),1,0)</f>
        <v>0</v>
      </c>
    </row>
    <row r="711" spans="1:24" x14ac:dyDescent="0.25">
      <c r="A711">
        <v>6</v>
      </c>
      <c r="B711">
        <v>106</v>
      </c>
      <c r="C711" s="13">
        <f>Arrivals!F711</f>
        <v>6151.724738959364</v>
      </c>
      <c r="D711" s="13">
        <f>Arrivals!K711</f>
        <v>300</v>
      </c>
      <c r="E711" s="14">
        <f>D711*8/Settings!$B$28+Settings!$B$29</f>
        <v>24.02</v>
      </c>
      <c r="F711" s="14">
        <f t="shared" si="169"/>
        <v>6151.724738959364</v>
      </c>
      <c r="G711" s="14">
        <f t="shared" si="167"/>
        <v>6024.2200000000048</v>
      </c>
      <c r="H711" s="14">
        <f t="shared" si="170"/>
        <v>6151.724738959364</v>
      </c>
      <c r="I711" s="14">
        <f>MOD(H711-Settings!$B$32,Settings!$B$33)</f>
        <v>391.724738959364</v>
      </c>
      <c r="J711" s="14">
        <f>IF(I711&lt;Settings!$B$30,IF(Settings!$B$30-I711&gt;=E711,H711,H711+(Settings!$B$30-I711)+Settings!$B$31),H711+(Settings!$B$33-I711))</f>
        <v>6151.724738959364</v>
      </c>
      <c r="K711" s="14">
        <f t="shared" si="171"/>
        <v>6175.7447389593644</v>
      </c>
      <c r="L711" s="14">
        <f t="shared" si="172"/>
        <v>6175.7447389593644</v>
      </c>
      <c r="M711" s="14">
        <f t="shared" si="168"/>
        <v>6026.6645177063592</v>
      </c>
      <c r="N711" s="14">
        <f t="shared" si="173"/>
        <v>6175.7447389593644</v>
      </c>
      <c r="O711" s="13">
        <f>Arrivals!I711</f>
        <v>0.94367695008642716</v>
      </c>
      <c r="P711" s="14">
        <f t="shared" si="174"/>
        <v>6176.6884159094507</v>
      </c>
      <c r="Q711" s="14">
        <f t="shared" si="175"/>
        <v>24.963676950086665</v>
      </c>
      <c r="R711" s="14">
        <f t="shared" si="176"/>
        <v>0</v>
      </c>
      <c r="S711" s="14">
        <f t="shared" si="177"/>
        <v>0</v>
      </c>
      <c r="T711" s="14">
        <f t="shared" si="178"/>
        <v>0</v>
      </c>
      <c r="U711" s="14">
        <f t="shared" si="179"/>
        <v>0</v>
      </c>
      <c r="V711" t="str">
        <f>IF(MOD(C711-Settings!$B$32,Settings!$B$33)&lt;Settings!$B$30,"Up","Down")</f>
        <v>Up</v>
      </c>
      <c r="W711" s="15">
        <f>IF(OR(E711&gt;Settings!$B$30,Q711&gt;Settings!$B$37),0,1)</f>
        <v>1</v>
      </c>
      <c r="X711" s="15">
        <f>IF(AND(W711=1,Q711&lt;=Settings!$B$36),1,0)</f>
        <v>1</v>
      </c>
    </row>
    <row r="712" spans="1:24" x14ac:dyDescent="0.25">
      <c r="A712">
        <v>6</v>
      </c>
      <c r="B712">
        <v>107</v>
      </c>
      <c r="C712" s="13">
        <f>Arrivals!F712</f>
        <v>6272.7411958391403</v>
      </c>
      <c r="D712" s="13">
        <f>Arrivals!K712</f>
        <v>300</v>
      </c>
      <c r="E712" s="14">
        <f>D712*8/Settings!$B$28+Settings!$B$29</f>
        <v>24.02</v>
      </c>
      <c r="F712" s="14">
        <f t="shared" si="169"/>
        <v>6272.7411958391403</v>
      </c>
      <c r="G712" s="14">
        <f t="shared" si="167"/>
        <v>6175.7447389593644</v>
      </c>
      <c r="H712" s="14">
        <f t="shared" si="170"/>
        <v>6272.7411958391403</v>
      </c>
      <c r="I712" s="14">
        <f>MOD(H712-Settings!$B$32,Settings!$B$33)</f>
        <v>512.74119583914035</v>
      </c>
      <c r="J712" s="14">
        <f>IF(I712&lt;Settings!$B$30,IF(Settings!$B$30-I712&gt;=E712,H712,H712+(Settings!$B$30-I712)+Settings!$B$31),H712+(Settings!$B$33-I712))</f>
        <v>6272.7411958391403</v>
      </c>
      <c r="K712" s="14">
        <f t="shared" si="171"/>
        <v>6296.7611958391408</v>
      </c>
      <c r="L712" s="14">
        <f t="shared" si="172"/>
        <v>6296.7611958391408</v>
      </c>
      <c r="M712" s="14">
        <f t="shared" si="168"/>
        <v>6176.6884159094507</v>
      </c>
      <c r="N712" s="14">
        <f t="shared" si="173"/>
        <v>6296.7611958391408</v>
      </c>
      <c r="O712" s="13">
        <f>Arrivals!I712</f>
        <v>0.35157316495329677</v>
      </c>
      <c r="P712" s="14">
        <f t="shared" si="174"/>
        <v>6297.1127690040939</v>
      </c>
      <c r="Q712" s="14">
        <f t="shared" si="175"/>
        <v>24.371573164953588</v>
      </c>
      <c r="R712" s="14">
        <f t="shared" si="176"/>
        <v>0</v>
      </c>
      <c r="S712" s="14">
        <f t="shared" si="177"/>
        <v>0</v>
      </c>
      <c r="T712" s="14">
        <f t="shared" si="178"/>
        <v>0</v>
      </c>
      <c r="U712" s="14">
        <f t="shared" si="179"/>
        <v>0</v>
      </c>
      <c r="V712" t="str">
        <f>IF(MOD(C712-Settings!$B$32,Settings!$B$33)&lt;Settings!$B$30,"Up","Down")</f>
        <v>Up</v>
      </c>
      <c r="W712" s="15">
        <f>IF(OR(E712&gt;Settings!$B$30,Q712&gt;Settings!$B$37),0,1)</f>
        <v>1</v>
      </c>
      <c r="X712" s="15">
        <f>IF(AND(W712=1,Q712&lt;=Settings!$B$36),1,0)</f>
        <v>1</v>
      </c>
    </row>
    <row r="713" spans="1:24" x14ac:dyDescent="0.25">
      <c r="A713">
        <v>6</v>
      </c>
      <c r="B713">
        <v>108</v>
      </c>
      <c r="C713" s="13">
        <f>Arrivals!F713</f>
        <v>6332.2143260685443</v>
      </c>
      <c r="D713" s="13">
        <f>Arrivals!K713</f>
        <v>300</v>
      </c>
      <c r="E713" s="14">
        <f>D713*8/Settings!$B$28+Settings!$B$29</f>
        <v>24.02</v>
      </c>
      <c r="F713" s="14">
        <f t="shared" si="169"/>
        <v>6332.2143260685443</v>
      </c>
      <c r="G713" s="14">
        <f t="shared" si="167"/>
        <v>6296.7611958391408</v>
      </c>
      <c r="H713" s="14">
        <f t="shared" si="170"/>
        <v>6332.2143260685443</v>
      </c>
      <c r="I713" s="14">
        <f>MOD(H713-Settings!$B$32,Settings!$B$33)</f>
        <v>572.21432606854432</v>
      </c>
      <c r="J713" s="14">
        <f>IF(I713&lt;Settings!$B$30,IF(Settings!$B$30-I713&gt;=E713,H713,H713+(Settings!$B$30-I713)+Settings!$B$31),H713+(Settings!$B$33-I713))</f>
        <v>6332.2143260685443</v>
      </c>
      <c r="K713" s="14">
        <f t="shared" si="171"/>
        <v>6356.2343260685448</v>
      </c>
      <c r="L713" s="14">
        <f t="shared" si="172"/>
        <v>6356.2343260685448</v>
      </c>
      <c r="M713" s="14">
        <f t="shared" si="168"/>
        <v>6297.1127690040939</v>
      </c>
      <c r="N713" s="14">
        <f t="shared" si="173"/>
        <v>6356.2343260685448</v>
      </c>
      <c r="O713" s="13">
        <f>Arrivals!I713</f>
        <v>0.71881416356403904</v>
      </c>
      <c r="P713" s="14">
        <f t="shared" si="174"/>
        <v>6356.953140232109</v>
      </c>
      <c r="Q713" s="14">
        <f t="shared" si="175"/>
        <v>24.738814163564712</v>
      </c>
      <c r="R713" s="14">
        <f t="shared" si="176"/>
        <v>0</v>
      </c>
      <c r="S713" s="14">
        <f t="shared" si="177"/>
        <v>0</v>
      </c>
      <c r="T713" s="14">
        <f t="shared" si="178"/>
        <v>0</v>
      </c>
      <c r="U713" s="14">
        <f t="shared" si="179"/>
        <v>0</v>
      </c>
      <c r="V713" t="str">
        <f>IF(MOD(C713-Settings!$B$32,Settings!$B$33)&lt;Settings!$B$30,"Up","Down")</f>
        <v>Up</v>
      </c>
      <c r="W713" s="15">
        <f>IF(OR(E713&gt;Settings!$B$30,Q713&gt;Settings!$B$37),0,1)</f>
        <v>1</v>
      </c>
      <c r="X713" s="15">
        <f>IF(AND(W713=1,Q713&lt;=Settings!$B$36),1,0)</f>
        <v>1</v>
      </c>
    </row>
    <row r="714" spans="1:24" x14ac:dyDescent="0.25">
      <c r="A714">
        <v>6</v>
      </c>
      <c r="B714">
        <v>109</v>
      </c>
      <c r="C714" s="13">
        <f>Arrivals!F714</f>
        <v>6375.9612097386835</v>
      </c>
      <c r="D714" s="13">
        <f>Arrivals!K714</f>
        <v>300</v>
      </c>
      <c r="E714" s="14">
        <f>D714*8/Settings!$B$28+Settings!$B$29</f>
        <v>24.02</v>
      </c>
      <c r="F714" s="14">
        <f t="shared" si="169"/>
        <v>6375.9612097386835</v>
      </c>
      <c r="G714" s="14">
        <f t="shared" si="167"/>
        <v>6356.2343260685448</v>
      </c>
      <c r="H714" s="14">
        <f t="shared" si="170"/>
        <v>6375.9612097386835</v>
      </c>
      <c r="I714" s="14">
        <f>MOD(H714-Settings!$B$32,Settings!$B$33)</f>
        <v>615.96120973868346</v>
      </c>
      <c r="J714" s="14">
        <f>IF(I714&lt;Settings!$B$30,IF(Settings!$B$30-I714&gt;=E714,H714,H714+(Settings!$B$30-I714)+Settings!$B$31),H714+(Settings!$B$33-I714))</f>
        <v>6480</v>
      </c>
      <c r="K714" s="14">
        <f t="shared" si="171"/>
        <v>6504.02</v>
      </c>
      <c r="L714" s="14">
        <f t="shared" si="172"/>
        <v>6504.02</v>
      </c>
      <c r="M714" s="14">
        <f t="shared" si="168"/>
        <v>6356.953140232109</v>
      </c>
      <c r="N714" s="14">
        <f t="shared" si="173"/>
        <v>6504.02</v>
      </c>
      <c r="O714" s="13">
        <f>Arrivals!I714</f>
        <v>2.3995914755363881</v>
      </c>
      <c r="P714" s="14">
        <f t="shared" si="174"/>
        <v>6506.4195914755364</v>
      </c>
      <c r="Q714" s="14">
        <f t="shared" si="175"/>
        <v>130.45838173685297</v>
      </c>
      <c r="R714" s="14">
        <f t="shared" si="176"/>
        <v>0</v>
      </c>
      <c r="S714" s="14">
        <f t="shared" si="177"/>
        <v>104.03879026131654</v>
      </c>
      <c r="T714" s="14">
        <f t="shared" si="178"/>
        <v>0</v>
      </c>
      <c r="U714" s="14">
        <f t="shared" si="179"/>
        <v>104.03879026131654</v>
      </c>
      <c r="V714" t="str">
        <f>IF(MOD(C714-Settings!$B$32,Settings!$B$33)&lt;Settings!$B$30,"Up","Down")</f>
        <v>Down</v>
      </c>
      <c r="W714" s="15">
        <f>IF(OR(E714&gt;Settings!$B$30,Q714&gt;Settings!$B$37),0,1)</f>
        <v>1</v>
      </c>
      <c r="X714" s="15">
        <f>IF(AND(W714=1,Q714&lt;=Settings!$B$36),1,0)</f>
        <v>0</v>
      </c>
    </row>
    <row r="715" spans="1:24" x14ac:dyDescent="0.25">
      <c r="A715">
        <v>6</v>
      </c>
      <c r="B715">
        <v>110</v>
      </c>
      <c r="C715" s="13">
        <f>Arrivals!F715</f>
        <v>6404.8582082850453</v>
      </c>
      <c r="D715" s="13">
        <f>Arrivals!K715</f>
        <v>300</v>
      </c>
      <c r="E715" s="14">
        <f>D715*8/Settings!$B$28+Settings!$B$29</f>
        <v>24.02</v>
      </c>
      <c r="F715" s="14">
        <f t="shared" si="169"/>
        <v>6404.8582082850453</v>
      </c>
      <c r="G715" s="14">
        <f t="shared" si="167"/>
        <v>6504.02</v>
      </c>
      <c r="H715" s="14">
        <f t="shared" si="170"/>
        <v>6504.02</v>
      </c>
      <c r="I715" s="14">
        <f>MOD(H715-Settings!$B$32,Settings!$B$33)</f>
        <v>24.020000000000437</v>
      </c>
      <c r="J715" s="14">
        <f>IF(I715&lt;Settings!$B$30,IF(Settings!$B$30-I715&gt;=E715,H715,H715+(Settings!$B$30-I715)+Settings!$B$31),H715+(Settings!$B$33-I715))</f>
        <v>6504.02</v>
      </c>
      <c r="K715" s="14">
        <f t="shared" si="171"/>
        <v>6528.0400000000009</v>
      </c>
      <c r="L715" s="14">
        <f t="shared" si="172"/>
        <v>6528.0400000000009</v>
      </c>
      <c r="M715" s="14">
        <f t="shared" si="168"/>
        <v>6506.4195914755364</v>
      </c>
      <c r="N715" s="14">
        <f t="shared" si="173"/>
        <v>6528.0400000000009</v>
      </c>
      <c r="O715" s="13">
        <f>Arrivals!I715</f>
        <v>0.79741119530776494</v>
      </c>
      <c r="P715" s="14">
        <f t="shared" si="174"/>
        <v>6528.837411195309</v>
      </c>
      <c r="Q715" s="14">
        <f t="shared" si="175"/>
        <v>123.97920291026367</v>
      </c>
      <c r="R715" s="14">
        <f t="shared" si="176"/>
        <v>99.161791714955143</v>
      </c>
      <c r="S715" s="14">
        <f t="shared" si="177"/>
        <v>0</v>
      </c>
      <c r="T715" s="14">
        <f t="shared" si="178"/>
        <v>0</v>
      </c>
      <c r="U715" s="14">
        <f t="shared" si="179"/>
        <v>99.161791714955143</v>
      </c>
      <c r="V715" t="str">
        <f>IF(MOD(C715-Settings!$B$32,Settings!$B$33)&lt;Settings!$B$30,"Up","Down")</f>
        <v>Down</v>
      </c>
      <c r="W715" s="15">
        <f>IF(OR(E715&gt;Settings!$B$30,Q715&gt;Settings!$B$37),0,1)</f>
        <v>1</v>
      </c>
      <c r="X715" s="15">
        <f>IF(AND(W715=1,Q715&lt;=Settings!$B$36),1,0)</f>
        <v>0</v>
      </c>
    </row>
    <row r="716" spans="1:24" x14ac:dyDescent="0.25">
      <c r="A716">
        <v>6</v>
      </c>
      <c r="B716">
        <v>111</v>
      </c>
      <c r="C716" s="13">
        <f>Arrivals!F716</f>
        <v>6547.2763540213709</v>
      </c>
      <c r="D716" s="13">
        <f>Arrivals!K716</f>
        <v>300</v>
      </c>
      <c r="E716" s="14">
        <f>D716*8/Settings!$B$28+Settings!$B$29</f>
        <v>24.02</v>
      </c>
      <c r="F716" s="14">
        <f t="shared" si="169"/>
        <v>6547.2763540213709</v>
      </c>
      <c r="G716" s="14">
        <f t="shared" si="167"/>
        <v>6528.0400000000009</v>
      </c>
      <c r="H716" s="14">
        <f t="shared" si="170"/>
        <v>6547.2763540213709</v>
      </c>
      <c r="I716" s="14">
        <f>MOD(H716-Settings!$B$32,Settings!$B$33)</f>
        <v>67.276354021370935</v>
      </c>
      <c r="J716" s="14">
        <f>IF(I716&lt;Settings!$B$30,IF(Settings!$B$30-I716&gt;=E716,H716,H716+(Settings!$B$30-I716)+Settings!$B$31),H716+(Settings!$B$33-I716))</f>
        <v>6547.2763540213709</v>
      </c>
      <c r="K716" s="14">
        <f t="shared" si="171"/>
        <v>6571.2963540213714</v>
      </c>
      <c r="L716" s="14">
        <f t="shared" si="172"/>
        <v>6571.2963540213714</v>
      </c>
      <c r="M716" s="14">
        <f t="shared" si="168"/>
        <v>6528.837411195309</v>
      </c>
      <c r="N716" s="14">
        <f t="shared" si="173"/>
        <v>6571.2963540213714</v>
      </c>
      <c r="O716" s="13">
        <f>Arrivals!I716</f>
        <v>4.6029724681064179</v>
      </c>
      <c r="P716" s="14">
        <f t="shared" si="174"/>
        <v>6575.899326489478</v>
      </c>
      <c r="Q716" s="14">
        <f t="shared" si="175"/>
        <v>28.622972468107037</v>
      </c>
      <c r="R716" s="14">
        <f t="shared" si="176"/>
        <v>0</v>
      </c>
      <c r="S716" s="14">
        <f t="shared" si="177"/>
        <v>0</v>
      </c>
      <c r="T716" s="14">
        <f t="shared" si="178"/>
        <v>0</v>
      </c>
      <c r="U716" s="14">
        <f t="shared" si="179"/>
        <v>0</v>
      </c>
      <c r="V716" t="str">
        <f>IF(MOD(C716-Settings!$B$32,Settings!$B$33)&lt;Settings!$B$30,"Up","Down")</f>
        <v>Up</v>
      </c>
      <c r="W716" s="15">
        <f>IF(OR(E716&gt;Settings!$B$30,Q716&gt;Settings!$B$37),0,1)</f>
        <v>1</v>
      </c>
      <c r="X716" s="15">
        <f>IF(AND(W716=1,Q716&lt;=Settings!$B$36),1,0)</f>
        <v>1</v>
      </c>
    </row>
    <row r="717" spans="1:24" x14ac:dyDescent="0.25">
      <c r="A717">
        <v>6</v>
      </c>
      <c r="B717">
        <v>112</v>
      </c>
      <c r="C717" s="13">
        <f>Arrivals!F717</f>
        <v>6598.0988948579834</v>
      </c>
      <c r="D717" s="13">
        <f>Arrivals!K717</f>
        <v>300</v>
      </c>
      <c r="E717" s="14">
        <f>D717*8/Settings!$B$28+Settings!$B$29</f>
        <v>24.02</v>
      </c>
      <c r="F717" s="14">
        <f t="shared" si="169"/>
        <v>6598.0988948579834</v>
      </c>
      <c r="G717" s="14">
        <f t="shared" si="167"/>
        <v>6571.2963540213714</v>
      </c>
      <c r="H717" s="14">
        <f t="shared" si="170"/>
        <v>6598.0988948579834</v>
      </c>
      <c r="I717" s="14">
        <f>MOD(H717-Settings!$B$32,Settings!$B$33)</f>
        <v>118.0988948579834</v>
      </c>
      <c r="J717" s="14">
        <f>IF(I717&lt;Settings!$B$30,IF(Settings!$B$30-I717&gt;=E717,H717,H717+(Settings!$B$30-I717)+Settings!$B$31),H717+(Settings!$B$33-I717))</f>
        <v>6598.0988948579834</v>
      </c>
      <c r="K717" s="14">
        <f t="shared" si="171"/>
        <v>6622.1188948579838</v>
      </c>
      <c r="L717" s="14">
        <f t="shared" si="172"/>
        <v>6622.1188948579838</v>
      </c>
      <c r="M717" s="14">
        <f t="shared" si="168"/>
        <v>6575.899326489478</v>
      </c>
      <c r="N717" s="14">
        <f t="shared" si="173"/>
        <v>6622.1188948579838</v>
      </c>
      <c r="O717" s="13">
        <f>Arrivals!I717</f>
        <v>1.0925110431653275</v>
      </c>
      <c r="P717" s="14">
        <f t="shared" si="174"/>
        <v>6623.2114059011492</v>
      </c>
      <c r="Q717" s="14">
        <f t="shared" si="175"/>
        <v>25.112511043165796</v>
      </c>
      <c r="R717" s="14">
        <f t="shared" si="176"/>
        <v>0</v>
      </c>
      <c r="S717" s="14">
        <f t="shared" si="177"/>
        <v>0</v>
      </c>
      <c r="T717" s="14">
        <f t="shared" si="178"/>
        <v>0</v>
      </c>
      <c r="U717" s="14">
        <f t="shared" si="179"/>
        <v>0</v>
      </c>
      <c r="V717" t="str">
        <f>IF(MOD(C717-Settings!$B$32,Settings!$B$33)&lt;Settings!$B$30,"Up","Down")</f>
        <v>Up</v>
      </c>
      <c r="W717" s="15">
        <f>IF(OR(E717&gt;Settings!$B$30,Q717&gt;Settings!$B$37),0,1)</f>
        <v>1</v>
      </c>
      <c r="X717" s="15">
        <f>IF(AND(W717=1,Q717&lt;=Settings!$B$36),1,0)</f>
        <v>1</v>
      </c>
    </row>
    <row r="718" spans="1:24" x14ac:dyDescent="0.25">
      <c r="A718">
        <v>6</v>
      </c>
      <c r="B718">
        <v>113</v>
      </c>
      <c r="C718" s="13">
        <f>Arrivals!F718</f>
        <v>6608.5103983401868</v>
      </c>
      <c r="D718" s="13">
        <f>Arrivals!K718</f>
        <v>300</v>
      </c>
      <c r="E718" s="14">
        <f>D718*8/Settings!$B$28+Settings!$B$29</f>
        <v>24.02</v>
      </c>
      <c r="F718" s="14">
        <f t="shared" si="169"/>
        <v>6608.5103983401868</v>
      </c>
      <c r="G718" s="14">
        <f t="shared" si="167"/>
        <v>6622.1188948579838</v>
      </c>
      <c r="H718" s="14">
        <f t="shared" si="170"/>
        <v>6622.1188948579838</v>
      </c>
      <c r="I718" s="14">
        <f>MOD(H718-Settings!$B$32,Settings!$B$33)</f>
        <v>142.11889485798383</v>
      </c>
      <c r="J718" s="14">
        <f>IF(I718&lt;Settings!$B$30,IF(Settings!$B$30-I718&gt;=E718,H718,H718+(Settings!$B$30-I718)+Settings!$B$31),H718+(Settings!$B$33-I718))</f>
        <v>6622.1188948579838</v>
      </c>
      <c r="K718" s="14">
        <f t="shared" si="171"/>
        <v>6646.1388948579843</v>
      </c>
      <c r="L718" s="14">
        <f t="shared" si="172"/>
        <v>6646.1388948579843</v>
      </c>
      <c r="M718" s="14">
        <f t="shared" si="168"/>
        <v>6623.2114059011492</v>
      </c>
      <c r="N718" s="14">
        <f t="shared" si="173"/>
        <v>6646.1388948579843</v>
      </c>
      <c r="O718" s="13">
        <f>Arrivals!I718</f>
        <v>11.802264319416043</v>
      </c>
      <c r="P718" s="14">
        <f t="shared" si="174"/>
        <v>6657.9411591774006</v>
      </c>
      <c r="Q718" s="14">
        <f t="shared" si="175"/>
        <v>49.430760837213711</v>
      </c>
      <c r="R718" s="14">
        <f t="shared" si="176"/>
        <v>13.608496517796993</v>
      </c>
      <c r="S718" s="14">
        <f t="shared" si="177"/>
        <v>0</v>
      </c>
      <c r="T718" s="14">
        <f t="shared" si="178"/>
        <v>0</v>
      </c>
      <c r="U718" s="14">
        <f t="shared" si="179"/>
        <v>13.608496517796993</v>
      </c>
      <c r="V718" t="str">
        <f>IF(MOD(C718-Settings!$B$32,Settings!$B$33)&lt;Settings!$B$30,"Up","Down")</f>
        <v>Up</v>
      </c>
      <c r="W718" s="15">
        <f>IF(OR(E718&gt;Settings!$B$30,Q718&gt;Settings!$B$37),0,1)</f>
        <v>1</v>
      </c>
      <c r="X718" s="15">
        <f>IF(AND(W718=1,Q718&lt;=Settings!$B$36),1,0)</f>
        <v>1</v>
      </c>
    </row>
    <row r="719" spans="1:24" x14ac:dyDescent="0.25">
      <c r="A719">
        <v>6</v>
      </c>
      <c r="B719">
        <v>114</v>
      </c>
      <c r="C719" s="13">
        <f>Arrivals!F719</f>
        <v>6641.2876574213378</v>
      </c>
      <c r="D719" s="13">
        <f>Arrivals!K719</f>
        <v>300</v>
      </c>
      <c r="E719" s="14">
        <f>D719*8/Settings!$B$28+Settings!$B$29</f>
        <v>24.02</v>
      </c>
      <c r="F719" s="14">
        <f t="shared" si="169"/>
        <v>6641.2876574213378</v>
      </c>
      <c r="G719" s="14">
        <f t="shared" si="167"/>
        <v>6646.1388948579843</v>
      </c>
      <c r="H719" s="14">
        <f t="shared" si="170"/>
        <v>6646.1388948579843</v>
      </c>
      <c r="I719" s="14">
        <f>MOD(H719-Settings!$B$32,Settings!$B$33)</f>
        <v>166.13889485798427</v>
      </c>
      <c r="J719" s="14">
        <f>IF(I719&lt;Settings!$B$30,IF(Settings!$B$30-I719&gt;=E719,H719,H719+(Settings!$B$30-I719)+Settings!$B$31),H719+(Settings!$B$33-I719))</f>
        <v>6646.1388948579843</v>
      </c>
      <c r="K719" s="14">
        <f t="shared" si="171"/>
        <v>6670.1588948579847</v>
      </c>
      <c r="L719" s="14">
        <f t="shared" si="172"/>
        <v>6670.1588948579847</v>
      </c>
      <c r="M719" s="14">
        <f t="shared" si="168"/>
        <v>6657.9411591774006</v>
      </c>
      <c r="N719" s="14">
        <f t="shared" si="173"/>
        <v>6670.1588948579847</v>
      </c>
      <c r="O719" s="13">
        <f>Arrivals!I719</f>
        <v>6.9578815846058459</v>
      </c>
      <c r="P719" s="14">
        <f t="shared" si="174"/>
        <v>6677.1167764425909</v>
      </c>
      <c r="Q719" s="14">
        <f t="shared" si="175"/>
        <v>35.829119021253064</v>
      </c>
      <c r="R719" s="14">
        <f t="shared" si="176"/>
        <v>4.8512374366464428</v>
      </c>
      <c r="S719" s="14">
        <f t="shared" si="177"/>
        <v>0</v>
      </c>
      <c r="T719" s="14">
        <f t="shared" si="178"/>
        <v>0</v>
      </c>
      <c r="U719" s="14">
        <f t="shared" si="179"/>
        <v>4.8512374366464428</v>
      </c>
      <c r="V719" t="str">
        <f>IF(MOD(C719-Settings!$B$32,Settings!$B$33)&lt;Settings!$B$30,"Up","Down")</f>
        <v>Up</v>
      </c>
      <c r="W719" s="15">
        <f>IF(OR(E719&gt;Settings!$B$30,Q719&gt;Settings!$B$37),0,1)</f>
        <v>1</v>
      </c>
      <c r="X719" s="15">
        <f>IF(AND(W719=1,Q719&lt;=Settings!$B$36),1,0)</f>
        <v>1</v>
      </c>
    </row>
    <row r="720" spans="1:24" x14ac:dyDescent="0.25">
      <c r="A720">
        <v>6</v>
      </c>
      <c r="B720">
        <v>115</v>
      </c>
      <c r="C720" s="13">
        <f>Arrivals!F720</f>
        <v>6650.3196124715359</v>
      </c>
      <c r="D720" s="13">
        <f>Arrivals!K720</f>
        <v>300</v>
      </c>
      <c r="E720" s="14">
        <f>D720*8/Settings!$B$28+Settings!$B$29</f>
        <v>24.02</v>
      </c>
      <c r="F720" s="14">
        <f t="shared" si="169"/>
        <v>6650.3196124715359</v>
      </c>
      <c r="G720" s="14">
        <f t="shared" si="167"/>
        <v>6670.1588948579847</v>
      </c>
      <c r="H720" s="14">
        <f t="shared" si="170"/>
        <v>6670.1588948579847</v>
      </c>
      <c r="I720" s="14">
        <f>MOD(H720-Settings!$B$32,Settings!$B$33)</f>
        <v>190.15889485798471</v>
      </c>
      <c r="J720" s="14">
        <f>IF(I720&lt;Settings!$B$30,IF(Settings!$B$30-I720&gt;=E720,H720,H720+(Settings!$B$30-I720)+Settings!$B$31),H720+(Settings!$B$33-I720))</f>
        <v>6670.1588948579847</v>
      </c>
      <c r="K720" s="14">
        <f t="shared" si="171"/>
        <v>6694.1788948579851</v>
      </c>
      <c r="L720" s="14">
        <f t="shared" si="172"/>
        <v>6694.1788948579851</v>
      </c>
      <c r="M720" s="14">
        <f t="shared" si="168"/>
        <v>6677.1167764425909</v>
      </c>
      <c r="N720" s="14">
        <f t="shared" si="173"/>
        <v>6694.1788948579851</v>
      </c>
      <c r="O720" s="13">
        <f>Arrivals!I720</f>
        <v>2.5086652537719494</v>
      </c>
      <c r="P720" s="14">
        <f t="shared" si="174"/>
        <v>6696.6875601117572</v>
      </c>
      <c r="Q720" s="14">
        <f t="shared" si="175"/>
        <v>46.367947640221246</v>
      </c>
      <c r="R720" s="14">
        <f t="shared" si="176"/>
        <v>19.839282386448758</v>
      </c>
      <c r="S720" s="14">
        <f t="shared" si="177"/>
        <v>0</v>
      </c>
      <c r="T720" s="14">
        <f t="shared" si="178"/>
        <v>0</v>
      </c>
      <c r="U720" s="14">
        <f t="shared" si="179"/>
        <v>19.839282386448758</v>
      </c>
      <c r="V720" t="str">
        <f>IF(MOD(C720-Settings!$B$32,Settings!$B$33)&lt;Settings!$B$30,"Up","Down")</f>
        <v>Up</v>
      </c>
      <c r="W720" s="15">
        <f>IF(OR(E720&gt;Settings!$B$30,Q720&gt;Settings!$B$37),0,1)</f>
        <v>1</v>
      </c>
      <c r="X720" s="15">
        <f>IF(AND(W720=1,Q720&lt;=Settings!$B$36),1,0)</f>
        <v>1</v>
      </c>
    </row>
    <row r="721" spans="1:24" x14ac:dyDescent="0.25">
      <c r="A721">
        <v>6</v>
      </c>
      <c r="B721">
        <v>116</v>
      </c>
      <c r="C721" s="13">
        <f>Arrivals!F721</f>
        <v>6742.0764291059368</v>
      </c>
      <c r="D721" s="13">
        <f>Arrivals!K721</f>
        <v>300</v>
      </c>
      <c r="E721" s="14">
        <f>D721*8/Settings!$B$28+Settings!$B$29</f>
        <v>24.02</v>
      </c>
      <c r="F721" s="14">
        <f t="shared" si="169"/>
        <v>6742.0764291059368</v>
      </c>
      <c r="G721" s="14">
        <f t="shared" si="167"/>
        <v>6694.1788948579851</v>
      </c>
      <c r="H721" s="14">
        <f t="shared" si="170"/>
        <v>6742.0764291059368</v>
      </c>
      <c r="I721" s="14">
        <f>MOD(H721-Settings!$B$32,Settings!$B$33)</f>
        <v>262.07642910593677</v>
      </c>
      <c r="J721" s="14">
        <f>IF(I721&lt;Settings!$B$30,IF(Settings!$B$30-I721&gt;=E721,H721,H721+(Settings!$B$30-I721)+Settings!$B$31),H721+(Settings!$B$33-I721))</f>
        <v>6742.0764291059368</v>
      </c>
      <c r="K721" s="14">
        <f t="shared" si="171"/>
        <v>6766.0964291059372</v>
      </c>
      <c r="L721" s="14">
        <f t="shared" si="172"/>
        <v>6766.0964291059372</v>
      </c>
      <c r="M721" s="14">
        <f t="shared" si="168"/>
        <v>6696.6875601117572</v>
      </c>
      <c r="N721" s="14">
        <f t="shared" si="173"/>
        <v>6766.0964291059372</v>
      </c>
      <c r="O721" s="13">
        <f>Arrivals!I721</f>
        <v>1.5931648717644424</v>
      </c>
      <c r="P721" s="14">
        <f t="shared" si="174"/>
        <v>6767.6895939777014</v>
      </c>
      <c r="Q721" s="14">
        <f t="shared" si="175"/>
        <v>25.613164871764639</v>
      </c>
      <c r="R721" s="14">
        <f t="shared" si="176"/>
        <v>0</v>
      </c>
      <c r="S721" s="14">
        <f t="shared" si="177"/>
        <v>0</v>
      </c>
      <c r="T721" s="14">
        <f t="shared" si="178"/>
        <v>0</v>
      </c>
      <c r="U721" s="14">
        <f t="shared" si="179"/>
        <v>0</v>
      </c>
      <c r="V721" t="str">
        <f>IF(MOD(C721-Settings!$B$32,Settings!$B$33)&lt;Settings!$B$30,"Up","Down")</f>
        <v>Up</v>
      </c>
      <c r="W721" s="15">
        <f>IF(OR(E721&gt;Settings!$B$30,Q721&gt;Settings!$B$37),0,1)</f>
        <v>1</v>
      </c>
      <c r="X721" s="15">
        <f>IF(AND(W721=1,Q721&lt;=Settings!$B$36),1,0)</f>
        <v>1</v>
      </c>
    </row>
    <row r="722" spans="1:24" x14ac:dyDescent="0.25">
      <c r="A722">
        <v>6</v>
      </c>
      <c r="B722">
        <v>117</v>
      </c>
      <c r="C722" s="13">
        <f>Arrivals!F722</f>
        <v>6746.0960443557524</v>
      </c>
      <c r="D722" s="13">
        <f>Arrivals!K722</f>
        <v>300</v>
      </c>
      <c r="E722" s="14">
        <f>D722*8/Settings!$B$28+Settings!$B$29</f>
        <v>24.02</v>
      </c>
      <c r="F722" s="14">
        <f t="shared" si="169"/>
        <v>6746.0960443557524</v>
      </c>
      <c r="G722" s="14">
        <f t="shared" si="167"/>
        <v>6766.0964291059372</v>
      </c>
      <c r="H722" s="14">
        <f t="shared" si="170"/>
        <v>6766.0964291059372</v>
      </c>
      <c r="I722" s="14">
        <f>MOD(H722-Settings!$B$32,Settings!$B$33)</f>
        <v>286.0964291059372</v>
      </c>
      <c r="J722" s="14">
        <f>IF(I722&lt;Settings!$B$30,IF(Settings!$B$30-I722&gt;=E722,H722,H722+(Settings!$B$30-I722)+Settings!$B$31),H722+(Settings!$B$33-I722))</f>
        <v>6766.0964291059372</v>
      </c>
      <c r="K722" s="14">
        <f t="shared" si="171"/>
        <v>6790.1164291059376</v>
      </c>
      <c r="L722" s="14">
        <f t="shared" si="172"/>
        <v>6790.1164291059376</v>
      </c>
      <c r="M722" s="14">
        <f t="shared" si="168"/>
        <v>6767.6895939777014</v>
      </c>
      <c r="N722" s="14">
        <f t="shared" si="173"/>
        <v>6790.1164291059376</v>
      </c>
      <c r="O722" s="13">
        <f>Arrivals!I722</f>
        <v>4.353921566041608</v>
      </c>
      <c r="P722" s="14">
        <f t="shared" si="174"/>
        <v>6794.4703506719788</v>
      </c>
      <c r="Q722" s="14">
        <f t="shared" si="175"/>
        <v>48.374306316226466</v>
      </c>
      <c r="R722" s="14">
        <f t="shared" si="176"/>
        <v>20.000384750184821</v>
      </c>
      <c r="S722" s="14">
        <f t="shared" si="177"/>
        <v>0</v>
      </c>
      <c r="T722" s="14">
        <f t="shared" si="178"/>
        <v>0</v>
      </c>
      <c r="U722" s="14">
        <f t="shared" si="179"/>
        <v>20.000384750184821</v>
      </c>
      <c r="V722" t="str">
        <f>IF(MOD(C722-Settings!$B$32,Settings!$B$33)&lt;Settings!$B$30,"Up","Down")</f>
        <v>Up</v>
      </c>
      <c r="W722" s="15">
        <f>IF(OR(E722&gt;Settings!$B$30,Q722&gt;Settings!$B$37),0,1)</f>
        <v>1</v>
      </c>
      <c r="X722" s="15">
        <f>IF(AND(W722=1,Q722&lt;=Settings!$B$36),1,0)</f>
        <v>1</v>
      </c>
    </row>
    <row r="723" spans="1:24" x14ac:dyDescent="0.25">
      <c r="A723">
        <v>6</v>
      </c>
      <c r="B723">
        <v>118</v>
      </c>
      <c r="C723" s="13">
        <f>Arrivals!F723</f>
        <v>6750.673941199575</v>
      </c>
      <c r="D723" s="13">
        <f>Arrivals!K723</f>
        <v>300</v>
      </c>
      <c r="E723" s="14">
        <f>D723*8/Settings!$B$28+Settings!$B$29</f>
        <v>24.02</v>
      </c>
      <c r="F723" s="14">
        <f t="shared" si="169"/>
        <v>6750.673941199575</v>
      </c>
      <c r="G723" s="14">
        <f t="shared" si="167"/>
        <v>6790.1164291059376</v>
      </c>
      <c r="H723" s="14">
        <f t="shared" si="170"/>
        <v>6790.1164291059376</v>
      </c>
      <c r="I723" s="14">
        <f>MOD(H723-Settings!$B$32,Settings!$B$33)</f>
        <v>310.11642910593764</v>
      </c>
      <c r="J723" s="14">
        <f>IF(I723&lt;Settings!$B$30,IF(Settings!$B$30-I723&gt;=E723,H723,H723+(Settings!$B$30-I723)+Settings!$B$31),H723+(Settings!$B$33-I723))</f>
        <v>6790.1164291059376</v>
      </c>
      <c r="K723" s="14">
        <f t="shared" si="171"/>
        <v>6814.1364291059381</v>
      </c>
      <c r="L723" s="14">
        <f t="shared" si="172"/>
        <v>6814.1364291059381</v>
      </c>
      <c r="M723" s="14">
        <f t="shared" si="168"/>
        <v>6794.4703506719788</v>
      </c>
      <c r="N723" s="14">
        <f t="shared" si="173"/>
        <v>6814.1364291059381</v>
      </c>
      <c r="O723" s="13">
        <f>Arrivals!I723</f>
        <v>3.8271297732401215</v>
      </c>
      <c r="P723" s="14">
        <f t="shared" si="174"/>
        <v>6817.963558879178</v>
      </c>
      <c r="Q723" s="14">
        <f t="shared" si="175"/>
        <v>67.289617679602998</v>
      </c>
      <c r="R723" s="14">
        <f t="shared" si="176"/>
        <v>39.442487906362658</v>
      </c>
      <c r="S723" s="14">
        <f t="shared" si="177"/>
        <v>0</v>
      </c>
      <c r="T723" s="14">
        <f t="shared" si="178"/>
        <v>0</v>
      </c>
      <c r="U723" s="14">
        <f t="shared" si="179"/>
        <v>39.442487906362658</v>
      </c>
      <c r="V723" t="str">
        <f>IF(MOD(C723-Settings!$B$32,Settings!$B$33)&lt;Settings!$B$30,"Up","Down")</f>
        <v>Up</v>
      </c>
      <c r="W723" s="15">
        <f>IF(OR(E723&gt;Settings!$B$30,Q723&gt;Settings!$B$37),0,1)</f>
        <v>1</v>
      </c>
      <c r="X723" s="15">
        <f>IF(AND(W723=1,Q723&lt;=Settings!$B$36),1,0)</f>
        <v>1</v>
      </c>
    </row>
    <row r="724" spans="1:24" x14ac:dyDescent="0.25">
      <c r="A724">
        <v>6</v>
      </c>
      <c r="B724">
        <v>119</v>
      </c>
      <c r="C724" s="13">
        <f>Arrivals!F724</f>
        <v>6812.920864219418</v>
      </c>
      <c r="D724" s="13">
        <f>Arrivals!K724</f>
        <v>300</v>
      </c>
      <c r="E724" s="14">
        <f>D724*8/Settings!$B$28+Settings!$B$29</f>
        <v>24.02</v>
      </c>
      <c r="F724" s="14">
        <f t="shared" si="169"/>
        <v>6812.920864219418</v>
      </c>
      <c r="G724" s="14">
        <f t="shared" si="167"/>
        <v>6814.1364291059381</v>
      </c>
      <c r="H724" s="14">
        <f t="shared" si="170"/>
        <v>6814.1364291059381</v>
      </c>
      <c r="I724" s="14">
        <f>MOD(H724-Settings!$B$32,Settings!$B$33)</f>
        <v>334.13642910593808</v>
      </c>
      <c r="J724" s="14">
        <f>IF(I724&lt;Settings!$B$30,IF(Settings!$B$30-I724&gt;=E724,H724,H724+(Settings!$B$30-I724)+Settings!$B$31),H724+(Settings!$B$33-I724))</f>
        <v>6814.1364291059381</v>
      </c>
      <c r="K724" s="14">
        <f t="shared" si="171"/>
        <v>6838.1564291059385</v>
      </c>
      <c r="L724" s="14">
        <f t="shared" si="172"/>
        <v>6838.1564291059385</v>
      </c>
      <c r="M724" s="14">
        <f t="shared" si="168"/>
        <v>6817.963558879178</v>
      </c>
      <c r="N724" s="14">
        <f t="shared" si="173"/>
        <v>6838.1564291059385</v>
      </c>
      <c r="O724" s="13">
        <f>Arrivals!I724</f>
        <v>15.655681014626879</v>
      </c>
      <c r="P724" s="14">
        <f t="shared" si="174"/>
        <v>6853.8121101205652</v>
      </c>
      <c r="Q724" s="14">
        <f t="shared" si="175"/>
        <v>40.891245901147158</v>
      </c>
      <c r="R724" s="14">
        <f t="shared" si="176"/>
        <v>1.2155648865200419</v>
      </c>
      <c r="S724" s="14">
        <f t="shared" si="177"/>
        <v>0</v>
      </c>
      <c r="T724" s="14">
        <f t="shared" si="178"/>
        <v>0</v>
      </c>
      <c r="U724" s="14">
        <f t="shared" si="179"/>
        <v>1.2155648865200419</v>
      </c>
      <c r="V724" t="str">
        <f>IF(MOD(C724-Settings!$B$32,Settings!$B$33)&lt;Settings!$B$30,"Up","Down")</f>
        <v>Up</v>
      </c>
      <c r="W724" s="15">
        <f>IF(OR(E724&gt;Settings!$B$30,Q724&gt;Settings!$B$37),0,1)</f>
        <v>1</v>
      </c>
      <c r="X724" s="15">
        <f>IF(AND(W724=1,Q724&lt;=Settings!$B$36),1,0)</f>
        <v>1</v>
      </c>
    </row>
    <row r="725" spans="1:24" x14ac:dyDescent="0.25">
      <c r="A725">
        <v>6</v>
      </c>
      <c r="B725">
        <v>120</v>
      </c>
      <c r="C725" s="13">
        <f>Arrivals!F725</f>
        <v>6835.3484648899448</v>
      </c>
      <c r="D725" s="13">
        <f>Arrivals!K725</f>
        <v>300</v>
      </c>
      <c r="E725" s="14">
        <f>D725*8/Settings!$B$28+Settings!$B$29</f>
        <v>24.02</v>
      </c>
      <c r="F725" s="14">
        <f t="shared" si="169"/>
        <v>6835.3484648899448</v>
      </c>
      <c r="G725" s="14">
        <f t="shared" si="167"/>
        <v>6838.1564291059385</v>
      </c>
      <c r="H725" s="14">
        <f t="shared" si="170"/>
        <v>6838.1564291059385</v>
      </c>
      <c r="I725" s="14">
        <f>MOD(H725-Settings!$B$32,Settings!$B$33)</f>
        <v>358.15642910593851</v>
      </c>
      <c r="J725" s="14">
        <f>IF(I725&lt;Settings!$B$30,IF(Settings!$B$30-I725&gt;=E725,H725,H725+(Settings!$B$30-I725)+Settings!$B$31),H725+(Settings!$B$33-I725))</f>
        <v>6838.1564291059385</v>
      </c>
      <c r="K725" s="14">
        <f t="shared" si="171"/>
        <v>6862.176429105939</v>
      </c>
      <c r="L725" s="14">
        <f t="shared" si="172"/>
        <v>6862.176429105939</v>
      </c>
      <c r="M725" s="14">
        <f t="shared" si="168"/>
        <v>6853.8121101205652</v>
      </c>
      <c r="N725" s="14">
        <f t="shared" si="173"/>
        <v>6862.176429105939</v>
      </c>
      <c r="O725" s="13">
        <f>Arrivals!I725</f>
        <v>2.7497454769822371</v>
      </c>
      <c r="P725" s="14">
        <f t="shared" si="174"/>
        <v>6864.9261745829208</v>
      </c>
      <c r="Q725" s="14">
        <f t="shared" si="175"/>
        <v>29.577709692975986</v>
      </c>
      <c r="R725" s="14">
        <f t="shared" si="176"/>
        <v>2.8079642159937066</v>
      </c>
      <c r="S725" s="14">
        <f t="shared" si="177"/>
        <v>0</v>
      </c>
      <c r="T725" s="14">
        <f t="shared" si="178"/>
        <v>0</v>
      </c>
      <c r="U725" s="14">
        <f t="shared" si="179"/>
        <v>2.8079642159937066</v>
      </c>
      <c r="V725" t="str">
        <f>IF(MOD(C725-Settings!$B$32,Settings!$B$33)&lt;Settings!$B$30,"Up","Down")</f>
        <v>Up</v>
      </c>
      <c r="W725" s="15">
        <f>IF(OR(E725&gt;Settings!$B$30,Q725&gt;Settings!$B$37),0,1)</f>
        <v>1</v>
      </c>
      <c r="X725" s="15">
        <f>IF(AND(W725=1,Q725&lt;=Settings!$B$36),1,0)</f>
        <v>1</v>
      </c>
    </row>
    <row r="726" spans="1:24" x14ac:dyDescent="0.25">
      <c r="A726">
        <v>7</v>
      </c>
      <c r="B726">
        <v>1</v>
      </c>
      <c r="C726" s="13">
        <f>Arrivals!F726</f>
        <v>113.26935506888782</v>
      </c>
      <c r="D726" s="13">
        <f>Arrivals!K726</f>
        <v>300</v>
      </c>
      <c r="E726" s="14">
        <f>D726*8/Settings!$B$28+Settings!$B$29</f>
        <v>24.02</v>
      </c>
      <c r="F726" s="14">
        <f t="shared" si="169"/>
        <v>113.26935506888782</v>
      </c>
      <c r="G726" s="14">
        <v>0</v>
      </c>
      <c r="H726" s="14">
        <f t="shared" si="170"/>
        <v>113.26935506888782</v>
      </c>
      <c r="I726" s="14">
        <f>MOD(H726-Settings!$B$32,Settings!$B$33)</f>
        <v>113.26935506888782</v>
      </c>
      <c r="J726" s="14">
        <f>IF(I726&lt;Settings!$B$30,IF(Settings!$B$30-I726&gt;=E726,H726,H726+(Settings!$B$30-I726)+Settings!$B$31),H726+(Settings!$B$33-I726))</f>
        <v>113.26935506888782</v>
      </c>
      <c r="K726" s="14">
        <f t="shared" si="171"/>
        <v>137.28935506888783</v>
      </c>
      <c r="L726" s="14">
        <f t="shared" si="172"/>
        <v>137.28935506888783</v>
      </c>
      <c r="M726" s="14">
        <v>0</v>
      </c>
      <c r="N726" s="14">
        <f t="shared" si="173"/>
        <v>137.28935506888783</v>
      </c>
      <c r="O726" s="13">
        <f>Arrivals!I726</f>
        <v>2.9365368434811137</v>
      </c>
      <c r="P726" s="14">
        <f t="shared" si="174"/>
        <v>140.22589191236895</v>
      </c>
      <c r="Q726" s="14">
        <f t="shared" si="175"/>
        <v>26.956536843481132</v>
      </c>
      <c r="R726" s="14">
        <f t="shared" si="176"/>
        <v>0</v>
      </c>
      <c r="S726" s="14">
        <f t="shared" si="177"/>
        <v>0</v>
      </c>
      <c r="T726" s="14">
        <f t="shared" si="178"/>
        <v>0</v>
      </c>
      <c r="U726" s="14">
        <f t="shared" si="179"/>
        <v>0</v>
      </c>
      <c r="V726" t="str">
        <f>IF(MOD(C726-Settings!$B$32,Settings!$B$33)&lt;Settings!$B$30,"Up","Down")</f>
        <v>Up</v>
      </c>
      <c r="W726" s="15">
        <f>IF(OR(E726&gt;Settings!$B$30,Q726&gt;Settings!$B$37),0,1)</f>
        <v>1</v>
      </c>
      <c r="X726" s="15">
        <f>IF(AND(W726=1,Q726&lt;=Settings!$B$36),1,0)</f>
        <v>1</v>
      </c>
    </row>
    <row r="727" spans="1:24" x14ac:dyDescent="0.25">
      <c r="A727">
        <v>7</v>
      </c>
      <c r="B727">
        <v>2</v>
      </c>
      <c r="C727" s="13">
        <f>Arrivals!F727</f>
        <v>144.0679144494913</v>
      </c>
      <c r="D727" s="13">
        <f>Arrivals!K727</f>
        <v>300</v>
      </c>
      <c r="E727" s="14">
        <f>D727*8/Settings!$B$28+Settings!$B$29</f>
        <v>24.02</v>
      </c>
      <c r="F727" s="14">
        <f t="shared" si="169"/>
        <v>144.0679144494913</v>
      </c>
      <c r="G727" s="14">
        <f t="shared" ref="G727:G758" si="180">K726</f>
        <v>137.28935506888783</v>
      </c>
      <c r="H727" s="14">
        <f t="shared" si="170"/>
        <v>144.0679144494913</v>
      </c>
      <c r="I727" s="14">
        <f>MOD(H727-Settings!$B$32,Settings!$B$33)</f>
        <v>144.0679144494913</v>
      </c>
      <c r="J727" s="14">
        <f>IF(I727&lt;Settings!$B$30,IF(Settings!$B$30-I727&gt;=E727,H727,H727+(Settings!$B$30-I727)+Settings!$B$31),H727+(Settings!$B$33-I727))</f>
        <v>144.0679144494913</v>
      </c>
      <c r="K727" s="14">
        <f t="shared" si="171"/>
        <v>168.08791444949131</v>
      </c>
      <c r="L727" s="14">
        <f t="shared" si="172"/>
        <v>168.08791444949131</v>
      </c>
      <c r="M727" s="14">
        <f t="shared" ref="M727:M758" si="181">P726</f>
        <v>140.22589191236895</v>
      </c>
      <c r="N727" s="14">
        <f t="shared" si="173"/>
        <v>168.08791444949131</v>
      </c>
      <c r="O727" s="13">
        <f>Arrivals!I727</f>
        <v>14.202495160215536</v>
      </c>
      <c r="P727" s="14">
        <f t="shared" si="174"/>
        <v>182.29040960970684</v>
      </c>
      <c r="Q727" s="14">
        <f t="shared" si="175"/>
        <v>38.222495160215544</v>
      </c>
      <c r="R727" s="14">
        <f t="shared" si="176"/>
        <v>0</v>
      </c>
      <c r="S727" s="14">
        <f t="shared" si="177"/>
        <v>0</v>
      </c>
      <c r="T727" s="14">
        <f t="shared" si="178"/>
        <v>0</v>
      </c>
      <c r="U727" s="14">
        <f t="shared" si="179"/>
        <v>0</v>
      </c>
      <c r="V727" t="str">
        <f>IF(MOD(C727-Settings!$B$32,Settings!$B$33)&lt;Settings!$B$30,"Up","Down")</f>
        <v>Up</v>
      </c>
      <c r="W727" s="15">
        <f>IF(OR(E727&gt;Settings!$B$30,Q727&gt;Settings!$B$37),0,1)</f>
        <v>1</v>
      </c>
      <c r="X727" s="15">
        <f>IF(AND(W727=1,Q727&lt;=Settings!$B$36),1,0)</f>
        <v>1</v>
      </c>
    </row>
    <row r="728" spans="1:24" x14ac:dyDescent="0.25">
      <c r="A728">
        <v>7</v>
      </c>
      <c r="B728">
        <v>3</v>
      </c>
      <c r="C728" s="13">
        <f>Arrivals!F728</f>
        <v>245.32554932102445</v>
      </c>
      <c r="D728" s="13">
        <f>Arrivals!K728</f>
        <v>300</v>
      </c>
      <c r="E728" s="14">
        <f>D728*8/Settings!$B$28+Settings!$B$29</f>
        <v>24.02</v>
      </c>
      <c r="F728" s="14">
        <f t="shared" si="169"/>
        <v>245.32554932102445</v>
      </c>
      <c r="G728" s="14">
        <f t="shared" si="180"/>
        <v>168.08791444949131</v>
      </c>
      <c r="H728" s="14">
        <f t="shared" si="170"/>
        <v>245.32554932102445</v>
      </c>
      <c r="I728" s="14">
        <f>MOD(H728-Settings!$B$32,Settings!$B$33)</f>
        <v>245.32554932102445</v>
      </c>
      <c r="J728" s="14">
        <f>IF(I728&lt;Settings!$B$30,IF(Settings!$B$30-I728&gt;=E728,H728,H728+(Settings!$B$30-I728)+Settings!$B$31),H728+(Settings!$B$33-I728))</f>
        <v>245.32554932102445</v>
      </c>
      <c r="K728" s="14">
        <f t="shared" si="171"/>
        <v>269.34554932102446</v>
      </c>
      <c r="L728" s="14">
        <f t="shared" si="172"/>
        <v>269.34554932102446</v>
      </c>
      <c r="M728" s="14">
        <f t="shared" si="181"/>
        <v>182.29040960970684</v>
      </c>
      <c r="N728" s="14">
        <f t="shared" si="173"/>
        <v>269.34554932102446</v>
      </c>
      <c r="O728" s="13">
        <f>Arrivals!I728</f>
        <v>2.9865098026932735</v>
      </c>
      <c r="P728" s="14">
        <f t="shared" si="174"/>
        <v>272.33205912371773</v>
      </c>
      <c r="Q728" s="14">
        <f t="shared" si="175"/>
        <v>27.006509802693273</v>
      </c>
      <c r="R728" s="14">
        <f t="shared" si="176"/>
        <v>0</v>
      </c>
      <c r="S728" s="14">
        <f t="shared" si="177"/>
        <v>0</v>
      </c>
      <c r="T728" s="14">
        <f t="shared" si="178"/>
        <v>0</v>
      </c>
      <c r="U728" s="14">
        <f t="shared" si="179"/>
        <v>0</v>
      </c>
      <c r="V728" t="str">
        <f>IF(MOD(C728-Settings!$B$32,Settings!$B$33)&lt;Settings!$B$30,"Up","Down")</f>
        <v>Up</v>
      </c>
      <c r="W728" s="15">
        <f>IF(OR(E728&gt;Settings!$B$30,Q728&gt;Settings!$B$37),0,1)</f>
        <v>1</v>
      </c>
      <c r="X728" s="15">
        <f>IF(AND(W728=1,Q728&lt;=Settings!$B$36),1,0)</f>
        <v>1</v>
      </c>
    </row>
    <row r="729" spans="1:24" x14ac:dyDescent="0.25">
      <c r="A729">
        <v>7</v>
      </c>
      <c r="B729">
        <v>4</v>
      </c>
      <c r="C729" s="13">
        <f>Arrivals!F729</f>
        <v>277.30961273956467</v>
      </c>
      <c r="D729" s="13">
        <f>Arrivals!K729</f>
        <v>300</v>
      </c>
      <c r="E729" s="14">
        <f>D729*8/Settings!$B$28+Settings!$B$29</f>
        <v>24.02</v>
      </c>
      <c r="F729" s="14">
        <f t="shared" si="169"/>
        <v>277.30961273956467</v>
      </c>
      <c r="G729" s="14">
        <f t="shared" si="180"/>
        <v>269.34554932102446</v>
      </c>
      <c r="H729" s="14">
        <f t="shared" si="170"/>
        <v>277.30961273956467</v>
      </c>
      <c r="I729" s="14">
        <f>MOD(H729-Settings!$B$32,Settings!$B$33)</f>
        <v>277.30961273956467</v>
      </c>
      <c r="J729" s="14">
        <f>IF(I729&lt;Settings!$B$30,IF(Settings!$B$30-I729&gt;=E729,H729,H729+(Settings!$B$30-I729)+Settings!$B$31),H729+(Settings!$B$33-I729))</f>
        <v>277.30961273956467</v>
      </c>
      <c r="K729" s="14">
        <f t="shared" si="171"/>
        <v>301.32961273956465</v>
      </c>
      <c r="L729" s="14">
        <f t="shared" si="172"/>
        <v>301.32961273956465</v>
      </c>
      <c r="M729" s="14">
        <f t="shared" si="181"/>
        <v>272.33205912371773</v>
      </c>
      <c r="N729" s="14">
        <f t="shared" si="173"/>
        <v>301.32961273956465</v>
      </c>
      <c r="O729" s="13">
        <f>Arrivals!I729</f>
        <v>0.48984730634007895</v>
      </c>
      <c r="P729" s="14">
        <f t="shared" si="174"/>
        <v>301.81946004590475</v>
      </c>
      <c r="Q729" s="14">
        <f t="shared" si="175"/>
        <v>24.509847306340077</v>
      </c>
      <c r="R729" s="14">
        <f t="shared" si="176"/>
        <v>0</v>
      </c>
      <c r="S729" s="14">
        <f t="shared" si="177"/>
        <v>0</v>
      </c>
      <c r="T729" s="14">
        <f t="shared" si="178"/>
        <v>0</v>
      </c>
      <c r="U729" s="14">
        <f t="shared" si="179"/>
        <v>0</v>
      </c>
      <c r="V729" t="str">
        <f>IF(MOD(C729-Settings!$B$32,Settings!$B$33)&lt;Settings!$B$30,"Up","Down")</f>
        <v>Up</v>
      </c>
      <c r="W729" s="15">
        <f>IF(OR(E729&gt;Settings!$B$30,Q729&gt;Settings!$B$37),0,1)</f>
        <v>1</v>
      </c>
      <c r="X729" s="15">
        <f>IF(AND(W729=1,Q729&lt;=Settings!$B$36),1,0)</f>
        <v>1</v>
      </c>
    </row>
    <row r="730" spans="1:24" x14ac:dyDescent="0.25">
      <c r="A730">
        <v>7</v>
      </c>
      <c r="B730">
        <v>5</v>
      </c>
      <c r="C730" s="13">
        <f>Arrivals!F730</f>
        <v>335.01707276082374</v>
      </c>
      <c r="D730" s="13">
        <f>Arrivals!K730</f>
        <v>300</v>
      </c>
      <c r="E730" s="14">
        <f>D730*8/Settings!$B$28+Settings!$B$29</f>
        <v>24.02</v>
      </c>
      <c r="F730" s="14">
        <f t="shared" si="169"/>
        <v>335.01707276082374</v>
      </c>
      <c r="G730" s="14">
        <f t="shared" si="180"/>
        <v>301.32961273956465</v>
      </c>
      <c r="H730" s="14">
        <f t="shared" si="170"/>
        <v>335.01707276082374</v>
      </c>
      <c r="I730" s="14">
        <f>MOD(H730-Settings!$B$32,Settings!$B$33)</f>
        <v>335.01707276082374</v>
      </c>
      <c r="J730" s="14">
        <f>IF(I730&lt;Settings!$B$30,IF(Settings!$B$30-I730&gt;=E730,H730,H730+(Settings!$B$30-I730)+Settings!$B$31),H730+(Settings!$B$33-I730))</f>
        <v>335.01707276082374</v>
      </c>
      <c r="K730" s="14">
        <f t="shared" si="171"/>
        <v>359.03707276082372</v>
      </c>
      <c r="L730" s="14">
        <f t="shared" si="172"/>
        <v>359.03707276082372</v>
      </c>
      <c r="M730" s="14">
        <f t="shared" si="181"/>
        <v>301.81946004590475</v>
      </c>
      <c r="N730" s="14">
        <f t="shared" si="173"/>
        <v>359.03707276082372</v>
      </c>
      <c r="O730" s="13">
        <f>Arrivals!I730</f>
        <v>0.7949485448988407</v>
      </c>
      <c r="P730" s="14">
        <f t="shared" si="174"/>
        <v>359.83202130572255</v>
      </c>
      <c r="Q730" s="14">
        <f t="shared" si="175"/>
        <v>24.814948544898812</v>
      </c>
      <c r="R730" s="14">
        <f t="shared" si="176"/>
        <v>0</v>
      </c>
      <c r="S730" s="14">
        <f t="shared" si="177"/>
        <v>0</v>
      </c>
      <c r="T730" s="14">
        <f t="shared" si="178"/>
        <v>0</v>
      </c>
      <c r="U730" s="14">
        <f t="shared" si="179"/>
        <v>0</v>
      </c>
      <c r="V730" t="str">
        <f>IF(MOD(C730-Settings!$B$32,Settings!$B$33)&lt;Settings!$B$30,"Up","Down")</f>
        <v>Up</v>
      </c>
      <c r="W730" s="15">
        <f>IF(OR(E730&gt;Settings!$B$30,Q730&gt;Settings!$B$37),0,1)</f>
        <v>1</v>
      </c>
      <c r="X730" s="15">
        <f>IF(AND(W730=1,Q730&lt;=Settings!$B$36),1,0)</f>
        <v>1</v>
      </c>
    </row>
    <row r="731" spans="1:24" x14ac:dyDescent="0.25">
      <c r="A731">
        <v>7</v>
      </c>
      <c r="B731">
        <v>6</v>
      </c>
      <c r="C731" s="13">
        <f>Arrivals!F731</f>
        <v>351.05380974837846</v>
      </c>
      <c r="D731" s="13">
        <f>Arrivals!K731</f>
        <v>300</v>
      </c>
      <c r="E731" s="14">
        <f>D731*8/Settings!$B$28+Settings!$B$29</f>
        <v>24.02</v>
      </c>
      <c r="F731" s="14">
        <f t="shared" si="169"/>
        <v>351.05380974837846</v>
      </c>
      <c r="G731" s="14">
        <f t="shared" si="180"/>
        <v>359.03707276082372</v>
      </c>
      <c r="H731" s="14">
        <f t="shared" si="170"/>
        <v>359.03707276082372</v>
      </c>
      <c r="I731" s="14">
        <f>MOD(H731-Settings!$B$32,Settings!$B$33)</f>
        <v>359.03707276082372</v>
      </c>
      <c r="J731" s="14">
        <f>IF(I731&lt;Settings!$B$30,IF(Settings!$B$30-I731&gt;=E731,H731,H731+(Settings!$B$30-I731)+Settings!$B$31),H731+(Settings!$B$33-I731))</f>
        <v>359.03707276082372</v>
      </c>
      <c r="K731" s="14">
        <f t="shared" si="171"/>
        <v>383.0570727608237</v>
      </c>
      <c r="L731" s="14">
        <f t="shared" si="172"/>
        <v>383.0570727608237</v>
      </c>
      <c r="M731" s="14">
        <f t="shared" si="181"/>
        <v>359.83202130572255</v>
      </c>
      <c r="N731" s="14">
        <f t="shared" si="173"/>
        <v>383.0570727608237</v>
      </c>
      <c r="O731" s="13">
        <f>Arrivals!I731</f>
        <v>0.91129381584176128</v>
      </c>
      <c r="P731" s="14">
        <f t="shared" si="174"/>
        <v>383.96836657666546</v>
      </c>
      <c r="Q731" s="14">
        <f t="shared" si="175"/>
        <v>32.914556828287004</v>
      </c>
      <c r="R731" s="14">
        <f t="shared" si="176"/>
        <v>7.9832630124452635</v>
      </c>
      <c r="S731" s="14">
        <f t="shared" si="177"/>
        <v>0</v>
      </c>
      <c r="T731" s="14">
        <f t="shared" si="178"/>
        <v>0</v>
      </c>
      <c r="U731" s="14">
        <f t="shared" si="179"/>
        <v>7.9832630124452635</v>
      </c>
      <c r="V731" t="str">
        <f>IF(MOD(C731-Settings!$B$32,Settings!$B$33)&lt;Settings!$B$30,"Up","Down")</f>
        <v>Up</v>
      </c>
      <c r="W731" s="15">
        <f>IF(OR(E731&gt;Settings!$B$30,Q731&gt;Settings!$B$37),0,1)</f>
        <v>1</v>
      </c>
      <c r="X731" s="15">
        <f>IF(AND(W731=1,Q731&lt;=Settings!$B$36),1,0)</f>
        <v>1</v>
      </c>
    </row>
    <row r="732" spans="1:24" x14ac:dyDescent="0.25">
      <c r="A732">
        <v>7</v>
      </c>
      <c r="B732">
        <v>7</v>
      </c>
      <c r="C732" s="13">
        <f>Arrivals!F732</f>
        <v>504.03920894245357</v>
      </c>
      <c r="D732" s="13">
        <f>Arrivals!K732</f>
        <v>300</v>
      </c>
      <c r="E732" s="14">
        <f>D732*8/Settings!$B$28+Settings!$B$29</f>
        <v>24.02</v>
      </c>
      <c r="F732" s="14">
        <f t="shared" si="169"/>
        <v>504.03920894245357</v>
      </c>
      <c r="G732" s="14">
        <f t="shared" si="180"/>
        <v>383.0570727608237</v>
      </c>
      <c r="H732" s="14">
        <f t="shared" si="170"/>
        <v>504.03920894245357</v>
      </c>
      <c r="I732" s="14">
        <f>MOD(H732-Settings!$B$32,Settings!$B$33)</f>
        <v>504.03920894245357</v>
      </c>
      <c r="J732" s="14">
        <f>IF(I732&lt;Settings!$B$30,IF(Settings!$B$30-I732&gt;=E732,H732,H732+(Settings!$B$30-I732)+Settings!$B$31),H732+(Settings!$B$33-I732))</f>
        <v>504.03920894245357</v>
      </c>
      <c r="K732" s="14">
        <f t="shared" si="171"/>
        <v>528.05920894245355</v>
      </c>
      <c r="L732" s="14">
        <f t="shared" si="172"/>
        <v>528.05920894245355</v>
      </c>
      <c r="M732" s="14">
        <f t="shared" si="181"/>
        <v>383.96836657666546</v>
      </c>
      <c r="N732" s="14">
        <f t="shared" si="173"/>
        <v>528.05920894245355</v>
      </c>
      <c r="O732" s="13">
        <f>Arrivals!I732</f>
        <v>0.77962944236221587</v>
      </c>
      <c r="P732" s="14">
        <f t="shared" si="174"/>
        <v>528.83883838481574</v>
      </c>
      <c r="Q732" s="14">
        <f t="shared" si="175"/>
        <v>24.799629442362175</v>
      </c>
      <c r="R732" s="14">
        <f t="shared" si="176"/>
        <v>0</v>
      </c>
      <c r="S732" s="14">
        <f t="shared" si="177"/>
        <v>0</v>
      </c>
      <c r="T732" s="14">
        <f t="shared" si="178"/>
        <v>0</v>
      </c>
      <c r="U732" s="14">
        <f t="shared" si="179"/>
        <v>0</v>
      </c>
      <c r="V732" t="str">
        <f>IF(MOD(C732-Settings!$B$32,Settings!$B$33)&lt;Settings!$B$30,"Up","Down")</f>
        <v>Up</v>
      </c>
      <c r="W732" s="15">
        <f>IF(OR(E732&gt;Settings!$B$30,Q732&gt;Settings!$B$37),0,1)</f>
        <v>1</v>
      </c>
      <c r="X732" s="15">
        <f>IF(AND(W732=1,Q732&lt;=Settings!$B$36),1,0)</f>
        <v>1</v>
      </c>
    </row>
    <row r="733" spans="1:24" x14ac:dyDescent="0.25">
      <c r="A733">
        <v>7</v>
      </c>
      <c r="B733">
        <v>8</v>
      </c>
      <c r="C733" s="13">
        <f>Arrivals!F733</f>
        <v>531.00913631430114</v>
      </c>
      <c r="D733" s="13">
        <f>Arrivals!K733</f>
        <v>300</v>
      </c>
      <c r="E733" s="14">
        <f>D733*8/Settings!$B$28+Settings!$B$29</f>
        <v>24.02</v>
      </c>
      <c r="F733" s="14">
        <f t="shared" si="169"/>
        <v>531.00913631430114</v>
      </c>
      <c r="G733" s="14">
        <f t="shared" si="180"/>
        <v>528.05920894245355</v>
      </c>
      <c r="H733" s="14">
        <f t="shared" si="170"/>
        <v>531.00913631430114</v>
      </c>
      <c r="I733" s="14">
        <f>MOD(H733-Settings!$B$32,Settings!$B$33)</f>
        <v>531.00913631430114</v>
      </c>
      <c r="J733" s="14">
        <f>IF(I733&lt;Settings!$B$30,IF(Settings!$B$30-I733&gt;=E733,H733,H733+(Settings!$B$30-I733)+Settings!$B$31),H733+(Settings!$B$33-I733))</f>
        <v>531.00913631430114</v>
      </c>
      <c r="K733" s="14">
        <f t="shared" si="171"/>
        <v>555.02913631430113</v>
      </c>
      <c r="L733" s="14">
        <f t="shared" si="172"/>
        <v>555.02913631430113</v>
      </c>
      <c r="M733" s="14">
        <f t="shared" si="181"/>
        <v>528.83883838481574</v>
      </c>
      <c r="N733" s="14">
        <f t="shared" si="173"/>
        <v>555.02913631430113</v>
      </c>
      <c r="O733" s="13">
        <f>Arrivals!I733</f>
        <v>1.6420930228630035</v>
      </c>
      <c r="P733" s="14">
        <f t="shared" si="174"/>
        <v>556.67122933716416</v>
      </c>
      <c r="Q733" s="14">
        <f t="shared" si="175"/>
        <v>25.662093022863019</v>
      </c>
      <c r="R733" s="14">
        <f t="shared" si="176"/>
        <v>0</v>
      </c>
      <c r="S733" s="14">
        <f t="shared" si="177"/>
        <v>0</v>
      </c>
      <c r="T733" s="14">
        <f t="shared" si="178"/>
        <v>0</v>
      </c>
      <c r="U733" s="14">
        <f t="shared" si="179"/>
        <v>0</v>
      </c>
      <c r="V733" t="str">
        <f>IF(MOD(C733-Settings!$B$32,Settings!$B$33)&lt;Settings!$B$30,"Up","Down")</f>
        <v>Up</v>
      </c>
      <c r="W733" s="15">
        <f>IF(OR(E733&gt;Settings!$B$30,Q733&gt;Settings!$B$37),0,1)</f>
        <v>1</v>
      </c>
      <c r="X733" s="15">
        <f>IF(AND(W733=1,Q733&lt;=Settings!$B$36),1,0)</f>
        <v>1</v>
      </c>
    </row>
    <row r="734" spans="1:24" x14ac:dyDescent="0.25">
      <c r="A734">
        <v>7</v>
      </c>
      <c r="B734">
        <v>9</v>
      </c>
      <c r="C734" s="13">
        <f>Arrivals!F734</f>
        <v>531.674558039506</v>
      </c>
      <c r="D734" s="13">
        <f>Arrivals!K734</f>
        <v>300</v>
      </c>
      <c r="E734" s="14">
        <f>D734*8/Settings!$B$28+Settings!$B$29</f>
        <v>24.02</v>
      </c>
      <c r="F734" s="14">
        <f t="shared" si="169"/>
        <v>531.674558039506</v>
      </c>
      <c r="G734" s="14">
        <f t="shared" si="180"/>
        <v>555.02913631430113</v>
      </c>
      <c r="H734" s="14">
        <f t="shared" si="170"/>
        <v>555.02913631430113</v>
      </c>
      <c r="I734" s="14">
        <f>MOD(H734-Settings!$B$32,Settings!$B$33)</f>
        <v>555.02913631430113</v>
      </c>
      <c r="J734" s="14">
        <f>IF(I734&lt;Settings!$B$30,IF(Settings!$B$30-I734&gt;=E734,H734,H734+(Settings!$B$30-I734)+Settings!$B$31),H734+(Settings!$B$33-I734))</f>
        <v>555.02913631430113</v>
      </c>
      <c r="K734" s="14">
        <f t="shared" si="171"/>
        <v>579.04913631430111</v>
      </c>
      <c r="L734" s="14">
        <f t="shared" si="172"/>
        <v>579.04913631430111</v>
      </c>
      <c r="M734" s="14">
        <f t="shared" si="181"/>
        <v>556.67122933716416</v>
      </c>
      <c r="N734" s="14">
        <f t="shared" si="173"/>
        <v>579.04913631430111</v>
      </c>
      <c r="O734" s="13">
        <f>Arrivals!I734</f>
        <v>8.0128176605394668</v>
      </c>
      <c r="P734" s="14">
        <f t="shared" si="174"/>
        <v>587.06195397484055</v>
      </c>
      <c r="Q734" s="14">
        <f t="shared" si="175"/>
        <v>55.387395935334553</v>
      </c>
      <c r="R734" s="14">
        <f t="shared" si="176"/>
        <v>23.354578274795131</v>
      </c>
      <c r="S734" s="14">
        <f t="shared" si="177"/>
        <v>0</v>
      </c>
      <c r="T734" s="14">
        <f t="shared" si="178"/>
        <v>0</v>
      </c>
      <c r="U734" s="14">
        <f t="shared" si="179"/>
        <v>23.354578274795131</v>
      </c>
      <c r="V734" t="str">
        <f>IF(MOD(C734-Settings!$B$32,Settings!$B$33)&lt;Settings!$B$30,"Up","Down")</f>
        <v>Up</v>
      </c>
      <c r="W734" s="15">
        <f>IF(OR(E734&gt;Settings!$B$30,Q734&gt;Settings!$B$37),0,1)</f>
        <v>1</v>
      </c>
      <c r="X734" s="15">
        <f>IF(AND(W734=1,Q734&lt;=Settings!$B$36),1,0)</f>
        <v>1</v>
      </c>
    </row>
    <row r="735" spans="1:24" x14ac:dyDescent="0.25">
      <c r="A735">
        <v>7</v>
      </c>
      <c r="B735">
        <v>10</v>
      </c>
      <c r="C735" s="13">
        <f>Arrivals!F735</f>
        <v>559.01012635524626</v>
      </c>
      <c r="D735" s="13">
        <f>Arrivals!K735</f>
        <v>300</v>
      </c>
      <c r="E735" s="14">
        <f>D735*8/Settings!$B$28+Settings!$B$29</f>
        <v>24.02</v>
      </c>
      <c r="F735" s="14">
        <f t="shared" si="169"/>
        <v>559.01012635524626</v>
      </c>
      <c r="G735" s="14">
        <f t="shared" si="180"/>
        <v>579.04913631430111</v>
      </c>
      <c r="H735" s="14">
        <f t="shared" si="170"/>
        <v>579.04913631430111</v>
      </c>
      <c r="I735" s="14">
        <f>MOD(H735-Settings!$B$32,Settings!$B$33)</f>
        <v>579.04913631430111</v>
      </c>
      <c r="J735" s="14">
        <f>IF(I735&lt;Settings!$B$30,IF(Settings!$B$30-I735&gt;=E735,H735,H735+(Settings!$B$30-I735)+Settings!$B$31),H735+(Settings!$B$33-I735))</f>
        <v>720</v>
      </c>
      <c r="K735" s="14">
        <f t="shared" si="171"/>
        <v>744.02</v>
      </c>
      <c r="L735" s="14">
        <f t="shared" si="172"/>
        <v>744.02</v>
      </c>
      <c r="M735" s="14">
        <f t="shared" si="181"/>
        <v>587.06195397484055</v>
      </c>
      <c r="N735" s="14">
        <f t="shared" si="173"/>
        <v>744.02</v>
      </c>
      <c r="O735" s="13">
        <f>Arrivals!I735</f>
        <v>4.7751396768542413</v>
      </c>
      <c r="P735" s="14">
        <f t="shared" si="174"/>
        <v>748.79513967685421</v>
      </c>
      <c r="Q735" s="14">
        <f t="shared" si="175"/>
        <v>189.78501332160795</v>
      </c>
      <c r="R735" s="14">
        <f t="shared" si="176"/>
        <v>20.039009959054852</v>
      </c>
      <c r="S735" s="14">
        <f t="shared" si="177"/>
        <v>140.95086368569889</v>
      </c>
      <c r="T735" s="14">
        <f t="shared" si="178"/>
        <v>0</v>
      </c>
      <c r="U735" s="14">
        <f t="shared" si="179"/>
        <v>160.98987364475374</v>
      </c>
      <c r="V735" t="str">
        <f>IF(MOD(C735-Settings!$B$32,Settings!$B$33)&lt;Settings!$B$30,"Up","Down")</f>
        <v>Up</v>
      </c>
      <c r="W735" s="15">
        <f>IF(OR(E735&gt;Settings!$B$30,Q735&gt;Settings!$B$37),0,1)</f>
        <v>1</v>
      </c>
      <c r="X735" s="15">
        <f>IF(AND(W735=1,Q735&lt;=Settings!$B$36),1,0)</f>
        <v>0</v>
      </c>
    </row>
    <row r="736" spans="1:24" x14ac:dyDescent="0.25">
      <c r="A736">
        <v>7</v>
      </c>
      <c r="B736">
        <v>11</v>
      </c>
      <c r="C736" s="13">
        <f>Arrivals!F736</f>
        <v>568.9246107742365</v>
      </c>
      <c r="D736" s="13">
        <f>Arrivals!K736</f>
        <v>300</v>
      </c>
      <c r="E736" s="14">
        <f>D736*8/Settings!$B$28+Settings!$B$29</f>
        <v>24.02</v>
      </c>
      <c r="F736" s="14">
        <f t="shared" si="169"/>
        <v>568.9246107742365</v>
      </c>
      <c r="G736" s="14">
        <f t="shared" si="180"/>
        <v>744.02</v>
      </c>
      <c r="H736" s="14">
        <f t="shared" si="170"/>
        <v>744.02</v>
      </c>
      <c r="I736" s="14">
        <f>MOD(H736-Settings!$B$32,Settings!$B$33)</f>
        <v>24.019999999999982</v>
      </c>
      <c r="J736" s="14">
        <f>IF(I736&lt;Settings!$B$30,IF(Settings!$B$30-I736&gt;=E736,H736,H736+(Settings!$B$30-I736)+Settings!$B$31),H736+(Settings!$B$33-I736))</f>
        <v>744.02</v>
      </c>
      <c r="K736" s="14">
        <f t="shared" si="171"/>
        <v>768.04</v>
      </c>
      <c r="L736" s="14">
        <f t="shared" si="172"/>
        <v>768.04</v>
      </c>
      <c r="M736" s="14">
        <f t="shared" si="181"/>
        <v>748.79513967685421</v>
      </c>
      <c r="N736" s="14">
        <f t="shared" si="173"/>
        <v>768.04</v>
      </c>
      <c r="O736" s="13">
        <f>Arrivals!I736</f>
        <v>1.2539486834935727</v>
      </c>
      <c r="P736" s="14">
        <f t="shared" si="174"/>
        <v>769.29394868349357</v>
      </c>
      <c r="Q736" s="14">
        <f t="shared" si="175"/>
        <v>200.36933790925707</v>
      </c>
      <c r="R736" s="14">
        <f t="shared" si="176"/>
        <v>175.09538922576348</v>
      </c>
      <c r="S736" s="14">
        <f t="shared" si="177"/>
        <v>0</v>
      </c>
      <c r="T736" s="14">
        <f t="shared" si="178"/>
        <v>0</v>
      </c>
      <c r="U736" s="14">
        <f t="shared" si="179"/>
        <v>175.09538922576348</v>
      </c>
      <c r="V736" t="str">
        <f>IF(MOD(C736-Settings!$B$32,Settings!$B$33)&lt;Settings!$B$30,"Up","Down")</f>
        <v>Up</v>
      </c>
      <c r="W736" s="15">
        <f>IF(OR(E736&gt;Settings!$B$30,Q736&gt;Settings!$B$37),0,1)</f>
        <v>1</v>
      </c>
      <c r="X736" s="15">
        <f>IF(AND(W736=1,Q736&lt;=Settings!$B$36),1,0)</f>
        <v>0</v>
      </c>
    </row>
    <row r="737" spans="1:24" x14ac:dyDescent="0.25">
      <c r="A737">
        <v>7</v>
      </c>
      <c r="B737">
        <v>12</v>
      </c>
      <c r="C737" s="13">
        <f>Arrivals!F737</f>
        <v>701.51531014689613</v>
      </c>
      <c r="D737" s="13">
        <f>Arrivals!K737</f>
        <v>300</v>
      </c>
      <c r="E737" s="14">
        <f>D737*8/Settings!$B$28+Settings!$B$29</f>
        <v>24.02</v>
      </c>
      <c r="F737" s="14">
        <f t="shared" si="169"/>
        <v>701.51531014689613</v>
      </c>
      <c r="G737" s="14">
        <f t="shared" si="180"/>
        <v>768.04</v>
      </c>
      <c r="H737" s="14">
        <f t="shared" si="170"/>
        <v>768.04</v>
      </c>
      <c r="I737" s="14">
        <f>MOD(H737-Settings!$B$32,Settings!$B$33)</f>
        <v>48.039999999999964</v>
      </c>
      <c r="J737" s="14">
        <f>IF(I737&lt;Settings!$B$30,IF(Settings!$B$30-I737&gt;=E737,H737,H737+(Settings!$B$30-I737)+Settings!$B$31),H737+(Settings!$B$33-I737))</f>
        <v>768.04</v>
      </c>
      <c r="K737" s="14">
        <f t="shared" si="171"/>
        <v>792.06</v>
      </c>
      <c r="L737" s="14">
        <f t="shared" si="172"/>
        <v>792.06</v>
      </c>
      <c r="M737" s="14">
        <f t="shared" si="181"/>
        <v>769.29394868349357</v>
      </c>
      <c r="N737" s="14">
        <f t="shared" si="173"/>
        <v>792.06</v>
      </c>
      <c r="O737" s="13">
        <f>Arrivals!I737</f>
        <v>8.1195109651485762</v>
      </c>
      <c r="P737" s="14">
        <f t="shared" si="174"/>
        <v>800.17951096514855</v>
      </c>
      <c r="Q737" s="14">
        <f t="shared" si="175"/>
        <v>98.664200818252425</v>
      </c>
      <c r="R737" s="14">
        <f t="shared" si="176"/>
        <v>66.524689853103837</v>
      </c>
      <c r="S737" s="14">
        <f t="shared" si="177"/>
        <v>0</v>
      </c>
      <c r="T737" s="14">
        <f t="shared" si="178"/>
        <v>0</v>
      </c>
      <c r="U737" s="14">
        <f t="shared" si="179"/>
        <v>66.524689853103837</v>
      </c>
      <c r="V737" t="str">
        <f>IF(MOD(C737-Settings!$B$32,Settings!$B$33)&lt;Settings!$B$30,"Up","Down")</f>
        <v>Down</v>
      </c>
      <c r="W737" s="15">
        <f>IF(OR(E737&gt;Settings!$B$30,Q737&gt;Settings!$B$37),0,1)</f>
        <v>1</v>
      </c>
      <c r="X737" s="15">
        <f>IF(AND(W737=1,Q737&lt;=Settings!$B$36),1,0)</f>
        <v>1</v>
      </c>
    </row>
    <row r="738" spans="1:24" x14ac:dyDescent="0.25">
      <c r="A738">
        <v>7</v>
      </c>
      <c r="B738">
        <v>13</v>
      </c>
      <c r="C738" s="13">
        <f>Arrivals!F738</f>
        <v>923.76575460753088</v>
      </c>
      <c r="D738" s="13">
        <f>Arrivals!K738</f>
        <v>300</v>
      </c>
      <c r="E738" s="14">
        <f>D738*8/Settings!$B$28+Settings!$B$29</f>
        <v>24.02</v>
      </c>
      <c r="F738" s="14">
        <f t="shared" si="169"/>
        <v>923.76575460753088</v>
      </c>
      <c r="G738" s="14">
        <f t="shared" si="180"/>
        <v>792.06</v>
      </c>
      <c r="H738" s="14">
        <f t="shared" si="170"/>
        <v>923.76575460753088</v>
      </c>
      <c r="I738" s="14">
        <f>MOD(H738-Settings!$B$32,Settings!$B$33)</f>
        <v>203.76575460753088</v>
      </c>
      <c r="J738" s="14">
        <f>IF(I738&lt;Settings!$B$30,IF(Settings!$B$30-I738&gt;=E738,H738,H738+(Settings!$B$30-I738)+Settings!$B$31),H738+(Settings!$B$33-I738))</f>
        <v>923.76575460753088</v>
      </c>
      <c r="K738" s="14">
        <f t="shared" si="171"/>
        <v>947.78575460753086</v>
      </c>
      <c r="L738" s="14">
        <f t="shared" si="172"/>
        <v>947.78575460753086</v>
      </c>
      <c r="M738" s="14">
        <f t="shared" si="181"/>
        <v>800.17951096514855</v>
      </c>
      <c r="N738" s="14">
        <f t="shared" si="173"/>
        <v>947.78575460753086</v>
      </c>
      <c r="O738" s="13">
        <f>Arrivals!I738</f>
        <v>1.8736901984978298</v>
      </c>
      <c r="P738" s="14">
        <f t="shared" si="174"/>
        <v>949.65944480602866</v>
      </c>
      <c r="Q738" s="14">
        <f t="shared" si="175"/>
        <v>25.893690198497779</v>
      </c>
      <c r="R738" s="14">
        <f t="shared" si="176"/>
        <v>0</v>
      </c>
      <c r="S738" s="14">
        <f t="shared" si="177"/>
        <v>0</v>
      </c>
      <c r="T738" s="14">
        <f t="shared" si="178"/>
        <v>0</v>
      </c>
      <c r="U738" s="14">
        <f t="shared" si="179"/>
        <v>0</v>
      </c>
      <c r="V738" t="str">
        <f>IF(MOD(C738-Settings!$B$32,Settings!$B$33)&lt;Settings!$B$30,"Up","Down")</f>
        <v>Up</v>
      </c>
      <c r="W738" s="15">
        <f>IF(OR(E738&gt;Settings!$B$30,Q738&gt;Settings!$B$37),0,1)</f>
        <v>1</v>
      </c>
      <c r="X738" s="15">
        <f>IF(AND(W738=1,Q738&lt;=Settings!$B$36),1,0)</f>
        <v>1</v>
      </c>
    </row>
    <row r="739" spans="1:24" x14ac:dyDescent="0.25">
      <c r="A739">
        <v>7</v>
      </c>
      <c r="B739">
        <v>14</v>
      </c>
      <c r="C739" s="13">
        <f>Arrivals!F739</f>
        <v>937.3438048950735</v>
      </c>
      <c r="D739" s="13">
        <f>Arrivals!K739</f>
        <v>300</v>
      </c>
      <c r="E739" s="14">
        <f>D739*8/Settings!$B$28+Settings!$B$29</f>
        <v>24.02</v>
      </c>
      <c r="F739" s="14">
        <f t="shared" si="169"/>
        <v>937.3438048950735</v>
      </c>
      <c r="G739" s="14">
        <f t="shared" si="180"/>
        <v>947.78575460753086</v>
      </c>
      <c r="H739" s="14">
        <f t="shared" si="170"/>
        <v>947.78575460753086</v>
      </c>
      <c r="I739" s="14">
        <f>MOD(H739-Settings!$B$32,Settings!$B$33)</f>
        <v>227.78575460753086</v>
      </c>
      <c r="J739" s="14">
        <f>IF(I739&lt;Settings!$B$30,IF(Settings!$B$30-I739&gt;=E739,H739,H739+(Settings!$B$30-I739)+Settings!$B$31),H739+(Settings!$B$33-I739))</f>
        <v>947.78575460753086</v>
      </c>
      <c r="K739" s="14">
        <f t="shared" si="171"/>
        <v>971.80575460753084</v>
      </c>
      <c r="L739" s="14">
        <f t="shared" si="172"/>
        <v>971.80575460753084</v>
      </c>
      <c r="M739" s="14">
        <f t="shared" si="181"/>
        <v>949.65944480602866</v>
      </c>
      <c r="N739" s="14">
        <f t="shared" si="173"/>
        <v>971.80575460753084</v>
      </c>
      <c r="O739" s="13">
        <f>Arrivals!I739</f>
        <v>1.446751425268241E-2</v>
      </c>
      <c r="P739" s="14">
        <f t="shared" si="174"/>
        <v>971.82022212178356</v>
      </c>
      <c r="Q739" s="14">
        <f t="shared" si="175"/>
        <v>34.476417226710055</v>
      </c>
      <c r="R739" s="14">
        <f t="shared" si="176"/>
        <v>10.441949712457358</v>
      </c>
      <c r="S739" s="14">
        <f t="shared" si="177"/>
        <v>0</v>
      </c>
      <c r="T739" s="14">
        <f t="shared" si="178"/>
        <v>0</v>
      </c>
      <c r="U739" s="14">
        <f t="shared" si="179"/>
        <v>10.441949712457358</v>
      </c>
      <c r="V739" t="str">
        <f>IF(MOD(C739-Settings!$B$32,Settings!$B$33)&lt;Settings!$B$30,"Up","Down")</f>
        <v>Up</v>
      </c>
      <c r="W739" s="15">
        <f>IF(OR(E739&gt;Settings!$B$30,Q739&gt;Settings!$B$37),0,1)</f>
        <v>1</v>
      </c>
      <c r="X739" s="15">
        <f>IF(AND(W739=1,Q739&lt;=Settings!$B$36),1,0)</f>
        <v>1</v>
      </c>
    </row>
    <row r="740" spans="1:24" x14ac:dyDescent="0.25">
      <c r="A740">
        <v>7</v>
      </c>
      <c r="B740">
        <v>15</v>
      </c>
      <c r="C740" s="13">
        <f>Arrivals!F740</f>
        <v>1029.4788352652097</v>
      </c>
      <c r="D740" s="13">
        <f>Arrivals!K740</f>
        <v>300</v>
      </c>
      <c r="E740" s="14">
        <f>D740*8/Settings!$B$28+Settings!$B$29</f>
        <v>24.02</v>
      </c>
      <c r="F740" s="14">
        <f t="shared" si="169"/>
        <v>1029.4788352652097</v>
      </c>
      <c r="G740" s="14">
        <f t="shared" si="180"/>
        <v>971.80575460753084</v>
      </c>
      <c r="H740" s="14">
        <f t="shared" si="170"/>
        <v>1029.4788352652097</v>
      </c>
      <c r="I740" s="14">
        <f>MOD(H740-Settings!$B$32,Settings!$B$33)</f>
        <v>309.47883526520968</v>
      </c>
      <c r="J740" s="14">
        <f>IF(I740&lt;Settings!$B$30,IF(Settings!$B$30-I740&gt;=E740,H740,H740+(Settings!$B$30-I740)+Settings!$B$31),H740+(Settings!$B$33-I740))</f>
        <v>1029.4788352652097</v>
      </c>
      <c r="K740" s="14">
        <f t="shared" si="171"/>
        <v>1053.4988352652097</v>
      </c>
      <c r="L740" s="14">
        <f t="shared" si="172"/>
        <v>1053.4988352652097</v>
      </c>
      <c r="M740" s="14">
        <f t="shared" si="181"/>
        <v>971.82022212178356</v>
      </c>
      <c r="N740" s="14">
        <f t="shared" si="173"/>
        <v>1053.4988352652097</v>
      </c>
      <c r="O740" s="13">
        <f>Arrivals!I740</f>
        <v>4.5462216578136703</v>
      </c>
      <c r="P740" s="14">
        <f t="shared" si="174"/>
        <v>1058.0450569230234</v>
      </c>
      <c r="Q740" s="14">
        <f t="shared" si="175"/>
        <v>28.566221657813685</v>
      </c>
      <c r="R740" s="14">
        <f t="shared" si="176"/>
        <v>0</v>
      </c>
      <c r="S740" s="14">
        <f t="shared" si="177"/>
        <v>0</v>
      </c>
      <c r="T740" s="14">
        <f t="shared" si="178"/>
        <v>0</v>
      </c>
      <c r="U740" s="14">
        <f t="shared" si="179"/>
        <v>0</v>
      </c>
      <c r="V740" t="str">
        <f>IF(MOD(C740-Settings!$B$32,Settings!$B$33)&lt;Settings!$B$30,"Up","Down")</f>
        <v>Up</v>
      </c>
      <c r="W740" s="15">
        <f>IF(OR(E740&gt;Settings!$B$30,Q740&gt;Settings!$B$37),0,1)</f>
        <v>1</v>
      </c>
      <c r="X740" s="15">
        <f>IF(AND(W740=1,Q740&lt;=Settings!$B$36),1,0)</f>
        <v>1</v>
      </c>
    </row>
    <row r="741" spans="1:24" x14ac:dyDescent="0.25">
      <c r="A741">
        <v>7</v>
      </c>
      <c r="B741">
        <v>16</v>
      </c>
      <c r="C741" s="13">
        <f>Arrivals!F741</f>
        <v>1208.9353786047318</v>
      </c>
      <c r="D741" s="13">
        <f>Arrivals!K741</f>
        <v>300</v>
      </c>
      <c r="E741" s="14">
        <f>D741*8/Settings!$B$28+Settings!$B$29</f>
        <v>24.02</v>
      </c>
      <c r="F741" s="14">
        <f t="shared" si="169"/>
        <v>1208.9353786047318</v>
      </c>
      <c r="G741" s="14">
        <f t="shared" si="180"/>
        <v>1053.4988352652097</v>
      </c>
      <c r="H741" s="14">
        <f t="shared" si="170"/>
        <v>1208.9353786047318</v>
      </c>
      <c r="I741" s="14">
        <f>MOD(H741-Settings!$B$32,Settings!$B$33)</f>
        <v>488.9353786047318</v>
      </c>
      <c r="J741" s="14">
        <f>IF(I741&lt;Settings!$B$30,IF(Settings!$B$30-I741&gt;=E741,H741,H741+(Settings!$B$30-I741)+Settings!$B$31),H741+(Settings!$B$33-I741))</f>
        <v>1208.9353786047318</v>
      </c>
      <c r="K741" s="14">
        <f t="shared" si="171"/>
        <v>1232.9553786047318</v>
      </c>
      <c r="L741" s="14">
        <f t="shared" si="172"/>
        <v>1232.9553786047318</v>
      </c>
      <c r="M741" s="14">
        <f t="shared" si="181"/>
        <v>1058.0450569230234</v>
      </c>
      <c r="N741" s="14">
        <f t="shared" si="173"/>
        <v>1232.9553786047318</v>
      </c>
      <c r="O741" s="13">
        <f>Arrivals!I741</f>
        <v>1.1745027739451062</v>
      </c>
      <c r="P741" s="14">
        <f t="shared" si="174"/>
        <v>1234.1298813786768</v>
      </c>
      <c r="Q741" s="14">
        <f t="shared" si="175"/>
        <v>25.194502773945032</v>
      </c>
      <c r="R741" s="14">
        <f t="shared" si="176"/>
        <v>0</v>
      </c>
      <c r="S741" s="14">
        <f t="shared" si="177"/>
        <v>0</v>
      </c>
      <c r="T741" s="14">
        <f t="shared" si="178"/>
        <v>0</v>
      </c>
      <c r="U741" s="14">
        <f t="shared" si="179"/>
        <v>0</v>
      </c>
      <c r="V741" t="str">
        <f>IF(MOD(C741-Settings!$B$32,Settings!$B$33)&lt;Settings!$B$30,"Up","Down")</f>
        <v>Up</v>
      </c>
      <c r="W741" s="15">
        <f>IF(OR(E741&gt;Settings!$B$30,Q741&gt;Settings!$B$37),0,1)</f>
        <v>1</v>
      </c>
      <c r="X741" s="15">
        <f>IF(AND(W741=1,Q741&lt;=Settings!$B$36),1,0)</f>
        <v>1</v>
      </c>
    </row>
    <row r="742" spans="1:24" x14ac:dyDescent="0.25">
      <c r="A742">
        <v>7</v>
      </c>
      <c r="B742">
        <v>17</v>
      </c>
      <c r="C742" s="13">
        <f>Arrivals!F742</f>
        <v>1266.2318190982701</v>
      </c>
      <c r="D742" s="13">
        <f>Arrivals!K742</f>
        <v>300</v>
      </c>
      <c r="E742" s="14">
        <f>D742*8/Settings!$B$28+Settings!$B$29</f>
        <v>24.02</v>
      </c>
      <c r="F742" s="14">
        <f t="shared" si="169"/>
        <v>1266.2318190982701</v>
      </c>
      <c r="G742" s="14">
        <f t="shared" si="180"/>
        <v>1232.9553786047318</v>
      </c>
      <c r="H742" s="14">
        <f t="shared" si="170"/>
        <v>1266.2318190982701</v>
      </c>
      <c r="I742" s="14">
        <f>MOD(H742-Settings!$B$32,Settings!$B$33)</f>
        <v>546.23181909827008</v>
      </c>
      <c r="J742" s="14">
        <f>IF(I742&lt;Settings!$B$30,IF(Settings!$B$30-I742&gt;=E742,H742,H742+(Settings!$B$30-I742)+Settings!$B$31),H742+(Settings!$B$33-I742))</f>
        <v>1266.2318190982701</v>
      </c>
      <c r="K742" s="14">
        <f t="shared" si="171"/>
        <v>1290.2518190982701</v>
      </c>
      <c r="L742" s="14">
        <f t="shared" si="172"/>
        <v>1290.2518190982701</v>
      </c>
      <c r="M742" s="14">
        <f t="shared" si="181"/>
        <v>1234.1298813786768</v>
      </c>
      <c r="N742" s="14">
        <f t="shared" si="173"/>
        <v>1290.2518190982701</v>
      </c>
      <c r="O742" s="13">
        <f>Arrivals!I742</f>
        <v>2.3813169507532685</v>
      </c>
      <c r="P742" s="14">
        <f t="shared" si="174"/>
        <v>1292.6331360490233</v>
      </c>
      <c r="Q742" s="14">
        <f t="shared" si="175"/>
        <v>26.401316950753198</v>
      </c>
      <c r="R742" s="14">
        <f t="shared" si="176"/>
        <v>0</v>
      </c>
      <c r="S742" s="14">
        <f t="shared" si="177"/>
        <v>0</v>
      </c>
      <c r="T742" s="14">
        <f t="shared" si="178"/>
        <v>0</v>
      </c>
      <c r="U742" s="14">
        <f t="shared" si="179"/>
        <v>0</v>
      </c>
      <c r="V742" t="str">
        <f>IF(MOD(C742-Settings!$B$32,Settings!$B$33)&lt;Settings!$B$30,"Up","Down")</f>
        <v>Up</v>
      </c>
      <c r="W742" s="15">
        <f>IF(OR(E742&gt;Settings!$B$30,Q742&gt;Settings!$B$37),0,1)</f>
        <v>1</v>
      </c>
      <c r="X742" s="15">
        <f>IF(AND(W742=1,Q742&lt;=Settings!$B$36),1,0)</f>
        <v>1</v>
      </c>
    </row>
    <row r="743" spans="1:24" x14ac:dyDescent="0.25">
      <c r="A743">
        <v>7</v>
      </c>
      <c r="B743">
        <v>18</v>
      </c>
      <c r="C743" s="13">
        <f>Arrivals!F743</f>
        <v>1271.1426826906327</v>
      </c>
      <c r="D743" s="13">
        <f>Arrivals!K743</f>
        <v>300</v>
      </c>
      <c r="E743" s="14">
        <f>D743*8/Settings!$B$28+Settings!$B$29</f>
        <v>24.02</v>
      </c>
      <c r="F743" s="14">
        <f t="shared" si="169"/>
        <v>1271.1426826906327</v>
      </c>
      <c r="G743" s="14">
        <f t="shared" si="180"/>
        <v>1290.2518190982701</v>
      </c>
      <c r="H743" s="14">
        <f t="shared" si="170"/>
        <v>1290.2518190982701</v>
      </c>
      <c r="I743" s="14">
        <f>MOD(H743-Settings!$B$32,Settings!$B$33)</f>
        <v>570.25181909827006</v>
      </c>
      <c r="J743" s="14">
        <f>IF(I743&lt;Settings!$B$30,IF(Settings!$B$30-I743&gt;=E743,H743,H743+(Settings!$B$30-I743)+Settings!$B$31),H743+(Settings!$B$33-I743))</f>
        <v>1290.2518190982701</v>
      </c>
      <c r="K743" s="14">
        <f t="shared" si="171"/>
        <v>1314.27181909827</v>
      </c>
      <c r="L743" s="14">
        <f t="shared" si="172"/>
        <v>1314.27181909827</v>
      </c>
      <c r="M743" s="14">
        <f t="shared" si="181"/>
        <v>1292.6331360490233</v>
      </c>
      <c r="N743" s="14">
        <f t="shared" si="173"/>
        <v>1314.27181909827</v>
      </c>
      <c r="O743" s="13">
        <f>Arrivals!I743</f>
        <v>11.221991505961713</v>
      </c>
      <c r="P743" s="14">
        <f t="shared" si="174"/>
        <v>1325.4938106042318</v>
      </c>
      <c r="Q743" s="14">
        <f t="shared" si="175"/>
        <v>54.351127913599157</v>
      </c>
      <c r="R743" s="14">
        <f t="shared" si="176"/>
        <v>19.109136407637379</v>
      </c>
      <c r="S743" s="14">
        <f t="shared" si="177"/>
        <v>0</v>
      </c>
      <c r="T743" s="14">
        <f t="shared" si="178"/>
        <v>0</v>
      </c>
      <c r="U743" s="14">
        <f t="shared" si="179"/>
        <v>19.109136407637379</v>
      </c>
      <c r="V743" t="str">
        <f>IF(MOD(C743-Settings!$B$32,Settings!$B$33)&lt;Settings!$B$30,"Up","Down")</f>
        <v>Up</v>
      </c>
      <c r="W743" s="15">
        <f>IF(OR(E743&gt;Settings!$B$30,Q743&gt;Settings!$B$37),0,1)</f>
        <v>1</v>
      </c>
      <c r="X743" s="15">
        <f>IF(AND(W743=1,Q743&lt;=Settings!$B$36),1,0)</f>
        <v>1</v>
      </c>
    </row>
    <row r="744" spans="1:24" x14ac:dyDescent="0.25">
      <c r="A744">
        <v>7</v>
      </c>
      <c r="B744">
        <v>19</v>
      </c>
      <c r="C744" s="13">
        <f>Arrivals!F744</f>
        <v>1375.4595182922353</v>
      </c>
      <c r="D744" s="13">
        <f>Arrivals!K744</f>
        <v>300</v>
      </c>
      <c r="E744" s="14">
        <f>D744*8/Settings!$B$28+Settings!$B$29</f>
        <v>24.02</v>
      </c>
      <c r="F744" s="14">
        <f t="shared" si="169"/>
        <v>1375.4595182922353</v>
      </c>
      <c r="G744" s="14">
        <f t="shared" si="180"/>
        <v>1314.27181909827</v>
      </c>
      <c r="H744" s="14">
        <f t="shared" si="170"/>
        <v>1375.4595182922353</v>
      </c>
      <c r="I744" s="14">
        <f>MOD(H744-Settings!$B$32,Settings!$B$33)</f>
        <v>655.45951829223532</v>
      </c>
      <c r="J744" s="14">
        <f>IF(I744&lt;Settings!$B$30,IF(Settings!$B$30-I744&gt;=E744,H744,H744+(Settings!$B$30-I744)+Settings!$B$31),H744+(Settings!$B$33-I744))</f>
        <v>1440</v>
      </c>
      <c r="K744" s="14">
        <f t="shared" si="171"/>
        <v>1464.02</v>
      </c>
      <c r="L744" s="14">
        <f t="shared" si="172"/>
        <v>1464.02</v>
      </c>
      <c r="M744" s="14">
        <f t="shared" si="181"/>
        <v>1325.4938106042318</v>
      </c>
      <c r="N744" s="14">
        <f t="shared" si="173"/>
        <v>1464.02</v>
      </c>
      <c r="O744" s="13">
        <f>Arrivals!I744</f>
        <v>3.3654757696733197</v>
      </c>
      <c r="P744" s="14">
        <f t="shared" si="174"/>
        <v>1467.3854757696733</v>
      </c>
      <c r="Q744" s="14">
        <f t="shared" si="175"/>
        <v>91.925957477438033</v>
      </c>
      <c r="R744" s="14">
        <f t="shared" si="176"/>
        <v>0</v>
      </c>
      <c r="S744" s="14">
        <f t="shared" si="177"/>
        <v>64.540481707764684</v>
      </c>
      <c r="T744" s="14">
        <f t="shared" si="178"/>
        <v>0</v>
      </c>
      <c r="U744" s="14">
        <f t="shared" si="179"/>
        <v>64.540481707764684</v>
      </c>
      <c r="V744" t="str">
        <f>IF(MOD(C744-Settings!$B$32,Settings!$B$33)&lt;Settings!$B$30,"Up","Down")</f>
        <v>Down</v>
      </c>
      <c r="W744" s="15">
        <f>IF(OR(E744&gt;Settings!$B$30,Q744&gt;Settings!$B$37),0,1)</f>
        <v>1</v>
      </c>
      <c r="X744" s="15">
        <f>IF(AND(W744=1,Q744&lt;=Settings!$B$36),1,0)</f>
        <v>1</v>
      </c>
    </row>
    <row r="745" spans="1:24" x14ac:dyDescent="0.25">
      <c r="A745">
        <v>7</v>
      </c>
      <c r="B745">
        <v>20</v>
      </c>
      <c r="C745" s="13">
        <f>Arrivals!F745</f>
        <v>1541.2560471142224</v>
      </c>
      <c r="D745" s="13">
        <f>Arrivals!K745</f>
        <v>300</v>
      </c>
      <c r="E745" s="14">
        <f>D745*8/Settings!$B$28+Settings!$B$29</f>
        <v>24.02</v>
      </c>
      <c r="F745" s="14">
        <f t="shared" si="169"/>
        <v>1541.2560471142224</v>
      </c>
      <c r="G745" s="14">
        <f t="shared" si="180"/>
        <v>1464.02</v>
      </c>
      <c r="H745" s="14">
        <f t="shared" si="170"/>
        <v>1541.2560471142224</v>
      </c>
      <c r="I745" s="14">
        <f>MOD(H745-Settings!$B$32,Settings!$B$33)</f>
        <v>101.25604711422238</v>
      </c>
      <c r="J745" s="14">
        <f>IF(I745&lt;Settings!$B$30,IF(Settings!$B$30-I745&gt;=E745,H745,H745+(Settings!$B$30-I745)+Settings!$B$31),H745+(Settings!$B$33-I745))</f>
        <v>1541.2560471142224</v>
      </c>
      <c r="K745" s="14">
        <f t="shared" si="171"/>
        <v>1565.2760471142224</v>
      </c>
      <c r="L745" s="14">
        <f t="shared" si="172"/>
        <v>1565.2760471142224</v>
      </c>
      <c r="M745" s="14">
        <f t="shared" si="181"/>
        <v>1467.3854757696733</v>
      </c>
      <c r="N745" s="14">
        <f t="shared" si="173"/>
        <v>1565.2760471142224</v>
      </c>
      <c r="O745" s="13">
        <f>Arrivals!I745</f>
        <v>0.73162190565382534</v>
      </c>
      <c r="P745" s="14">
        <f t="shared" si="174"/>
        <v>1566.0076690198762</v>
      </c>
      <c r="Q745" s="14">
        <f t="shared" si="175"/>
        <v>24.751621905653792</v>
      </c>
      <c r="R745" s="14">
        <f t="shared" si="176"/>
        <v>0</v>
      </c>
      <c r="S745" s="14">
        <f t="shared" si="177"/>
        <v>0</v>
      </c>
      <c r="T745" s="14">
        <f t="shared" si="178"/>
        <v>0</v>
      </c>
      <c r="U745" s="14">
        <f t="shared" si="179"/>
        <v>0</v>
      </c>
      <c r="V745" t="str">
        <f>IF(MOD(C745-Settings!$B$32,Settings!$B$33)&lt;Settings!$B$30,"Up","Down")</f>
        <v>Up</v>
      </c>
      <c r="W745" s="15">
        <f>IF(OR(E745&gt;Settings!$B$30,Q745&gt;Settings!$B$37),0,1)</f>
        <v>1</v>
      </c>
      <c r="X745" s="15">
        <f>IF(AND(W745=1,Q745&lt;=Settings!$B$36),1,0)</f>
        <v>1</v>
      </c>
    </row>
    <row r="746" spans="1:24" x14ac:dyDescent="0.25">
      <c r="A746">
        <v>7</v>
      </c>
      <c r="B746">
        <v>21</v>
      </c>
      <c r="C746" s="13">
        <f>Arrivals!F746</f>
        <v>1620.671924841359</v>
      </c>
      <c r="D746" s="13">
        <f>Arrivals!K746</f>
        <v>300</v>
      </c>
      <c r="E746" s="14">
        <f>D746*8/Settings!$B$28+Settings!$B$29</f>
        <v>24.02</v>
      </c>
      <c r="F746" s="14">
        <f t="shared" si="169"/>
        <v>1620.671924841359</v>
      </c>
      <c r="G746" s="14">
        <f t="shared" si="180"/>
        <v>1565.2760471142224</v>
      </c>
      <c r="H746" s="14">
        <f t="shared" si="170"/>
        <v>1620.671924841359</v>
      </c>
      <c r="I746" s="14">
        <f>MOD(H746-Settings!$B$32,Settings!$B$33)</f>
        <v>180.67192484135899</v>
      </c>
      <c r="J746" s="14">
        <f>IF(I746&lt;Settings!$B$30,IF(Settings!$B$30-I746&gt;=E746,H746,H746+(Settings!$B$30-I746)+Settings!$B$31),H746+(Settings!$B$33-I746))</f>
        <v>1620.671924841359</v>
      </c>
      <c r="K746" s="14">
        <f t="shared" si="171"/>
        <v>1644.691924841359</v>
      </c>
      <c r="L746" s="14">
        <f t="shared" si="172"/>
        <v>1644.691924841359</v>
      </c>
      <c r="M746" s="14">
        <f t="shared" si="181"/>
        <v>1566.0076690198762</v>
      </c>
      <c r="N746" s="14">
        <f t="shared" si="173"/>
        <v>1644.691924841359</v>
      </c>
      <c r="O746" s="13">
        <f>Arrivals!I746</f>
        <v>1.6776087553017867</v>
      </c>
      <c r="P746" s="14">
        <f t="shared" si="174"/>
        <v>1646.3695335966609</v>
      </c>
      <c r="Q746" s="14">
        <f t="shared" si="175"/>
        <v>25.697608755301871</v>
      </c>
      <c r="R746" s="14">
        <f t="shared" si="176"/>
        <v>0</v>
      </c>
      <c r="S746" s="14">
        <f t="shared" si="177"/>
        <v>0</v>
      </c>
      <c r="T746" s="14">
        <f t="shared" si="178"/>
        <v>0</v>
      </c>
      <c r="U746" s="14">
        <f t="shared" si="179"/>
        <v>0</v>
      </c>
      <c r="V746" t="str">
        <f>IF(MOD(C746-Settings!$B$32,Settings!$B$33)&lt;Settings!$B$30,"Up","Down")</f>
        <v>Up</v>
      </c>
      <c r="W746" s="15">
        <f>IF(OR(E746&gt;Settings!$B$30,Q746&gt;Settings!$B$37),0,1)</f>
        <v>1</v>
      </c>
      <c r="X746" s="15">
        <f>IF(AND(W746=1,Q746&lt;=Settings!$B$36),1,0)</f>
        <v>1</v>
      </c>
    </row>
    <row r="747" spans="1:24" x14ac:dyDescent="0.25">
      <c r="A747">
        <v>7</v>
      </c>
      <c r="B747">
        <v>22</v>
      </c>
      <c r="C747" s="13">
        <f>Arrivals!F747</f>
        <v>1649.5362251981346</v>
      </c>
      <c r="D747" s="13">
        <f>Arrivals!K747</f>
        <v>300</v>
      </c>
      <c r="E747" s="14">
        <f>D747*8/Settings!$B$28+Settings!$B$29</f>
        <v>24.02</v>
      </c>
      <c r="F747" s="14">
        <f t="shared" si="169"/>
        <v>1649.5362251981346</v>
      </c>
      <c r="G747" s="14">
        <f t="shared" si="180"/>
        <v>1644.691924841359</v>
      </c>
      <c r="H747" s="14">
        <f t="shared" si="170"/>
        <v>1649.5362251981346</v>
      </c>
      <c r="I747" s="14">
        <f>MOD(H747-Settings!$B$32,Settings!$B$33)</f>
        <v>209.53622519813462</v>
      </c>
      <c r="J747" s="14">
        <f>IF(I747&lt;Settings!$B$30,IF(Settings!$B$30-I747&gt;=E747,H747,H747+(Settings!$B$30-I747)+Settings!$B$31),H747+(Settings!$B$33-I747))</f>
        <v>1649.5362251981346</v>
      </c>
      <c r="K747" s="14">
        <f t="shared" si="171"/>
        <v>1673.5562251981346</v>
      </c>
      <c r="L747" s="14">
        <f t="shared" si="172"/>
        <v>1673.5562251981346</v>
      </c>
      <c r="M747" s="14">
        <f t="shared" si="181"/>
        <v>1646.3695335966609</v>
      </c>
      <c r="N747" s="14">
        <f t="shared" si="173"/>
        <v>1673.5562251981346</v>
      </c>
      <c r="O747" s="13">
        <f>Arrivals!I747</f>
        <v>2.1139584840049754</v>
      </c>
      <c r="P747" s="14">
        <f t="shared" si="174"/>
        <v>1675.6701836821396</v>
      </c>
      <c r="Q747" s="14">
        <f t="shared" si="175"/>
        <v>26.133958484005007</v>
      </c>
      <c r="R747" s="14">
        <f t="shared" si="176"/>
        <v>0</v>
      </c>
      <c r="S747" s="14">
        <f t="shared" si="177"/>
        <v>0</v>
      </c>
      <c r="T747" s="14">
        <f t="shared" si="178"/>
        <v>0</v>
      </c>
      <c r="U747" s="14">
        <f t="shared" si="179"/>
        <v>0</v>
      </c>
      <c r="V747" t="str">
        <f>IF(MOD(C747-Settings!$B$32,Settings!$B$33)&lt;Settings!$B$30,"Up","Down")</f>
        <v>Up</v>
      </c>
      <c r="W747" s="15">
        <f>IF(OR(E747&gt;Settings!$B$30,Q747&gt;Settings!$B$37),0,1)</f>
        <v>1</v>
      </c>
      <c r="X747" s="15">
        <f>IF(AND(W747=1,Q747&lt;=Settings!$B$36),1,0)</f>
        <v>1</v>
      </c>
    </row>
    <row r="748" spans="1:24" x14ac:dyDescent="0.25">
      <c r="A748">
        <v>7</v>
      </c>
      <c r="B748">
        <v>23</v>
      </c>
      <c r="C748" s="13">
        <f>Arrivals!F748</f>
        <v>1666.5451940706964</v>
      </c>
      <c r="D748" s="13">
        <f>Arrivals!K748</f>
        <v>300</v>
      </c>
      <c r="E748" s="14">
        <f>D748*8/Settings!$B$28+Settings!$B$29</f>
        <v>24.02</v>
      </c>
      <c r="F748" s="14">
        <f t="shared" si="169"/>
        <v>1666.5451940706964</v>
      </c>
      <c r="G748" s="14">
        <f t="shared" si="180"/>
        <v>1673.5562251981346</v>
      </c>
      <c r="H748" s="14">
        <f t="shared" si="170"/>
        <v>1673.5562251981346</v>
      </c>
      <c r="I748" s="14">
        <f>MOD(H748-Settings!$B$32,Settings!$B$33)</f>
        <v>233.5562251981346</v>
      </c>
      <c r="J748" s="14">
        <f>IF(I748&lt;Settings!$B$30,IF(Settings!$B$30-I748&gt;=E748,H748,H748+(Settings!$B$30-I748)+Settings!$B$31),H748+(Settings!$B$33-I748))</f>
        <v>1673.5562251981346</v>
      </c>
      <c r="K748" s="14">
        <f t="shared" si="171"/>
        <v>1697.5762251981346</v>
      </c>
      <c r="L748" s="14">
        <f t="shared" si="172"/>
        <v>1697.5762251981346</v>
      </c>
      <c r="M748" s="14">
        <f t="shared" si="181"/>
        <v>1675.6701836821396</v>
      </c>
      <c r="N748" s="14">
        <f t="shared" si="173"/>
        <v>1697.5762251981346</v>
      </c>
      <c r="O748" s="13">
        <f>Arrivals!I748</f>
        <v>1.8057223330674412</v>
      </c>
      <c r="P748" s="14">
        <f t="shared" si="174"/>
        <v>1699.3819475312021</v>
      </c>
      <c r="Q748" s="14">
        <f t="shared" si="175"/>
        <v>32.836753460505633</v>
      </c>
      <c r="R748" s="14">
        <f t="shared" si="176"/>
        <v>7.0110311274381729</v>
      </c>
      <c r="S748" s="14">
        <f t="shared" si="177"/>
        <v>0</v>
      </c>
      <c r="T748" s="14">
        <f t="shared" si="178"/>
        <v>0</v>
      </c>
      <c r="U748" s="14">
        <f t="shared" si="179"/>
        <v>7.0110311274381729</v>
      </c>
      <c r="V748" t="str">
        <f>IF(MOD(C748-Settings!$B$32,Settings!$B$33)&lt;Settings!$B$30,"Up","Down")</f>
        <v>Up</v>
      </c>
      <c r="W748" s="15">
        <f>IF(OR(E748&gt;Settings!$B$30,Q748&gt;Settings!$B$37),0,1)</f>
        <v>1</v>
      </c>
      <c r="X748" s="15">
        <f>IF(AND(W748=1,Q748&lt;=Settings!$B$36),1,0)</f>
        <v>1</v>
      </c>
    </row>
    <row r="749" spans="1:24" x14ac:dyDescent="0.25">
      <c r="A749">
        <v>7</v>
      </c>
      <c r="B749">
        <v>24</v>
      </c>
      <c r="C749" s="13">
        <f>Arrivals!F749</f>
        <v>1739.9976615921057</v>
      </c>
      <c r="D749" s="13">
        <f>Arrivals!K749</f>
        <v>300</v>
      </c>
      <c r="E749" s="14">
        <f>D749*8/Settings!$B$28+Settings!$B$29</f>
        <v>24.02</v>
      </c>
      <c r="F749" s="14">
        <f t="shared" si="169"/>
        <v>1739.9976615921057</v>
      </c>
      <c r="G749" s="14">
        <f t="shared" si="180"/>
        <v>1697.5762251981346</v>
      </c>
      <c r="H749" s="14">
        <f t="shared" si="170"/>
        <v>1739.9976615921057</v>
      </c>
      <c r="I749" s="14">
        <f>MOD(H749-Settings!$B$32,Settings!$B$33)</f>
        <v>299.99766159210571</v>
      </c>
      <c r="J749" s="14">
        <f>IF(I749&lt;Settings!$B$30,IF(Settings!$B$30-I749&gt;=E749,H749,H749+(Settings!$B$30-I749)+Settings!$B$31),H749+(Settings!$B$33-I749))</f>
        <v>1739.9976615921057</v>
      </c>
      <c r="K749" s="14">
        <f t="shared" si="171"/>
        <v>1764.0176615921057</v>
      </c>
      <c r="L749" s="14">
        <f t="shared" si="172"/>
        <v>1764.0176615921057</v>
      </c>
      <c r="M749" s="14">
        <f t="shared" si="181"/>
        <v>1699.3819475312021</v>
      </c>
      <c r="N749" s="14">
        <f t="shared" si="173"/>
        <v>1764.0176615921057</v>
      </c>
      <c r="O749" s="13">
        <f>Arrivals!I749</f>
        <v>4.8656230328742591</v>
      </c>
      <c r="P749" s="14">
        <f t="shared" si="174"/>
        <v>1768.88328462498</v>
      </c>
      <c r="Q749" s="14">
        <f t="shared" si="175"/>
        <v>28.885623032874264</v>
      </c>
      <c r="R749" s="14">
        <f t="shared" si="176"/>
        <v>0</v>
      </c>
      <c r="S749" s="14">
        <f t="shared" si="177"/>
        <v>0</v>
      </c>
      <c r="T749" s="14">
        <f t="shared" si="178"/>
        <v>0</v>
      </c>
      <c r="U749" s="14">
        <f t="shared" si="179"/>
        <v>0</v>
      </c>
      <c r="V749" t="str">
        <f>IF(MOD(C749-Settings!$B$32,Settings!$B$33)&lt;Settings!$B$30,"Up","Down")</f>
        <v>Up</v>
      </c>
      <c r="W749" s="15">
        <f>IF(OR(E749&gt;Settings!$B$30,Q749&gt;Settings!$B$37),0,1)</f>
        <v>1</v>
      </c>
      <c r="X749" s="15">
        <f>IF(AND(W749=1,Q749&lt;=Settings!$B$36),1,0)</f>
        <v>1</v>
      </c>
    </row>
    <row r="750" spans="1:24" x14ac:dyDescent="0.25">
      <c r="A750">
        <v>7</v>
      </c>
      <c r="B750">
        <v>25</v>
      </c>
      <c r="C750" s="13">
        <f>Arrivals!F750</f>
        <v>1879.061480895017</v>
      </c>
      <c r="D750" s="13">
        <f>Arrivals!K750</f>
        <v>300</v>
      </c>
      <c r="E750" s="14">
        <f>D750*8/Settings!$B$28+Settings!$B$29</f>
        <v>24.02</v>
      </c>
      <c r="F750" s="14">
        <f t="shared" si="169"/>
        <v>1879.061480895017</v>
      </c>
      <c r="G750" s="14">
        <f t="shared" si="180"/>
        <v>1764.0176615921057</v>
      </c>
      <c r="H750" s="14">
        <f t="shared" si="170"/>
        <v>1879.061480895017</v>
      </c>
      <c r="I750" s="14">
        <f>MOD(H750-Settings!$B$32,Settings!$B$33)</f>
        <v>439.06148089501698</v>
      </c>
      <c r="J750" s="14">
        <f>IF(I750&lt;Settings!$B$30,IF(Settings!$B$30-I750&gt;=E750,H750,H750+(Settings!$B$30-I750)+Settings!$B$31),H750+(Settings!$B$33-I750))</f>
        <v>1879.061480895017</v>
      </c>
      <c r="K750" s="14">
        <f t="shared" si="171"/>
        <v>1903.081480895017</v>
      </c>
      <c r="L750" s="14">
        <f t="shared" si="172"/>
        <v>1903.081480895017</v>
      </c>
      <c r="M750" s="14">
        <f t="shared" si="181"/>
        <v>1768.88328462498</v>
      </c>
      <c r="N750" s="14">
        <f t="shared" si="173"/>
        <v>1903.081480895017</v>
      </c>
      <c r="O750" s="13">
        <f>Arrivals!I750</f>
        <v>0.89310986010073523</v>
      </c>
      <c r="P750" s="14">
        <f t="shared" si="174"/>
        <v>1903.9745907551178</v>
      </c>
      <c r="Q750" s="14">
        <f t="shared" si="175"/>
        <v>24.913109860100803</v>
      </c>
      <c r="R750" s="14">
        <f t="shared" si="176"/>
        <v>0</v>
      </c>
      <c r="S750" s="14">
        <f t="shared" si="177"/>
        <v>0</v>
      </c>
      <c r="T750" s="14">
        <f t="shared" si="178"/>
        <v>0</v>
      </c>
      <c r="U750" s="14">
        <f t="shared" si="179"/>
        <v>0</v>
      </c>
      <c r="V750" t="str">
        <f>IF(MOD(C750-Settings!$B$32,Settings!$B$33)&lt;Settings!$B$30,"Up","Down")</f>
        <v>Up</v>
      </c>
      <c r="W750" s="15">
        <f>IF(OR(E750&gt;Settings!$B$30,Q750&gt;Settings!$B$37),0,1)</f>
        <v>1</v>
      </c>
      <c r="X750" s="15">
        <f>IF(AND(W750=1,Q750&lt;=Settings!$B$36),1,0)</f>
        <v>1</v>
      </c>
    </row>
    <row r="751" spans="1:24" x14ac:dyDescent="0.25">
      <c r="A751">
        <v>7</v>
      </c>
      <c r="B751">
        <v>26</v>
      </c>
      <c r="C751" s="13">
        <f>Arrivals!F751</f>
        <v>1928.7030222763656</v>
      </c>
      <c r="D751" s="13">
        <f>Arrivals!K751</f>
        <v>300</v>
      </c>
      <c r="E751" s="14">
        <f>D751*8/Settings!$B$28+Settings!$B$29</f>
        <v>24.02</v>
      </c>
      <c r="F751" s="14">
        <f t="shared" si="169"/>
        <v>1928.7030222763656</v>
      </c>
      <c r="G751" s="14">
        <f t="shared" si="180"/>
        <v>1903.081480895017</v>
      </c>
      <c r="H751" s="14">
        <f t="shared" si="170"/>
        <v>1928.7030222763656</v>
      </c>
      <c r="I751" s="14">
        <f>MOD(H751-Settings!$B$32,Settings!$B$33)</f>
        <v>488.70302227636557</v>
      </c>
      <c r="J751" s="14">
        <f>IF(I751&lt;Settings!$B$30,IF(Settings!$B$30-I751&gt;=E751,H751,H751+(Settings!$B$30-I751)+Settings!$B$31),H751+(Settings!$B$33-I751))</f>
        <v>1928.7030222763656</v>
      </c>
      <c r="K751" s="14">
        <f t="shared" si="171"/>
        <v>1952.7230222763656</v>
      </c>
      <c r="L751" s="14">
        <f t="shared" si="172"/>
        <v>1952.7230222763656</v>
      </c>
      <c r="M751" s="14">
        <f t="shared" si="181"/>
        <v>1903.9745907551178</v>
      </c>
      <c r="N751" s="14">
        <f t="shared" si="173"/>
        <v>1952.7230222763656</v>
      </c>
      <c r="O751" s="13">
        <f>Arrivals!I751</f>
        <v>0.89472297468165973</v>
      </c>
      <c r="P751" s="14">
        <f t="shared" si="174"/>
        <v>1953.6177452510472</v>
      </c>
      <c r="Q751" s="14">
        <f t="shared" si="175"/>
        <v>24.914722974681581</v>
      </c>
      <c r="R751" s="14">
        <f t="shared" si="176"/>
        <v>0</v>
      </c>
      <c r="S751" s="14">
        <f t="shared" si="177"/>
        <v>0</v>
      </c>
      <c r="T751" s="14">
        <f t="shared" si="178"/>
        <v>0</v>
      </c>
      <c r="U751" s="14">
        <f t="shared" si="179"/>
        <v>0</v>
      </c>
      <c r="V751" t="str">
        <f>IF(MOD(C751-Settings!$B$32,Settings!$B$33)&lt;Settings!$B$30,"Up","Down")</f>
        <v>Up</v>
      </c>
      <c r="W751" s="15">
        <f>IF(OR(E751&gt;Settings!$B$30,Q751&gt;Settings!$B$37),0,1)</f>
        <v>1</v>
      </c>
      <c r="X751" s="15">
        <f>IF(AND(W751=1,Q751&lt;=Settings!$B$36),1,0)</f>
        <v>1</v>
      </c>
    </row>
    <row r="752" spans="1:24" x14ac:dyDescent="0.25">
      <c r="A752">
        <v>7</v>
      </c>
      <c r="B752">
        <v>27</v>
      </c>
      <c r="C752" s="13">
        <f>Arrivals!F752</f>
        <v>2096.7014018173372</v>
      </c>
      <c r="D752" s="13">
        <f>Arrivals!K752</f>
        <v>300</v>
      </c>
      <c r="E752" s="14">
        <f>D752*8/Settings!$B$28+Settings!$B$29</f>
        <v>24.02</v>
      </c>
      <c r="F752" s="14">
        <f t="shared" si="169"/>
        <v>2096.7014018173372</v>
      </c>
      <c r="G752" s="14">
        <f t="shared" si="180"/>
        <v>1952.7230222763656</v>
      </c>
      <c r="H752" s="14">
        <f t="shared" si="170"/>
        <v>2096.7014018173372</v>
      </c>
      <c r="I752" s="14">
        <f>MOD(H752-Settings!$B$32,Settings!$B$33)</f>
        <v>656.70140181733723</v>
      </c>
      <c r="J752" s="14">
        <f>IF(I752&lt;Settings!$B$30,IF(Settings!$B$30-I752&gt;=E752,H752,H752+(Settings!$B$30-I752)+Settings!$B$31),H752+(Settings!$B$33-I752))</f>
        <v>2160</v>
      </c>
      <c r="K752" s="14">
        <f t="shared" si="171"/>
        <v>2184.02</v>
      </c>
      <c r="L752" s="14">
        <f t="shared" si="172"/>
        <v>2184.02</v>
      </c>
      <c r="M752" s="14">
        <f t="shared" si="181"/>
        <v>1953.6177452510472</v>
      </c>
      <c r="N752" s="14">
        <f t="shared" si="173"/>
        <v>2184.02</v>
      </c>
      <c r="O752" s="13">
        <f>Arrivals!I752</f>
        <v>3.8801782637090918</v>
      </c>
      <c r="P752" s="14">
        <f t="shared" si="174"/>
        <v>2187.9001782637092</v>
      </c>
      <c r="Q752" s="14">
        <f t="shared" si="175"/>
        <v>91.198776446371994</v>
      </c>
      <c r="R752" s="14">
        <f t="shared" si="176"/>
        <v>0</v>
      </c>
      <c r="S752" s="14">
        <f t="shared" si="177"/>
        <v>63.298598182662772</v>
      </c>
      <c r="T752" s="14">
        <f t="shared" si="178"/>
        <v>0</v>
      </c>
      <c r="U752" s="14">
        <f t="shared" si="179"/>
        <v>63.298598182662772</v>
      </c>
      <c r="V752" t="str">
        <f>IF(MOD(C752-Settings!$B$32,Settings!$B$33)&lt;Settings!$B$30,"Up","Down")</f>
        <v>Down</v>
      </c>
      <c r="W752" s="15">
        <f>IF(OR(E752&gt;Settings!$B$30,Q752&gt;Settings!$B$37),0,1)</f>
        <v>1</v>
      </c>
      <c r="X752" s="15">
        <f>IF(AND(W752=1,Q752&lt;=Settings!$B$36),1,0)</f>
        <v>1</v>
      </c>
    </row>
    <row r="753" spans="1:24" x14ac:dyDescent="0.25">
      <c r="A753">
        <v>7</v>
      </c>
      <c r="B753">
        <v>28</v>
      </c>
      <c r="C753" s="13">
        <f>Arrivals!F753</f>
        <v>2263.2243144950817</v>
      </c>
      <c r="D753" s="13">
        <f>Arrivals!K753</f>
        <v>300</v>
      </c>
      <c r="E753" s="14">
        <f>D753*8/Settings!$B$28+Settings!$B$29</f>
        <v>24.02</v>
      </c>
      <c r="F753" s="14">
        <f t="shared" si="169"/>
        <v>2263.2243144950817</v>
      </c>
      <c r="G753" s="14">
        <f t="shared" si="180"/>
        <v>2184.02</v>
      </c>
      <c r="H753" s="14">
        <f t="shared" si="170"/>
        <v>2263.2243144950817</v>
      </c>
      <c r="I753" s="14">
        <f>MOD(H753-Settings!$B$32,Settings!$B$33)</f>
        <v>103.22431449508167</v>
      </c>
      <c r="J753" s="14">
        <f>IF(I753&lt;Settings!$B$30,IF(Settings!$B$30-I753&gt;=E753,H753,H753+(Settings!$B$30-I753)+Settings!$B$31),H753+(Settings!$B$33-I753))</f>
        <v>2263.2243144950817</v>
      </c>
      <c r="K753" s="14">
        <f t="shared" si="171"/>
        <v>2287.2443144950817</v>
      </c>
      <c r="L753" s="14">
        <f t="shared" si="172"/>
        <v>2287.2443144950817</v>
      </c>
      <c r="M753" s="14">
        <f t="shared" si="181"/>
        <v>2187.9001782637092</v>
      </c>
      <c r="N753" s="14">
        <f t="shared" si="173"/>
        <v>2287.2443144950817</v>
      </c>
      <c r="O753" s="13">
        <f>Arrivals!I753</f>
        <v>0.1438057993244187</v>
      </c>
      <c r="P753" s="14">
        <f t="shared" si="174"/>
        <v>2287.3881202944062</v>
      </c>
      <c r="Q753" s="14">
        <f t="shared" si="175"/>
        <v>24.163805799324564</v>
      </c>
      <c r="R753" s="14">
        <f t="shared" si="176"/>
        <v>0</v>
      </c>
      <c r="S753" s="14">
        <f t="shared" si="177"/>
        <v>0</v>
      </c>
      <c r="T753" s="14">
        <f t="shared" si="178"/>
        <v>0</v>
      </c>
      <c r="U753" s="14">
        <f t="shared" si="179"/>
        <v>0</v>
      </c>
      <c r="V753" t="str">
        <f>IF(MOD(C753-Settings!$B$32,Settings!$B$33)&lt;Settings!$B$30,"Up","Down")</f>
        <v>Up</v>
      </c>
      <c r="W753" s="15">
        <f>IF(OR(E753&gt;Settings!$B$30,Q753&gt;Settings!$B$37),0,1)</f>
        <v>1</v>
      </c>
      <c r="X753" s="15">
        <f>IF(AND(W753=1,Q753&lt;=Settings!$B$36),1,0)</f>
        <v>1</v>
      </c>
    </row>
    <row r="754" spans="1:24" x14ac:dyDescent="0.25">
      <c r="A754">
        <v>7</v>
      </c>
      <c r="B754">
        <v>29</v>
      </c>
      <c r="C754" s="13">
        <f>Arrivals!F754</f>
        <v>2303.9129384640896</v>
      </c>
      <c r="D754" s="13">
        <f>Arrivals!K754</f>
        <v>300</v>
      </c>
      <c r="E754" s="14">
        <f>D754*8/Settings!$B$28+Settings!$B$29</f>
        <v>24.02</v>
      </c>
      <c r="F754" s="14">
        <f t="shared" si="169"/>
        <v>2303.9129384640896</v>
      </c>
      <c r="G754" s="14">
        <f t="shared" si="180"/>
        <v>2287.2443144950817</v>
      </c>
      <c r="H754" s="14">
        <f t="shared" si="170"/>
        <v>2303.9129384640896</v>
      </c>
      <c r="I754" s="14">
        <f>MOD(H754-Settings!$B$32,Settings!$B$33)</f>
        <v>143.91293846408962</v>
      </c>
      <c r="J754" s="14">
        <f>IF(I754&lt;Settings!$B$30,IF(Settings!$B$30-I754&gt;=E754,H754,H754+(Settings!$B$30-I754)+Settings!$B$31),H754+(Settings!$B$33-I754))</f>
        <v>2303.9129384640896</v>
      </c>
      <c r="K754" s="14">
        <f t="shared" si="171"/>
        <v>2327.9329384640896</v>
      </c>
      <c r="L754" s="14">
        <f t="shared" si="172"/>
        <v>2327.9329384640896</v>
      </c>
      <c r="M754" s="14">
        <f t="shared" si="181"/>
        <v>2287.3881202944062</v>
      </c>
      <c r="N754" s="14">
        <f t="shared" si="173"/>
        <v>2327.9329384640896</v>
      </c>
      <c r="O754" s="13">
        <f>Arrivals!I754</f>
        <v>2.8001920744130815</v>
      </c>
      <c r="P754" s="14">
        <f t="shared" si="174"/>
        <v>2330.7331305385028</v>
      </c>
      <c r="Q754" s="14">
        <f t="shared" si="175"/>
        <v>26.820192074413171</v>
      </c>
      <c r="R754" s="14">
        <f t="shared" si="176"/>
        <v>0</v>
      </c>
      <c r="S754" s="14">
        <f t="shared" si="177"/>
        <v>0</v>
      </c>
      <c r="T754" s="14">
        <f t="shared" si="178"/>
        <v>0</v>
      </c>
      <c r="U754" s="14">
        <f t="shared" si="179"/>
        <v>0</v>
      </c>
      <c r="V754" t="str">
        <f>IF(MOD(C754-Settings!$B$32,Settings!$B$33)&lt;Settings!$B$30,"Up","Down")</f>
        <v>Up</v>
      </c>
      <c r="W754" s="15">
        <f>IF(OR(E754&gt;Settings!$B$30,Q754&gt;Settings!$B$37),0,1)</f>
        <v>1</v>
      </c>
      <c r="X754" s="15">
        <f>IF(AND(W754=1,Q754&lt;=Settings!$B$36),1,0)</f>
        <v>1</v>
      </c>
    </row>
    <row r="755" spans="1:24" x14ac:dyDescent="0.25">
      <c r="A755">
        <v>7</v>
      </c>
      <c r="B755">
        <v>30</v>
      </c>
      <c r="C755" s="13">
        <f>Arrivals!F755</f>
        <v>2341.7740599109129</v>
      </c>
      <c r="D755" s="13">
        <f>Arrivals!K755</f>
        <v>300</v>
      </c>
      <c r="E755" s="14">
        <f>D755*8/Settings!$B$28+Settings!$B$29</f>
        <v>24.02</v>
      </c>
      <c r="F755" s="14">
        <f t="shared" si="169"/>
        <v>2341.7740599109129</v>
      </c>
      <c r="G755" s="14">
        <f t="shared" si="180"/>
        <v>2327.9329384640896</v>
      </c>
      <c r="H755" s="14">
        <f t="shared" si="170"/>
        <v>2341.7740599109129</v>
      </c>
      <c r="I755" s="14">
        <f>MOD(H755-Settings!$B$32,Settings!$B$33)</f>
        <v>181.77405991091291</v>
      </c>
      <c r="J755" s="14">
        <f>IF(I755&lt;Settings!$B$30,IF(Settings!$B$30-I755&gt;=E755,H755,H755+(Settings!$B$30-I755)+Settings!$B$31),H755+(Settings!$B$33-I755))</f>
        <v>2341.7740599109129</v>
      </c>
      <c r="K755" s="14">
        <f t="shared" si="171"/>
        <v>2365.7940599109129</v>
      </c>
      <c r="L755" s="14">
        <f t="shared" si="172"/>
        <v>2365.7940599109129</v>
      </c>
      <c r="M755" s="14">
        <f t="shared" si="181"/>
        <v>2330.7331305385028</v>
      </c>
      <c r="N755" s="14">
        <f t="shared" si="173"/>
        <v>2365.7940599109129</v>
      </c>
      <c r="O755" s="13">
        <f>Arrivals!I755</f>
        <v>1.378748697088513</v>
      </c>
      <c r="P755" s="14">
        <f t="shared" si="174"/>
        <v>2367.1728086080016</v>
      </c>
      <c r="Q755" s="14">
        <f t="shared" si="175"/>
        <v>25.398748697088649</v>
      </c>
      <c r="R755" s="14">
        <f t="shared" si="176"/>
        <v>0</v>
      </c>
      <c r="S755" s="14">
        <f t="shared" si="177"/>
        <v>0</v>
      </c>
      <c r="T755" s="14">
        <f t="shared" si="178"/>
        <v>0</v>
      </c>
      <c r="U755" s="14">
        <f t="shared" si="179"/>
        <v>0</v>
      </c>
      <c r="V755" t="str">
        <f>IF(MOD(C755-Settings!$B$32,Settings!$B$33)&lt;Settings!$B$30,"Up","Down")</f>
        <v>Up</v>
      </c>
      <c r="W755" s="15">
        <f>IF(OR(E755&gt;Settings!$B$30,Q755&gt;Settings!$B$37),0,1)</f>
        <v>1</v>
      </c>
      <c r="X755" s="15">
        <f>IF(AND(W755=1,Q755&lt;=Settings!$B$36),1,0)</f>
        <v>1</v>
      </c>
    </row>
    <row r="756" spans="1:24" x14ac:dyDescent="0.25">
      <c r="A756">
        <v>7</v>
      </c>
      <c r="B756">
        <v>31</v>
      </c>
      <c r="C756" s="13">
        <f>Arrivals!F756</f>
        <v>2453.069120700683</v>
      </c>
      <c r="D756" s="13">
        <f>Arrivals!K756</f>
        <v>300</v>
      </c>
      <c r="E756" s="14">
        <f>D756*8/Settings!$B$28+Settings!$B$29</f>
        <v>24.02</v>
      </c>
      <c r="F756" s="14">
        <f t="shared" si="169"/>
        <v>2453.069120700683</v>
      </c>
      <c r="G756" s="14">
        <f t="shared" si="180"/>
        <v>2365.7940599109129</v>
      </c>
      <c r="H756" s="14">
        <f t="shared" si="170"/>
        <v>2453.069120700683</v>
      </c>
      <c r="I756" s="14">
        <f>MOD(H756-Settings!$B$32,Settings!$B$33)</f>
        <v>293.06912070068302</v>
      </c>
      <c r="J756" s="14">
        <f>IF(I756&lt;Settings!$B$30,IF(Settings!$B$30-I756&gt;=E756,H756,H756+(Settings!$B$30-I756)+Settings!$B$31),H756+(Settings!$B$33-I756))</f>
        <v>2453.069120700683</v>
      </c>
      <c r="K756" s="14">
        <f t="shared" si="171"/>
        <v>2477.089120700683</v>
      </c>
      <c r="L756" s="14">
        <f t="shared" si="172"/>
        <v>2477.089120700683</v>
      </c>
      <c r="M756" s="14">
        <f t="shared" si="181"/>
        <v>2367.1728086080016</v>
      </c>
      <c r="N756" s="14">
        <f t="shared" si="173"/>
        <v>2477.089120700683</v>
      </c>
      <c r="O756" s="13">
        <f>Arrivals!I756</f>
        <v>0.97518923558878867</v>
      </c>
      <c r="P756" s="14">
        <f t="shared" si="174"/>
        <v>2478.0643099362719</v>
      </c>
      <c r="Q756" s="14">
        <f t="shared" si="175"/>
        <v>24.995189235588896</v>
      </c>
      <c r="R756" s="14">
        <f t="shared" si="176"/>
        <v>0</v>
      </c>
      <c r="S756" s="14">
        <f t="shared" si="177"/>
        <v>0</v>
      </c>
      <c r="T756" s="14">
        <f t="shared" si="178"/>
        <v>0</v>
      </c>
      <c r="U756" s="14">
        <f t="shared" si="179"/>
        <v>0</v>
      </c>
      <c r="V756" t="str">
        <f>IF(MOD(C756-Settings!$B$32,Settings!$B$33)&lt;Settings!$B$30,"Up","Down")</f>
        <v>Up</v>
      </c>
      <c r="W756" s="15">
        <f>IF(OR(E756&gt;Settings!$B$30,Q756&gt;Settings!$B$37),0,1)</f>
        <v>1</v>
      </c>
      <c r="X756" s="15">
        <f>IF(AND(W756=1,Q756&lt;=Settings!$B$36),1,0)</f>
        <v>1</v>
      </c>
    </row>
    <row r="757" spans="1:24" x14ac:dyDescent="0.25">
      <c r="A757">
        <v>7</v>
      </c>
      <c r="B757">
        <v>32</v>
      </c>
      <c r="C757" s="13">
        <f>Arrivals!F757</f>
        <v>2472.6896222515261</v>
      </c>
      <c r="D757" s="13">
        <f>Arrivals!K757</f>
        <v>300</v>
      </c>
      <c r="E757" s="14">
        <f>D757*8/Settings!$B$28+Settings!$B$29</f>
        <v>24.02</v>
      </c>
      <c r="F757" s="14">
        <f t="shared" si="169"/>
        <v>2472.6896222515261</v>
      </c>
      <c r="G757" s="14">
        <f t="shared" si="180"/>
        <v>2477.089120700683</v>
      </c>
      <c r="H757" s="14">
        <f t="shared" si="170"/>
        <v>2477.089120700683</v>
      </c>
      <c r="I757" s="14">
        <f>MOD(H757-Settings!$B$32,Settings!$B$33)</f>
        <v>317.089120700683</v>
      </c>
      <c r="J757" s="14">
        <f>IF(I757&lt;Settings!$B$30,IF(Settings!$B$30-I757&gt;=E757,H757,H757+(Settings!$B$30-I757)+Settings!$B$31),H757+(Settings!$B$33-I757))</f>
        <v>2477.089120700683</v>
      </c>
      <c r="K757" s="14">
        <f t="shared" si="171"/>
        <v>2501.109120700683</v>
      </c>
      <c r="L757" s="14">
        <f t="shared" si="172"/>
        <v>2501.109120700683</v>
      </c>
      <c r="M757" s="14">
        <f t="shared" si="181"/>
        <v>2478.0643099362719</v>
      </c>
      <c r="N757" s="14">
        <f t="shared" si="173"/>
        <v>2501.109120700683</v>
      </c>
      <c r="O757" s="13">
        <f>Arrivals!I757</f>
        <v>1.1721640097615014</v>
      </c>
      <c r="P757" s="14">
        <f t="shared" si="174"/>
        <v>2502.2812847104447</v>
      </c>
      <c r="Q757" s="14">
        <f t="shared" si="175"/>
        <v>29.591662458918563</v>
      </c>
      <c r="R757" s="14">
        <f t="shared" si="176"/>
        <v>4.3994984491569085</v>
      </c>
      <c r="S757" s="14">
        <f t="shared" si="177"/>
        <v>0</v>
      </c>
      <c r="T757" s="14">
        <f t="shared" si="178"/>
        <v>0</v>
      </c>
      <c r="U757" s="14">
        <f t="shared" si="179"/>
        <v>4.3994984491569085</v>
      </c>
      <c r="V757" t="str">
        <f>IF(MOD(C757-Settings!$B$32,Settings!$B$33)&lt;Settings!$B$30,"Up","Down")</f>
        <v>Up</v>
      </c>
      <c r="W757" s="15">
        <f>IF(OR(E757&gt;Settings!$B$30,Q757&gt;Settings!$B$37),0,1)</f>
        <v>1</v>
      </c>
      <c r="X757" s="15">
        <f>IF(AND(W757=1,Q757&lt;=Settings!$B$36),1,0)</f>
        <v>1</v>
      </c>
    </row>
    <row r="758" spans="1:24" x14ac:dyDescent="0.25">
      <c r="A758">
        <v>7</v>
      </c>
      <c r="B758">
        <v>33</v>
      </c>
      <c r="C758" s="13">
        <f>Arrivals!F758</f>
        <v>2585.2649981350323</v>
      </c>
      <c r="D758" s="13">
        <f>Arrivals!K758</f>
        <v>300</v>
      </c>
      <c r="E758" s="14">
        <f>D758*8/Settings!$B$28+Settings!$B$29</f>
        <v>24.02</v>
      </c>
      <c r="F758" s="14">
        <f t="shared" si="169"/>
        <v>2585.2649981350323</v>
      </c>
      <c r="G758" s="14">
        <f t="shared" si="180"/>
        <v>2501.109120700683</v>
      </c>
      <c r="H758" s="14">
        <f t="shared" si="170"/>
        <v>2585.2649981350323</v>
      </c>
      <c r="I758" s="14">
        <f>MOD(H758-Settings!$B$32,Settings!$B$33)</f>
        <v>425.26499813503233</v>
      </c>
      <c r="J758" s="14">
        <f>IF(I758&lt;Settings!$B$30,IF(Settings!$B$30-I758&gt;=E758,H758,H758+(Settings!$B$30-I758)+Settings!$B$31),H758+(Settings!$B$33-I758))</f>
        <v>2585.2649981350323</v>
      </c>
      <c r="K758" s="14">
        <f t="shared" si="171"/>
        <v>2609.2849981350323</v>
      </c>
      <c r="L758" s="14">
        <f t="shared" si="172"/>
        <v>2609.2849981350323</v>
      </c>
      <c r="M758" s="14">
        <f t="shared" si="181"/>
        <v>2502.2812847104447</v>
      </c>
      <c r="N758" s="14">
        <f t="shared" si="173"/>
        <v>2609.2849981350323</v>
      </c>
      <c r="O758" s="13">
        <f>Arrivals!I758</f>
        <v>0.51122221223469699</v>
      </c>
      <c r="P758" s="14">
        <f t="shared" si="174"/>
        <v>2609.7962203472671</v>
      </c>
      <c r="Q758" s="14">
        <f t="shared" si="175"/>
        <v>24.531222212234752</v>
      </c>
      <c r="R758" s="14">
        <f t="shared" si="176"/>
        <v>0</v>
      </c>
      <c r="S758" s="14">
        <f t="shared" si="177"/>
        <v>0</v>
      </c>
      <c r="T758" s="14">
        <f t="shared" si="178"/>
        <v>0</v>
      </c>
      <c r="U758" s="14">
        <f t="shared" si="179"/>
        <v>0</v>
      </c>
      <c r="V758" t="str">
        <f>IF(MOD(C758-Settings!$B$32,Settings!$B$33)&lt;Settings!$B$30,"Up","Down")</f>
        <v>Up</v>
      </c>
      <c r="W758" s="15">
        <f>IF(OR(E758&gt;Settings!$B$30,Q758&gt;Settings!$B$37),0,1)</f>
        <v>1</v>
      </c>
      <c r="X758" s="15">
        <f>IF(AND(W758=1,Q758&lt;=Settings!$B$36),1,0)</f>
        <v>1</v>
      </c>
    </row>
    <row r="759" spans="1:24" x14ac:dyDescent="0.25">
      <c r="A759">
        <v>7</v>
      </c>
      <c r="B759">
        <v>34</v>
      </c>
      <c r="C759" s="13">
        <f>Arrivals!F759</f>
        <v>2681.5267446170146</v>
      </c>
      <c r="D759" s="13">
        <f>Arrivals!K759</f>
        <v>300</v>
      </c>
      <c r="E759" s="14">
        <f>D759*8/Settings!$B$28+Settings!$B$29</f>
        <v>24.02</v>
      </c>
      <c r="F759" s="14">
        <f t="shared" si="169"/>
        <v>2681.5267446170146</v>
      </c>
      <c r="G759" s="14">
        <f t="shared" ref="G759:G790" si="182">K758</f>
        <v>2609.2849981350323</v>
      </c>
      <c r="H759" s="14">
        <f t="shared" si="170"/>
        <v>2681.5267446170146</v>
      </c>
      <c r="I759" s="14">
        <f>MOD(H759-Settings!$B$32,Settings!$B$33)</f>
        <v>521.52674461701463</v>
      </c>
      <c r="J759" s="14">
        <f>IF(I759&lt;Settings!$B$30,IF(Settings!$B$30-I759&gt;=E759,H759,H759+(Settings!$B$30-I759)+Settings!$B$31),H759+(Settings!$B$33-I759))</f>
        <v>2681.5267446170146</v>
      </c>
      <c r="K759" s="14">
        <f t="shared" si="171"/>
        <v>2705.5467446170146</v>
      </c>
      <c r="L759" s="14">
        <f t="shared" si="172"/>
        <v>2705.5467446170146</v>
      </c>
      <c r="M759" s="14">
        <f t="shared" ref="M759:M790" si="183">P758</f>
        <v>2609.7962203472671</v>
      </c>
      <c r="N759" s="14">
        <f t="shared" si="173"/>
        <v>2705.5467446170146</v>
      </c>
      <c r="O759" s="13">
        <f>Arrivals!I759</f>
        <v>2.2383476829132096</v>
      </c>
      <c r="P759" s="14">
        <f t="shared" si="174"/>
        <v>2707.7850922999278</v>
      </c>
      <c r="Q759" s="14">
        <f t="shared" si="175"/>
        <v>26.258347682913154</v>
      </c>
      <c r="R759" s="14">
        <f t="shared" si="176"/>
        <v>0</v>
      </c>
      <c r="S759" s="14">
        <f t="shared" si="177"/>
        <v>0</v>
      </c>
      <c r="T759" s="14">
        <f t="shared" si="178"/>
        <v>0</v>
      </c>
      <c r="U759" s="14">
        <f t="shared" si="179"/>
        <v>0</v>
      </c>
      <c r="V759" t="str">
        <f>IF(MOD(C759-Settings!$B$32,Settings!$B$33)&lt;Settings!$B$30,"Up","Down")</f>
        <v>Up</v>
      </c>
      <c r="W759" s="15">
        <f>IF(OR(E759&gt;Settings!$B$30,Q759&gt;Settings!$B$37),0,1)</f>
        <v>1</v>
      </c>
      <c r="X759" s="15">
        <f>IF(AND(W759=1,Q759&lt;=Settings!$B$36),1,0)</f>
        <v>1</v>
      </c>
    </row>
    <row r="760" spans="1:24" x14ac:dyDescent="0.25">
      <c r="A760">
        <v>7</v>
      </c>
      <c r="B760">
        <v>35</v>
      </c>
      <c r="C760" s="13">
        <f>Arrivals!F760</f>
        <v>2722.6306637819002</v>
      </c>
      <c r="D760" s="13">
        <f>Arrivals!K760</f>
        <v>300</v>
      </c>
      <c r="E760" s="14">
        <f>D760*8/Settings!$B$28+Settings!$B$29</f>
        <v>24.02</v>
      </c>
      <c r="F760" s="14">
        <f t="shared" si="169"/>
        <v>2722.6306637819002</v>
      </c>
      <c r="G760" s="14">
        <f t="shared" si="182"/>
        <v>2705.5467446170146</v>
      </c>
      <c r="H760" s="14">
        <f t="shared" si="170"/>
        <v>2722.6306637819002</v>
      </c>
      <c r="I760" s="14">
        <f>MOD(H760-Settings!$B$32,Settings!$B$33)</f>
        <v>562.63066378190024</v>
      </c>
      <c r="J760" s="14">
        <f>IF(I760&lt;Settings!$B$30,IF(Settings!$B$30-I760&gt;=E760,H760,H760+(Settings!$B$30-I760)+Settings!$B$31),H760+(Settings!$B$33-I760))</f>
        <v>2722.6306637819002</v>
      </c>
      <c r="K760" s="14">
        <f t="shared" si="171"/>
        <v>2746.6506637819002</v>
      </c>
      <c r="L760" s="14">
        <f t="shared" si="172"/>
        <v>2746.6506637819002</v>
      </c>
      <c r="M760" s="14">
        <f t="shared" si="183"/>
        <v>2707.7850922999278</v>
      </c>
      <c r="N760" s="14">
        <f t="shared" si="173"/>
        <v>2746.6506637819002</v>
      </c>
      <c r="O760" s="13">
        <f>Arrivals!I760</f>
        <v>5.1314196713825142</v>
      </c>
      <c r="P760" s="14">
        <f t="shared" si="174"/>
        <v>2751.7820834532827</v>
      </c>
      <c r="Q760" s="14">
        <f t="shared" si="175"/>
        <v>29.151419671382428</v>
      </c>
      <c r="R760" s="14">
        <f t="shared" si="176"/>
        <v>0</v>
      </c>
      <c r="S760" s="14">
        <f t="shared" si="177"/>
        <v>0</v>
      </c>
      <c r="T760" s="14">
        <f t="shared" si="178"/>
        <v>0</v>
      </c>
      <c r="U760" s="14">
        <f t="shared" si="179"/>
        <v>0</v>
      </c>
      <c r="V760" t="str">
        <f>IF(MOD(C760-Settings!$B$32,Settings!$B$33)&lt;Settings!$B$30,"Up","Down")</f>
        <v>Up</v>
      </c>
      <c r="W760" s="15">
        <f>IF(OR(E760&gt;Settings!$B$30,Q760&gt;Settings!$B$37),0,1)</f>
        <v>1</v>
      </c>
      <c r="X760" s="15">
        <f>IF(AND(W760=1,Q760&lt;=Settings!$B$36),1,0)</f>
        <v>1</v>
      </c>
    </row>
    <row r="761" spans="1:24" x14ac:dyDescent="0.25">
      <c r="A761">
        <v>7</v>
      </c>
      <c r="B761">
        <v>36</v>
      </c>
      <c r="C761" s="13">
        <f>Arrivals!F761</f>
        <v>2744.7985191923394</v>
      </c>
      <c r="D761" s="13">
        <f>Arrivals!K761</f>
        <v>300</v>
      </c>
      <c r="E761" s="14">
        <f>D761*8/Settings!$B$28+Settings!$B$29</f>
        <v>24.02</v>
      </c>
      <c r="F761" s="14">
        <f t="shared" si="169"/>
        <v>2744.7985191923394</v>
      </c>
      <c r="G761" s="14">
        <f t="shared" si="182"/>
        <v>2746.6506637819002</v>
      </c>
      <c r="H761" s="14">
        <f t="shared" si="170"/>
        <v>2746.6506637819002</v>
      </c>
      <c r="I761" s="14">
        <f>MOD(H761-Settings!$B$32,Settings!$B$33)</f>
        <v>586.65066378190022</v>
      </c>
      <c r="J761" s="14">
        <f>IF(I761&lt;Settings!$B$30,IF(Settings!$B$30-I761&gt;=E761,H761,H761+(Settings!$B$30-I761)+Settings!$B$31),H761+(Settings!$B$33-I761))</f>
        <v>2880</v>
      </c>
      <c r="K761" s="14">
        <f t="shared" si="171"/>
        <v>2904.02</v>
      </c>
      <c r="L761" s="14">
        <f t="shared" si="172"/>
        <v>2904.02</v>
      </c>
      <c r="M761" s="14">
        <f t="shared" si="183"/>
        <v>2751.7820834532827</v>
      </c>
      <c r="N761" s="14">
        <f t="shared" si="173"/>
        <v>2904.02</v>
      </c>
      <c r="O761" s="13">
        <f>Arrivals!I761</f>
        <v>1.717102233698335</v>
      </c>
      <c r="P761" s="14">
        <f t="shared" si="174"/>
        <v>2905.7371022336984</v>
      </c>
      <c r="Q761" s="14">
        <f t="shared" si="175"/>
        <v>160.93858304135892</v>
      </c>
      <c r="R761" s="14">
        <f t="shared" si="176"/>
        <v>1.852144589560794</v>
      </c>
      <c r="S761" s="14">
        <f t="shared" si="177"/>
        <v>133.34933621809978</v>
      </c>
      <c r="T761" s="14">
        <f t="shared" si="178"/>
        <v>0</v>
      </c>
      <c r="U761" s="14">
        <f t="shared" si="179"/>
        <v>135.20148080766057</v>
      </c>
      <c r="V761" t="str">
        <f>IF(MOD(C761-Settings!$B$32,Settings!$B$33)&lt;Settings!$B$30,"Up","Down")</f>
        <v>Up</v>
      </c>
      <c r="W761" s="15">
        <f>IF(OR(E761&gt;Settings!$B$30,Q761&gt;Settings!$B$37),0,1)</f>
        <v>1</v>
      </c>
      <c r="X761" s="15">
        <f>IF(AND(W761=1,Q761&lt;=Settings!$B$36),1,0)</f>
        <v>0</v>
      </c>
    </row>
    <row r="762" spans="1:24" x14ac:dyDescent="0.25">
      <c r="A762">
        <v>7</v>
      </c>
      <c r="B762">
        <v>37</v>
      </c>
      <c r="C762" s="13">
        <f>Arrivals!F762</f>
        <v>2800.8206374073129</v>
      </c>
      <c r="D762" s="13">
        <f>Arrivals!K762</f>
        <v>300</v>
      </c>
      <c r="E762" s="14">
        <f>D762*8/Settings!$B$28+Settings!$B$29</f>
        <v>24.02</v>
      </c>
      <c r="F762" s="14">
        <f t="shared" si="169"/>
        <v>2800.8206374073129</v>
      </c>
      <c r="G762" s="14">
        <f t="shared" si="182"/>
        <v>2904.02</v>
      </c>
      <c r="H762" s="14">
        <f t="shared" si="170"/>
        <v>2904.02</v>
      </c>
      <c r="I762" s="14">
        <f>MOD(H762-Settings!$B$32,Settings!$B$33)</f>
        <v>24.019999999999982</v>
      </c>
      <c r="J762" s="14">
        <f>IF(I762&lt;Settings!$B$30,IF(Settings!$B$30-I762&gt;=E762,H762,H762+(Settings!$B$30-I762)+Settings!$B$31),H762+(Settings!$B$33-I762))</f>
        <v>2904.02</v>
      </c>
      <c r="K762" s="14">
        <f t="shared" si="171"/>
        <v>2928.04</v>
      </c>
      <c r="L762" s="14">
        <f t="shared" si="172"/>
        <v>2928.04</v>
      </c>
      <c r="M762" s="14">
        <f t="shared" si="183"/>
        <v>2905.7371022336984</v>
      </c>
      <c r="N762" s="14">
        <f t="shared" si="173"/>
        <v>2928.04</v>
      </c>
      <c r="O762" s="13">
        <f>Arrivals!I762</f>
        <v>14.077028491121707</v>
      </c>
      <c r="P762" s="14">
        <f t="shared" si="174"/>
        <v>2942.1170284911218</v>
      </c>
      <c r="Q762" s="14">
        <f t="shared" si="175"/>
        <v>141.29639108380889</v>
      </c>
      <c r="R762" s="14">
        <f t="shared" si="176"/>
        <v>103.19936259268707</v>
      </c>
      <c r="S762" s="14">
        <f t="shared" si="177"/>
        <v>0</v>
      </c>
      <c r="T762" s="14">
        <f t="shared" si="178"/>
        <v>0</v>
      </c>
      <c r="U762" s="14">
        <f t="shared" si="179"/>
        <v>103.19936259268707</v>
      </c>
      <c r="V762" t="str">
        <f>IF(MOD(C762-Settings!$B$32,Settings!$B$33)&lt;Settings!$B$30,"Up","Down")</f>
        <v>Down</v>
      </c>
      <c r="W762" s="15">
        <f>IF(OR(E762&gt;Settings!$B$30,Q762&gt;Settings!$B$37),0,1)</f>
        <v>1</v>
      </c>
      <c r="X762" s="15">
        <f>IF(AND(W762=1,Q762&lt;=Settings!$B$36),1,0)</f>
        <v>0</v>
      </c>
    </row>
    <row r="763" spans="1:24" x14ac:dyDescent="0.25">
      <c r="A763">
        <v>7</v>
      </c>
      <c r="B763">
        <v>38</v>
      </c>
      <c r="C763" s="13">
        <f>Arrivals!F763</f>
        <v>2817.2197227981223</v>
      </c>
      <c r="D763" s="13">
        <f>Arrivals!K763</f>
        <v>300</v>
      </c>
      <c r="E763" s="14">
        <f>D763*8/Settings!$B$28+Settings!$B$29</f>
        <v>24.02</v>
      </c>
      <c r="F763" s="14">
        <f t="shared" si="169"/>
        <v>2817.2197227981223</v>
      </c>
      <c r="G763" s="14">
        <f t="shared" si="182"/>
        <v>2928.04</v>
      </c>
      <c r="H763" s="14">
        <f t="shared" si="170"/>
        <v>2928.04</v>
      </c>
      <c r="I763" s="14">
        <f>MOD(H763-Settings!$B$32,Settings!$B$33)</f>
        <v>48.039999999999964</v>
      </c>
      <c r="J763" s="14">
        <f>IF(I763&lt;Settings!$B$30,IF(Settings!$B$30-I763&gt;=E763,H763,H763+(Settings!$B$30-I763)+Settings!$B$31),H763+(Settings!$B$33-I763))</f>
        <v>2928.04</v>
      </c>
      <c r="K763" s="14">
        <f t="shared" si="171"/>
        <v>2952.06</v>
      </c>
      <c r="L763" s="14">
        <f t="shared" si="172"/>
        <v>2952.06</v>
      </c>
      <c r="M763" s="14">
        <f t="shared" si="183"/>
        <v>2942.1170284911218</v>
      </c>
      <c r="N763" s="14">
        <f t="shared" si="173"/>
        <v>2952.06</v>
      </c>
      <c r="O763" s="13">
        <f>Arrivals!I763</f>
        <v>0.66228715261444793</v>
      </c>
      <c r="P763" s="14">
        <f t="shared" si="174"/>
        <v>2952.7222871526142</v>
      </c>
      <c r="Q763" s="14">
        <f t="shared" si="175"/>
        <v>135.50256435449182</v>
      </c>
      <c r="R763" s="14">
        <f t="shared" si="176"/>
        <v>110.82027720187762</v>
      </c>
      <c r="S763" s="14">
        <f t="shared" si="177"/>
        <v>0</v>
      </c>
      <c r="T763" s="14">
        <f t="shared" si="178"/>
        <v>0</v>
      </c>
      <c r="U763" s="14">
        <f t="shared" si="179"/>
        <v>110.82027720187762</v>
      </c>
      <c r="V763" t="str">
        <f>IF(MOD(C763-Settings!$B$32,Settings!$B$33)&lt;Settings!$B$30,"Up","Down")</f>
        <v>Down</v>
      </c>
      <c r="W763" s="15">
        <f>IF(OR(E763&gt;Settings!$B$30,Q763&gt;Settings!$B$37),0,1)</f>
        <v>1</v>
      </c>
      <c r="X763" s="15">
        <f>IF(AND(W763=1,Q763&lt;=Settings!$B$36),1,0)</f>
        <v>0</v>
      </c>
    </row>
    <row r="764" spans="1:24" x14ac:dyDescent="0.25">
      <c r="A764">
        <v>7</v>
      </c>
      <c r="B764">
        <v>39</v>
      </c>
      <c r="C764" s="13">
        <f>Arrivals!F764</f>
        <v>2846.0740703559891</v>
      </c>
      <c r="D764" s="13">
        <f>Arrivals!K764</f>
        <v>300</v>
      </c>
      <c r="E764" s="14">
        <f>D764*8/Settings!$B$28+Settings!$B$29</f>
        <v>24.02</v>
      </c>
      <c r="F764" s="14">
        <f t="shared" si="169"/>
        <v>2846.0740703559891</v>
      </c>
      <c r="G764" s="14">
        <f t="shared" si="182"/>
        <v>2952.06</v>
      </c>
      <c r="H764" s="14">
        <f t="shared" si="170"/>
        <v>2952.06</v>
      </c>
      <c r="I764" s="14">
        <f>MOD(H764-Settings!$B$32,Settings!$B$33)</f>
        <v>72.059999999999945</v>
      </c>
      <c r="J764" s="14">
        <f>IF(I764&lt;Settings!$B$30,IF(Settings!$B$30-I764&gt;=E764,H764,H764+(Settings!$B$30-I764)+Settings!$B$31),H764+(Settings!$B$33-I764))</f>
        <v>2952.06</v>
      </c>
      <c r="K764" s="14">
        <f t="shared" si="171"/>
        <v>2976.08</v>
      </c>
      <c r="L764" s="14">
        <f t="shared" si="172"/>
        <v>2976.08</v>
      </c>
      <c r="M764" s="14">
        <f t="shared" si="183"/>
        <v>2952.7222871526142</v>
      </c>
      <c r="N764" s="14">
        <f t="shared" si="173"/>
        <v>2976.08</v>
      </c>
      <c r="O764" s="13">
        <f>Arrivals!I764</f>
        <v>3.6301334265883565</v>
      </c>
      <c r="P764" s="14">
        <f t="shared" si="174"/>
        <v>2979.7101334265881</v>
      </c>
      <c r="Q764" s="14">
        <f t="shared" si="175"/>
        <v>133.63606307059899</v>
      </c>
      <c r="R764" s="14">
        <f t="shared" si="176"/>
        <v>105.98592964401087</v>
      </c>
      <c r="S764" s="14">
        <f t="shared" si="177"/>
        <v>0</v>
      </c>
      <c r="T764" s="14">
        <f t="shared" si="178"/>
        <v>0</v>
      </c>
      <c r="U764" s="14">
        <f t="shared" si="179"/>
        <v>105.98592964401087</v>
      </c>
      <c r="V764" t="str">
        <f>IF(MOD(C764-Settings!$B$32,Settings!$B$33)&lt;Settings!$B$30,"Up","Down")</f>
        <v>Down</v>
      </c>
      <c r="W764" s="15">
        <f>IF(OR(E764&gt;Settings!$B$30,Q764&gt;Settings!$B$37),0,1)</f>
        <v>1</v>
      </c>
      <c r="X764" s="15">
        <f>IF(AND(W764=1,Q764&lt;=Settings!$B$36),1,0)</f>
        <v>0</v>
      </c>
    </row>
    <row r="765" spans="1:24" x14ac:dyDescent="0.25">
      <c r="A765">
        <v>7</v>
      </c>
      <c r="B765">
        <v>40</v>
      </c>
      <c r="C765" s="13">
        <f>Arrivals!F765</f>
        <v>2890.5405980480664</v>
      </c>
      <c r="D765" s="13">
        <f>Arrivals!K765</f>
        <v>300</v>
      </c>
      <c r="E765" s="14">
        <f>D765*8/Settings!$B$28+Settings!$B$29</f>
        <v>24.02</v>
      </c>
      <c r="F765" s="14">
        <f t="shared" si="169"/>
        <v>2890.5405980480664</v>
      </c>
      <c r="G765" s="14">
        <f t="shared" si="182"/>
        <v>2976.08</v>
      </c>
      <c r="H765" s="14">
        <f t="shared" si="170"/>
        <v>2976.08</v>
      </c>
      <c r="I765" s="14">
        <f>MOD(H765-Settings!$B$32,Settings!$B$33)</f>
        <v>96.079999999999927</v>
      </c>
      <c r="J765" s="14">
        <f>IF(I765&lt;Settings!$B$30,IF(Settings!$B$30-I765&gt;=E765,H765,H765+(Settings!$B$30-I765)+Settings!$B$31),H765+(Settings!$B$33-I765))</f>
        <v>2976.08</v>
      </c>
      <c r="K765" s="14">
        <f t="shared" si="171"/>
        <v>3000.1</v>
      </c>
      <c r="L765" s="14">
        <f t="shared" si="172"/>
        <v>3000.1</v>
      </c>
      <c r="M765" s="14">
        <f t="shared" si="183"/>
        <v>2979.7101334265881</v>
      </c>
      <c r="N765" s="14">
        <f t="shared" si="173"/>
        <v>3000.1</v>
      </c>
      <c r="O765" s="13">
        <f>Arrivals!I765</f>
        <v>0.2789973467353245</v>
      </c>
      <c r="P765" s="14">
        <f t="shared" si="174"/>
        <v>3000.3789973467351</v>
      </c>
      <c r="Q765" s="14">
        <f t="shared" si="175"/>
        <v>109.83839929866872</v>
      </c>
      <c r="R765" s="14">
        <f t="shared" si="176"/>
        <v>85.539401951933542</v>
      </c>
      <c r="S765" s="14">
        <f t="shared" si="177"/>
        <v>0</v>
      </c>
      <c r="T765" s="14">
        <f t="shared" si="178"/>
        <v>0</v>
      </c>
      <c r="U765" s="14">
        <f t="shared" si="179"/>
        <v>85.539401951933542</v>
      </c>
      <c r="V765" t="str">
        <f>IF(MOD(C765-Settings!$B$32,Settings!$B$33)&lt;Settings!$B$30,"Up","Down")</f>
        <v>Up</v>
      </c>
      <c r="W765" s="15">
        <f>IF(OR(E765&gt;Settings!$B$30,Q765&gt;Settings!$B$37),0,1)</f>
        <v>1</v>
      </c>
      <c r="X765" s="15">
        <f>IF(AND(W765=1,Q765&lt;=Settings!$B$36),1,0)</f>
        <v>1</v>
      </c>
    </row>
    <row r="766" spans="1:24" x14ac:dyDescent="0.25">
      <c r="A766">
        <v>7</v>
      </c>
      <c r="B766">
        <v>41</v>
      </c>
      <c r="C766" s="13">
        <f>Arrivals!F766</f>
        <v>2892.538995143846</v>
      </c>
      <c r="D766" s="13">
        <f>Arrivals!K766</f>
        <v>300</v>
      </c>
      <c r="E766" s="14">
        <f>D766*8/Settings!$B$28+Settings!$B$29</f>
        <v>24.02</v>
      </c>
      <c r="F766" s="14">
        <f t="shared" si="169"/>
        <v>2892.538995143846</v>
      </c>
      <c r="G766" s="14">
        <f t="shared" si="182"/>
        <v>3000.1</v>
      </c>
      <c r="H766" s="14">
        <f t="shared" si="170"/>
        <v>3000.1</v>
      </c>
      <c r="I766" s="14">
        <f>MOD(H766-Settings!$B$32,Settings!$B$33)</f>
        <v>120.09999999999991</v>
      </c>
      <c r="J766" s="14">
        <f>IF(I766&lt;Settings!$B$30,IF(Settings!$B$30-I766&gt;=E766,H766,H766+(Settings!$B$30-I766)+Settings!$B$31),H766+(Settings!$B$33-I766))</f>
        <v>3000.1</v>
      </c>
      <c r="K766" s="14">
        <f t="shared" si="171"/>
        <v>3024.12</v>
      </c>
      <c r="L766" s="14">
        <f t="shared" si="172"/>
        <v>3024.12</v>
      </c>
      <c r="M766" s="14">
        <f t="shared" si="183"/>
        <v>3000.3789973467351</v>
      </c>
      <c r="N766" s="14">
        <f t="shared" si="173"/>
        <v>3024.12</v>
      </c>
      <c r="O766" s="13">
        <f>Arrivals!I766</f>
        <v>1.5929418015618315</v>
      </c>
      <c r="P766" s="14">
        <f t="shared" si="174"/>
        <v>3025.7129418015616</v>
      </c>
      <c r="Q766" s="14">
        <f t="shared" si="175"/>
        <v>133.17394665771553</v>
      </c>
      <c r="R766" s="14">
        <f t="shared" si="176"/>
        <v>107.56100485615389</v>
      </c>
      <c r="S766" s="14">
        <f t="shared" si="177"/>
        <v>0</v>
      </c>
      <c r="T766" s="14">
        <f t="shared" si="178"/>
        <v>0</v>
      </c>
      <c r="U766" s="14">
        <f t="shared" si="179"/>
        <v>107.56100485615389</v>
      </c>
      <c r="V766" t="str">
        <f>IF(MOD(C766-Settings!$B$32,Settings!$B$33)&lt;Settings!$B$30,"Up","Down")</f>
        <v>Up</v>
      </c>
      <c r="W766" s="15">
        <f>IF(OR(E766&gt;Settings!$B$30,Q766&gt;Settings!$B$37),0,1)</f>
        <v>1</v>
      </c>
      <c r="X766" s="15">
        <f>IF(AND(W766=1,Q766&lt;=Settings!$B$36),1,0)</f>
        <v>0</v>
      </c>
    </row>
    <row r="767" spans="1:24" x14ac:dyDescent="0.25">
      <c r="A767">
        <v>7</v>
      </c>
      <c r="B767">
        <v>42</v>
      </c>
      <c r="C767" s="13">
        <f>Arrivals!F767</f>
        <v>2942.4440027471528</v>
      </c>
      <c r="D767" s="13">
        <f>Arrivals!K767</f>
        <v>300</v>
      </c>
      <c r="E767" s="14">
        <f>D767*8/Settings!$B$28+Settings!$B$29</f>
        <v>24.02</v>
      </c>
      <c r="F767" s="14">
        <f t="shared" si="169"/>
        <v>2942.4440027471528</v>
      </c>
      <c r="G767" s="14">
        <f t="shared" si="182"/>
        <v>3024.12</v>
      </c>
      <c r="H767" s="14">
        <f t="shared" si="170"/>
        <v>3024.12</v>
      </c>
      <c r="I767" s="14">
        <f>MOD(H767-Settings!$B$32,Settings!$B$33)</f>
        <v>144.11999999999989</v>
      </c>
      <c r="J767" s="14">
        <f>IF(I767&lt;Settings!$B$30,IF(Settings!$B$30-I767&gt;=E767,H767,H767+(Settings!$B$30-I767)+Settings!$B$31),H767+(Settings!$B$33-I767))</f>
        <v>3024.12</v>
      </c>
      <c r="K767" s="14">
        <f t="shared" si="171"/>
        <v>3048.14</v>
      </c>
      <c r="L767" s="14">
        <f t="shared" si="172"/>
        <v>3048.14</v>
      </c>
      <c r="M767" s="14">
        <f t="shared" si="183"/>
        <v>3025.7129418015616</v>
      </c>
      <c r="N767" s="14">
        <f t="shared" si="173"/>
        <v>3048.14</v>
      </c>
      <c r="O767" s="13">
        <f>Arrivals!I767</f>
        <v>0.13794784532651524</v>
      </c>
      <c r="P767" s="14">
        <f t="shared" si="174"/>
        <v>3048.2779478453263</v>
      </c>
      <c r="Q767" s="14">
        <f t="shared" si="175"/>
        <v>105.83394509817344</v>
      </c>
      <c r="R767" s="14">
        <f t="shared" si="176"/>
        <v>81.675997252847083</v>
      </c>
      <c r="S767" s="14">
        <f t="shared" si="177"/>
        <v>0</v>
      </c>
      <c r="T767" s="14">
        <f t="shared" si="178"/>
        <v>0</v>
      </c>
      <c r="U767" s="14">
        <f t="shared" si="179"/>
        <v>81.675997252847083</v>
      </c>
      <c r="V767" t="str">
        <f>IF(MOD(C767-Settings!$B$32,Settings!$B$33)&lt;Settings!$B$30,"Up","Down")</f>
        <v>Up</v>
      </c>
      <c r="W767" s="15">
        <f>IF(OR(E767&gt;Settings!$B$30,Q767&gt;Settings!$B$37),0,1)</f>
        <v>1</v>
      </c>
      <c r="X767" s="15">
        <f>IF(AND(W767=1,Q767&lt;=Settings!$B$36),1,0)</f>
        <v>1</v>
      </c>
    </row>
    <row r="768" spans="1:24" x14ac:dyDescent="0.25">
      <c r="A768">
        <v>7</v>
      </c>
      <c r="B768">
        <v>43</v>
      </c>
      <c r="C768" s="13">
        <f>Arrivals!F768</f>
        <v>2951.1141350956636</v>
      </c>
      <c r="D768" s="13">
        <f>Arrivals!K768</f>
        <v>300</v>
      </c>
      <c r="E768" s="14">
        <f>D768*8/Settings!$B$28+Settings!$B$29</f>
        <v>24.02</v>
      </c>
      <c r="F768" s="14">
        <f t="shared" si="169"/>
        <v>2951.1141350956636</v>
      </c>
      <c r="G768" s="14">
        <f t="shared" si="182"/>
        <v>3048.14</v>
      </c>
      <c r="H768" s="14">
        <f t="shared" si="170"/>
        <v>3048.14</v>
      </c>
      <c r="I768" s="14">
        <f>MOD(H768-Settings!$B$32,Settings!$B$33)</f>
        <v>168.13999999999987</v>
      </c>
      <c r="J768" s="14">
        <f>IF(I768&lt;Settings!$B$30,IF(Settings!$B$30-I768&gt;=E768,H768,H768+(Settings!$B$30-I768)+Settings!$B$31),H768+(Settings!$B$33-I768))</f>
        <v>3048.14</v>
      </c>
      <c r="K768" s="14">
        <f t="shared" si="171"/>
        <v>3072.16</v>
      </c>
      <c r="L768" s="14">
        <f t="shared" si="172"/>
        <v>3072.16</v>
      </c>
      <c r="M768" s="14">
        <f t="shared" si="183"/>
        <v>3048.2779478453263</v>
      </c>
      <c r="N768" s="14">
        <f t="shared" si="173"/>
        <v>3072.16</v>
      </c>
      <c r="O768" s="13">
        <f>Arrivals!I768</f>
        <v>5.4124294315556432</v>
      </c>
      <c r="P768" s="14">
        <f t="shared" si="174"/>
        <v>3077.5724294315555</v>
      </c>
      <c r="Q768" s="14">
        <f t="shared" si="175"/>
        <v>126.45829433589188</v>
      </c>
      <c r="R768" s="14">
        <f t="shared" si="176"/>
        <v>97.025864904336231</v>
      </c>
      <c r="S768" s="14">
        <f t="shared" si="177"/>
        <v>0</v>
      </c>
      <c r="T768" s="14">
        <f t="shared" si="178"/>
        <v>0</v>
      </c>
      <c r="U768" s="14">
        <f t="shared" si="179"/>
        <v>97.025864904336231</v>
      </c>
      <c r="V768" t="str">
        <f>IF(MOD(C768-Settings!$B$32,Settings!$B$33)&lt;Settings!$B$30,"Up","Down")</f>
        <v>Up</v>
      </c>
      <c r="W768" s="15">
        <f>IF(OR(E768&gt;Settings!$B$30,Q768&gt;Settings!$B$37),0,1)</f>
        <v>1</v>
      </c>
      <c r="X768" s="15">
        <f>IF(AND(W768=1,Q768&lt;=Settings!$B$36),1,0)</f>
        <v>0</v>
      </c>
    </row>
    <row r="769" spans="1:24" x14ac:dyDescent="0.25">
      <c r="A769">
        <v>7</v>
      </c>
      <c r="B769">
        <v>44</v>
      </c>
      <c r="C769" s="13">
        <f>Arrivals!F769</f>
        <v>2975.2658019176338</v>
      </c>
      <c r="D769" s="13">
        <f>Arrivals!K769</f>
        <v>300</v>
      </c>
      <c r="E769" s="14">
        <f>D769*8/Settings!$B$28+Settings!$B$29</f>
        <v>24.02</v>
      </c>
      <c r="F769" s="14">
        <f t="shared" si="169"/>
        <v>2975.2658019176338</v>
      </c>
      <c r="G769" s="14">
        <f t="shared" si="182"/>
        <v>3072.16</v>
      </c>
      <c r="H769" s="14">
        <f t="shared" si="170"/>
        <v>3072.16</v>
      </c>
      <c r="I769" s="14">
        <f>MOD(H769-Settings!$B$32,Settings!$B$33)</f>
        <v>192.15999999999985</v>
      </c>
      <c r="J769" s="14">
        <f>IF(I769&lt;Settings!$B$30,IF(Settings!$B$30-I769&gt;=E769,H769,H769+(Settings!$B$30-I769)+Settings!$B$31),H769+(Settings!$B$33-I769))</f>
        <v>3072.16</v>
      </c>
      <c r="K769" s="14">
        <f t="shared" si="171"/>
        <v>3096.18</v>
      </c>
      <c r="L769" s="14">
        <f t="shared" si="172"/>
        <v>3096.18</v>
      </c>
      <c r="M769" s="14">
        <f t="shared" si="183"/>
        <v>3077.5724294315555</v>
      </c>
      <c r="N769" s="14">
        <f t="shared" si="173"/>
        <v>3096.18</v>
      </c>
      <c r="O769" s="13">
        <f>Arrivals!I769</f>
        <v>2.5157569887778566</v>
      </c>
      <c r="P769" s="14">
        <f t="shared" si="174"/>
        <v>3098.6957569887777</v>
      </c>
      <c r="Q769" s="14">
        <f t="shared" si="175"/>
        <v>123.42995507114392</v>
      </c>
      <c r="R769" s="14">
        <f t="shared" si="176"/>
        <v>96.894198082366074</v>
      </c>
      <c r="S769" s="14">
        <f t="shared" si="177"/>
        <v>0</v>
      </c>
      <c r="T769" s="14">
        <f t="shared" si="178"/>
        <v>0</v>
      </c>
      <c r="U769" s="14">
        <f t="shared" si="179"/>
        <v>96.894198082366074</v>
      </c>
      <c r="V769" t="str">
        <f>IF(MOD(C769-Settings!$B$32,Settings!$B$33)&lt;Settings!$B$30,"Up","Down")</f>
        <v>Up</v>
      </c>
      <c r="W769" s="15">
        <f>IF(OR(E769&gt;Settings!$B$30,Q769&gt;Settings!$B$37),0,1)</f>
        <v>1</v>
      </c>
      <c r="X769" s="15">
        <f>IF(AND(W769=1,Q769&lt;=Settings!$B$36),1,0)</f>
        <v>0</v>
      </c>
    </row>
    <row r="770" spans="1:24" x14ac:dyDescent="0.25">
      <c r="A770">
        <v>7</v>
      </c>
      <c r="B770">
        <v>45</v>
      </c>
      <c r="C770" s="13">
        <f>Arrivals!F770</f>
        <v>3003.2907296603062</v>
      </c>
      <c r="D770" s="13">
        <f>Arrivals!K770</f>
        <v>300</v>
      </c>
      <c r="E770" s="14">
        <f>D770*8/Settings!$B$28+Settings!$B$29</f>
        <v>24.02</v>
      </c>
      <c r="F770" s="14">
        <f t="shared" si="169"/>
        <v>3003.2907296603062</v>
      </c>
      <c r="G770" s="14">
        <f t="shared" si="182"/>
        <v>3096.18</v>
      </c>
      <c r="H770" s="14">
        <f t="shared" si="170"/>
        <v>3096.18</v>
      </c>
      <c r="I770" s="14">
        <f>MOD(H770-Settings!$B$32,Settings!$B$33)</f>
        <v>216.17999999999984</v>
      </c>
      <c r="J770" s="14">
        <f>IF(I770&lt;Settings!$B$30,IF(Settings!$B$30-I770&gt;=E770,H770,H770+(Settings!$B$30-I770)+Settings!$B$31),H770+(Settings!$B$33-I770))</f>
        <v>3096.18</v>
      </c>
      <c r="K770" s="14">
        <f t="shared" si="171"/>
        <v>3120.2</v>
      </c>
      <c r="L770" s="14">
        <f t="shared" si="172"/>
        <v>3120.2</v>
      </c>
      <c r="M770" s="14">
        <f t="shared" si="183"/>
        <v>3098.6957569887777</v>
      </c>
      <c r="N770" s="14">
        <f t="shared" si="173"/>
        <v>3120.2</v>
      </c>
      <c r="O770" s="13">
        <f>Arrivals!I770</f>
        <v>1.0427458856718801</v>
      </c>
      <c r="P770" s="14">
        <f t="shared" si="174"/>
        <v>3121.2427458856719</v>
      </c>
      <c r="Q770" s="14">
        <f t="shared" si="175"/>
        <v>117.9520162253657</v>
      </c>
      <c r="R770" s="14">
        <f t="shared" si="176"/>
        <v>92.889270339693667</v>
      </c>
      <c r="S770" s="14">
        <f t="shared" si="177"/>
        <v>0</v>
      </c>
      <c r="T770" s="14">
        <f t="shared" si="178"/>
        <v>0</v>
      </c>
      <c r="U770" s="14">
        <f t="shared" si="179"/>
        <v>92.889270339693667</v>
      </c>
      <c r="V770" t="str">
        <f>IF(MOD(C770-Settings!$B$32,Settings!$B$33)&lt;Settings!$B$30,"Up","Down")</f>
        <v>Up</v>
      </c>
      <c r="W770" s="15">
        <f>IF(OR(E770&gt;Settings!$B$30,Q770&gt;Settings!$B$37),0,1)</f>
        <v>1</v>
      </c>
      <c r="X770" s="15">
        <f>IF(AND(W770=1,Q770&lt;=Settings!$B$36),1,0)</f>
        <v>1</v>
      </c>
    </row>
    <row r="771" spans="1:24" x14ac:dyDescent="0.25">
      <c r="A771">
        <v>7</v>
      </c>
      <c r="B771">
        <v>46</v>
      </c>
      <c r="C771" s="13">
        <f>Arrivals!F771</f>
        <v>3136.603238374707</v>
      </c>
      <c r="D771" s="13">
        <f>Arrivals!K771</f>
        <v>300</v>
      </c>
      <c r="E771" s="14">
        <f>D771*8/Settings!$B$28+Settings!$B$29</f>
        <v>24.02</v>
      </c>
      <c r="F771" s="14">
        <f t="shared" si="169"/>
        <v>3136.603238374707</v>
      </c>
      <c r="G771" s="14">
        <f t="shared" si="182"/>
        <v>3120.2</v>
      </c>
      <c r="H771" s="14">
        <f t="shared" si="170"/>
        <v>3136.603238374707</v>
      </c>
      <c r="I771" s="14">
        <f>MOD(H771-Settings!$B$32,Settings!$B$33)</f>
        <v>256.60323837470696</v>
      </c>
      <c r="J771" s="14">
        <f>IF(I771&lt;Settings!$B$30,IF(Settings!$B$30-I771&gt;=E771,H771,H771+(Settings!$B$30-I771)+Settings!$B$31),H771+(Settings!$B$33-I771))</f>
        <v>3136.603238374707</v>
      </c>
      <c r="K771" s="14">
        <f t="shared" si="171"/>
        <v>3160.6232383747069</v>
      </c>
      <c r="L771" s="14">
        <f t="shared" si="172"/>
        <v>3160.6232383747069</v>
      </c>
      <c r="M771" s="14">
        <f t="shared" si="183"/>
        <v>3121.2427458856719</v>
      </c>
      <c r="N771" s="14">
        <f t="shared" si="173"/>
        <v>3160.6232383747069</v>
      </c>
      <c r="O771" s="13">
        <f>Arrivals!I771</f>
        <v>7.0637050808058026</v>
      </c>
      <c r="P771" s="14">
        <f t="shared" si="174"/>
        <v>3167.6869434555128</v>
      </c>
      <c r="Q771" s="14">
        <f t="shared" si="175"/>
        <v>31.083705080805885</v>
      </c>
      <c r="R771" s="14">
        <f t="shared" si="176"/>
        <v>0</v>
      </c>
      <c r="S771" s="14">
        <f t="shared" si="177"/>
        <v>0</v>
      </c>
      <c r="T771" s="14">
        <f t="shared" si="178"/>
        <v>0</v>
      </c>
      <c r="U771" s="14">
        <f t="shared" si="179"/>
        <v>0</v>
      </c>
      <c r="V771" t="str">
        <f>IF(MOD(C771-Settings!$B$32,Settings!$B$33)&lt;Settings!$B$30,"Up","Down")</f>
        <v>Up</v>
      </c>
      <c r="W771" s="15">
        <f>IF(OR(E771&gt;Settings!$B$30,Q771&gt;Settings!$B$37),0,1)</f>
        <v>1</v>
      </c>
      <c r="X771" s="15">
        <f>IF(AND(W771=1,Q771&lt;=Settings!$B$36),1,0)</f>
        <v>1</v>
      </c>
    </row>
    <row r="772" spans="1:24" x14ac:dyDescent="0.25">
      <c r="A772">
        <v>7</v>
      </c>
      <c r="B772">
        <v>47</v>
      </c>
      <c r="C772" s="13">
        <f>Arrivals!F772</f>
        <v>3138.2071871918542</v>
      </c>
      <c r="D772" s="13">
        <f>Arrivals!K772</f>
        <v>300</v>
      </c>
      <c r="E772" s="14">
        <f>D772*8/Settings!$B$28+Settings!$B$29</f>
        <v>24.02</v>
      </c>
      <c r="F772" s="14">
        <f t="shared" si="169"/>
        <v>3138.2071871918542</v>
      </c>
      <c r="G772" s="14">
        <f t="shared" si="182"/>
        <v>3160.6232383747069</v>
      </c>
      <c r="H772" s="14">
        <f t="shared" si="170"/>
        <v>3160.6232383747069</v>
      </c>
      <c r="I772" s="14">
        <f>MOD(H772-Settings!$B$32,Settings!$B$33)</f>
        <v>280.62323837470694</v>
      </c>
      <c r="J772" s="14">
        <f>IF(I772&lt;Settings!$B$30,IF(Settings!$B$30-I772&gt;=E772,H772,H772+(Settings!$B$30-I772)+Settings!$B$31),H772+(Settings!$B$33-I772))</f>
        <v>3160.6232383747069</v>
      </c>
      <c r="K772" s="14">
        <f t="shared" si="171"/>
        <v>3184.6432383747069</v>
      </c>
      <c r="L772" s="14">
        <f t="shared" si="172"/>
        <v>3184.6432383747069</v>
      </c>
      <c r="M772" s="14">
        <f t="shared" si="183"/>
        <v>3167.6869434555128</v>
      </c>
      <c r="N772" s="14">
        <f t="shared" si="173"/>
        <v>3184.6432383747069</v>
      </c>
      <c r="O772" s="13">
        <f>Arrivals!I772</f>
        <v>2.9984579596875625</v>
      </c>
      <c r="P772" s="14">
        <f t="shared" si="174"/>
        <v>3187.6416963343945</v>
      </c>
      <c r="Q772" s="14">
        <f t="shared" si="175"/>
        <v>49.434509142540264</v>
      </c>
      <c r="R772" s="14">
        <f t="shared" si="176"/>
        <v>22.416051182852698</v>
      </c>
      <c r="S772" s="14">
        <f t="shared" si="177"/>
        <v>0</v>
      </c>
      <c r="T772" s="14">
        <f t="shared" si="178"/>
        <v>0</v>
      </c>
      <c r="U772" s="14">
        <f t="shared" si="179"/>
        <v>22.416051182852698</v>
      </c>
      <c r="V772" t="str">
        <f>IF(MOD(C772-Settings!$B$32,Settings!$B$33)&lt;Settings!$B$30,"Up","Down")</f>
        <v>Up</v>
      </c>
      <c r="W772" s="15">
        <f>IF(OR(E772&gt;Settings!$B$30,Q772&gt;Settings!$B$37),0,1)</f>
        <v>1</v>
      </c>
      <c r="X772" s="15">
        <f>IF(AND(W772=1,Q772&lt;=Settings!$B$36),1,0)</f>
        <v>1</v>
      </c>
    </row>
    <row r="773" spans="1:24" x14ac:dyDescent="0.25">
      <c r="A773">
        <v>7</v>
      </c>
      <c r="B773">
        <v>48</v>
      </c>
      <c r="C773" s="13">
        <f>Arrivals!F773</f>
        <v>3163.1924756186504</v>
      </c>
      <c r="D773" s="13">
        <f>Arrivals!K773</f>
        <v>300</v>
      </c>
      <c r="E773" s="14">
        <f>D773*8/Settings!$B$28+Settings!$B$29</f>
        <v>24.02</v>
      </c>
      <c r="F773" s="14">
        <f t="shared" si="169"/>
        <v>3163.1924756186504</v>
      </c>
      <c r="G773" s="14">
        <f t="shared" si="182"/>
        <v>3184.6432383747069</v>
      </c>
      <c r="H773" s="14">
        <f t="shared" si="170"/>
        <v>3184.6432383747069</v>
      </c>
      <c r="I773" s="14">
        <f>MOD(H773-Settings!$B$32,Settings!$B$33)</f>
        <v>304.64323837470693</v>
      </c>
      <c r="J773" s="14">
        <f>IF(I773&lt;Settings!$B$30,IF(Settings!$B$30-I773&gt;=E773,H773,H773+(Settings!$B$30-I773)+Settings!$B$31),H773+(Settings!$B$33-I773))</f>
        <v>3184.6432383747069</v>
      </c>
      <c r="K773" s="14">
        <f t="shared" si="171"/>
        <v>3208.6632383747069</v>
      </c>
      <c r="L773" s="14">
        <f t="shared" si="172"/>
        <v>3208.6632383747069</v>
      </c>
      <c r="M773" s="14">
        <f t="shared" si="183"/>
        <v>3187.6416963343945</v>
      </c>
      <c r="N773" s="14">
        <f t="shared" si="173"/>
        <v>3208.6632383747069</v>
      </c>
      <c r="O773" s="13">
        <f>Arrivals!I773</f>
        <v>8.2912503381631772</v>
      </c>
      <c r="P773" s="14">
        <f t="shared" si="174"/>
        <v>3216.95448871287</v>
      </c>
      <c r="Q773" s="14">
        <f t="shared" si="175"/>
        <v>53.762013094219583</v>
      </c>
      <c r="R773" s="14">
        <f t="shared" si="176"/>
        <v>21.45076275605652</v>
      </c>
      <c r="S773" s="14">
        <f t="shared" si="177"/>
        <v>0</v>
      </c>
      <c r="T773" s="14">
        <f t="shared" si="178"/>
        <v>0</v>
      </c>
      <c r="U773" s="14">
        <f t="shared" si="179"/>
        <v>21.45076275605652</v>
      </c>
      <c r="V773" t="str">
        <f>IF(MOD(C773-Settings!$B$32,Settings!$B$33)&lt;Settings!$B$30,"Up","Down")</f>
        <v>Up</v>
      </c>
      <c r="W773" s="15">
        <f>IF(OR(E773&gt;Settings!$B$30,Q773&gt;Settings!$B$37),0,1)</f>
        <v>1</v>
      </c>
      <c r="X773" s="15">
        <f>IF(AND(W773=1,Q773&lt;=Settings!$B$36),1,0)</f>
        <v>1</v>
      </c>
    </row>
    <row r="774" spans="1:24" x14ac:dyDescent="0.25">
      <c r="A774">
        <v>7</v>
      </c>
      <c r="B774">
        <v>49</v>
      </c>
      <c r="C774" s="13">
        <f>Arrivals!F774</f>
        <v>3196.4679410117742</v>
      </c>
      <c r="D774" s="13">
        <f>Arrivals!K774</f>
        <v>300</v>
      </c>
      <c r="E774" s="14">
        <f>D774*8/Settings!$B$28+Settings!$B$29</f>
        <v>24.02</v>
      </c>
      <c r="F774" s="14">
        <f t="shared" ref="F774:F837" si="184">C774</f>
        <v>3196.4679410117742</v>
      </c>
      <c r="G774" s="14">
        <f t="shared" si="182"/>
        <v>3208.6632383747069</v>
      </c>
      <c r="H774" s="14">
        <f t="shared" ref="H774:H837" si="185">MAX(F774,G774)</f>
        <v>3208.6632383747069</v>
      </c>
      <c r="I774" s="14">
        <f>MOD(H774-Settings!$B$32,Settings!$B$33)</f>
        <v>328.66323837470691</v>
      </c>
      <c r="J774" s="14">
        <f>IF(I774&lt;Settings!$B$30,IF(Settings!$B$30-I774&gt;=E774,H774,H774+(Settings!$B$30-I774)+Settings!$B$31),H774+(Settings!$B$33-I774))</f>
        <v>3208.6632383747069</v>
      </c>
      <c r="K774" s="14">
        <f t="shared" ref="K774:K837" si="186">J774+E774</f>
        <v>3232.6832383747069</v>
      </c>
      <c r="L774" s="14">
        <f t="shared" ref="L774:L837" si="187">K774</f>
        <v>3232.6832383747069</v>
      </c>
      <c r="M774" s="14">
        <f t="shared" si="183"/>
        <v>3216.95448871287</v>
      </c>
      <c r="N774" s="14">
        <f t="shared" ref="N774:N837" si="188">MAX(L774,M774)</f>
        <v>3232.6832383747069</v>
      </c>
      <c r="O774" s="13">
        <f>Arrivals!I774</f>
        <v>0.66010264400466589</v>
      </c>
      <c r="P774" s="14">
        <f t="shared" ref="P774:P837" si="189">N774+O774</f>
        <v>3233.3433410187117</v>
      </c>
      <c r="Q774" s="14">
        <f t="shared" ref="Q774:Q837" si="190">P774-C774</f>
        <v>36.875400006937525</v>
      </c>
      <c r="R774" s="14">
        <f t="shared" ref="R774:R837" si="191">H774-F774</f>
        <v>12.195297362932706</v>
      </c>
      <c r="S774" s="14">
        <f t="shared" ref="S774:S837" si="192">J774-H774</f>
        <v>0</v>
      </c>
      <c r="T774" s="14">
        <f t="shared" ref="T774:T837" si="193">N774-L774</f>
        <v>0</v>
      </c>
      <c r="U774" s="14">
        <f t="shared" ref="U774:U837" si="194">R774+S774+T774</f>
        <v>12.195297362932706</v>
      </c>
      <c r="V774" t="str">
        <f>IF(MOD(C774-Settings!$B$32,Settings!$B$33)&lt;Settings!$B$30,"Up","Down")</f>
        <v>Up</v>
      </c>
      <c r="W774" s="15">
        <f>IF(OR(E774&gt;Settings!$B$30,Q774&gt;Settings!$B$37),0,1)</f>
        <v>1</v>
      </c>
      <c r="X774" s="15">
        <f>IF(AND(W774=1,Q774&lt;=Settings!$B$36),1,0)</f>
        <v>1</v>
      </c>
    </row>
    <row r="775" spans="1:24" x14ac:dyDescent="0.25">
      <c r="A775">
        <v>7</v>
      </c>
      <c r="B775">
        <v>50</v>
      </c>
      <c r="C775" s="13">
        <f>Arrivals!F775</f>
        <v>3254.7377369299797</v>
      </c>
      <c r="D775" s="13">
        <f>Arrivals!K775</f>
        <v>300</v>
      </c>
      <c r="E775" s="14">
        <f>D775*8/Settings!$B$28+Settings!$B$29</f>
        <v>24.02</v>
      </c>
      <c r="F775" s="14">
        <f t="shared" si="184"/>
        <v>3254.7377369299797</v>
      </c>
      <c r="G775" s="14">
        <f t="shared" si="182"/>
        <v>3232.6832383747069</v>
      </c>
      <c r="H775" s="14">
        <f t="shared" si="185"/>
        <v>3254.7377369299797</v>
      </c>
      <c r="I775" s="14">
        <f>MOD(H775-Settings!$B$32,Settings!$B$33)</f>
        <v>374.73773692997975</v>
      </c>
      <c r="J775" s="14">
        <f>IF(I775&lt;Settings!$B$30,IF(Settings!$B$30-I775&gt;=E775,H775,H775+(Settings!$B$30-I775)+Settings!$B$31),H775+(Settings!$B$33-I775))</f>
        <v>3254.7377369299797</v>
      </c>
      <c r="K775" s="14">
        <f t="shared" si="186"/>
        <v>3278.7577369299797</v>
      </c>
      <c r="L775" s="14">
        <f t="shared" si="187"/>
        <v>3278.7577369299797</v>
      </c>
      <c r="M775" s="14">
        <f t="shared" si="183"/>
        <v>3233.3433410187117</v>
      </c>
      <c r="N775" s="14">
        <f t="shared" si="188"/>
        <v>3278.7577369299797</v>
      </c>
      <c r="O775" s="13">
        <f>Arrivals!I775</f>
        <v>6.7754992138238563</v>
      </c>
      <c r="P775" s="14">
        <f t="shared" si="189"/>
        <v>3285.5332361438036</v>
      </c>
      <c r="Q775" s="14">
        <f t="shared" si="190"/>
        <v>30.795499213823859</v>
      </c>
      <c r="R775" s="14">
        <f t="shared" si="191"/>
        <v>0</v>
      </c>
      <c r="S775" s="14">
        <f t="shared" si="192"/>
        <v>0</v>
      </c>
      <c r="T775" s="14">
        <f t="shared" si="193"/>
        <v>0</v>
      </c>
      <c r="U775" s="14">
        <f t="shared" si="194"/>
        <v>0</v>
      </c>
      <c r="V775" t="str">
        <f>IF(MOD(C775-Settings!$B$32,Settings!$B$33)&lt;Settings!$B$30,"Up","Down")</f>
        <v>Up</v>
      </c>
      <c r="W775" s="15">
        <f>IF(OR(E775&gt;Settings!$B$30,Q775&gt;Settings!$B$37),0,1)</f>
        <v>1</v>
      </c>
      <c r="X775" s="15">
        <f>IF(AND(W775=1,Q775&lt;=Settings!$B$36),1,0)</f>
        <v>1</v>
      </c>
    </row>
    <row r="776" spans="1:24" x14ac:dyDescent="0.25">
      <c r="A776">
        <v>7</v>
      </c>
      <c r="B776">
        <v>51</v>
      </c>
      <c r="C776" s="13">
        <f>Arrivals!F776</f>
        <v>3265.0934604468152</v>
      </c>
      <c r="D776" s="13">
        <f>Arrivals!K776</f>
        <v>300</v>
      </c>
      <c r="E776" s="14">
        <f>D776*8/Settings!$B$28+Settings!$B$29</f>
        <v>24.02</v>
      </c>
      <c r="F776" s="14">
        <f t="shared" si="184"/>
        <v>3265.0934604468152</v>
      </c>
      <c r="G776" s="14">
        <f t="shared" si="182"/>
        <v>3278.7577369299797</v>
      </c>
      <c r="H776" s="14">
        <f t="shared" si="185"/>
        <v>3278.7577369299797</v>
      </c>
      <c r="I776" s="14">
        <f>MOD(H776-Settings!$B$32,Settings!$B$33)</f>
        <v>398.75773692997973</v>
      </c>
      <c r="J776" s="14">
        <f>IF(I776&lt;Settings!$B$30,IF(Settings!$B$30-I776&gt;=E776,H776,H776+(Settings!$B$30-I776)+Settings!$B$31),H776+(Settings!$B$33-I776))</f>
        <v>3278.7577369299797</v>
      </c>
      <c r="K776" s="14">
        <f t="shared" si="186"/>
        <v>3302.7777369299797</v>
      </c>
      <c r="L776" s="14">
        <f t="shared" si="187"/>
        <v>3302.7777369299797</v>
      </c>
      <c r="M776" s="14">
        <f t="shared" si="183"/>
        <v>3285.5332361438036</v>
      </c>
      <c r="N776" s="14">
        <f t="shared" si="188"/>
        <v>3302.7777369299797</v>
      </c>
      <c r="O776" s="13">
        <f>Arrivals!I776</f>
        <v>5.9440319282649208</v>
      </c>
      <c r="P776" s="14">
        <f t="shared" si="189"/>
        <v>3308.7217688582446</v>
      </c>
      <c r="Q776" s="14">
        <f t="shared" si="190"/>
        <v>43.628308411429316</v>
      </c>
      <c r="R776" s="14">
        <f t="shared" si="191"/>
        <v>13.664276483164485</v>
      </c>
      <c r="S776" s="14">
        <f t="shared" si="192"/>
        <v>0</v>
      </c>
      <c r="T776" s="14">
        <f t="shared" si="193"/>
        <v>0</v>
      </c>
      <c r="U776" s="14">
        <f t="shared" si="194"/>
        <v>13.664276483164485</v>
      </c>
      <c r="V776" t="str">
        <f>IF(MOD(C776-Settings!$B$32,Settings!$B$33)&lt;Settings!$B$30,"Up","Down")</f>
        <v>Up</v>
      </c>
      <c r="W776" s="15">
        <f>IF(OR(E776&gt;Settings!$B$30,Q776&gt;Settings!$B$37),0,1)</f>
        <v>1</v>
      </c>
      <c r="X776" s="15">
        <f>IF(AND(W776=1,Q776&lt;=Settings!$B$36),1,0)</f>
        <v>1</v>
      </c>
    </row>
    <row r="777" spans="1:24" x14ac:dyDescent="0.25">
      <c r="A777">
        <v>7</v>
      </c>
      <c r="B777">
        <v>52</v>
      </c>
      <c r="C777" s="13">
        <f>Arrivals!F777</f>
        <v>3284.7209269623622</v>
      </c>
      <c r="D777" s="13">
        <f>Arrivals!K777</f>
        <v>300</v>
      </c>
      <c r="E777" s="14">
        <f>D777*8/Settings!$B$28+Settings!$B$29</f>
        <v>24.02</v>
      </c>
      <c r="F777" s="14">
        <f t="shared" si="184"/>
        <v>3284.7209269623622</v>
      </c>
      <c r="G777" s="14">
        <f t="shared" si="182"/>
        <v>3302.7777369299797</v>
      </c>
      <c r="H777" s="14">
        <f t="shared" si="185"/>
        <v>3302.7777369299797</v>
      </c>
      <c r="I777" s="14">
        <f>MOD(H777-Settings!$B$32,Settings!$B$33)</f>
        <v>422.77773692997971</v>
      </c>
      <c r="J777" s="14">
        <f>IF(I777&lt;Settings!$B$30,IF(Settings!$B$30-I777&gt;=E777,H777,H777+(Settings!$B$30-I777)+Settings!$B$31),H777+(Settings!$B$33-I777))</f>
        <v>3302.7777369299797</v>
      </c>
      <c r="K777" s="14">
        <f t="shared" si="186"/>
        <v>3326.7977369299797</v>
      </c>
      <c r="L777" s="14">
        <f t="shared" si="187"/>
        <v>3326.7977369299797</v>
      </c>
      <c r="M777" s="14">
        <f t="shared" si="183"/>
        <v>3308.7217688582446</v>
      </c>
      <c r="N777" s="14">
        <f t="shared" si="188"/>
        <v>3326.7977369299797</v>
      </c>
      <c r="O777" s="13">
        <f>Arrivals!I777</f>
        <v>4.1972029968103605E-2</v>
      </c>
      <c r="P777" s="14">
        <f t="shared" si="189"/>
        <v>3326.839708959948</v>
      </c>
      <c r="Q777" s="14">
        <f t="shared" si="190"/>
        <v>42.118781997585756</v>
      </c>
      <c r="R777" s="14">
        <f t="shared" si="191"/>
        <v>18.056809967617482</v>
      </c>
      <c r="S777" s="14">
        <f t="shared" si="192"/>
        <v>0</v>
      </c>
      <c r="T777" s="14">
        <f t="shared" si="193"/>
        <v>0</v>
      </c>
      <c r="U777" s="14">
        <f t="shared" si="194"/>
        <v>18.056809967617482</v>
      </c>
      <c r="V777" t="str">
        <f>IF(MOD(C777-Settings!$B$32,Settings!$B$33)&lt;Settings!$B$30,"Up","Down")</f>
        <v>Up</v>
      </c>
      <c r="W777" s="15">
        <f>IF(OR(E777&gt;Settings!$B$30,Q777&gt;Settings!$B$37),0,1)</f>
        <v>1</v>
      </c>
      <c r="X777" s="15">
        <f>IF(AND(W777=1,Q777&lt;=Settings!$B$36),1,0)</f>
        <v>1</v>
      </c>
    </row>
    <row r="778" spans="1:24" x14ac:dyDescent="0.25">
      <c r="A778">
        <v>7</v>
      </c>
      <c r="B778">
        <v>53</v>
      </c>
      <c r="C778" s="13">
        <f>Arrivals!F778</f>
        <v>3302.2689758426363</v>
      </c>
      <c r="D778" s="13">
        <f>Arrivals!K778</f>
        <v>300</v>
      </c>
      <c r="E778" s="14">
        <f>D778*8/Settings!$B$28+Settings!$B$29</f>
        <v>24.02</v>
      </c>
      <c r="F778" s="14">
        <f t="shared" si="184"/>
        <v>3302.2689758426363</v>
      </c>
      <c r="G778" s="14">
        <f t="shared" si="182"/>
        <v>3326.7977369299797</v>
      </c>
      <c r="H778" s="14">
        <f t="shared" si="185"/>
        <v>3326.7977369299797</v>
      </c>
      <c r="I778" s="14">
        <f>MOD(H778-Settings!$B$32,Settings!$B$33)</f>
        <v>446.79773692997969</v>
      </c>
      <c r="J778" s="14">
        <f>IF(I778&lt;Settings!$B$30,IF(Settings!$B$30-I778&gt;=E778,H778,H778+(Settings!$B$30-I778)+Settings!$B$31),H778+(Settings!$B$33-I778))</f>
        <v>3326.7977369299797</v>
      </c>
      <c r="K778" s="14">
        <f t="shared" si="186"/>
        <v>3350.8177369299797</v>
      </c>
      <c r="L778" s="14">
        <f t="shared" si="187"/>
        <v>3350.8177369299797</v>
      </c>
      <c r="M778" s="14">
        <f t="shared" si="183"/>
        <v>3326.839708959948</v>
      </c>
      <c r="N778" s="14">
        <f t="shared" si="188"/>
        <v>3350.8177369299797</v>
      </c>
      <c r="O778" s="13">
        <f>Arrivals!I778</f>
        <v>2.2763082781073742</v>
      </c>
      <c r="P778" s="14">
        <f t="shared" si="189"/>
        <v>3353.0940452080872</v>
      </c>
      <c r="Q778" s="14">
        <f t="shared" si="190"/>
        <v>50.825069365450872</v>
      </c>
      <c r="R778" s="14">
        <f t="shared" si="191"/>
        <v>24.528761087343355</v>
      </c>
      <c r="S778" s="14">
        <f t="shared" si="192"/>
        <v>0</v>
      </c>
      <c r="T778" s="14">
        <f t="shared" si="193"/>
        <v>0</v>
      </c>
      <c r="U778" s="14">
        <f t="shared" si="194"/>
        <v>24.528761087343355</v>
      </c>
      <c r="V778" t="str">
        <f>IF(MOD(C778-Settings!$B$32,Settings!$B$33)&lt;Settings!$B$30,"Up","Down")</f>
        <v>Up</v>
      </c>
      <c r="W778" s="15">
        <f>IF(OR(E778&gt;Settings!$B$30,Q778&gt;Settings!$B$37),0,1)</f>
        <v>1</v>
      </c>
      <c r="X778" s="15">
        <f>IF(AND(W778=1,Q778&lt;=Settings!$B$36),1,0)</f>
        <v>1</v>
      </c>
    </row>
    <row r="779" spans="1:24" x14ac:dyDescent="0.25">
      <c r="A779">
        <v>7</v>
      </c>
      <c r="B779">
        <v>54</v>
      </c>
      <c r="C779" s="13">
        <f>Arrivals!F779</f>
        <v>3459.4501829448632</v>
      </c>
      <c r="D779" s="13">
        <f>Arrivals!K779</f>
        <v>300</v>
      </c>
      <c r="E779" s="14">
        <f>D779*8/Settings!$B$28+Settings!$B$29</f>
        <v>24.02</v>
      </c>
      <c r="F779" s="14">
        <f t="shared" si="184"/>
        <v>3459.4501829448632</v>
      </c>
      <c r="G779" s="14">
        <f t="shared" si="182"/>
        <v>3350.8177369299797</v>
      </c>
      <c r="H779" s="14">
        <f t="shared" si="185"/>
        <v>3459.4501829448632</v>
      </c>
      <c r="I779" s="14">
        <f>MOD(H779-Settings!$B$32,Settings!$B$33)</f>
        <v>579.45018294486317</v>
      </c>
      <c r="J779" s="14">
        <f>IF(I779&lt;Settings!$B$30,IF(Settings!$B$30-I779&gt;=E779,H779,H779+(Settings!$B$30-I779)+Settings!$B$31),H779+(Settings!$B$33-I779))</f>
        <v>3600</v>
      </c>
      <c r="K779" s="14">
        <f t="shared" si="186"/>
        <v>3624.02</v>
      </c>
      <c r="L779" s="14">
        <f t="shared" si="187"/>
        <v>3624.02</v>
      </c>
      <c r="M779" s="14">
        <f t="shared" si="183"/>
        <v>3353.0940452080872</v>
      </c>
      <c r="N779" s="14">
        <f t="shared" si="188"/>
        <v>3624.02</v>
      </c>
      <c r="O779" s="13">
        <f>Arrivals!I779</f>
        <v>2.3024931937864448</v>
      </c>
      <c r="P779" s="14">
        <f t="shared" si="189"/>
        <v>3626.3224931937866</v>
      </c>
      <c r="Q779" s="14">
        <f t="shared" si="190"/>
        <v>166.87231024892344</v>
      </c>
      <c r="R779" s="14">
        <f t="shared" si="191"/>
        <v>0</v>
      </c>
      <c r="S779" s="14">
        <f t="shared" si="192"/>
        <v>140.54981705513683</v>
      </c>
      <c r="T779" s="14">
        <f t="shared" si="193"/>
        <v>0</v>
      </c>
      <c r="U779" s="14">
        <f t="shared" si="194"/>
        <v>140.54981705513683</v>
      </c>
      <c r="V779" t="str">
        <f>IF(MOD(C779-Settings!$B$32,Settings!$B$33)&lt;Settings!$B$30,"Up","Down")</f>
        <v>Up</v>
      </c>
      <c r="W779" s="15">
        <f>IF(OR(E779&gt;Settings!$B$30,Q779&gt;Settings!$B$37),0,1)</f>
        <v>1</v>
      </c>
      <c r="X779" s="15">
        <f>IF(AND(W779=1,Q779&lt;=Settings!$B$36),1,0)</f>
        <v>0</v>
      </c>
    </row>
    <row r="780" spans="1:24" x14ac:dyDescent="0.25">
      <c r="A780">
        <v>7</v>
      </c>
      <c r="B780">
        <v>55</v>
      </c>
      <c r="C780" s="13">
        <f>Arrivals!F780</f>
        <v>3460.5996426659199</v>
      </c>
      <c r="D780" s="13">
        <f>Arrivals!K780</f>
        <v>300</v>
      </c>
      <c r="E780" s="14">
        <f>D780*8/Settings!$B$28+Settings!$B$29</f>
        <v>24.02</v>
      </c>
      <c r="F780" s="14">
        <f t="shared" si="184"/>
        <v>3460.5996426659199</v>
      </c>
      <c r="G780" s="14">
        <f t="shared" si="182"/>
        <v>3624.02</v>
      </c>
      <c r="H780" s="14">
        <f t="shared" si="185"/>
        <v>3624.02</v>
      </c>
      <c r="I780" s="14">
        <f>MOD(H780-Settings!$B$32,Settings!$B$33)</f>
        <v>24.019999999999982</v>
      </c>
      <c r="J780" s="14">
        <f>IF(I780&lt;Settings!$B$30,IF(Settings!$B$30-I780&gt;=E780,H780,H780+(Settings!$B$30-I780)+Settings!$B$31),H780+(Settings!$B$33-I780))</f>
        <v>3624.02</v>
      </c>
      <c r="K780" s="14">
        <f t="shared" si="186"/>
        <v>3648.04</v>
      </c>
      <c r="L780" s="14">
        <f t="shared" si="187"/>
        <v>3648.04</v>
      </c>
      <c r="M780" s="14">
        <f t="shared" si="183"/>
        <v>3626.3224931937866</v>
      </c>
      <c r="N780" s="14">
        <f t="shared" si="188"/>
        <v>3648.04</v>
      </c>
      <c r="O780" s="13">
        <f>Arrivals!I780</f>
        <v>2.8714316489669209</v>
      </c>
      <c r="P780" s="14">
        <f t="shared" si="189"/>
        <v>3650.9114316489668</v>
      </c>
      <c r="Q780" s="14">
        <f t="shared" si="190"/>
        <v>190.31178898304688</v>
      </c>
      <c r="R780" s="14">
        <f t="shared" si="191"/>
        <v>163.42035733408011</v>
      </c>
      <c r="S780" s="14">
        <f t="shared" si="192"/>
        <v>0</v>
      </c>
      <c r="T780" s="14">
        <f t="shared" si="193"/>
        <v>0</v>
      </c>
      <c r="U780" s="14">
        <f t="shared" si="194"/>
        <v>163.42035733408011</v>
      </c>
      <c r="V780" t="str">
        <f>IF(MOD(C780-Settings!$B$32,Settings!$B$33)&lt;Settings!$B$30,"Up","Down")</f>
        <v>Up</v>
      </c>
      <c r="W780" s="15">
        <f>IF(OR(E780&gt;Settings!$B$30,Q780&gt;Settings!$B$37),0,1)</f>
        <v>1</v>
      </c>
      <c r="X780" s="15">
        <f>IF(AND(W780=1,Q780&lt;=Settings!$B$36),1,0)</f>
        <v>0</v>
      </c>
    </row>
    <row r="781" spans="1:24" x14ac:dyDescent="0.25">
      <c r="A781">
        <v>7</v>
      </c>
      <c r="B781">
        <v>56</v>
      </c>
      <c r="C781" s="13">
        <f>Arrivals!F781</f>
        <v>3610.8141655323893</v>
      </c>
      <c r="D781" s="13">
        <f>Arrivals!K781</f>
        <v>300</v>
      </c>
      <c r="E781" s="14">
        <f>D781*8/Settings!$B$28+Settings!$B$29</f>
        <v>24.02</v>
      </c>
      <c r="F781" s="14">
        <f t="shared" si="184"/>
        <v>3610.8141655323893</v>
      </c>
      <c r="G781" s="14">
        <f t="shared" si="182"/>
        <v>3648.04</v>
      </c>
      <c r="H781" s="14">
        <f t="shared" si="185"/>
        <v>3648.04</v>
      </c>
      <c r="I781" s="14">
        <f>MOD(H781-Settings!$B$32,Settings!$B$33)</f>
        <v>48.039999999999964</v>
      </c>
      <c r="J781" s="14">
        <f>IF(I781&lt;Settings!$B$30,IF(Settings!$B$30-I781&gt;=E781,H781,H781+(Settings!$B$30-I781)+Settings!$B$31),H781+(Settings!$B$33-I781))</f>
        <v>3648.04</v>
      </c>
      <c r="K781" s="14">
        <f t="shared" si="186"/>
        <v>3672.06</v>
      </c>
      <c r="L781" s="14">
        <f t="shared" si="187"/>
        <v>3672.06</v>
      </c>
      <c r="M781" s="14">
        <f t="shared" si="183"/>
        <v>3650.9114316489668</v>
      </c>
      <c r="N781" s="14">
        <f t="shared" si="188"/>
        <v>3672.06</v>
      </c>
      <c r="O781" s="13">
        <f>Arrivals!I781</f>
        <v>3.7866216537130413</v>
      </c>
      <c r="P781" s="14">
        <f t="shared" si="189"/>
        <v>3675.8466216537131</v>
      </c>
      <c r="Q781" s="14">
        <f t="shared" si="190"/>
        <v>65.032456121323776</v>
      </c>
      <c r="R781" s="14">
        <f t="shared" si="191"/>
        <v>37.225834467610639</v>
      </c>
      <c r="S781" s="14">
        <f t="shared" si="192"/>
        <v>0</v>
      </c>
      <c r="T781" s="14">
        <f t="shared" si="193"/>
        <v>0</v>
      </c>
      <c r="U781" s="14">
        <f t="shared" si="194"/>
        <v>37.225834467610639</v>
      </c>
      <c r="V781" t="str">
        <f>IF(MOD(C781-Settings!$B$32,Settings!$B$33)&lt;Settings!$B$30,"Up","Down")</f>
        <v>Up</v>
      </c>
      <c r="W781" s="15">
        <f>IF(OR(E781&gt;Settings!$B$30,Q781&gt;Settings!$B$37),0,1)</f>
        <v>1</v>
      </c>
      <c r="X781" s="15">
        <f>IF(AND(W781=1,Q781&lt;=Settings!$B$36),1,0)</f>
        <v>1</v>
      </c>
    </row>
    <row r="782" spans="1:24" x14ac:dyDescent="0.25">
      <c r="A782">
        <v>7</v>
      </c>
      <c r="B782">
        <v>57</v>
      </c>
      <c r="C782" s="13">
        <f>Arrivals!F782</f>
        <v>3634.0621556400902</v>
      </c>
      <c r="D782" s="13">
        <f>Arrivals!K782</f>
        <v>300</v>
      </c>
      <c r="E782" s="14">
        <f>D782*8/Settings!$B$28+Settings!$B$29</f>
        <v>24.02</v>
      </c>
      <c r="F782" s="14">
        <f t="shared" si="184"/>
        <v>3634.0621556400902</v>
      </c>
      <c r="G782" s="14">
        <f t="shared" si="182"/>
        <v>3672.06</v>
      </c>
      <c r="H782" s="14">
        <f t="shared" si="185"/>
        <v>3672.06</v>
      </c>
      <c r="I782" s="14">
        <f>MOD(H782-Settings!$B$32,Settings!$B$33)</f>
        <v>72.059999999999945</v>
      </c>
      <c r="J782" s="14">
        <f>IF(I782&lt;Settings!$B$30,IF(Settings!$B$30-I782&gt;=E782,H782,H782+(Settings!$B$30-I782)+Settings!$B$31),H782+(Settings!$B$33-I782))</f>
        <v>3672.06</v>
      </c>
      <c r="K782" s="14">
        <f t="shared" si="186"/>
        <v>3696.08</v>
      </c>
      <c r="L782" s="14">
        <f t="shared" si="187"/>
        <v>3696.08</v>
      </c>
      <c r="M782" s="14">
        <f t="shared" si="183"/>
        <v>3675.8466216537131</v>
      </c>
      <c r="N782" s="14">
        <f t="shared" si="188"/>
        <v>3696.08</v>
      </c>
      <c r="O782" s="13">
        <f>Arrivals!I782</f>
        <v>1.2454752428477394</v>
      </c>
      <c r="P782" s="14">
        <f t="shared" si="189"/>
        <v>3697.3254752428475</v>
      </c>
      <c r="Q782" s="14">
        <f t="shared" si="190"/>
        <v>63.263319602757292</v>
      </c>
      <c r="R782" s="14">
        <f t="shared" si="191"/>
        <v>37.997844359909777</v>
      </c>
      <c r="S782" s="14">
        <f t="shared" si="192"/>
        <v>0</v>
      </c>
      <c r="T782" s="14">
        <f t="shared" si="193"/>
        <v>0</v>
      </c>
      <c r="U782" s="14">
        <f t="shared" si="194"/>
        <v>37.997844359909777</v>
      </c>
      <c r="V782" t="str">
        <f>IF(MOD(C782-Settings!$B$32,Settings!$B$33)&lt;Settings!$B$30,"Up","Down")</f>
        <v>Up</v>
      </c>
      <c r="W782" s="15">
        <f>IF(OR(E782&gt;Settings!$B$30,Q782&gt;Settings!$B$37),0,1)</f>
        <v>1</v>
      </c>
      <c r="X782" s="15">
        <f>IF(AND(W782=1,Q782&lt;=Settings!$B$36),1,0)</f>
        <v>1</v>
      </c>
    </row>
    <row r="783" spans="1:24" x14ac:dyDescent="0.25">
      <c r="A783">
        <v>7</v>
      </c>
      <c r="B783">
        <v>58</v>
      </c>
      <c r="C783" s="13">
        <f>Arrivals!F783</f>
        <v>3743.6941486295273</v>
      </c>
      <c r="D783" s="13">
        <f>Arrivals!K783</f>
        <v>300</v>
      </c>
      <c r="E783" s="14">
        <f>D783*8/Settings!$B$28+Settings!$B$29</f>
        <v>24.02</v>
      </c>
      <c r="F783" s="14">
        <f t="shared" si="184"/>
        <v>3743.6941486295273</v>
      </c>
      <c r="G783" s="14">
        <f t="shared" si="182"/>
        <v>3696.08</v>
      </c>
      <c r="H783" s="14">
        <f t="shared" si="185"/>
        <v>3743.6941486295273</v>
      </c>
      <c r="I783" s="14">
        <f>MOD(H783-Settings!$B$32,Settings!$B$33)</f>
        <v>143.69414862952726</v>
      </c>
      <c r="J783" s="14">
        <f>IF(I783&lt;Settings!$B$30,IF(Settings!$B$30-I783&gt;=E783,H783,H783+(Settings!$B$30-I783)+Settings!$B$31),H783+(Settings!$B$33-I783))</f>
        <v>3743.6941486295273</v>
      </c>
      <c r="K783" s="14">
        <f t="shared" si="186"/>
        <v>3767.7141486295272</v>
      </c>
      <c r="L783" s="14">
        <f t="shared" si="187"/>
        <v>3767.7141486295272</v>
      </c>
      <c r="M783" s="14">
        <f t="shared" si="183"/>
        <v>3697.3254752428475</v>
      </c>
      <c r="N783" s="14">
        <f t="shared" si="188"/>
        <v>3767.7141486295272</v>
      </c>
      <c r="O783" s="13">
        <f>Arrivals!I783</f>
        <v>6.8337694360365902</v>
      </c>
      <c r="P783" s="14">
        <f t="shared" si="189"/>
        <v>3774.5479180655639</v>
      </c>
      <c r="Q783" s="14">
        <f t="shared" si="190"/>
        <v>30.8537694360366</v>
      </c>
      <c r="R783" s="14">
        <f t="shared" si="191"/>
        <v>0</v>
      </c>
      <c r="S783" s="14">
        <f t="shared" si="192"/>
        <v>0</v>
      </c>
      <c r="T783" s="14">
        <f t="shared" si="193"/>
        <v>0</v>
      </c>
      <c r="U783" s="14">
        <f t="shared" si="194"/>
        <v>0</v>
      </c>
      <c r="V783" t="str">
        <f>IF(MOD(C783-Settings!$B$32,Settings!$B$33)&lt;Settings!$B$30,"Up","Down")</f>
        <v>Up</v>
      </c>
      <c r="W783" s="15">
        <f>IF(OR(E783&gt;Settings!$B$30,Q783&gt;Settings!$B$37),0,1)</f>
        <v>1</v>
      </c>
      <c r="X783" s="15">
        <f>IF(AND(W783=1,Q783&lt;=Settings!$B$36),1,0)</f>
        <v>1</v>
      </c>
    </row>
    <row r="784" spans="1:24" x14ac:dyDescent="0.25">
      <c r="A784">
        <v>7</v>
      </c>
      <c r="B784">
        <v>59</v>
      </c>
      <c r="C784" s="13">
        <f>Arrivals!F784</f>
        <v>3771.3471446620551</v>
      </c>
      <c r="D784" s="13">
        <f>Arrivals!K784</f>
        <v>300</v>
      </c>
      <c r="E784" s="14">
        <f>D784*8/Settings!$B$28+Settings!$B$29</f>
        <v>24.02</v>
      </c>
      <c r="F784" s="14">
        <f t="shared" si="184"/>
        <v>3771.3471446620551</v>
      </c>
      <c r="G784" s="14">
        <f t="shared" si="182"/>
        <v>3767.7141486295272</v>
      </c>
      <c r="H784" s="14">
        <f t="shared" si="185"/>
        <v>3771.3471446620551</v>
      </c>
      <c r="I784" s="14">
        <f>MOD(H784-Settings!$B$32,Settings!$B$33)</f>
        <v>171.34714466205514</v>
      </c>
      <c r="J784" s="14">
        <f>IF(I784&lt;Settings!$B$30,IF(Settings!$B$30-I784&gt;=E784,H784,H784+(Settings!$B$30-I784)+Settings!$B$31),H784+(Settings!$B$33-I784))</f>
        <v>3771.3471446620551</v>
      </c>
      <c r="K784" s="14">
        <f t="shared" si="186"/>
        <v>3795.3671446620551</v>
      </c>
      <c r="L784" s="14">
        <f t="shared" si="187"/>
        <v>3795.3671446620551</v>
      </c>
      <c r="M784" s="14">
        <f t="shared" si="183"/>
        <v>3774.5479180655639</v>
      </c>
      <c r="N784" s="14">
        <f t="shared" si="188"/>
        <v>3795.3671446620551</v>
      </c>
      <c r="O784" s="13">
        <f>Arrivals!I784</f>
        <v>2.3913414561687998</v>
      </c>
      <c r="P784" s="14">
        <f t="shared" si="189"/>
        <v>3797.758486118224</v>
      </c>
      <c r="Q784" s="14">
        <f t="shared" si="190"/>
        <v>26.411341456168884</v>
      </c>
      <c r="R784" s="14">
        <f t="shared" si="191"/>
        <v>0</v>
      </c>
      <c r="S784" s="14">
        <f t="shared" si="192"/>
        <v>0</v>
      </c>
      <c r="T784" s="14">
        <f t="shared" si="193"/>
        <v>0</v>
      </c>
      <c r="U784" s="14">
        <f t="shared" si="194"/>
        <v>0</v>
      </c>
      <c r="V784" t="str">
        <f>IF(MOD(C784-Settings!$B$32,Settings!$B$33)&lt;Settings!$B$30,"Up","Down")</f>
        <v>Up</v>
      </c>
      <c r="W784" s="15">
        <f>IF(OR(E784&gt;Settings!$B$30,Q784&gt;Settings!$B$37),0,1)</f>
        <v>1</v>
      </c>
      <c r="X784" s="15">
        <f>IF(AND(W784=1,Q784&lt;=Settings!$B$36),1,0)</f>
        <v>1</v>
      </c>
    </row>
    <row r="785" spans="1:24" x14ac:dyDescent="0.25">
      <c r="A785">
        <v>7</v>
      </c>
      <c r="B785">
        <v>60</v>
      </c>
      <c r="C785" s="13">
        <f>Arrivals!F785</f>
        <v>3800.3284493875472</v>
      </c>
      <c r="D785" s="13">
        <f>Arrivals!K785</f>
        <v>300</v>
      </c>
      <c r="E785" s="14">
        <f>D785*8/Settings!$B$28+Settings!$B$29</f>
        <v>24.02</v>
      </c>
      <c r="F785" s="14">
        <f t="shared" si="184"/>
        <v>3800.3284493875472</v>
      </c>
      <c r="G785" s="14">
        <f t="shared" si="182"/>
        <v>3795.3671446620551</v>
      </c>
      <c r="H785" s="14">
        <f t="shared" si="185"/>
        <v>3800.3284493875472</v>
      </c>
      <c r="I785" s="14">
        <f>MOD(H785-Settings!$B$32,Settings!$B$33)</f>
        <v>200.32844938754715</v>
      </c>
      <c r="J785" s="14">
        <f>IF(I785&lt;Settings!$B$30,IF(Settings!$B$30-I785&gt;=E785,H785,H785+(Settings!$B$30-I785)+Settings!$B$31),H785+(Settings!$B$33-I785))</f>
        <v>3800.3284493875472</v>
      </c>
      <c r="K785" s="14">
        <f t="shared" si="186"/>
        <v>3824.3484493875471</v>
      </c>
      <c r="L785" s="14">
        <f t="shared" si="187"/>
        <v>3824.3484493875471</v>
      </c>
      <c r="M785" s="14">
        <f t="shared" si="183"/>
        <v>3797.758486118224</v>
      </c>
      <c r="N785" s="14">
        <f t="shared" si="188"/>
        <v>3824.3484493875471</v>
      </c>
      <c r="O785" s="13">
        <f>Arrivals!I785</f>
        <v>0.57950407763828959</v>
      </c>
      <c r="P785" s="14">
        <f t="shared" si="189"/>
        <v>3824.9279534651855</v>
      </c>
      <c r="Q785" s="14">
        <f t="shared" si="190"/>
        <v>24.599504077638358</v>
      </c>
      <c r="R785" s="14">
        <f t="shared" si="191"/>
        <v>0</v>
      </c>
      <c r="S785" s="14">
        <f t="shared" si="192"/>
        <v>0</v>
      </c>
      <c r="T785" s="14">
        <f t="shared" si="193"/>
        <v>0</v>
      </c>
      <c r="U785" s="14">
        <f t="shared" si="194"/>
        <v>0</v>
      </c>
      <c r="V785" t="str">
        <f>IF(MOD(C785-Settings!$B$32,Settings!$B$33)&lt;Settings!$B$30,"Up","Down")</f>
        <v>Up</v>
      </c>
      <c r="W785" s="15">
        <f>IF(OR(E785&gt;Settings!$B$30,Q785&gt;Settings!$B$37),0,1)</f>
        <v>1</v>
      </c>
      <c r="X785" s="15">
        <f>IF(AND(W785=1,Q785&lt;=Settings!$B$36),1,0)</f>
        <v>1</v>
      </c>
    </row>
    <row r="786" spans="1:24" x14ac:dyDescent="0.25">
      <c r="A786">
        <v>7</v>
      </c>
      <c r="B786">
        <v>61</v>
      </c>
      <c r="C786" s="13">
        <f>Arrivals!F786</f>
        <v>3840.252054348874</v>
      </c>
      <c r="D786" s="13">
        <f>Arrivals!K786</f>
        <v>300</v>
      </c>
      <c r="E786" s="14">
        <f>D786*8/Settings!$B$28+Settings!$B$29</f>
        <v>24.02</v>
      </c>
      <c r="F786" s="14">
        <f t="shared" si="184"/>
        <v>3840.252054348874</v>
      </c>
      <c r="G786" s="14">
        <f t="shared" si="182"/>
        <v>3824.3484493875471</v>
      </c>
      <c r="H786" s="14">
        <f t="shared" si="185"/>
        <v>3840.252054348874</v>
      </c>
      <c r="I786" s="14">
        <f>MOD(H786-Settings!$B$32,Settings!$B$33)</f>
        <v>240.25205434887403</v>
      </c>
      <c r="J786" s="14">
        <f>IF(I786&lt;Settings!$B$30,IF(Settings!$B$30-I786&gt;=E786,H786,H786+(Settings!$B$30-I786)+Settings!$B$31),H786+(Settings!$B$33-I786))</f>
        <v>3840.252054348874</v>
      </c>
      <c r="K786" s="14">
        <f t="shared" si="186"/>
        <v>3864.272054348874</v>
      </c>
      <c r="L786" s="14">
        <f t="shared" si="187"/>
        <v>3864.272054348874</v>
      </c>
      <c r="M786" s="14">
        <f t="shared" si="183"/>
        <v>3824.9279534651855</v>
      </c>
      <c r="N786" s="14">
        <f t="shared" si="188"/>
        <v>3864.272054348874</v>
      </c>
      <c r="O786" s="13">
        <f>Arrivals!I786</f>
        <v>5.83933049255333</v>
      </c>
      <c r="P786" s="14">
        <f t="shared" si="189"/>
        <v>3870.1113848414275</v>
      </c>
      <c r="Q786" s="14">
        <f t="shared" si="190"/>
        <v>29.859330492553454</v>
      </c>
      <c r="R786" s="14">
        <f t="shared" si="191"/>
        <v>0</v>
      </c>
      <c r="S786" s="14">
        <f t="shared" si="192"/>
        <v>0</v>
      </c>
      <c r="T786" s="14">
        <f t="shared" si="193"/>
        <v>0</v>
      </c>
      <c r="U786" s="14">
        <f t="shared" si="194"/>
        <v>0</v>
      </c>
      <c r="V786" t="str">
        <f>IF(MOD(C786-Settings!$B$32,Settings!$B$33)&lt;Settings!$B$30,"Up","Down")</f>
        <v>Up</v>
      </c>
      <c r="W786" s="15">
        <f>IF(OR(E786&gt;Settings!$B$30,Q786&gt;Settings!$B$37),0,1)</f>
        <v>1</v>
      </c>
      <c r="X786" s="15">
        <f>IF(AND(W786=1,Q786&lt;=Settings!$B$36),1,0)</f>
        <v>1</v>
      </c>
    </row>
    <row r="787" spans="1:24" x14ac:dyDescent="0.25">
      <c r="A787">
        <v>7</v>
      </c>
      <c r="B787">
        <v>62</v>
      </c>
      <c r="C787" s="13">
        <f>Arrivals!F787</f>
        <v>3840.528761982363</v>
      </c>
      <c r="D787" s="13">
        <f>Arrivals!K787</f>
        <v>300</v>
      </c>
      <c r="E787" s="14">
        <f>D787*8/Settings!$B$28+Settings!$B$29</f>
        <v>24.02</v>
      </c>
      <c r="F787" s="14">
        <f t="shared" si="184"/>
        <v>3840.528761982363</v>
      </c>
      <c r="G787" s="14">
        <f t="shared" si="182"/>
        <v>3864.272054348874</v>
      </c>
      <c r="H787" s="14">
        <f t="shared" si="185"/>
        <v>3864.272054348874</v>
      </c>
      <c r="I787" s="14">
        <f>MOD(H787-Settings!$B$32,Settings!$B$33)</f>
        <v>264.27205434887401</v>
      </c>
      <c r="J787" s="14">
        <f>IF(I787&lt;Settings!$B$30,IF(Settings!$B$30-I787&gt;=E787,H787,H787+(Settings!$B$30-I787)+Settings!$B$31),H787+(Settings!$B$33-I787))</f>
        <v>3864.272054348874</v>
      </c>
      <c r="K787" s="14">
        <f t="shared" si="186"/>
        <v>3888.292054348874</v>
      </c>
      <c r="L787" s="14">
        <f t="shared" si="187"/>
        <v>3888.292054348874</v>
      </c>
      <c r="M787" s="14">
        <f t="shared" si="183"/>
        <v>3870.1113848414275</v>
      </c>
      <c r="N787" s="14">
        <f t="shared" si="188"/>
        <v>3888.292054348874</v>
      </c>
      <c r="O787" s="13">
        <f>Arrivals!I787</f>
        <v>0.65747737912028692</v>
      </c>
      <c r="P787" s="14">
        <f t="shared" si="189"/>
        <v>3888.9495317279943</v>
      </c>
      <c r="Q787" s="14">
        <f t="shared" si="190"/>
        <v>48.420769745631333</v>
      </c>
      <c r="R787" s="14">
        <f t="shared" si="191"/>
        <v>23.743292366511014</v>
      </c>
      <c r="S787" s="14">
        <f t="shared" si="192"/>
        <v>0</v>
      </c>
      <c r="T787" s="14">
        <f t="shared" si="193"/>
        <v>0</v>
      </c>
      <c r="U787" s="14">
        <f t="shared" si="194"/>
        <v>23.743292366511014</v>
      </c>
      <c r="V787" t="str">
        <f>IF(MOD(C787-Settings!$B$32,Settings!$B$33)&lt;Settings!$B$30,"Up","Down")</f>
        <v>Up</v>
      </c>
      <c r="W787" s="15">
        <f>IF(OR(E787&gt;Settings!$B$30,Q787&gt;Settings!$B$37),0,1)</f>
        <v>1</v>
      </c>
      <c r="X787" s="15">
        <f>IF(AND(W787=1,Q787&lt;=Settings!$B$36),1,0)</f>
        <v>1</v>
      </c>
    </row>
    <row r="788" spans="1:24" x14ac:dyDescent="0.25">
      <c r="A788">
        <v>7</v>
      </c>
      <c r="B788">
        <v>63</v>
      </c>
      <c r="C788" s="13">
        <f>Arrivals!F788</f>
        <v>3864.7334950391291</v>
      </c>
      <c r="D788" s="13">
        <f>Arrivals!K788</f>
        <v>300</v>
      </c>
      <c r="E788" s="14">
        <f>D788*8/Settings!$B$28+Settings!$B$29</f>
        <v>24.02</v>
      </c>
      <c r="F788" s="14">
        <f t="shared" si="184"/>
        <v>3864.7334950391291</v>
      </c>
      <c r="G788" s="14">
        <f t="shared" si="182"/>
        <v>3888.292054348874</v>
      </c>
      <c r="H788" s="14">
        <f t="shared" si="185"/>
        <v>3888.292054348874</v>
      </c>
      <c r="I788" s="14">
        <f>MOD(H788-Settings!$B$32,Settings!$B$33)</f>
        <v>288.29205434887399</v>
      </c>
      <c r="J788" s="14">
        <f>IF(I788&lt;Settings!$B$30,IF(Settings!$B$30-I788&gt;=E788,H788,H788+(Settings!$B$30-I788)+Settings!$B$31),H788+(Settings!$B$33-I788))</f>
        <v>3888.292054348874</v>
      </c>
      <c r="K788" s="14">
        <f t="shared" si="186"/>
        <v>3912.312054348874</v>
      </c>
      <c r="L788" s="14">
        <f t="shared" si="187"/>
        <v>3912.312054348874</v>
      </c>
      <c r="M788" s="14">
        <f t="shared" si="183"/>
        <v>3888.9495317279943</v>
      </c>
      <c r="N788" s="14">
        <f t="shared" si="188"/>
        <v>3912.312054348874</v>
      </c>
      <c r="O788" s="13">
        <f>Arrivals!I788</f>
        <v>2.4684312352631865</v>
      </c>
      <c r="P788" s="14">
        <f t="shared" si="189"/>
        <v>3914.7804855841373</v>
      </c>
      <c r="Q788" s="14">
        <f t="shared" si="190"/>
        <v>50.046990545008157</v>
      </c>
      <c r="R788" s="14">
        <f t="shared" si="191"/>
        <v>23.558559309744851</v>
      </c>
      <c r="S788" s="14">
        <f t="shared" si="192"/>
        <v>0</v>
      </c>
      <c r="T788" s="14">
        <f t="shared" si="193"/>
        <v>0</v>
      </c>
      <c r="U788" s="14">
        <f t="shared" si="194"/>
        <v>23.558559309744851</v>
      </c>
      <c r="V788" t="str">
        <f>IF(MOD(C788-Settings!$B$32,Settings!$B$33)&lt;Settings!$B$30,"Up","Down")</f>
        <v>Up</v>
      </c>
      <c r="W788" s="15">
        <f>IF(OR(E788&gt;Settings!$B$30,Q788&gt;Settings!$B$37),0,1)</f>
        <v>1</v>
      </c>
      <c r="X788" s="15">
        <f>IF(AND(W788=1,Q788&lt;=Settings!$B$36),1,0)</f>
        <v>1</v>
      </c>
    </row>
    <row r="789" spans="1:24" x14ac:dyDescent="0.25">
      <c r="A789">
        <v>7</v>
      </c>
      <c r="B789">
        <v>64</v>
      </c>
      <c r="C789" s="13">
        <f>Arrivals!F789</f>
        <v>3886.8022610139255</v>
      </c>
      <c r="D789" s="13">
        <f>Arrivals!K789</f>
        <v>300</v>
      </c>
      <c r="E789" s="14">
        <f>D789*8/Settings!$B$28+Settings!$B$29</f>
        <v>24.02</v>
      </c>
      <c r="F789" s="14">
        <f t="shared" si="184"/>
        <v>3886.8022610139255</v>
      </c>
      <c r="G789" s="14">
        <f t="shared" si="182"/>
        <v>3912.312054348874</v>
      </c>
      <c r="H789" s="14">
        <f t="shared" si="185"/>
        <v>3912.312054348874</v>
      </c>
      <c r="I789" s="14">
        <f>MOD(H789-Settings!$B$32,Settings!$B$33)</f>
        <v>312.31205434887397</v>
      </c>
      <c r="J789" s="14">
        <f>IF(I789&lt;Settings!$B$30,IF(Settings!$B$30-I789&gt;=E789,H789,H789+(Settings!$B$30-I789)+Settings!$B$31),H789+(Settings!$B$33-I789))</f>
        <v>3912.312054348874</v>
      </c>
      <c r="K789" s="14">
        <f t="shared" si="186"/>
        <v>3936.332054348874</v>
      </c>
      <c r="L789" s="14">
        <f t="shared" si="187"/>
        <v>3936.332054348874</v>
      </c>
      <c r="M789" s="14">
        <f t="shared" si="183"/>
        <v>3914.7804855841373</v>
      </c>
      <c r="N789" s="14">
        <f t="shared" si="188"/>
        <v>3936.332054348874</v>
      </c>
      <c r="O789" s="13">
        <f>Arrivals!I789</f>
        <v>3.4796806050557936</v>
      </c>
      <c r="P789" s="14">
        <f t="shared" si="189"/>
        <v>3939.8117349539298</v>
      </c>
      <c r="Q789" s="14">
        <f t="shared" si="190"/>
        <v>53.009473940004227</v>
      </c>
      <c r="R789" s="14">
        <f t="shared" si="191"/>
        <v>25.509793334948426</v>
      </c>
      <c r="S789" s="14">
        <f t="shared" si="192"/>
        <v>0</v>
      </c>
      <c r="T789" s="14">
        <f t="shared" si="193"/>
        <v>0</v>
      </c>
      <c r="U789" s="14">
        <f t="shared" si="194"/>
        <v>25.509793334948426</v>
      </c>
      <c r="V789" t="str">
        <f>IF(MOD(C789-Settings!$B$32,Settings!$B$33)&lt;Settings!$B$30,"Up","Down")</f>
        <v>Up</v>
      </c>
      <c r="W789" s="15">
        <f>IF(OR(E789&gt;Settings!$B$30,Q789&gt;Settings!$B$37),0,1)</f>
        <v>1</v>
      </c>
      <c r="X789" s="15">
        <f>IF(AND(W789=1,Q789&lt;=Settings!$B$36),1,0)</f>
        <v>1</v>
      </c>
    </row>
    <row r="790" spans="1:24" x14ac:dyDescent="0.25">
      <c r="A790">
        <v>7</v>
      </c>
      <c r="B790">
        <v>65</v>
      </c>
      <c r="C790" s="13">
        <f>Arrivals!F790</f>
        <v>3918.2919546238122</v>
      </c>
      <c r="D790" s="13">
        <f>Arrivals!K790</f>
        <v>300</v>
      </c>
      <c r="E790" s="14">
        <f>D790*8/Settings!$B$28+Settings!$B$29</f>
        <v>24.02</v>
      </c>
      <c r="F790" s="14">
        <f t="shared" si="184"/>
        <v>3918.2919546238122</v>
      </c>
      <c r="G790" s="14">
        <f t="shared" si="182"/>
        <v>3936.332054348874</v>
      </c>
      <c r="H790" s="14">
        <f t="shared" si="185"/>
        <v>3936.332054348874</v>
      </c>
      <c r="I790" s="14">
        <f>MOD(H790-Settings!$B$32,Settings!$B$33)</f>
        <v>336.33205434887395</v>
      </c>
      <c r="J790" s="14">
        <f>IF(I790&lt;Settings!$B$30,IF(Settings!$B$30-I790&gt;=E790,H790,H790+(Settings!$B$30-I790)+Settings!$B$31),H790+(Settings!$B$33-I790))</f>
        <v>3936.332054348874</v>
      </c>
      <c r="K790" s="14">
        <f t="shared" si="186"/>
        <v>3960.3520543488739</v>
      </c>
      <c r="L790" s="14">
        <f t="shared" si="187"/>
        <v>3960.3520543488739</v>
      </c>
      <c r="M790" s="14">
        <f t="shared" si="183"/>
        <v>3939.8117349539298</v>
      </c>
      <c r="N790" s="14">
        <f t="shared" si="188"/>
        <v>3960.3520543488739</v>
      </c>
      <c r="O790" s="13">
        <f>Arrivals!I790</f>
        <v>0.50701286513303145</v>
      </c>
      <c r="P790" s="14">
        <f t="shared" si="189"/>
        <v>3960.8590672140072</v>
      </c>
      <c r="Q790" s="14">
        <f t="shared" si="190"/>
        <v>42.567112590194938</v>
      </c>
      <c r="R790" s="14">
        <f t="shared" si="191"/>
        <v>18.040099725061737</v>
      </c>
      <c r="S790" s="14">
        <f t="shared" si="192"/>
        <v>0</v>
      </c>
      <c r="T790" s="14">
        <f t="shared" si="193"/>
        <v>0</v>
      </c>
      <c r="U790" s="14">
        <f t="shared" si="194"/>
        <v>18.040099725061737</v>
      </c>
      <c r="V790" t="str">
        <f>IF(MOD(C790-Settings!$B$32,Settings!$B$33)&lt;Settings!$B$30,"Up","Down")</f>
        <v>Up</v>
      </c>
      <c r="W790" s="15">
        <f>IF(OR(E790&gt;Settings!$B$30,Q790&gt;Settings!$B$37),0,1)</f>
        <v>1</v>
      </c>
      <c r="X790" s="15">
        <f>IF(AND(W790=1,Q790&lt;=Settings!$B$36),1,0)</f>
        <v>1</v>
      </c>
    </row>
    <row r="791" spans="1:24" x14ac:dyDescent="0.25">
      <c r="A791">
        <v>7</v>
      </c>
      <c r="B791">
        <v>66</v>
      </c>
      <c r="C791" s="13">
        <f>Arrivals!F791</f>
        <v>3919.5671505431037</v>
      </c>
      <c r="D791" s="13">
        <f>Arrivals!K791</f>
        <v>300</v>
      </c>
      <c r="E791" s="14">
        <f>D791*8/Settings!$B$28+Settings!$B$29</f>
        <v>24.02</v>
      </c>
      <c r="F791" s="14">
        <f t="shared" si="184"/>
        <v>3919.5671505431037</v>
      </c>
      <c r="G791" s="14">
        <f t="shared" ref="G791:G822" si="195">K790</f>
        <v>3960.3520543488739</v>
      </c>
      <c r="H791" s="14">
        <f t="shared" si="185"/>
        <v>3960.3520543488739</v>
      </c>
      <c r="I791" s="14">
        <f>MOD(H791-Settings!$B$32,Settings!$B$33)</f>
        <v>360.35205434887393</v>
      </c>
      <c r="J791" s="14">
        <f>IF(I791&lt;Settings!$B$30,IF(Settings!$B$30-I791&gt;=E791,H791,H791+(Settings!$B$30-I791)+Settings!$B$31),H791+(Settings!$B$33-I791))</f>
        <v>3960.3520543488739</v>
      </c>
      <c r="K791" s="14">
        <f t="shared" si="186"/>
        <v>3984.3720543488739</v>
      </c>
      <c r="L791" s="14">
        <f t="shared" si="187"/>
        <v>3984.3720543488739</v>
      </c>
      <c r="M791" s="14">
        <f t="shared" ref="M791:M822" si="196">P790</f>
        <v>3960.8590672140072</v>
      </c>
      <c r="N791" s="14">
        <f t="shared" si="188"/>
        <v>3984.3720543488739</v>
      </c>
      <c r="O791" s="13">
        <f>Arrivals!I791</f>
        <v>7.7434478256779897</v>
      </c>
      <c r="P791" s="14">
        <f t="shared" si="189"/>
        <v>3992.1155021745517</v>
      </c>
      <c r="Q791" s="14">
        <f t="shared" si="190"/>
        <v>72.548351631447986</v>
      </c>
      <c r="R791" s="14">
        <f t="shared" si="191"/>
        <v>40.784903805770227</v>
      </c>
      <c r="S791" s="14">
        <f t="shared" si="192"/>
        <v>0</v>
      </c>
      <c r="T791" s="14">
        <f t="shared" si="193"/>
        <v>0</v>
      </c>
      <c r="U791" s="14">
        <f t="shared" si="194"/>
        <v>40.784903805770227</v>
      </c>
      <c r="V791" t="str">
        <f>IF(MOD(C791-Settings!$B$32,Settings!$B$33)&lt;Settings!$B$30,"Up","Down")</f>
        <v>Up</v>
      </c>
      <c r="W791" s="15">
        <f>IF(OR(E791&gt;Settings!$B$30,Q791&gt;Settings!$B$37),0,1)</f>
        <v>1</v>
      </c>
      <c r="X791" s="15">
        <f>IF(AND(W791=1,Q791&lt;=Settings!$B$36),1,0)</f>
        <v>1</v>
      </c>
    </row>
    <row r="792" spans="1:24" x14ac:dyDescent="0.25">
      <c r="A792">
        <v>7</v>
      </c>
      <c r="B792">
        <v>67</v>
      </c>
      <c r="C792" s="13">
        <f>Arrivals!F792</f>
        <v>3953.7706743246354</v>
      </c>
      <c r="D792" s="13">
        <f>Arrivals!K792</f>
        <v>300</v>
      </c>
      <c r="E792" s="14">
        <f>D792*8/Settings!$B$28+Settings!$B$29</f>
        <v>24.02</v>
      </c>
      <c r="F792" s="14">
        <f t="shared" si="184"/>
        <v>3953.7706743246354</v>
      </c>
      <c r="G792" s="14">
        <f t="shared" si="195"/>
        <v>3984.3720543488739</v>
      </c>
      <c r="H792" s="14">
        <f t="shared" si="185"/>
        <v>3984.3720543488739</v>
      </c>
      <c r="I792" s="14">
        <f>MOD(H792-Settings!$B$32,Settings!$B$33)</f>
        <v>384.37205434887392</v>
      </c>
      <c r="J792" s="14">
        <f>IF(I792&lt;Settings!$B$30,IF(Settings!$B$30-I792&gt;=E792,H792,H792+(Settings!$B$30-I792)+Settings!$B$31),H792+(Settings!$B$33-I792))</f>
        <v>3984.3720543488739</v>
      </c>
      <c r="K792" s="14">
        <f t="shared" si="186"/>
        <v>4008.3920543488739</v>
      </c>
      <c r="L792" s="14">
        <f t="shared" si="187"/>
        <v>4008.3920543488739</v>
      </c>
      <c r="M792" s="14">
        <f t="shared" si="196"/>
        <v>3992.1155021745517</v>
      </c>
      <c r="N792" s="14">
        <f t="shared" si="188"/>
        <v>4008.3920543488739</v>
      </c>
      <c r="O792" s="13">
        <f>Arrivals!I792</f>
        <v>5.5881690296843516</v>
      </c>
      <c r="P792" s="14">
        <f t="shared" si="189"/>
        <v>4013.9802233785581</v>
      </c>
      <c r="Q792" s="14">
        <f t="shared" si="190"/>
        <v>60.209549053922728</v>
      </c>
      <c r="R792" s="14">
        <f t="shared" si="191"/>
        <v>30.601380024238551</v>
      </c>
      <c r="S792" s="14">
        <f t="shared" si="192"/>
        <v>0</v>
      </c>
      <c r="T792" s="14">
        <f t="shared" si="193"/>
        <v>0</v>
      </c>
      <c r="U792" s="14">
        <f t="shared" si="194"/>
        <v>30.601380024238551</v>
      </c>
      <c r="V792" t="str">
        <f>IF(MOD(C792-Settings!$B$32,Settings!$B$33)&lt;Settings!$B$30,"Up","Down")</f>
        <v>Up</v>
      </c>
      <c r="W792" s="15">
        <f>IF(OR(E792&gt;Settings!$B$30,Q792&gt;Settings!$B$37),0,1)</f>
        <v>1</v>
      </c>
      <c r="X792" s="15">
        <f>IF(AND(W792=1,Q792&lt;=Settings!$B$36),1,0)</f>
        <v>1</v>
      </c>
    </row>
    <row r="793" spans="1:24" x14ac:dyDescent="0.25">
      <c r="A793">
        <v>7</v>
      </c>
      <c r="B793">
        <v>68</v>
      </c>
      <c r="C793" s="13">
        <f>Arrivals!F793</f>
        <v>4042.5143566785227</v>
      </c>
      <c r="D793" s="13">
        <f>Arrivals!K793</f>
        <v>300</v>
      </c>
      <c r="E793" s="14">
        <f>D793*8/Settings!$B$28+Settings!$B$29</f>
        <v>24.02</v>
      </c>
      <c r="F793" s="14">
        <f t="shared" si="184"/>
        <v>4042.5143566785227</v>
      </c>
      <c r="G793" s="14">
        <f t="shared" si="195"/>
        <v>4008.3920543488739</v>
      </c>
      <c r="H793" s="14">
        <f t="shared" si="185"/>
        <v>4042.5143566785227</v>
      </c>
      <c r="I793" s="14">
        <f>MOD(H793-Settings!$B$32,Settings!$B$33)</f>
        <v>442.51435667852274</v>
      </c>
      <c r="J793" s="14">
        <f>IF(I793&lt;Settings!$B$30,IF(Settings!$B$30-I793&gt;=E793,H793,H793+(Settings!$B$30-I793)+Settings!$B$31),H793+(Settings!$B$33-I793))</f>
        <v>4042.5143566785227</v>
      </c>
      <c r="K793" s="14">
        <f t="shared" si="186"/>
        <v>4066.5343566785227</v>
      </c>
      <c r="L793" s="14">
        <f t="shared" si="187"/>
        <v>4066.5343566785227</v>
      </c>
      <c r="M793" s="14">
        <f t="shared" si="196"/>
        <v>4013.9802233785581</v>
      </c>
      <c r="N793" s="14">
        <f t="shared" si="188"/>
        <v>4066.5343566785227</v>
      </c>
      <c r="O793" s="13">
        <f>Arrivals!I793</f>
        <v>0.73642727107296579</v>
      </c>
      <c r="P793" s="14">
        <f t="shared" si="189"/>
        <v>4067.2707839495956</v>
      </c>
      <c r="Q793" s="14">
        <f t="shared" si="190"/>
        <v>24.75642727107288</v>
      </c>
      <c r="R793" s="14">
        <f t="shared" si="191"/>
        <v>0</v>
      </c>
      <c r="S793" s="14">
        <f t="shared" si="192"/>
        <v>0</v>
      </c>
      <c r="T793" s="14">
        <f t="shared" si="193"/>
        <v>0</v>
      </c>
      <c r="U793" s="14">
        <f t="shared" si="194"/>
        <v>0</v>
      </c>
      <c r="V793" t="str">
        <f>IF(MOD(C793-Settings!$B$32,Settings!$B$33)&lt;Settings!$B$30,"Up","Down")</f>
        <v>Up</v>
      </c>
      <c r="W793" s="15">
        <f>IF(OR(E793&gt;Settings!$B$30,Q793&gt;Settings!$B$37),0,1)</f>
        <v>1</v>
      </c>
      <c r="X793" s="15">
        <f>IF(AND(W793=1,Q793&lt;=Settings!$B$36),1,0)</f>
        <v>1</v>
      </c>
    </row>
    <row r="794" spans="1:24" x14ac:dyDescent="0.25">
      <c r="A794">
        <v>7</v>
      </c>
      <c r="B794">
        <v>69</v>
      </c>
      <c r="C794" s="13">
        <f>Arrivals!F794</f>
        <v>4084.1733717470279</v>
      </c>
      <c r="D794" s="13">
        <f>Arrivals!K794</f>
        <v>300</v>
      </c>
      <c r="E794" s="14">
        <f>D794*8/Settings!$B$28+Settings!$B$29</f>
        <v>24.02</v>
      </c>
      <c r="F794" s="14">
        <f t="shared" si="184"/>
        <v>4084.1733717470279</v>
      </c>
      <c r="G794" s="14">
        <f t="shared" si="195"/>
        <v>4066.5343566785227</v>
      </c>
      <c r="H794" s="14">
        <f t="shared" si="185"/>
        <v>4084.1733717470279</v>
      </c>
      <c r="I794" s="14">
        <f>MOD(H794-Settings!$B$32,Settings!$B$33)</f>
        <v>484.17337174702789</v>
      </c>
      <c r="J794" s="14">
        <f>IF(I794&lt;Settings!$B$30,IF(Settings!$B$30-I794&gt;=E794,H794,H794+(Settings!$B$30-I794)+Settings!$B$31),H794+(Settings!$B$33-I794))</f>
        <v>4084.1733717470279</v>
      </c>
      <c r="K794" s="14">
        <f t="shared" si="186"/>
        <v>4108.1933717470283</v>
      </c>
      <c r="L794" s="14">
        <f t="shared" si="187"/>
        <v>4108.1933717470283</v>
      </c>
      <c r="M794" s="14">
        <f t="shared" si="196"/>
        <v>4067.2707839495956</v>
      </c>
      <c r="N794" s="14">
        <f t="shared" si="188"/>
        <v>4108.1933717470283</v>
      </c>
      <c r="O794" s="13">
        <f>Arrivals!I794</f>
        <v>0.64268589891183014</v>
      </c>
      <c r="P794" s="14">
        <f t="shared" si="189"/>
        <v>4108.8360576459399</v>
      </c>
      <c r="Q794" s="14">
        <f t="shared" si="190"/>
        <v>24.662685898912059</v>
      </c>
      <c r="R794" s="14">
        <f t="shared" si="191"/>
        <v>0</v>
      </c>
      <c r="S794" s="14">
        <f t="shared" si="192"/>
        <v>0</v>
      </c>
      <c r="T794" s="14">
        <f t="shared" si="193"/>
        <v>0</v>
      </c>
      <c r="U794" s="14">
        <f t="shared" si="194"/>
        <v>0</v>
      </c>
      <c r="V794" t="str">
        <f>IF(MOD(C794-Settings!$B$32,Settings!$B$33)&lt;Settings!$B$30,"Up","Down")</f>
        <v>Up</v>
      </c>
      <c r="W794" s="15">
        <f>IF(OR(E794&gt;Settings!$B$30,Q794&gt;Settings!$B$37),0,1)</f>
        <v>1</v>
      </c>
      <c r="X794" s="15">
        <f>IF(AND(W794=1,Q794&lt;=Settings!$B$36),1,0)</f>
        <v>1</v>
      </c>
    </row>
    <row r="795" spans="1:24" x14ac:dyDescent="0.25">
      <c r="A795">
        <v>7</v>
      </c>
      <c r="B795">
        <v>70</v>
      </c>
      <c r="C795" s="13">
        <f>Arrivals!F795</f>
        <v>4107.6795326786623</v>
      </c>
      <c r="D795" s="13">
        <f>Arrivals!K795</f>
        <v>300</v>
      </c>
      <c r="E795" s="14">
        <f>D795*8/Settings!$B$28+Settings!$B$29</f>
        <v>24.02</v>
      </c>
      <c r="F795" s="14">
        <f t="shared" si="184"/>
        <v>4107.6795326786623</v>
      </c>
      <c r="G795" s="14">
        <f t="shared" si="195"/>
        <v>4108.1933717470283</v>
      </c>
      <c r="H795" s="14">
        <f t="shared" si="185"/>
        <v>4108.1933717470283</v>
      </c>
      <c r="I795" s="14">
        <f>MOD(H795-Settings!$B$32,Settings!$B$33)</f>
        <v>508.19337174702832</v>
      </c>
      <c r="J795" s="14">
        <f>IF(I795&lt;Settings!$B$30,IF(Settings!$B$30-I795&gt;=E795,H795,H795+(Settings!$B$30-I795)+Settings!$B$31),H795+(Settings!$B$33-I795))</f>
        <v>4108.1933717470283</v>
      </c>
      <c r="K795" s="14">
        <f t="shared" si="186"/>
        <v>4132.2133717470288</v>
      </c>
      <c r="L795" s="14">
        <f t="shared" si="187"/>
        <v>4132.2133717470288</v>
      </c>
      <c r="M795" s="14">
        <f t="shared" si="196"/>
        <v>4108.8360576459399</v>
      </c>
      <c r="N795" s="14">
        <f t="shared" si="188"/>
        <v>4132.2133717470288</v>
      </c>
      <c r="O795" s="13">
        <f>Arrivals!I795</f>
        <v>4.0091257975994701</v>
      </c>
      <c r="P795" s="14">
        <f t="shared" si="189"/>
        <v>4136.2224975446279</v>
      </c>
      <c r="Q795" s="14">
        <f t="shared" si="190"/>
        <v>28.542964865965587</v>
      </c>
      <c r="R795" s="14">
        <f t="shared" si="191"/>
        <v>0.51383906836599635</v>
      </c>
      <c r="S795" s="14">
        <f t="shared" si="192"/>
        <v>0</v>
      </c>
      <c r="T795" s="14">
        <f t="shared" si="193"/>
        <v>0</v>
      </c>
      <c r="U795" s="14">
        <f t="shared" si="194"/>
        <v>0.51383906836599635</v>
      </c>
      <c r="V795" t="str">
        <f>IF(MOD(C795-Settings!$B$32,Settings!$B$33)&lt;Settings!$B$30,"Up","Down")</f>
        <v>Up</v>
      </c>
      <c r="W795" s="15">
        <f>IF(OR(E795&gt;Settings!$B$30,Q795&gt;Settings!$B$37),0,1)</f>
        <v>1</v>
      </c>
      <c r="X795" s="15">
        <f>IF(AND(W795=1,Q795&lt;=Settings!$B$36),1,0)</f>
        <v>1</v>
      </c>
    </row>
    <row r="796" spans="1:24" x14ac:dyDescent="0.25">
      <c r="A796">
        <v>7</v>
      </c>
      <c r="B796">
        <v>71</v>
      </c>
      <c r="C796" s="13">
        <f>Arrivals!F796</f>
        <v>4210.9859858495247</v>
      </c>
      <c r="D796" s="13">
        <f>Arrivals!K796</f>
        <v>300</v>
      </c>
      <c r="E796" s="14">
        <f>D796*8/Settings!$B$28+Settings!$B$29</f>
        <v>24.02</v>
      </c>
      <c r="F796" s="14">
        <f t="shared" si="184"/>
        <v>4210.9859858495247</v>
      </c>
      <c r="G796" s="14">
        <f t="shared" si="195"/>
        <v>4132.2133717470288</v>
      </c>
      <c r="H796" s="14">
        <f t="shared" si="185"/>
        <v>4210.9859858495247</v>
      </c>
      <c r="I796" s="14">
        <f>MOD(H796-Settings!$B$32,Settings!$B$33)</f>
        <v>610.9859858495247</v>
      </c>
      <c r="J796" s="14">
        <f>IF(I796&lt;Settings!$B$30,IF(Settings!$B$30-I796&gt;=E796,H796,H796+(Settings!$B$30-I796)+Settings!$B$31),H796+(Settings!$B$33-I796))</f>
        <v>4320</v>
      </c>
      <c r="K796" s="14">
        <f t="shared" si="186"/>
        <v>4344.0200000000004</v>
      </c>
      <c r="L796" s="14">
        <f t="shared" si="187"/>
        <v>4344.0200000000004</v>
      </c>
      <c r="M796" s="14">
        <f t="shared" si="196"/>
        <v>4136.2224975446279</v>
      </c>
      <c r="N796" s="14">
        <f t="shared" si="188"/>
        <v>4344.0200000000004</v>
      </c>
      <c r="O796" s="13">
        <f>Arrivals!I796</f>
        <v>0.60440956090265918</v>
      </c>
      <c r="P796" s="14">
        <f t="shared" si="189"/>
        <v>4344.6244095609027</v>
      </c>
      <c r="Q796" s="14">
        <f t="shared" si="190"/>
        <v>133.63842371137798</v>
      </c>
      <c r="R796" s="14">
        <f t="shared" si="191"/>
        <v>0</v>
      </c>
      <c r="S796" s="14">
        <f t="shared" si="192"/>
        <v>109.0140141504753</v>
      </c>
      <c r="T796" s="14">
        <f t="shared" si="193"/>
        <v>0</v>
      </c>
      <c r="U796" s="14">
        <f t="shared" si="194"/>
        <v>109.0140141504753</v>
      </c>
      <c r="V796" t="str">
        <f>IF(MOD(C796-Settings!$B$32,Settings!$B$33)&lt;Settings!$B$30,"Up","Down")</f>
        <v>Down</v>
      </c>
      <c r="W796" s="15">
        <f>IF(OR(E796&gt;Settings!$B$30,Q796&gt;Settings!$B$37),0,1)</f>
        <v>1</v>
      </c>
      <c r="X796" s="15">
        <f>IF(AND(W796=1,Q796&lt;=Settings!$B$36),1,0)</f>
        <v>0</v>
      </c>
    </row>
    <row r="797" spans="1:24" x14ac:dyDescent="0.25">
      <c r="A797">
        <v>7</v>
      </c>
      <c r="B797">
        <v>72</v>
      </c>
      <c r="C797" s="13">
        <f>Arrivals!F797</f>
        <v>4299.204779024727</v>
      </c>
      <c r="D797" s="13">
        <f>Arrivals!K797</f>
        <v>300</v>
      </c>
      <c r="E797" s="14">
        <f>D797*8/Settings!$B$28+Settings!$B$29</f>
        <v>24.02</v>
      </c>
      <c r="F797" s="14">
        <f t="shared" si="184"/>
        <v>4299.204779024727</v>
      </c>
      <c r="G797" s="14">
        <f t="shared" si="195"/>
        <v>4344.0200000000004</v>
      </c>
      <c r="H797" s="14">
        <f t="shared" si="185"/>
        <v>4344.0200000000004</v>
      </c>
      <c r="I797" s="14">
        <f>MOD(H797-Settings!$B$32,Settings!$B$33)</f>
        <v>24.020000000000437</v>
      </c>
      <c r="J797" s="14">
        <f>IF(I797&lt;Settings!$B$30,IF(Settings!$B$30-I797&gt;=E797,H797,H797+(Settings!$B$30-I797)+Settings!$B$31),H797+(Settings!$B$33-I797))</f>
        <v>4344.0200000000004</v>
      </c>
      <c r="K797" s="14">
        <f t="shared" si="186"/>
        <v>4368.0400000000009</v>
      </c>
      <c r="L797" s="14">
        <f t="shared" si="187"/>
        <v>4368.0400000000009</v>
      </c>
      <c r="M797" s="14">
        <f t="shared" si="196"/>
        <v>4344.6244095609027</v>
      </c>
      <c r="N797" s="14">
        <f t="shared" si="188"/>
        <v>4368.0400000000009</v>
      </c>
      <c r="O797" s="13">
        <f>Arrivals!I797</f>
        <v>7.812260169372022E-2</v>
      </c>
      <c r="P797" s="14">
        <f t="shared" si="189"/>
        <v>4368.1181226016943</v>
      </c>
      <c r="Q797" s="14">
        <f t="shared" si="190"/>
        <v>68.913343576967236</v>
      </c>
      <c r="R797" s="14">
        <f t="shared" si="191"/>
        <v>44.815220975273405</v>
      </c>
      <c r="S797" s="14">
        <f t="shared" si="192"/>
        <v>0</v>
      </c>
      <c r="T797" s="14">
        <f t="shared" si="193"/>
        <v>0</v>
      </c>
      <c r="U797" s="14">
        <f t="shared" si="194"/>
        <v>44.815220975273405</v>
      </c>
      <c r="V797" t="str">
        <f>IF(MOD(C797-Settings!$B$32,Settings!$B$33)&lt;Settings!$B$30,"Up","Down")</f>
        <v>Down</v>
      </c>
      <c r="W797" s="15">
        <f>IF(OR(E797&gt;Settings!$B$30,Q797&gt;Settings!$B$37),0,1)</f>
        <v>1</v>
      </c>
      <c r="X797" s="15">
        <f>IF(AND(W797=1,Q797&lt;=Settings!$B$36),1,0)</f>
        <v>1</v>
      </c>
    </row>
    <row r="798" spans="1:24" x14ac:dyDescent="0.25">
      <c r="A798">
        <v>7</v>
      </c>
      <c r="B798">
        <v>73</v>
      </c>
      <c r="C798" s="13">
        <f>Arrivals!F798</f>
        <v>4414.0702811977617</v>
      </c>
      <c r="D798" s="13">
        <f>Arrivals!K798</f>
        <v>300</v>
      </c>
      <c r="E798" s="14">
        <f>D798*8/Settings!$B$28+Settings!$B$29</f>
        <v>24.02</v>
      </c>
      <c r="F798" s="14">
        <f t="shared" si="184"/>
        <v>4414.0702811977617</v>
      </c>
      <c r="G798" s="14">
        <f t="shared" si="195"/>
        <v>4368.0400000000009</v>
      </c>
      <c r="H798" s="14">
        <f t="shared" si="185"/>
        <v>4414.0702811977617</v>
      </c>
      <c r="I798" s="14">
        <f>MOD(H798-Settings!$B$32,Settings!$B$33)</f>
        <v>94.070281197761688</v>
      </c>
      <c r="J798" s="14">
        <f>IF(I798&lt;Settings!$B$30,IF(Settings!$B$30-I798&gt;=E798,H798,H798+(Settings!$B$30-I798)+Settings!$B$31),H798+(Settings!$B$33-I798))</f>
        <v>4414.0702811977617</v>
      </c>
      <c r="K798" s="14">
        <f t="shared" si="186"/>
        <v>4438.0902811977621</v>
      </c>
      <c r="L798" s="14">
        <f t="shared" si="187"/>
        <v>4438.0902811977621</v>
      </c>
      <c r="M798" s="14">
        <f t="shared" si="196"/>
        <v>4368.1181226016943</v>
      </c>
      <c r="N798" s="14">
        <f t="shared" si="188"/>
        <v>4438.0902811977621</v>
      </c>
      <c r="O798" s="13">
        <f>Arrivals!I798</f>
        <v>0.27707678366371569</v>
      </c>
      <c r="P798" s="14">
        <f t="shared" si="189"/>
        <v>4438.3673579814258</v>
      </c>
      <c r="Q798" s="14">
        <f t="shared" si="190"/>
        <v>24.297076783664124</v>
      </c>
      <c r="R798" s="14">
        <f t="shared" si="191"/>
        <v>0</v>
      </c>
      <c r="S798" s="14">
        <f t="shared" si="192"/>
        <v>0</v>
      </c>
      <c r="T798" s="14">
        <f t="shared" si="193"/>
        <v>0</v>
      </c>
      <c r="U798" s="14">
        <f t="shared" si="194"/>
        <v>0</v>
      </c>
      <c r="V798" t="str">
        <f>IF(MOD(C798-Settings!$B$32,Settings!$B$33)&lt;Settings!$B$30,"Up","Down")</f>
        <v>Up</v>
      </c>
      <c r="W798" s="15">
        <f>IF(OR(E798&gt;Settings!$B$30,Q798&gt;Settings!$B$37),0,1)</f>
        <v>1</v>
      </c>
      <c r="X798" s="15">
        <f>IF(AND(W798=1,Q798&lt;=Settings!$B$36),1,0)</f>
        <v>1</v>
      </c>
    </row>
    <row r="799" spans="1:24" x14ac:dyDescent="0.25">
      <c r="A799">
        <v>7</v>
      </c>
      <c r="B799">
        <v>74</v>
      </c>
      <c r="C799" s="13">
        <f>Arrivals!F799</f>
        <v>4427.5778763455</v>
      </c>
      <c r="D799" s="13">
        <f>Arrivals!K799</f>
        <v>300</v>
      </c>
      <c r="E799" s="14">
        <f>D799*8/Settings!$B$28+Settings!$B$29</f>
        <v>24.02</v>
      </c>
      <c r="F799" s="14">
        <f t="shared" si="184"/>
        <v>4427.5778763455</v>
      </c>
      <c r="G799" s="14">
        <f t="shared" si="195"/>
        <v>4438.0902811977621</v>
      </c>
      <c r="H799" s="14">
        <f t="shared" si="185"/>
        <v>4438.0902811977621</v>
      </c>
      <c r="I799" s="14">
        <f>MOD(H799-Settings!$B$32,Settings!$B$33)</f>
        <v>118.09028119776212</v>
      </c>
      <c r="J799" s="14">
        <f>IF(I799&lt;Settings!$B$30,IF(Settings!$B$30-I799&gt;=E799,H799,H799+(Settings!$B$30-I799)+Settings!$B$31),H799+(Settings!$B$33-I799))</f>
        <v>4438.0902811977621</v>
      </c>
      <c r="K799" s="14">
        <f t="shared" si="186"/>
        <v>4462.1102811977626</v>
      </c>
      <c r="L799" s="14">
        <f t="shared" si="187"/>
        <v>4462.1102811977626</v>
      </c>
      <c r="M799" s="14">
        <f t="shared" si="196"/>
        <v>4438.3673579814258</v>
      </c>
      <c r="N799" s="14">
        <f t="shared" si="188"/>
        <v>4462.1102811977626</v>
      </c>
      <c r="O799" s="13">
        <f>Arrivals!I799</f>
        <v>6.450576460775566</v>
      </c>
      <c r="P799" s="14">
        <f t="shared" si="189"/>
        <v>4468.5608576585382</v>
      </c>
      <c r="Q799" s="14">
        <f t="shared" si="190"/>
        <v>40.982981313038181</v>
      </c>
      <c r="R799" s="14">
        <f t="shared" si="191"/>
        <v>10.51240485226208</v>
      </c>
      <c r="S799" s="14">
        <f t="shared" si="192"/>
        <v>0</v>
      </c>
      <c r="T799" s="14">
        <f t="shared" si="193"/>
        <v>0</v>
      </c>
      <c r="U799" s="14">
        <f t="shared" si="194"/>
        <v>10.51240485226208</v>
      </c>
      <c r="V799" t="str">
        <f>IF(MOD(C799-Settings!$B$32,Settings!$B$33)&lt;Settings!$B$30,"Up","Down")</f>
        <v>Up</v>
      </c>
      <c r="W799" s="15">
        <f>IF(OR(E799&gt;Settings!$B$30,Q799&gt;Settings!$B$37),0,1)</f>
        <v>1</v>
      </c>
      <c r="X799" s="15">
        <f>IF(AND(W799=1,Q799&lt;=Settings!$B$36),1,0)</f>
        <v>1</v>
      </c>
    </row>
    <row r="800" spans="1:24" x14ac:dyDescent="0.25">
      <c r="A800">
        <v>7</v>
      </c>
      <c r="B800">
        <v>75</v>
      </c>
      <c r="C800" s="13">
        <f>Arrivals!F800</f>
        <v>4429.8193675081684</v>
      </c>
      <c r="D800" s="13">
        <f>Arrivals!K800</f>
        <v>300</v>
      </c>
      <c r="E800" s="14">
        <f>D800*8/Settings!$B$28+Settings!$B$29</f>
        <v>24.02</v>
      </c>
      <c r="F800" s="14">
        <f t="shared" si="184"/>
        <v>4429.8193675081684</v>
      </c>
      <c r="G800" s="14">
        <f t="shared" si="195"/>
        <v>4462.1102811977626</v>
      </c>
      <c r="H800" s="14">
        <f t="shared" si="185"/>
        <v>4462.1102811977626</v>
      </c>
      <c r="I800" s="14">
        <f>MOD(H800-Settings!$B$32,Settings!$B$33)</f>
        <v>142.11028119776256</v>
      </c>
      <c r="J800" s="14">
        <f>IF(I800&lt;Settings!$B$30,IF(Settings!$B$30-I800&gt;=E800,H800,H800+(Settings!$B$30-I800)+Settings!$B$31),H800+(Settings!$B$33-I800))</f>
        <v>4462.1102811977626</v>
      </c>
      <c r="K800" s="14">
        <f t="shared" si="186"/>
        <v>4486.130281197763</v>
      </c>
      <c r="L800" s="14">
        <f t="shared" si="187"/>
        <v>4486.130281197763</v>
      </c>
      <c r="M800" s="14">
        <f t="shared" si="196"/>
        <v>4468.5608576585382</v>
      </c>
      <c r="N800" s="14">
        <f t="shared" si="188"/>
        <v>4486.130281197763</v>
      </c>
      <c r="O800" s="13">
        <f>Arrivals!I800</f>
        <v>1.7855937736218328</v>
      </c>
      <c r="P800" s="14">
        <f t="shared" si="189"/>
        <v>4487.9158749713852</v>
      </c>
      <c r="Q800" s="14">
        <f t="shared" si="190"/>
        <v>58.096507463216767</v>
      </c>
      <c r="R800" s="14">
        <f t="shared" si="191"/>
        <v>32.290913689594163</v>
      </c>
      <c r="S800" s="14">
        <f t="shared" si="192"/>
        <v>0</v>
      </c>
      <c r="T800" s="14">
        <f t="shared" si="193"/>
        <v>0</v>
      </c>
      <c r="U800" s="14">
        <f t="shared" si="194"/>
        <v>32.290913689594163</v>
      </c>
      <c r="V800" t="str">
        <f>IF(MOD(C800-Settings!$B$32,Settings!$B$33)&lt;Settings!$B$30,"Up","Down")</f>
        <v>Up</v>
      </c>
      <c r="W800" s="15">
        <f>IF(OR(E800&gt;Settings!$B$30,Q800&gt;Settings!$B$37),0,1)</f>
        <v>1</v>
      </c>
      <c r="X800" s="15">
        <f>IF(AND(W800=1,Q800&lt;=Settings!$B$36),1,0)</f>
        <v>1</v>
      </c>
    </row>
    <row r="801" spans="1:24" x14ac:dyDescent="0.25">
      <c r="A801">
        <v>7</v>
      </c>
      <c r="B801">
        <v>76</v>
      </c>
      <c r="C801" s="13">
        <f>Arrivals!F801</f>
        <v>4450.8367743198087</v>
      </c>
      <c r="D801" s="13">
        <f>Arrivals!K801</f>
        <v>300</v>
      </c>
      <c r="E801" s="14">
        <f>D801*8/Settings!$B$28+Settings!$B$29</f>
        <v>24.02</v>
      </c>
      <c r="F801" s="14">
        <f t="shared" si="184"/>
        <v>4450.8367743198087</v>
      </c>
      <c r="G801" s="14">
        <f t="shared" si="195"/>
        <v>4486.130281197763</v>
      </c>
      <c r="H801" s="14">
        <f t="shared" si="185"/>
        <v>4486.130281197763</v>
      </c>
      <c r="I801" s="14">
        <f>MOD(H801-Settings!$B$32,Settings!$B$33)</f>
        <v>166.130281197763</v>
      </c>
      <c r="J801" s="14">
        <f>IF(I801&lt;Settings!$B$30,IF(Settings!$B$30-I801&gt;=E801,H801,H801+(Settings!$B$30-I801)+Settings!$B$31),H801+(Settings!$B$33-I801))</f>
        <v>4486.130281197763</v>
      </c>
      <c r="K801" s="14">
        <f t="shared" si="186"/>
        <v>4510.1502811977634</v>
      </c>
      <c r="L801" s="14">
        <f t="shared" si="187"/>
        <v>4510.1502811977634</v>
      </c>
      <c r="M801" s="14">
        <f t="shared" si="196"/>
        <v>4487.9158749713852</v>
      </c>
      <c r="N801" s="14">
        <f t="shared" si="188"/>
        <v>4510.1502811977634</v>
      </c>
      <c r="O801" s="13">
        <f>Arrivals!I801</f>
        <v>5.0572722842826812</v>
      </c>
      <c r="P801" s="14">
        <f t="shared" si="189"/>
        <v>4515.207553482046</v>
      </c>
      <c r="Q801" s="14">
        <f t="shared" si="190"/>
        <v>64.370779162237341</v>
      </c>
      <c r="R801" s="14">
        <f t="shared" si="191"/>
        <v>35.293506877954314</v>
      </c>
      <c r="S801" s="14">
        <f t="shared" si="192"/>
        <v>0</v>
      </c>
      <c r="T801" s="14">
        <f t="shared" si="193"/>
        <v>0</v>
      </c>
      <c r="U801" s="14">
        <f t="shared" si="194"/>
        <v>35.293506877954314</v>
      </c>
      <c r="V801" t="str">
        <f>IF(MOD(C801-Settings!$B$32,Settings!$B$33)&lt;Settings!$B$30,"Up","Down")</f>
        <v>Up</v>
      </c>
      <c r="W801" s="15">
        <f>IF(OR(E801&gt;Settings!$B$30,Q801&gt;Settings!$B$37),0,1)</f>
        <v>1</v>
      </c>
      <c r="X801" s="15">
        <f>IF(AND(W801=1,Q801&lt;=Settings!$B$36),1,0)</f>
        <v>1</v>
      </c>
    </row>
    <row r="802" spans="1:24" x14ac:dyDescent="0.25">
      <c r="A802">
        <v>7</v>
      </c>
      <c r="B802">
        <v>77</v>
      </c>
      <c r="C802" s="13">
        <f>Arrivals!F802</f>
        <v>4532.3092655384607</v>
      </c>
      <c r="D802" s="13">
        <f>Arrivals!K802</f>
        <v>300</v>
      </c>
      <c r="E802" s="14">
        <f>D802*8/Settings!$B$28+Settings!$B$29</f>
        <v>24.02</v>
      </c>
      <c r="F802" s="14">
        <f t="shared" si="184"/>
        <v>4532.3092655384607</v>
      </c>
      <c r="G802" s="14">
        <f t="shared" si="195"/>
        <v>4510.1502811977634</v>
      </c>
      <c r="H802" s="14">
        <f t="shared" si="185"/>
        <v>4532.3092655384607</v>
      </c>
      <c r="I802" s="14">
        <f>MOD(H802-Settings!$B$32,Settings!$B$33)</f>
        <v>212.30926553846075</v>
      </c>
      <c r="J802" s="14">
        <f>IF(I802&lt;Settings!$B$30,IF(Settings!$B$30-I802&gt;=E802,H802,H802+(Settings!$B$30-I802)+Settings!$B$31),H802+(Settings!$B$33-I802))</f>
        <v>4532.3092655384607</v>
      </c>
      <c r="K802" s="14">
        <f t="shared" si="186"/>
        <v>4556.3292655384612</v>
      </c>
      <c r="L802" s="14">
        <f t="shared" si="187"/>
        <v>4556.3292655384612</v>
      </c>
      <c r="M802" s="14">
        <f t="shared" si="196"/>
        <v>4515.207553482046</v>
      </c>
      <c r="N802" s="14">
        <f t="shared" si="188"/>
        <v>4556.3292655384612</v>
      </c>
      <c r="O802" s="13">
        <f>Arrivals!I802</f>
        <v>0.73689983287233685</v>
      </c>
      <c r="P802" s="14">
        <f t="shared" si="189"/>
        <v>4557.0661653713332</v>
      </c>
      <c r="Q802" s="14">
        <f t="shared" si="190"/>
        <v>24.756899832872477</v>
      </c>
      <c r="R802" s="14">
        <f t="shared" si="191"/>
        <v>0</v>
      </c>
      <c r="S802" s="14">
        <f t="shared" si="192"/>
        <v>0</v>
      </c>
      <c r="T802" s="14">
        <f t="shared" si="193"/>
        <v>0</v>
      </c>
      <c r="U802" s="14">
        <f t="shared" si="194"/>
        <v>0</v>
      </c>
      <c r="V802" t="str">
        <f>IF(MOD(C802-Settings!$B$32,Settings!$B$33)&lt;Settings!$B$30,"Up","Down")</f>
        <v>Up</v>
      </c>
      <c r="W802" s="15">
        <f>IF(OR(E802&gt;Settings!$B$30,Q802&gt;Settings!$B$37),0,1)</f>
        <v>1</v>
      </c>
      <c r="X802" s="15">
        <f>IF(AND(W802=1,Q802&lt;=Settings!$B$36),1,0)</f>
        <v>1</v>
      </c>
    </row>
    <row r="803" spans="1:24" x14ac:dyDescent="0.25">
      <c r="A803">
        <v>7</v>
      </c>
      <c r="B803">
        <v>78</v>
      </c>
      <c r="C803" s="13">
        <f>Arrivals!F803</f>
        <v>4540.3441300372388</v>
      </c>
      <c r="D803" s="13">
        <f>Arrivals!K803</f>
        <v>300</v>
      </c>
      <c r="E803" s="14">
        <f>D803*8/Settings!$B$28+Settings!$B$29</f>
        <v>24.02</v>
      </c>
      <c r="F803" s="14">
        <f t="shared" si="184"/>
        <v>4540.3441300372388</v>
      </c>
      <c r="G803" s="14">
        <f t="shared" si="195"/>
        <v>4556.3292655384612</v>
      </c>
      <c r="H803" s="14">
        <f t="shared" si="185"/>
        <v>4556.3292655384612</v>
      </c>
      <c r="I803" s="14">
        <f>MOD(H803-Settings!$B$32,Settings!$B$33)</f>
        <v>236.32926553846119</v>
      </c>
      <c r="J803" s="14">
        <f>IF(I803&lt;Settings!$B$30,IF(Settings!$B$30-I803&gt;=E803,H803,H803+(Settings!$B$30-I803)+Settings!$B$31),H803+(Settings!$B$33-I803))</f>
        <v>4556.3292655384612</v>
      </c>
      <c r="K803" s="14">
        <f t="shared" si="186"/>
        <v>4580.3492655384616</v>
      </c>
      <c r="L803" s="14">
        <f t="shared" si="187"/>
        <v>4580.3492655384616</v>
      </c>
      <c r="M803" s="14">
        <f t="shared" si="196"/>
        <v>4557.0661653713332</v>
      </c>
      <c r="N803" s="14">
        <f t="shared" si="188"/>
        <v>4580.3492655384616</v>
      </c>
      <c r="O803" s="13">
        <f>Arrivals!I803</f>
        <v>6.4384465735963365</v>
      </c>
      <c r="P803" s="14">
        <f t="shared" si="189"/>
        <v>4586.7877121120582</v>
      </c>
      <c r="Q803" s="14">
        <f t="shared" si="190"/>
        <v>46.44358207481946</v>
      </c>
      <c r="R803" s="14">
        <f t="shared" si="191"/>
        <v>15.98513550122243</v>
      </c>
      <c r="S803" s="14">
        <f t="shared" si="192"/>
        <v>0</v>
      </c>
      <c r="T803" s="14">
        <f t="shared" si="193"/>
        <v>0</v>
      </c>
      <c r="U803" s="14">
        <f t="shared" si="194"/>
        <v>15.98513550122243</v>
      </c>
      <c r="V803" t="str">
        <f>IF(MOD(C803-Settings!$B$32,Settings!$B$33)&lt;Settings!$B$30,"Up","Down")</f>
        <v>Up</v>
      </c>
      <c r="W803" s="15">
        <f>IF(OR(E803&gt;Settings!$B$30,Q803&gt;Settings!$B$37),0,1)</f>
        <v>1</v>
      </c>
      <c r="X803" s="15">
        <f>IF(AND(W803=1,Q803&lt;=Settings!$B$36),1,0)</f>
        <v>1</v>
      </c>
    </row>
    <row r="804" spans="1:24" x14ac:dyDescent="0.25">
      <c r="A804">
        <v>7</v>
      </c>
      <c r="B804">
        <v>79</v>
      </c>
      <c r="C804" s="13">
        <f>Arrivals!F804</f>
        <v>4582.7299946273961</v>
      </c>
      <c r="D804" s="13">
        <f>Arrivals!K804</f>
        <v>300</v>
      </c>
      <c r="E804" s="14">
        <f>D804*8/Settings!$B$28+Settings!$B$29</f>
        <v>24.02</v>
      </c>
      <c r="F804" s="14">
        <f t="shared" si="184"/>
        <v>4582.7299946273961</v>
      </c>
      <c r="G804" s="14">
        <f t="shared" si="195"/>
        <v>4580.3492655384616</v>
      </c>
      <c r="H804" s="14">
        <f t="shared" si="185"/>
        <v>4582.7299946273961</v>
      </c>
      <c r="I804" s="14">
        <f>MOD(H804-Settings!$B$32,Settings!$B$33)</f>
        <v>262.72999462739608</v>
      </c>
      <c r="J804" s="14">
        <f>IF(I804&lt;Settings!$B$30,IF(Settings!$B$30-I804&gt;=E804,H804,H804+(Settings!$B$30-I804)+Settings!$B$31),H804+(Settings!$B$33-I804))</f>
        <v>4582.7299946273961</v>
      </c>
      <c r="K804" s="14">
        <f t="shared" si="186"/>
        <v>4606.7499946273965</v>
      </c>
      <c r="L804" s="14">
        <f t="shared" si="187"/>
        <v>4606.7499946273965</v>
      </c>
      <c r="M804" s="14">
        <f t="shared" si="196"/>
        <v>4586.7877121120582</v>
      </c>
      <c r="N804" s="14">
        <f t="shared" si="188"/>
        <v>4606.7499946273965</v>
      </c>
      <c r="O804" s="13">
        <f>Arrivals!I804</f>
        <v>0.81301342216124328</v>
      </c>
      <c r="P804" s="14">
        <f t="shared" si="189"/>
        <v>4607.5630080495575</v>
      </c>
      <c r="Q804" s="14">
        <f t="shared" si="190"/>
        <v>24.833013422161457</v>
      </c>
      <c r="R804" s="14">
        <f t="shared" si="191"/>
        <v>0</v>
      </c>
      <c r="S804" s="14">
        <f t="shared" si="192"/>
        <v>0</v>
      </c>
      <c r="T804" s="14">
        <f t="shared" si="193"/>
        <v>0</v>
      </c>
      <c r="U804" s="14">
        <f t="shared" si="194"/>
        <v>0</v>
      </c>
      <c r="V804" t="str">
        <f>IF(MOD(C804-Settings!$B$32,Settings!$B$33)&lt;Settings!$B$30,"Up","Down")</f>
        <v>Up</v>
      </c>
      <c r="W804" s="15">
        <f>IF(OR(E804&gt;Settings!$B$30,Q804&gt;Settings!$B$37),0,1)</f>
        <v>1</v>
      </c>
      <c r="X804" s="15">
        <f>IF(AND(W804=1,Q804&lt;=Settings!$B$36),1,0)</f>
        <v>1</v>
      </c>
    </row>
    <row r="805" spans="1:24" x14ac:dyDescent="0.25">
      <c r="A805">
        <v>7</v>
      </c>
      <c r="B805">
        <v>80</v>
      </c>
      <c r="C805" s="13">
        <f>Arrivals!F805</f>
        <v>4612.6878381446422</v>
      </c>
      <c r="D805" s="13">
        <f>Arrivals!K805</f>
        <v>300</v>
      </c>
      <c r="E805" s="14">
        <f>D805*8/Settings!$B$28+Settings!$B$29</f>
        <v>24.02</v>
      </c>
      <c r="F805" s="14">
        <f t="shared" si="184"/>
        <v>4612.6878381446422</v>
      </c>
      <c r="G805" s="14">
        <f t="shared" si="195"/>
        <v>4606.7499946273965</v>
      </c>
      <c r="H805" s="14">
        <f t="shared" si="185"/>
        <v>4612.6878381446422</v>
      </c>
      <c r="I805" s="14">
        <f>MOD(H805-Settings!$B$32,Settings!$B$33)</f>
        <v>292.68783814464223</v>
      </c>
      <c r="J805" s="14">
        <f>IF(I805&lt;Settings!$B$30,IF(Settings!$B$30-I805&gt;=E805,H805,H805+(Settings!$B$30-I805)+Settings!$B$31),H805+(Settings!$B$33-I805))</f>
        <v>4612.6878381446422</v>
      </c>
      <c r="K805" s="14">
        <f t="shared" si="186"/>
        <v>4636.7078381446427</v>
      </c>
      <c r="L805" s="14">
        <f t="shared" si="187"/>
        <v>4636.7078381446427</v>
      </c>
      <c r="M805" s="14">
        <f t="shared" si="196"/>
        <v>4607.5630080495575</v>
      </c>
      <c r="N805" s="14">
        <f t="shared" si="188"/>
        <v>4636.7078381446427</v>
      </c>
      <c r="O805" s="13">
        <f>Arrivals!I805</f>
        <v>1.3530307890187059</v>
      </c>
      <c r="P805" s="14">
        <f t="shared" si="189"/>
        <v>4638.0608689336614</v>
      </c>
      <c r="Q805" s="14">
        <f t="shared" si="190"/>
        <v>25.37303078901914</v>
      </c>
      <c r="R805" s="14">
        <f t="shared" si="191"/>
        <v>0</v>
      </c>
      <c r="S805" s="14">
        <f t="shared" si="192"/>
        <v>0</v>
      </c>
      <c r="T805" s="14">
        <f t="shared" si="193"/>
        <v>0</v>
      </c>
      <c r="U805" s="14">
        <f t="shared" si="194"/>
        <v>0</v>
      </c>
      <c r="V805" t="str">
        <f>IF(MOD(C805-Settings!$B$32,Settings!$B$33)&lt;Settings!$B$30,"Up","Down")</f>
        <v>Up</v>
      </c>
      <c r="W805" s="15">
        <f>IF(OR(E805&gt;Settings!$B$30,Q805&gt;Settings!$B$37),0,1)</f>
        <v>1</v>
      </c>
      <c r="X805" s="15">
        <f>IF(AND(W805=1,Q805&lt;=Settings!$B$36),1,0)</f>
        <v>1</v>
      </c>
    </row>
    <row r="806" spans="1:24" x14ac:dyDescent="0.25">
      <c r="A806">
        <v>7</v>
      </c>
      <c r="B806">
        <v>81</v>
      </c>
      <c r="C806" s="13">
        <f>Arrivals!F806</f>
        <v>4737.1319560427601</v>
      </c>
      <c r="D806" s="13">
        <f>Arrivals!K806</f>
        <v>300</v>
      </c>
      <c r="E806" s="14">
        <f>D806*8/Settings!$B$28+Settings!$B$29</f>
        <v>24.02</v>
      </c>
      <c r="F806" s="14">
        <f t="shared" si="184"/>
        <v>4737.1319560427601</v>
      </c>
      <c r="G806" s="14">
        <f t="shared" si="195"/>
        <v>4636.7078381446427</v>
      </c>
      <c r="H806" s="14">
        <f t="shared" si="185"/>
        <v>4737.1319560427601</v>
      </c>
      <c r="I806" s="14">
        <f>MOD(H806-Settings!$B$32,Settings!$B$33)</f>
        <v>417.13195604276007</v>
      </c>
      <c r="J806" s="14">
        <f>IF(I806&lt;Settings!$B$30,IF(Settings!$B$30-I806&gt;=E806,H806,H806+(Settings!$B$30-I806)+Settings!$B$31),H806+(Settings!$B$33-I806))</f>
        <v>4737.1319560427601</v>
      </c>
      <c r="K806" s="14">
        <f t="shared" si="186"/>
        <v>4761.1519560427605</v>
      </c>
      <c r="L806" s="14">
        <f t="shared" si="187"/>
        <v>4761.1519560427605</v>
      </c>
      <c r="M806" s="14">
        <f t="shared" si="196"/>
        <v>4638.0608689336614</v>
      </c>
      <c r="N806" s="14">
        <f t="shared" si="188"/>
        <v>4761.1519560427605</v>
      </c>
      <c r="O806" s="13">
        <f>Arrivals!I806</f>
        <v>2.1468383016411701</v>
      </c>
      <c r="P806" s="14">
        <f t="shared" si="189"/>
        <v>4763.2987943444014</v>
      </c>
      <c r="Q806" s="14">
        <f t="shared" si="190"/>
        <v>26.166838301641292</v>
      </c>
      <c r="R806" s="14">
        <f t="shared" si="191"/>
        <v>0</v>
      </c>
      <c r="S806" s="14">
        <f t="shared" si="192"/>
        <v>0</v>
      </c>
      <c r="T806" s="14">
        <f t="shared" si="193"/>
        <v>0</v>
      </c>
      <c r="U806" s="14">
        <f t="shared" si="194"/>
        <v>0</v>
      </c>
      <c r="V806" t="str">
        <f>IF(MOD(C806-Settings!$B$32,Settings!$B$33)&lt;Settings!$B$30,"Up","Down")</f>
        <v>Up</v>
      </c>
      <c r="W806" s="15">
        <f>IF(OR(E806&gt;Settings!$B$30,Q806&gt;Settings!$B$37),0,1)</f>
        <v>1</v>
      </c>
      <c r="X806" s="15">
        <f>IF(AND(W806=1,Q806&lt;=Settings!$B$36),1,0)</f>
        <v>1</v>
      </c>
    </row>
    <row r="807" spans="1:24" x14ac:dyDescent="0.25">
      <c r="A807">
        <v>7</v>
      </c>
      <c r="B807">
        <v>82</v>
      </c>
      <c r="C807" s="13">
        <f>Arrivals!F807</f>
        <v>4835.7765209950267</v>
      </c>
      <c r="D807" s="13">
        <f>Arrivals!K807</f>
        <v>300</v>
      </c>
      <c r="E807" s="14">
        <f>D807*8/Settings!$B$28+Settings!$B$29</f>
        <v>24.02</v>
      </c>
      <c r="F807" s="14">
        <f t="shared" si="184"/>
        <v>4835.7765209950267</v>
      </c>
      <c r="G807" s="14">
        <f t="shared" si="195"/>
        <v>4761.1519560427605</v>
      </c>
      <c r="H807" s="14">
        <f t="shared" si="185"/>
        <v>4835.7765209950267</v>
      </c>
      <c r="I807" s="14">
        <f>MOD(H807-Settings!$B$32,Settings!$B$33)</f>
        <v>515.77652099502666</v>
      </c>
      <c r="J807" s="14">
        <f>IF(I807&lt;Settings!$B$30,IF(Settings!$B$30-I807&gt;=E807,H807,H807+(Settings!$B$30-I807)+Settings!$B$31),H807+(Settings!$B$33-I807))</f>
        <v>4835.7765209950267</v>
      </c>
      <c r="K807" s="14">
        <f t="shared" si="186"/>
        <v>4859.7965209950271</v>
      </c>
      <c r="L807" s="14">
        <f t="shared" si="187"/>
        <v>4859.7965209950271</v>
      </c>
      <c r="M807" s="14">
        <f t="shared" si="196"/>
        <v>4763.2987943444014</v>
      </c>
      <c r="N807" s="14">
        <f t="shared" si="188"/>
        <v>4859.7965209950271</v>
      </c>
      <c r="O807" s="13">
        <f>Arrivals!I807</f>
        <v>2.5380255272943266</v>
      </c>
      <c r="P807" s="14">
        <f t="shared" si="189"/>
        <v>4862.334546522321</v>
      </c>
      <c r="Q807" s="14">
        <f t="shared" si="190"/>
        <v>26.558025527294376</v>
      </c>
      <c r="R807" s="14">
        <f t="shared" si="191"/>
        <v>0</v>
      </c>
      <c r="S807" s="14">
        <f t="shared" si="192"/>
        <v>0</v>
      </c>
      <c r="T807" s="14">
        <f t="shared" si="193"/>
        <v>0</v>
      </c>
      <c r="U807" s="14">
        <f t="shared" si="194"/>
        <v>0</v>
      </c>
      <c r="V807" t="str">
        <f>IF(MOD(C807-Settings!$B$32,Settings!$B$33)&lt;Settings!$B$30,"Up","Down")</f>
        <v>Up</v>
      </c>
      <c r="W807" s="15">
        <f>IF(OR(E807&gt;Settings!$B$30,Q807&gt;Settings!$B$37),0,1)</f>
        <v>1</v>
      </c>
      <c r="X807" s="15">
        <f>IF(AND(W807=1,Q807&lt;=Settings!$B$36),1,0)</f>
        <v>1</v>
      </c>
    </row>
    <row r="808" spans="1:24" x14ac:dyDescent="0.25">
      <c r="A808">
        <v>7</v>
      </c>
      <c r="B808">
        <v>83</v>
      </c>
      <c r="C808" s="13">
        <f>Arrivals!F808</f>
        <v>4838.1832849517632</v>
      </c>
      <c r="D808" s="13">
        <f>Arrivals!K808</f>
        <v>300</v>
      </c>
      <c r="E808" s="14">
        <f>D808*8/Settings!$B$28+Settings!$B$29</f>
        <v>24.02</v>
      </c>
      <c r="F808" s="14">
        <f t="shared" si="184"/>
        <v>4838.1832849517632</v>
      </c>
      <c r="G808" s="14">
        <f t="shared" si="195"/>
        <v>4859.7965209950271</v>
      </c>
      <c r="H808" s="14">
        <f t="shared" si="185"/>
        <v>4859.7965209950271</v>
      </c>
      <c r="I808" s="14">
        <f>MOD(H808-Settings!$B$32,Settings!$B$33)</f>
        <v>539.79652099502709</v>
      </c>
      <c r="J808" s="14">
        <f>IF(I808&lt;Settings!$B$30,IF(Settings!$B$30-I808&gt;=E808,H808,H808+(Settings!$B$30-I808)+Settings!$B$31),H808+(Settings!$B$33-I808))</f>
        <v>4859.7965209950271</v>
      </c>
      <c r="K808" s="14">
        <f t="shared" si="186"/>
        <v>4883.8165209950275</v>
      </c>
      <c r="L808" s="14">
        <f t="shared" si="187"/>
        <v>4883.8165209950275</v>
      </c>
      <c r="M808" s="14">
        <f t="shared" si="196"/>
        <v>4862.334546522321</v>
      </c>
      <c r="N808" s="14">
        <f t="shared" si="188"/>
        <v>4883.8165209950275</v>
      </c>
      <c r="O808" s="13">
        <f>Arrivals!I808</f>
        <v>15.035528525775579</v>
      </c>
      <c r="P808" s="14">
        <f t="shared" si="189"/>
        <v>4898.8520495208031</v>
      </c>
      <c r="Q808" s="14">
        <f t="shared" si="190"/>
        <v>60.668764569039922</v>
      </c>
      <c r="R808" s="14">
        <f t="shared" si="191"/>
        <v>21.613236043263896</v>
      </c>
      <c r="S808" s="14">
        <f t="shared" si="192"/>
        <v>0</v>
      </c>
      <c r="T808" s="14">
        <f t="shared" si="193"/>
        <v>0</v>
      </c>
      <c r="U808" s="14">
        <f t="shared" si="194"/>
        <v>21.613236043263896</v>
      </c>
      <c r="V808" t="str">
        <f>IF(MOD(C808-Settings!$B$32,Settings!$B$33)&lt;Settings!$B$30,"Up","Down")</f>
        <v>Up</v>
      </c>
      <c r="W808" s="15">
        <f>IF(OR(E808&gt;Settings!$B$30,Q808&gt;Settings!$B$37),0,1)</f>
        <v>1</v>
      </c>
      <c r="X808" s="15">
        <f>IF(AND(W808=1,Q808&lt;=Settings!$B$36),1,0)</f>
        <v>1</v>
      </c>
    </row>
    <row r="809" spans="1:24" x14ac:dyDescent="0.25">
      <c r="A809">
        <v>7</v>
      </c>
      <c r="B809">
        <v>84</v>
      </c>
      <c r="C809" s="13">
        <f>Arrivals!F809</f>
        <v>4945.2816774167568</v>
      </c>
      <c r="D809" s="13">
        <f>Arrivals!K809</f>
        <v>300</v>
      </c>
      <c r="E809" s="14">
        <f>D809*8/Settings!$B$28+Settings!$B$29</f>
        <v>24.02</v>
      </c>
      <c r="F809" s="14">
        <f t="shared" si="184"/>
        <v>4945.2816774167568</v>
      </c>
      <c r="G809" s="14">
        <f t="shared" si="195"/>
        <v>4883.8165209950275</v>
      </c>
      <c r="H809" s="14">
        <f t="shared" si="185"/>
        <v>4945.2816774167568</v>
      </c>
      <c r="I809" s="14">
        <f>MOD(H809-Settings!$B$32,Settings!$B$33)</f>
        <v>625.28167741675679</v>
      </c>
      <c r="J809" s="14">
        <f>IF(I809&lt;Settings!$B$30,IF(Settings!$B$30-I809&gt;=E809,H809,H809+(Settings!$B$30-I809)+Settings!$B$31),H809+(Settings!$B$33-I809))</f>
        <v>5040</v>
      </c>
      <c r="K809" s="14">
        <f t="shared" si="186"/>
        <v>5064.0200000000004</v>
      </c>
      <c r="L809" s="14">
        <f t="shared" si="187"/>
        <v>5064.0200000000004</v>
      </c>
      <c r="M809" s="14">
        <f t="shared" si="196"/>
        <v>4898.8520495208031</v>
      </c>
      <c r="N809" s="14">
        <f t="shared" si="188"/>
        <v>5064.0200000000004</v>
      </c>
      <c r="O809" s="13">
        <f>Arrivals!I809</f>
        <v>1.0583401035661717</v>
      </c>
      <c r="P809" s="14">
        <f t="shared" si="189"/>
        <v>5065.0783401035669</v>
      </c>
      <c r="Q809" s="14">
        <f t="shared" si="190"/>
        <v>119.79666268681012</v>
      </c>
      <c r="R809" s="14">
        <f t="shared" si="191"/>
        <v>0</v>
      </c>
      <c r="S809" s="14">
        <f t="shared" si="192"/>
        <v>94.718322583243207</v>
      </c>
      <c r="T809" s="14">
        <f t="shared" si="193"/>
        <v>0</v>
      </c>
      <c r="U809" s="14">
        <f t="shared" si="194"/>
        <v>94.718322583243207</v>
      </c>
      <c r="V809" t="str">
        <f>IF(MOD(C809-Settings!$B$32,Settings!$B$33)&lt;Settings!$B$30,"Up","Down")</f>
        <v>Down</v>
      </c>
      <c r="W809" s="15">
        <f>IF(OR(E809&gt;Settings!$B$30,Q809&gt;Settings!$B$37),0,1)</f>
        <v>1</v>
      </c>
      <c r="X809" s="15">
        <f>IF(AND(W809=1,Q809&lt;=Settings!$B$36),1,0)</f>
        <v>1</v>
      </c>
    </row>
    <row r="810" spans="1:24" x14ac:dyDescent="0.25">
      <c r="A810">
        <v>7</v>
      </c>
      <c r="B810">
        <v>85</v>
      </c>
      <c r="C810" s="13">
        <f>Arrivals!F810</f>
        <v>5030.718008513446</v>
      </c>
      <c r="D810" s="13">
        <f>Arrivals!K810</f>
        <v>300</v>
      </c>
      <c r="E810" s="14">
        <f>D810*8/Settings!$B$28+Settings!$B$29</f>
        <v>24.02</v>
      </c>
      <c r="F810" s="14">
        <f t="shared" si="184"/>
        <v>5030.718008513446</v>
      </c>
      <c r="G810" s="14">
        <f t="shared" si="195"/>
        <v>5064.0200000000004</v>
      </c>
      <c r="H810" s="14">
        <f t="shared" si="185"/>
        <v>5064.0200000000004</v>
      </c>
      <c r="I810" s="14">
        <f>MOD(H810-Settings!$B$32,Settings!$B$33)</f>
        <v>24.020000000000437</v>
      </c>
      <c r="J810" s="14">
        <f>IF(I810&lt;Settings!$B$30,IF(Settings!$B$30-I810&gt;=E810,H810,H810+(Settings!$B$30-I810)+Settings!$B$31),H810+(Settings!$B$33-I810))</f>
        <v>5064.0200000000004</v>
      </c>
      <c r="K810" s="14">
        <f t="shared" si="186"/>
        <v>5088.0400000000009</v>
      </c>
      <c r="L810" s="14">
        <f t="shared" si="187"/>
        <v>5088.0400000000009</v>
      </c>
      <c r="M810" s="14">
        <f t="shared" si="196"/>
        <v>5065.0783401035669</v>
      </c>
      <c r="N810" s="14">
        <f t="shared" si="188"/>
        <v>5088.0400000000009</v>
      </c>
      <c r="O810" s="13">
        <f>Arrivals!I810</f>
        <v>0.98172847140166208</v>
      </c>
      <c r="P810" s="14">
        <f t="shared" si="189"/>
        <v>5089.0217284714026</v>
      </c>
      <c r="Q810" s="14">
        <f t="shared" si="190"/>
        <v>58.303719957956673</v>
      </c>
      <c r="R810" s="14">
        <f t="shared" si="191"/>
        <v>33.301991486554471</v>
      </c>
      <c r="S810" s="14">
        <f t="shared" si="192"/>
        <v>0</v>
      </c>
      <c r="T810" s="14">
        <f t="shared" si="193"/>
        <v>0</v>
      </c>
      <c r="U810" s="14">
        <f t="shared" si="194"/>
        <v>33.301991486554471</v>
      </c>
      <c r="V810" t="str">
        <f>IF(MOD(C810-Settings!$B$32,Settings!$B$33)&lt;Settings!$B$30,"Up","Down")</f>
        <v>Down</v>
      </c>
      <c r="W810" s="15">
        <f>IF(OR(E810&gt;Settings!$B$30,Q810&gt;Settings!$B$37),0,1)</f>
        <v>1</v>
      </c>
      <c r="X810" s="15">
        <f>IF(AND(W810=1,Q810&lt;=Settings!$B$36),1,0)</f>
        <v>1</v>
      </c>
    </row>
    <row r="811" spans="1:24" x14ac:dyDescent="0.25">
      <c r="A811">
        <v>7</v>
      </c>
      <c r="B811">
        <v>86</v>
      </c>
      <c r="C811" s="13">
        <f>Arrivals!F811</f>
        <v>5070.2521313198349</v>
      </c>
      <c r="D811" s="13">
        <f>Arrivals!K811</f>
        <v>300</v>
      </c>
      <c r="E811" s="14">
        <f>D811*8/Settings!$B$28+Settings!$B$29</f>
        <v>24.02</v>
      </c>
      <c r="F811" s="14">
        <f t="shared" si="184"/>
        <v>5070.2521313198349</v>
      </c>
      <c r="G811" s="14">
        <f t="shared" si="195"/>
        <v>5088.0400000000009</v>
      </c>
      <c r="H811" s="14">
        <f t="shared" si="185"/>
        <v>5088.0400000000009</v>
      </c>
      <c r="I811" s="14">
        <f>MOD(H811-Settings!$B$32,Settings!$B$33)</f>
        <v>48.040000000000873</v>
      </c>
      <c r="J811" s="14">
        <f>IF(I811&lt;Settings!$B$30,IF(Settings!$B$30-I811&gt;=E811,H811,H811+(Settings!$B$30-I811)+Settings!$B$31),H811+(Settings!$B$33-I811))</f>
        <v>5088.0400000000009</v>
      </c>
      <c r="K811" s="14">
        <f t="shared" si="186"/>
        <v>5112.0600000000013</v>
      </c>
      <c r="L811" s="14">
        <f t="shared" si="187"/>
        <v>5112.0600000000013</v>
      </c>
      <c r="M811" s="14">
        <f t="shared" si="196"/>
        <v>5089.0217284714026</v>
      </c>
      <c r="N811" s="14">
        <f t="shared" si="188"/>
        <v>5112.0600000000013</v>
      </c>
      <c r="O811" s="13">
        <f>Arrivals!I811</f>
        <v>5.8453034055283473</v>
      </c>
      <c r="P811" s="14">
        <f t="shared" si="189"/>
        <v>5117.9053034055296</v>
      </c>
      <c r="Q811" s="14">
        <f t="shared" si="190"/>
        <v>47.653172085694678</v>
      </c>
      <c r="R811" s="14">
        <f t="shared" si="191"/>
        <v>17.787868680165957</v>
      </c>
      <c r="S811" s="14">
        <f t="shared" si="192"/>
        <v>0</v>
      </c>
      <c r="T811" s="14">
        <f t="shared" si="193"/>
        <v>0</v>
      </c>
      <c r="U811" s="14">
        <f t="shared" si="194"/>
        <v>17.787868680165957</v>
      </c>
      <c r="V811" t="str">
        <f>IF(MOD(C811-Settings!$B$32,Settings!$B$33)&lt;Settings!$B$30,"Up","Down")</f>
        <v>Up</v>
      </c>
      <c r="W811" s="15">
        <f>IF(OR(E811&gt;Settings!$B$30,Q811&gt;Settings!$B$37),0,1)</f>
        <v>1</v>
      </c>
      <c r="X811" s="15">
        <f>IF(AND(W811=1,Q811&lt;=Settings!$B$36),1,0)</f>
        <v>1</v>
      </c>
    </row>
    <row r="812" spans="1:24" x14ac:dyDescent="0.25">
      <c r="A812">
        <v>7</v>
      </c>
      <c r="B812">
        <v>87</v>
      </c>
      <c r="C812" s="13">
        <f>Arrivals!F812</f>
        <v>5150.3359135404271</v>
      </c>
      <c r="D812" s="13">
        <f>Arrivals!K812</f>
        <v>300</v>
      </c>
      <c r="E812" s="14">
        <f>D812*8/Settings!$B$28+Settings!$B$29</f>
        <v>24.02</v>
      </c>
      <c r="F812" s="14">
        <f t="shared" si="184"/>
        <v>5150.3359135404271</v>
      </c>
      <c r="G812" s="14">
        <f t="shared" si="195"/>
        <v>5112.0600000000013</v>
      </c>
      <c r="H812" s="14">
        <f t="shared" si="185"/>
        <v>5150.3359135404271</v>
      </c>
      <c r="I812" s="14">
        <f>MOD(H812-Settings!$B$32,Settings!$B$33)</f>
        <v>110.3359135404271</v>
      </c>
      <c r="J812" s="14">
        <f>IF(I812&lt;Settings!$B$30,IF(Settings!$B$30-I812&gt;=E812,H812,H812+(Settings!$B$30-I812)+Settings!$B$31),H812+(Settings!$B$33-I812))</f>
        <v>5150.3359135404271</v>
      </c>
      <c r="K812" s="14">
        <f t="shared" si="186"/>
        <v>5174.3559135404275</v>
      </c>
      <c r="L812" s="14">
        <f t="shared" si="187"/>
        <v>5174.3559135404275</v>
      </c>
      <c r="M812" s="14">
        <f t="shared" si="196"/>
        <v>5117.9053034055296</v>
      </c>
      <c r="N812" s="14">
        <f t="shared" si="188"/>
        <v>5174.3559135404275</v>
      </c>
      <c r="O812" s="13">
        <f>Arrivals!I812</f>
        <v>15.012909429729127</v>
      </c>
      <c r="P812" s="14">
        <f t="shared" si="189"/>
        <v>5189.3688229701565</v>
      </c>
      <c r="Q812" s="14">
        <f t="shared" si="190"/>
        <v>39.032909429729443</v>
      </c>
      <c r="R812" s="14">
        <f t="shared" si="191"/>
        <v>0</v>
      </c>
      <c r="S812" s="14">
        <f t="shared" si="192"/>
        <v>0</v>
      </c>
      <c r="T812" s="14">
        <f t="shared" si="193"/>
        <v>0</v>
      </c>
      <c r="U812" s="14">
        <f t="shared" si="194"/>
        <v>0</v>
      </c>
      <c r="V812" t="str">
        <f>IF(MOD(C812-Settings!$B$32,Settings!$B$33)&lt;Settings!$B$30,"Up","Down")</f>
        <v>Up</v>
      </c>
      <c r="W812" s="15">
        <f>IF(OR(E812&gt;Settings!$B$30,Q812&gt;Settings!$B$37),0,1)</f>
        <v>1</v>
      </c>
      <c r="X812" s="15">
        <f>IF(AND(W812=1,Q812&lt;=Settings!$B$36),1,0)</f>
        <v>1</v>
      </c>
    </row>
    <row r="813" spans="1:24" x14ac:dyDescent="0.25">
      <c r="A813">
        <v>7</v>
      </c>
      <c r="B813">
        <v>88</v>
      </c>
      <c r="C813" s="13">
        <f>Arrivals!F813</f>
        <v>5291.4992246120482</v>
      </c>
      <c r="D813" s="13">
        <f>Arrivals!K813</f>
        <v>300</v>
      </c>
      <c r="E813" s="14">
        <f>D813*8/Settings!$B$28+Settings!$B$29</f>
        <v>24.02</v>
      </c>
      <c r="F813" s="14">
        <f t="shared" si="184"/>
        <v>5291.4992246120482</v>
      </c>
      <c r="G813" s="14">
        <f t="shared" si="195"/>
        <v>5174.3559135404275</v>
      </c>
      <c r="H813" s="14">
        <f t="shared" si="185"/>
        <v>5291.4992246120482</v>
      </c>
      <c r="I813" s="14">
        <f>MOD(H813-Settings!$B$32,Settings!$B$33)</f>
        <v>251.49922461204824</v>
      </c>
      <c r="J813" s="14">
        <f>IF(I813&lt;Settings!$B$30,IF(Settings!$B$30-I813&gt;=E813,H813,H813+(Settings!$B$30-I813)+Settings!$B$31),H813+(Settings!$B$33-I813))</f>
        <v>5291.4992246120482</v>
      </c>
      <c r="K813" s="14">
        <f t="shared" si="186"/>
        <v>5315.5192246120487</v>
      </c>
      <c r="L813" s="14">
        <f t="shared" si="187"/>
        <v>5315.5192246120487</v>
      </c>
      <c r="M813" s="14">
        <f t="shared" si="196"/>
        <v>5189.3688229701565</v>
      </c>
      <c r="N813" s="14">
        <f t="shared" si="188"/>
        <v>5315.5192246120487</v>
      </c>
      <c r="O813" s="13">
        <f>Arrivals!I813</f>
        <v>4.3610082410040073E-2</v>
      </c>
      <c r="P813" s="14">
        <f t="shared" si="189"/>
        <v>5315.5628346944586</v>
      </c>
      <c r="Q813" s="14">
        <f t="shared" si="190"/>
        <v>24.063610082410378</v>
      </c>
      <c r="R813" s="14">
        <f t="shared" si="191"/>
        <v>0</v>
      </c>
      <c r="S813" s="14">
        <f t="shared" si="192"/>
        <v>0</v>
      </c>
      <c r="T813" s="14">
        <f t="shared" si="193"/>
        <v>0</v>
      </c>
      <c r="U813" s="14">
        <f t="shared" si="194"/>
        <v>0</v>
      </c>
      <c r="V813" t="str">
        <f>IF(MOD(C813-Settings!$B$32,Settings!$B$33)&lt;Settings!$B$30,"Up","Down")</f>
        <v>Up</v>
      </c>
      <c r="W813" s="15">
        <f>IF(OR(E813&gt;Settings!$B$30,Q813&gt;Settings!$B$37),0,1)</f>
        <v>1</v>
      </c>
      <c r="X813" s="15">
        <f>IF(AND(W813=1,Q813&lt;=Settings!$B$36),1,0)</f>
        <v>1</v>
      </c>
    </row>
    <row r="814" spans="1:24" x14ac:dyDescent="0.25">
      <c r="A814">
        <v>7</v>
      </c>
      <c r="B814">
        <v>89</v>
      </c>
      <c r="C814" s="13">
        <f>Arrivals!F814</f>
        <v>5331.5867055130357</v>
      </c>
      <c r="D814" s="13">
        <f>Arrivals!K814</f>
        <v>300</v>
      </c>
      <c r="E814" s="14">
        <f>D814*8/Settings!$B$28+Settings!$B$29</f>
        <v>24.02</v>
      </c>
      <c r="F814" s="14">
        <f t="shared" si="184"/>
        <v>5331.5867055130357</v>
      </c>
      <c r="G814" s="14">
        <f t="shared" si="195"/>
        <v>5315.5192246120487</v>
      </c>
      <c r="H814" s="14">
        <f t="shared" si="185"/>
        <v>5331.5867055130357</v>
      </c>
      <c r="I814" s="14">
        <f>MOD(H814-Settings!$B$32,Settings!$B$33)</f>
        <v>291.58670551303567</v>
      </c>
      <c r="J814" s="14">
        <f>IF(I814&lt;Settings!$B$30,IF(Settings!$B$30-I814&gt;=E814,H814,H814+(Settings!$B$30-I814)+Settings!$B$31),H814+(Settings!$B$33-I814))</f>
        <v>5331.5867055130357</v>
      </c>
      <c r="K814" s="14">
        <f t="shared" si="186"/>
        <v>5355.6067055130361</v>
      </c>
      <c r="L814" s="14">
        <f t="shared" si="187"/>
        <v>5355.6067055130361</v>
      </c>
      <c r="M814" s="14">
        <f t="shared" si="196"/>
        <v>5315.5628346944586</v>
      </c>
      <c r="N814" s="14">
        <f t="shared" si="188"/>
        <v>5355.6067055130361</v>
      </c>
      <c r="O814" s="13">
        <f>Arrivals!I814</f>
        <v>1.1156946880366021</v>
      </c>
      <c r="P814" s="14">
        <f t="shared" si="189"/>
        <v>5356.7224002010726</v>
      </c>
      <c r="Q814" s="14">
        <f t="shared" si="190"/>
        <v>25.135694688036892</v>
      </c>
      <c r="R814" s="14">
        <f t="shared" si="191"/>
        <v>0</v>
      </c>
      <c r="S814" s="14">
        <f t="shared" si="192"/>
        <v>0</v>
      </c>
      <c r="T814" s="14">
        <f t="shared" si="193"/>
        <v>0</v>
      </c>
      <c r="U814" s="14">
        <f t="shared" si="194"/>
        <v>0</v>
      </c>
      <c r="V814" t="str">
        <f>IF(MOD(C814-Settings!$B$32,Settings!$B$33)&lt;Settings!$B$30,"Up","Down")</f>
        <v>Up</v>
      </c>
      <c r="W814" s="15">
        <f>IF(OR(E814&gt;Settings!$B$30,Q814&gt;Settings!$B$37),0,1)</f>
        <v>1</v>
      </c>
      <c r="X814" s="15">
        <f>IF(AND(W814=1,Q814&lt;=Settings!$B$36),1,0)</f>
        <v>1</v>
      </c>
    </row>
    <row r="815" spans="1:24" x14ac:dyDescent="0.25">
      <c r="A815">
        <v>7</v>
      </c>
      <c r="B815">
        <v>90</v>
      </c>
      <c r="C815" s="13">
        <f>Arrivals!F815</f>
        <v>5382.2984713233454</v>
      </c>
      <c r="D815" s="13">
        <f>Arrivals!K815</f>
        <v>300</v>
      </c>
      <c r="E815" s="14">
        <f>D815*8/Settings!$B$28+Settings!$B$29</f>
        <v>24.02</v>
      </c>
      <c r="F815" s="14">
        <f t="shared" si="184"/>
        <v>5382.2984713233454</v>
      </c>
      <c r="G815" s="14">
        <f t="shared" si="195"/>
        <v>5355.6067055130361</v>
      </c>
      <c r="H815" s="14">
        <f t="shared" si="185"/>
        <v>5382.2984713233454</v>
      </c>
      <c r="I815" s="14">
        <f>MOD(H815-Settings!$B$32,Settings!$B$33)</f>
        <v>342.29847132334544</v>
      </c>
      <c r="J815" s="14">
        <f>IF(I815&lt;Settings!$B$30,IF(Settings!$B$30-I815&gt;=E815,H815,H815+(Settings!$B$30-I815)+Settings!$B$31),H815+(Settings!$B$33-I815))</f>
        <v>5382.2984713233454</v>
      </c>
      <c r="K815" s="14">
        <f t="shared" si="186"/>
        <v>5406.3184713233459</v>
      </c>
      <c r="L815" s="14">
        <f t="shared" si="187"/>
        <v>5406.3184713233459</v>
      </c>
      <c r="M815" s="14">
        <f t="shared" si="196"/>
        <v>5356.7224002010726</v>
      </c>
      <c r="N815" s="14">
        <f t="shared" si="188"/>
        <v>5406.3184713233459</v>
      </c>
      <c r="O815" s="13">
        <f>Arrivals!I815</f>
        <v>7.9594722735609</v>
      </c>
      <c r="P815" s="14">
        <f t="shared" si="189"/>
        <v>5414.2779435969069</v>
      </c>
      <c r="Q815" s="14">
        <f t="shared" si="190"/>
        <v>31.979472273561441</v>
      </c>
      <c r="R815" s="14">
        <f t="shared" si="191"/>
        <v>0</v>
      </c>
      <c r="S815" s="14">
        <f t="shared" si="192"/>
        <v>0</v>
      </c>
      <c r="T815" s="14">
        <f t="shared" si="193"/>
        <v>0</v>
      </c>
      <c r="U815" s="14">
        <f t="shared" si="194"/>
        <v>0</v>
      </c>
      <c r="V815" t="str">
        <f>IF(MOD(C815-Settings!$B$32,Settings!$B$33)&lt;Settings!$B$30,"Up","Down")</f>
        <v>Up</v>
      </c>
      <c r="W815" s="15">
        <f>IF(OR(E815&gt;Settings!$B$30,Q815&gt;Settings!$B$37),0,1)</f>
        <v>1</v>
      </c>
      <c r="X815" s="15">
        <f>IF(AND(W815=1,Q815&lt;=Settings!$B$36),1,0)</f>
        <v>1</v>
      </c>
    </row>
    <row r="816" spans="1:24" x14ac:dyDescent="0.25">
      <c r="A816">
        <v>7</v>
      </c>
      <c r="B816">
        <v>91</v>
      </c>
      <c r="C816" s="13">
        <f>Arrivals!F816</f>
        <v>5494.1879805737062</v>
      </c>
      <c r="D816" s="13">
        <f>Arrivals!K816</f>
        <v>300</v>
      </c>
      <c r="E816" s="14">
        <f>D816*8/Settings!$B$28+Settings!$B$29</f>
        <v>24.02</v>
      </c>
      <c r="F816" s="14">
        <f t="shared" si="184"/>
        <v>5494.1879805737062</v>
      </c>
      <c r="G816" s="14">
        <f t="shared" si="195"/>
        <v>5406.3184713233459</v>
      </c>
      <c r="H816" s="14">
        <f t="shared" si="185"/>
        <v>5494.1879805737062</v>
      </c>
      <c r="I816" s="14">
        <f>MOD(H816-Settings!$B$32,Settings!$B$33)</f>
        <v>454.18798057370623</v>
      </c>
      <c r="J816" s="14">
        <f>IF(I816&lt;Settings!$B$30,IF(Settings!$B$30-I816&gt;=E816,H816,H816+(Settings!$B$30-I816)+Settings!$B$31),H816+(Settings!$B$33-I816))</f>
        <v>5494.1879805737062</v>
      </c>
      <c r="K816" s="14">
        <f t="shared" si="186"/>
        <v>5518.2079805737067</v>
      </c>
      <c r="L816" s="14">
        <f t="shared" si="187"/>
        <v>5518.2079805737067</v>
      </c>
      <c r="M816" s="14">
        <f t="shared" si="196"/>
        <v>5414.2779435969069</v>
      </c>
      <c r="N816" s="14">
        <f t="shared" si="188"/>
        <v>5518.2079805737067</v>
      </c>
      <c r="O816" s="13">
        <f>Arrivals!I816</f>
        <v>1.187481057133452</v>
      </c>
      <c r="P816" s="14">
        <f t="shared" si="189"/>
        <v>5519.3954616308401</v>
      </c>
      <c r="Q816" s="14">
        <f t="shared" si="190"/>
        <v>25.207481057133919</v>
      </c>
      <c r="R816" s="14">
        <f t="shared" si="191"/>
        <v>0</v>
      </c>
      <c r="S816" s="14">
        <f t="shared" si="192"/>
        <v>0</v>
      </c>
      <c r="T816" s="14">
        <f t="shared" si="193"/>
        <v>0</v>
      </c>
      <c r="U816" s="14">
        <f t="shared" si="194"/>
        <v>0</v>
      </c>
      <c r="V816" t="str">
        <f>IF(MOD(C816-Settings!$B$32,Settings!$B$33)&lt;Settings!$B$30,"Up","Down")</f>
        <v>Up</v>
      </c>
      <c r="W816" s="15">
        <f>IF(OR(E816&gt;Settings!$B$30,Q816&gt;Settings!$B$37),0,1)</f>
        <v>1</v>
      </c>
      <c r="X816" s="15">
        <f>IF(AND(W816=1,Q816&lt;=Settings!$B$36),1,0)</f>
        <v>1</v>
      </c>
    </row>
    <row r="817" spans="1:24" x14ac:dyDescent="0.25">
      <c r="A817">
        <v>7</v>
      </c>
      <c r="B817">
        <v>92</v>
      </c>
      <c r="C817" s="13">
        <f>Arrivals!F817</f>
        <v>5507.8907215974123</v>
      </c>
      <c r="D817" s="13">
        <f>Arrivals!K817</f>
        <v>300</v>
      </c>
      <c r="E817" s="14">
        <f>D817*8/Settings!$B$28+Settings!$B$29</f>
        <v>24.02</v>
      </c>
      <c r="F817" s="14">
        <f t="shared" si="184"/>
        <v>5507.8907215974123</v>
      </c>
      <c r="G817" s="14">
        <f t="shared" si="195"/>
        <v>5518.2079805737067</v>
      </c>
      <c r="H817" s="14">
        <f t="shared" si="185"/>
        <v>5518.2079805737067</v>
      </c>
      <c r="I817" s="14">
        <f>MOD(H817-Settings!$B$32,Settings!$B$33)</f>
        <v>478.20798057370666</v>
      </c>
      <c r="J817" s="14">
        <f>IF(I817&lt;Settings!$B$30,IF(Settings!$B$30-I817&gt;=E817,H817,H817+(Settings!$B$30-I817)+Settings!$B$31),H817+(Settings!$B$33-I817))</f>
        <v>5518.2079805737067</v>
      </c>
      <c r="K817" s="14">
        <f t="shared" si="186"/>
        <v>5542.2279805737071</v>
      </c>
      <c r="L817" s="14">
        <f t="shared" si="187"/>
        <v>5542.2279805737071</v>
      </c>
      <c r="M817" s="14">
        <f t="shared" si="196"/>
        <v>5519.3954616308401</v>
      </c>
      <c r="N817" s="14">
        <f t="shared" si="188"/>
        <v>5542.2279805737071</v>
      </c>
      <c r="O817" s="13">
        <f>Arrivals!I817</f>
        <v>0.15910390927103366</v>
      </c>
      <c r="P817" s="14">
        <f t="shared" si="189"/>
        <v>5542.387084482978</v>
      </c>
      <c r="Q817" s="14">
        <f t="shared" si="190"/>
        <v>34.496362885565759</v>
      </c>
      <c r="R817" s="14">
        <f t="shared" si="191"/>
        <v>10.317258976294397</v>
      </c>
      <c r="S817" s="14">
        <f t="shared" si="192"/>
        <v>0</v>
      </c>
      <c r="T817" s="14">
        <f t="shared" si="193"/>
        <v>0</v>
      </c>
      <c r="U817" s="14">
        <f t="shared" si="194"/>
        <v>10.317258976294397</v>
      </c>
      <c r="V817" t="str">
        <f>IF(MOD(C817-Settings!$B$32,Settings!$B$33)&lt;Settings!$B$30,"Up","Down")</f>
        <v>Up</v>
      </c>
      <c r="W817" s="15">
        <f>IF(OR(E817&gt;Settings!$B$30,Q817&gt;Settings!$B$37),0,1)</f>
        <v>1</v>
      </c>
      <c r="X817" s="15">
        <f>IF(AND(W817=1,Q817&lt;=Settings!$B$36),1,0)</f>
        <v>1</v>
      </c>
    </row>
    <row r="818" spans="1:24" x14ac:dyDescent="0.25">
      <c r="A818">
        <v>7</v>
      </c>
      <c r="B818">
        <v>93</v>
      </c>
      <c r="C818" s="13">
        <f>Arrivals!F818</f>
        <v>5564.3913553997818</v>
      </c>
      <c r="D818" s="13">
        <f>Arrivals!K818</f>
        <v>300</v>
      </c>
      <c r="E818" s="14">
        <f>D818*8/Settings!$B$28+Settings!$B$29</f>
        <v>24.02</v>
      </c>
      <c r="F818" s="14">
        <f t="shared" si="184"/>
        <v>5564.3913553997818</v>
      </c>
      <c r="G818" s="14">
        <f t="shared" si="195"/>
        <v>5542.2279805737071</v>
      </c>
      <c r="H818" s="14">
        <f t="shared" si="185"/>
        <v>5564.3913553997818</v>
      </c>
      <c r="I818" s="14">
        <f>MOD(H818-Settings!$B$32,Settings!$B$33)</f>
        <v>524.39135539978179</v>
      </c>
      <c r="J818" s="14">
        <f>IF(I818&lt;Settings!$B$30,IF(Settings!$B$30-I818&gt;=E818,H818,H818+(Settings!$B$30-I818)+Settings!$B$31),H818+(Settings!$B$33-I818))</f>
        <v>5564.3913553997818</v>
      </c>
      <c r="K818" s="14">
        <f t="shared" si="186"/>
        <v>5588.4113553997822</v>
      </c>
      <c r="L818" s="14">
        <f t="shared" si="187"/>
        <v>5588.4113553997822</v>
      </c>
      <c r="M818" s="14">
        <f t="shared" si="196"/>
        <v>5542.387084482978</v>
      </c>
      <c r="N818" s="14">
        <f t="shared" si="188"/>
        <v>5588.4113553997822</v>
      </c>
      <c r="O818" s="13">
        <f>Arrivals!I818</f>
        <v>2.0033383105677403</v>
      </c>
      <c r="P818" s="14">
        <f t="shared" si="189"/>
        <v>5590.4146937103496</v>
      </c>
      <c r="Q818" s="14">
        <f t="shared" si="190"/>
        <v>26.023338310567851</v>
      </c>
      <c r="R818" s="14">
        <f t="shared" si="191"/>
        <v>0</v>
      </c>
      <c r="S818" s="14">
        <f t="shared" si="192"/>
        <v>0</v>
      </c>
      <c r="T818" s="14">
        <f t="shared" si="193"/>
        <v>0</v>
      </c>
      <c r="U818" s="14">
        <f t="shared" si="194"/>
        <v>0</v>
      </c>
      <c r="V818" t="str">
        <f>IF(MOD(C818-Settings!$B$32,Settings!$B$33)&lt;Settings!$B$30,"Up","Down")</f>
        <v>Up</v>
      </c>
      <c r="W818" s="15">
        <f>IF(OR(E818&gt;Settings!$B$30,Q818&gt;Settings!$B$37),0,1)</f>
        <v>1</v>
      </c>
      <c r="X818" s="15">
        <f>IF(AND(W818=1,Q818&lt;=Settings!$B$36),1,0)</f>
        <v>1</v>
      </c>
    </row>
    <row r="819" spans="1:24" x14ac:dyDescent="0.25">
      <c r="A819">
        <v>7</v>
      </c>
      <c r="B819">
        <v>94</v>
      </c>
      <c r="C819" s="13">
        <f>Arrivals!F819</f>
        <v>5640.8186291719958</v>
      </c>
      <c r="D819" s="13">
        <f>Arrivals!K819</f>
        <v>300</v>
      </c>
      <c r="E819" s="14">
        <f>D819*8/Settings!$B$28+Settings!$B$29</f>
        <v>24.02</v>
      </c>
      <c r="F819" s="14">
        <f t="shared" si="184"/>
        <v>5640.8186291719958</v>
      </c>
      <c r="G819" s="14">
        <f t="shared" si="195"/>
        <v>5588.4113553997822</v>
      </c>
      <c r="H819" s="14">
        <f t="shared" si="185"/>
        <v>5640.8186291719958</v>
      </c>
      <c r="I819" s="14">
        <f>MOD(H819-Settings!$B$32,Settings!$B$33)</f>
        <v>600.81862917199578</v>
      </c>
      <c r="J819" s="14">
        <f>IF(I819&lt;Settings!$B$30,IF(Settings!$B$30-I819&gt;=E819,H819,H819+(Settings!$B$30-I819)+Settings!$B$31),H819+(Settings!$B$33-I819))</f>
        <v>5760</v>
      </c>
      <c r="K819" s="14">
        <f t="shared" si="186"/>
        <v>5784.02</v>
      </c>
      <c r="L819" s="14">
        <f t="shared" si="187"/>
        <v>5784.02</v>
      </c>
      <c r="M819" s="14">
        <f t="shared" si="196"/>
        <v>5590.4146937103496</v>
      </c>
      <c r="N819" s="14">
        <f t="shared" si="188"/>
        <v>5784.02</v>
      </c>
      <c r="O819" s="13">
        <f>Arrivals!I819</f>
        <v>3.1349563970956695</v>
      </c>
      <c r="P819" s="14">
        <f t="shared" si="189"/>
        <v>5787.1549563970957</v>
      </c>
      <c r="Q819" s="14">
        <f t="shared" si="190"/>
        <v>146.33632722509992</v>
      </c>
      <c r="R819" s="14">
        <f t="shared" si="191"/>
        <v>0</v>
      </c>
      <c r="S819" s="14">
        <f t="shared" si="192"/>
        <v>119.18137082800422</v>
      </c>
      <c r="T819" s="14">
        <f t="shared" si="193"/>
        <v>0</v>
      </c>
      <c r="U819" s="14">
        <f t="shared" si="194"/>
        <v>119.18137082800422</v>
      </c>
      <c r="V819" t="str">
        <f>IF(MOD(C819-Settings!$B$32,Settings!$B$33)&lt;Settings!$B$30,"Up","Down")</f>
        <v>Down</v>
      </c>
      <c r="W819" s="15">
        <f>IF(OR(E819&gt;Settings!$B$30,Q819&gt;Settings!$B$37),0,1)</f>
        <v>1</v>
      </c>
      <c r="X819" s="15">
        <f>IF(AND(W819=1,Q819&lt;=Settings!$B$36),1,0)</f>
        <v>0</v>
      </c>
    </row>
    <row r="820" spans="1:24" x14ac:dyDescent="0.25">
      <c r="A820">
        <v>7</v>
      </c>
      <c r="B820">
        <v>95</v>
      </c>
      <c r="C820" s="13">
        <f>Arrivals!F820</f>
        <v>5783.8111956668481</v>
      </c>
      <c r="D820" s="13">
        <f>Arrivals!K820</f>
        <v>300</v>
      </c>
      <c r="E820" s="14">
        <f>D820*8/Settings!$B$28+Settings!$B$29</f>
        <v>24.02</v>
      </c>
      <c r="F820" s="14">
        <f t="shared" si="184"/>
        <v>5783.8111956668481</v>
      </c>
      <c r="G820" s="14">
        <f t="shared" si="195"/>
        <v>5784.02</v>
      </c>
      <c r="H820" s="14">
        <f t="shared" si="185"/>
        <v>5784.02</v>
      </c>
      <c r="I820" s="14">
        <f>MOD(H820-Settings!$B$32,Settings!$B$33)</f>
        <v>24.020000000000437</v>
      </c>
      <c r="J820" s="14">
        <f>IF(I820&lt;Settings!$B$30,IF(Settings!$B$30-I820&gt;=E820,H820,H820+(Settings!$B$30-I820)+Settings!$B$31),H820+(Settings!$B$33-I820))</f>
        <v>5784.02</v>
      </c>
      <c r="K820" s="14">
        <f t="shared" si="186"/>
        <v>5808.0400000000009</v>
      </c>
      <c r="L820" s="14">
        <f t="shared" si="187"/>
        <v>5808.0400000000009</v>
      </c>
      <c r="M820" s="14">
        <f t="shared" si="196"/>
        <v>5787.1549563970957</v>
      </c>
      <c r="N820" s="14">
        <f t="shared" si="188"/>
        <v>5808.0400000000009</v>
      </c>
      <c r="O820" s="13">
        <f>Arrivals!I820</f>
        <v>1.5662828750855315</v>
      </c>
      <c r="P820" s="14">
        <f t="shared" si="189"/>
        <v>5809.6062828750864</v>
      </c>
      <c r="Q820" s="14">
        <f t="shared" si="190"/>
        <v>25.795087208238328</v>
      </c>
      <c r="R820" s="14">
        <f t="shared" si="191"/>
        <v>0.20880433315232949</v>
      </c>
      <c r="S820" s="14">
        <f t="shared" si="192"/>
        <v>0</v>
      </c>
      <c r="T820" s="14">
        <f t="shared" si="193"/>
        <v>0</v>
      </c>
      <c r="U820" s="14">
        <f t="shared" si="194"/>
        <v>0.20880433315232949</v>
      </c>
      <c r="V820" t="str">
        <f>IF(MOD(C820-Settings!$B$32,Settings!$B$33)&lt;Settings!$B$30,"Up","Down")</f>
        <v>Up</v>
      </c>
      <c r="W820" s="15">
        <f>IF(OR(E820&gt;Settings!$B$30,Q820&gt;Settings!$B$37),0,1)</f>
        <v>1</v>
      </c>
      <c r="X820" s="15">
        <f>IF(AND(W820=1,Q820&lt;=Settings!$B$36),1,0)</f>
        <v>1</v>
      </c>
    </row>
    <row r="821" spans="1:24" x14ac:dyDescent="0.25">
      <c r="A821">
        <v>7</v>
      </c>
      <c r="B821">
        <v>96</v>
      </c>
      <c r="C821" s="13">
        <f>Arrivals!F821</f>
        <v>5823.8271835161622</v>
      </c>
      <c r="D821" s="13">
        <f>Arrivals!K821</f>
        <v>300</v>
      </c>
      <c r="E821" s="14">
        <f>D821*8/Settings!$B$28+Settings!$B$29</f>
        <v>24.02</v>
      </c>
      <c r="F821" s="14">
        <f t="shared" si="184"/>
        <v>5823.8271835161622</v>
      </c>
      <c r="G821" s="14">
        <f t="shared" si="195"/>
        <v>5808.0400000000009</v>
      </c>
      <c r="H821" s="14">
        <f t="shared" si="185"/>
        <v>5823.8271835161622</v>
      </c>
      <c r="I821" s="14">
        <f>MOD(H821-Settings!$B$32,Settings!$B$33)</f>
        <v>63.827183516162222</v>
      </c>
      <c r="J821" s="14">
        <f>IF(I821&lt;Settings!$B$30,IF(Settings!$B$30-I821&gt;=E821,H821,H821+(Settings!$B$30-I821)+Settings!$B$31),H821+(Settings!$B$33-I821))</f>
        <v>5823.8271835161622</v>
      </c>
      <c r="K821" s="14">
        <f t="shared" si="186"/>
        <v>5847.8471835161627</v>
      </c>
      <c r="L821" s="14">
        <f t="shared" si="187"/>
        <v>5847.8471835161627</v>
      </c>
      <c r="M821" s="14">
        <f t="shared" si="196"/>
        <v>5809.6062828750864</v>
      </c>
      <c r="N821" s="14">
        <f t="shared" si="188"/>
        <v>5847.8471835161627</v>
      </c>
      <c r="O821" s="13">
        <f>Arrivals!I821</f>
        <v>3.3273616682072311</v>
      </c>
      <c r="P821" s="14">
        <f t="shared" si="189"/>
        <v>5851.1745451843699</v>
      </c>
      <c r="Q821" s="14">
        <f t="shared" si="190"/>
        <v>27.347361668207668</v>
      </c>
      <c r="R821" s="14">
        <f t="shared" si="191"/>
        <v>0</v>
      </c>
      <c r="S821" s="14">
        <f t="shared" si="192"/>
        <v>0</v>
      </c>
      <c r="T821" s="14">
        <f t="shared" si="193"/>
        <v>0</v>
      </c>
      <c r="U821" s="14">
        <f t="shared" si="194"/>
        <v>0</v>
      </c>
      <c r="V821" t="str">
        <f>IF(MOD(C821-Settings!$B$32,Settings!$B$33)&lt;Settings!$B$30,"Up","Down")</f>
        <v>Up</v>
      </c>
      <c r="W821" s="15">
        <f>IF(OR(E821&gt;Settings!$B$30,Q821&gt;Settings!$B$37),0,1)</f>
        <v>1</v>
      </c>
      <c r="X821" s="15">
        <f>IF(AND(W821=1,Q821&lt;=Settings!$B$36),1,0)</f>
        <v>1</v>
      </c>
    </row>
    <row r="822" spans="1:24" x14ac:dyDescent="0.25">
      <c r="A822">
        <v>7</v>
      </c>
      <c r="B822">
        <v>97</v>
      </c>
      <c r="C822" s="13">
        <f>Arrivals!F822</f>
        <v>5845.0132384314502</v>
      </c>
      <c r="D822" s="13">
        <f>Arrivals!K822</f>
        <v>300</v>
      </c>
      <c r="E822" s="14">
        <f>D822*8/Settings!$B$28+Settings!$B$29</f>
        <v>24.02</v>
      </c>
      <c r="F822" s="14">
        <f t="shared" si="184"/>
        <v>5845.0132384314502</v>
      </c>
      <c r="G822" s="14">
        <f t="shared" si="195"/>
        <v>5847.8471835161627</v>
      </c>
      <c r="H822" s="14">
        <f t="shared" si="185"/>
        <v>5847.8471835161627</v>
      </c>
      <c r="I822" s="14">
        <f>MOD(H822-Settings!$B$32,Settings!$B$33)</f>
        <v>87.847183516162659</v>
      </c>
      <c r="J822" s="14">
        <f>IF(I822&lt;Settings!$B$30,IF(Settings!$B$30-I822&gt;=E822,H822,H822+(Settings!$B$30-I822)+Settings!$B$31),H822+(Settings!$B$33-I822))</f>
        <v>5847.8471835161627</v>
      </c>
      <c r="K822" s="14">
        <f t="shared" si="186"/>
        <v>5871.8671835161631</v>
      </c>
      <c r="L822" s="14">
        <f t="shared" si="187"/>
        <v>5871.8671835161631</v>
      </c>
      <c r="M822" s="14">
        <f t="shared" si="196"/>
        <v>5851.1745451843699</v>
      </c>
      <c r="N822" s="14">
        <f t="shared" si="188"/>
        <v>5871.8671835161631</v>
      </c>
      <c r="O822" s="13">
        <f>Arrivals!I822</f>
        <v>6.340329387728322</v>
      </c>
      <c r="P822" s="14">
        <f t="shared" si="189"/>
        <v>5878.2075129038913</v>
      </c>
      <c r="Q822" s="14">
        <f t="shared" si="190"/>
        <v>33.194274472441066</v>
      </c>
      <c r="R822" s="14">
        <f t="shared" si="191"/>
        <v>2.8339450847124681</v>
      </c>
      <c r="S822" s="14">
        <f t="shared" si="192"/>
        <v>0</v>
      </c>
      <c r="T822" s="14">
        <f t="shared" si="193"/>
        <v>0</v>
      </c>
      <c r="U822" s="14">
        <f t="shared" si="194"/>
        <v>2.8339450847124681</v>
      </c>
      <c r="V822" t="str">
        <f>IF(MOD(C822-Settings!$B$32,Settings!$B$33)&lt;Settings!$B$30,"Up","Down")</f>
        <v>Up</v>
      </c>
      <c r="W822" s="15">
        <f>IF(OR(E822&gt;Settings!$B$30,Q822&gt;Settings!$B$37),0,1)</f>
        <v>1</v>
      </c>
      <c r="X822" s="15">
        <f>IF(AND(W822=1,Q822&lt;=Settings!$B$36),1,0)</f>
        <v>1</v>
      </c>
    </row>
    <row r="823" spans="1:24" x14ac:dyDescent="0.25">
      <c r="A823">
        <v>7</v>
      </c>
      <c r="B823">
        <v>98</v>
      </c>
      <c r="C823" s="13">
        <f>Arrivals!F823</f>
        <v>6070.5193542849784</v>
      </c>
      <c r="D823" s="13">
        <f>Arrivals!K823</f>
        <v>300</v>
      </c>
      <c r="E823" s="14">
        <f>D823*8/Settings!$B$28+Settings!$B$29</f>
        <v>24.02</v>
      </c>
      <c r="F823" s="14">
        <f t="shared" si="184"/>
        <v>6070.5193542849784</v>
      </c>
      <c r="G823" s="14">
        <f t="shared" ref="G823:G845" si="197">K822</f>
        <v>5871.8671835161631</v>
      </c>
      <c r="H823" s="14">
        <f t="shared" si="185"/>
        <v>6070.5193542849784</v>
      </c>
      <c r="I823" s="14">
        <f>MOD(H823-Settings!$B$32,Settings!$B$33)</f>
        <v>310.51935428497836</v>
      </c>
      <c r="J823" s="14">
        <f>IF(I823&lt;Settings!$B$30,IF(Settings!$B$30-I823&gt;=E823,H823,H823+(Settings!$B$30-I823)+Settings!$B$31),H823+(Settings!$B$33-I823))</f>
        <v>6070.5193542849784</v>
      </c>
      <c r="K823" s="14">
        <f t="shared" si="186"/>
        <v>6094.5393542849788</v>
      </c>
      <c r="L823" s="14">
        <f t="shared" si="187"/>
        <v>6094.5393542849788</v>
      </c>
      <c r="M823" s="14">
        <f t="shared" ref="M823:M845" si="198">P822</f>
        <v>5878.2075129038913</v>
      </c>
      <c r="N823" s="14">
        <f t="shared" si="188"/>
        <v>6094.5393542849788</v>
      </c>
      <c r="O823" s="13">
        <f>Arrivals!I823</f>
        <v>5.1796497999491704</v>
      </c>
      <c r="P823" s="14">
        <f t="shared" si="189"/>
        <v>6099.7190040849282</v>
      </c>
      <c r="Q823" s="14">
        <f t="shared" si="190"/>
        <v>29.199649799949839</v>
      </c>
      <c r="R823" s="14">
        <f t="shared" si="191"/>
        <v>0</v>
      </c>
      <c r="S823" s="14">
        <f t="shared" si="192"/>
        <v>0</v>
      </c>
      <c r="T823" s="14">
        <f t="shared" si="193"/>
        <v>0</v>
      </c>
      <c r="U823" s="14">
        <f t="shared" si="194"/>
        <v>0</v>
      </c>
      <c r="V823" t="str">
        <f>IF(MOD(C823-Settings!$B$32,Settings!$B$33)&lt;Settings!$B$30,"Up","Down")</f>
        <v>Up</v>
      </c>
      <c r="W823" s="15">
        <f>IF(OR(E823&gt;Settings!$B$30,Q823&gt;Settings!$B$37),0,1)</f>
        <v>1</v>
      </c>
      <c r="X823" s="15">
        <f>IF(AND(W823=1,Q823&lt;=Settings!$B$36),1,0)</f>
        <v>1</v>
      </c>
    </row>
    <row r="824" spans="1:24" x14ac:dyDescent="0.25">
      <c r="A824">
        <v>7</v>
      </c>
      <c r="B824">
        <v>99</v>
      </c>
      <c r="C824" s="13">
        <f>Arrivals!F824</f>
        <v>6074.0641404836497</v>
      </c>
      <c r="D824" s="13">
        <f>Arrivals!K824</f>
        <v>300</v>
      </c>
      <c r="E824" s="14">
        <f>D824*8/Settings!$B$28+Settings!$B$29</f>
        <v>24.02</v>
      </c>
      <c r="F824" s="14">
        <f t="shared" si="184"/>
        <v>6074.0641404836497</v>
      </c>
      <c r="G824" s="14">
        <f t="shared" si="197"/>
        <v>6094.5393542849788</v>
      </c>
      <c r="H824" s="14">
        <f t="shared" si="185"/>
        <v>6094.5393542849788</v>
      </c>
      <c r="I824" s="14">
        <f>MOD(H824-Settings!$B$32,Settings!$B$33)</f>
        <v>334.5393542849788</v>
      </c>
      <c r="J824" s="14">
        <f>IF(I824&lt;Settings!$B$30,IF(Settings!$B$30-I824&gt;=E824,H824,H824+(Settings!$B$30-I824)+Settings!$B$31),H824+(Settings!$B$33-I824))</f>
        <v>6094.5393542849788</v>
      </c>
      <c r="K824" s="14">
        <f t="shared" si="186"/>
        <v>6118.5593542849792</v>
      </c>
      <c r="L824" s="14">
        <f t="shared" si="187"/>
        <v>6118.5593542849792</v>
      </c>
      <c r="M824" s="14">
        <f t="shared" si="198"/>
        <v>6099.7190040849282</v>
      </c>
      <c r="N824" s="14">
        <f t="shared" si="188"/>
        <v>6118.5593542849792</v>
      </c>
      <c r="O824" s="13">
        <f>Arrivals!I824</f>
        <v>0.87037932964632281</v>
      </c>
      <c r="P824" s="14">
        <f t="shared" si="189"/>
        <v>6119.4297336146255</v>
      </c>
      <c r="Q824" s="14">
        <f t="shared" si="190"/>
        <v>45.365593130975867</v>
      </c>
      <c r="R824" s="14">
        <f t="shared" si="191"/>
        <v>20.475213801329119</v>
      </c>
      <c r="S824" s="14">
        <f t="shared" si="192"/>
        <v>0</v>
      </c>
      <c r="T824" s="14">
        <f t="shared" si="193"/>
        <v>0</v>
      </c>
      <c r="U824" s="14">
        <f t="shared" si="194"/>
        <v>20.475213801329119</v>
      </c>
      <c r="V824" t="str">
        <f>IF(MOD(C824-Settings!$B$32,Settings!$B$33)&lt;Settings!$B$30,"Up","Down")</f>
        <v>Up</v>
      </c>
      <c r="W824" s="15">
        <f>IF(OR(E824&gt;Settings!$B$30,Q824&gt;Settings!$B$37),0,1)</f>
        <v>1</v>
      </c>
      <c r="X824" s="15">
        <f>IF(AND(W824=1,Q824&lt;=Settings!$B$36),1,0)</f>
        <v>1</v>
      </c>
    </row>
    <row r="825" spans="1:24" x14ac:dyDescent="0.25">
      <c r="A825">
        <v>7</v>
      </c>
      <c r="B825">
        <v>100</v>
      </c>
      <c r="C825" s="13">
        <f>Arrivals!F825</f>
        <v>6086.7935155430832</v>
      </c>
      <c r="D825" s="13">
        <f>Arrivals!K825</f>
        <v>300</v>
      </c>
      <c r="E825" s="14">
        <f>D825*8/Settings!$B$28+Settings!$B$29</f>
        <v>24.02</v>
      </c>
      <c r="F825" s="14">
        <f t="shared" si="184"/>
        <v>6086.7935155430832</v>
      </c>
      <c r="G825" s="14">
        <f t="shared" si="197"/>
        <v>6118.5593542849792</v>
      </c>
      <c r="H825" s="14">
        <f t="shared" si="185"/>
        <v>6118.5593542849792</v>
      </c>
      <c r="I825" s="14">
        <f>MOD(H825-Settings!$B$32,Settings!$B$33)</f>
        <v>358.55935428497924</v>
      </c>
      <c r="J825" s="14">
        <f>IF(I825&lt;Settings!$B$30,IF(Settings!$B$30-I825&gt;=E825,H825,H825+(Settings!$B$30-I825)+Settings!$B$31),H825+(Settings!$B$33-I825))</f>
        <v>6118.5593542849792</v>
      </c>
      <c r="K825" s="14">
        <f t="shared" si="186"/>
        <v>6142.5793542849797</v>
      </c>
      <c r="L825" s="14">
        <f t="shared" si="187"/>
        <v>6142.5793542849797</v>
      </c>
      <c r="M825" s="14">
        <f t="shared" si="198"/>
        <v>6119.4297336146255</v>
      </c>
      <c r="N825" s="14">
        <f t="shared" si="188"/>
        <v>6142.5793542849797</v>
      </c>
      <c r="O825" s="13">
        <f>Arrivals!I825</f>
        <v>3.5350841197340208</v>
      </c>
      <c r="P825" s="14">
        <f t="shared" si="189"/>
        <v>6146.1144384047138</v>
      </c>
      <c r="Q825" s="14">
        <f t="shared" si="190"/>
        <v>59.320922861630606</v>
      </c>
      <c r="R825" s="14">
        <f t="shared" si="191"/>
        <v>31.765838741896005</v>
      </c>
      <c r="S825" s="14">
        <f t="shared" si="192"/>
        <v>0</v>
      </c>
      <c r="T825" s="14">
        <f t="shared" si="193"/>
        <v>0</v>
      </c>
      <c r="U825" s="14">
        <f t="shared" si="194"/>
        <v>31.765838741896005</v>
      </c>
      <c r="V825" t="str">
        <f>IF(MOD(C825-Settings!$B$32,Settings!$B$33)&lt;Settings!$B$30,"Up","Down")</f>
        <v>Up</v>
      </c>
      <c r="W825" s="15">
        <f>IF(OR(E825&gt;Settings!$B$30,Q825&gt;Settings!$B$37),0,1)</f>
        <v>1</v>
      </c>
      <c r="X825" s="15">
        <f>IF(AND(W825=1,Q825&lt;=Settings!$B$36),1,0)</f>
        <v>1</v>
      </c>
    </row>
    <row r="826" spans="1:24" x14ac:dyDescent="0.25">
      <c r="A826">
        <v>7</v>
      </c>
      <c r="B826">
        <v>101</v>
      </c>
      <c r="C826" s="13">
        <f>Arrivals!F826</f>
        <v>6202.4864814587572</v>
      </c>
      <c r="D826" s="13">
        <f>Arrivals!K826</f>
        <v>300</v>
      </c>
      <c r="E826" s="14">
        <f>D826*8/Settings!$B$28+Settings!$B$29</f>
        <v>24.02</v>
      </c>
      <c r="F826" s="14">
        <f t="shared" si="184"/>
        <v>6202.4864814587572</v>
      </c>
      <c r="G826" s="14">
        <f t="shared" si="197"/>
        <v>6142.5793542849797</v>
      </c>
      <c r="H826" s="14">
        <f t="shared" si="185"/>
        <v>6202.4864814587572</v>
      </c>
      <c r="I826" s="14">
        <f>MOD(H826-Settings!$B$32,Settings!$B$33)</f>
        <v>442.48648145875723</v>
      </c>
      <c r="J826" s="14">
        <f>IF(I826&lt;Settings!$B$30,IF(Settings!$B$30-I826&gt;=E826,H826,H826+(Settings!$B$30-I826)+Settings!$B$31),H826+(Settings!$B$33-I826))</f>
        <v>6202.4864814587572</v>
      </c>
      <c r="K826" s="14">
        <f t="shared" si="186"/>
        <v>6226.5064814587577</v>
      </c>
      <c r="L826" s="14">
        <f t="shared" si="187"/>
        <v>6226.5064814587577</v>
      </c>
      <c r="M826" s="14">
        <f t="shared" si="198"/>
        <v>6146.1144384047138</v>
      </c>
      <c r="N826" s="14">
        <f t="shared" si="188"/>
        <v>6226.5064814587577</v>
      </c>
      <c r="O826" s="13">
        <f>Arrivals!I826</f>
        <v>16.278031488889283</v>
      </c>
      <c r="P826" s="14">
        <f t="shared" si="189"/>
        <v>6242.7845129476473</v>
      </c>
      <c r="Q826" s="14">
        <f t="shared" si="190"/>
        <v>40.298031488890047</v>
      </c>
      <c r="R826" s="14">
        <f t="shared" si="191"/>
        <v>0</v>
      </c>
      <c r="S826" s="14">
        <f t="shared" si="192"/>
        <v>0</v>
      </c>
      <c r="T826" s="14">
        <f t="shared" si="193"/>
        <v>0</v>
      </c>
      <c r="U826" s="14">
        <f t="shared" si="194"/>
        <v>0</v>
      </c>
      <c r="V826" t="str">
        <f>IF(MOD(C826-Settings!$B$32,Settings!$B$33)&lt;Settings!$B$30,"Up","Down")</f>
        <v>Up</v>
      </c>
      <c r="W826" s="15">
        <f>IF(OR(E826&gt;Settings!$B$30,Q826&gt;Settings!$B$37),0,1)</f>
        <v>1</v>
      </c>
      <c r="X826" s="15">
        <f>IF(AND(W826=1,Q826&lt;=Settings!$B$36),1,0)</f>
        <v>1</v>
      </c>
    </row>
    <row r="827" spans="1:24" x14ac:dyDescent="0.25">
      <c r="A827">
        <v>7</v>
      </c>
      <c r="B827">
        <v>102</v>
      </c>
      <c r="C827" s="13">
        <f>Arrivals!F827</f>
        <v>6211.4317389537064</v>
      </c>
      <c r="D827" s="13">
        <f>Arrivals!K827</f>
        <v>300</v>
      </c>
      <c r="E827" s="14">
        <f>D827*8/Settings!$B$28+Settings!$B$29</f>
        <v>24.02</v>
      </c>
      <c r="F827" s="14">
        <f t="shared" si="184"/>
        <v>6211.4317389537064</v>
      </c>
      <c r="G827" s="14">
        <f t="shared" si="197"/>
        <v>6226.5064814587577</v>
      </c>
      <c r="H827" s="14">
        <f t="shared" si="185"/>
        <v>6226.5064814587577</v>
      </c>
      <c r="I827" s="14">
        <f>MOD(H827-Settings!$B$32,Settings!$B$33)</f>
        <v>466.50648145875766</v>
      </c>
      <c r="J827" s="14">
        <f>IF(I827&lt;Settings!$B$30,IF(Settings!$B$30-I827&gt;=E827,H827,H827+(Settings!$B$30-I827)+Settings!$B$31),H827+(Settings!$B$33-I827))</f>
        <v>6226.5064814587577</v>
      </c>
      <c r="K827" s="14">
        <f t="shared" si="186"/>
        <v>6250.5264814587581</v>
      </c>
      <c r="L827" s="14">
        <f t="shared" si="187"/>
        <v>6250.5264814587581</v>
      </c>
      <c r="M827" s="14">
        <f t="shared" si="198"/>
        <v>6242.7845129476473</v>
      </c>
      <c r="N827" s="14">
        <f t="shared" si="188"/>
        <v>6250.5264814587581</v>
      </c>
      <c r="O827" s="13">
        <f>Arrivals!I827</f>
        <v>7.3065526584983296</v>
      </c>
      <c r="P827" s="14">
        <f t="shared" si="189"/>
        <v>6257.8330341172568</v>
      </c>
      <c r="Q827" s="14">
        <f t="shared" si="190"/>
        <v>46.401295163550458</v>
      </c>
      <c r="R827" s="14">
        <f t="shared" si="191"/>
        <v>15.07474250505129</v>
      </c>
      <c r="S827" s="14">
        <f t="shared" si="192"/>
        <v>0</v>
      </c>
      <c r="T827" s="14">
        <f t="shared" si="193"/>
        <v>0</v>
      </c>
      <c r="U827" s="14">
        <f t="shared" si="194"/>
        <v>15.07474250505129</v>
      </c>
      <c r="V827" t="str">
        <f>IF(MOD(C827-Settings!$B$32,Settings!$B$33)&lt;Settings!$B$30,"Up","Down")</f>
        <v>Up</v>
      </c>
      <c r="W827" s="15">
        <f>IF(OR(E827&gt;Settings!$B$30,Q827&gt;Settings!$B$37),0,1)</f>
        <v>1</v>
      </c>
      <c r="X827" s="15">
        <f>IF(AND(W827=1,Q827&lt;=Settings!$B$36),1,0)</f>
        <v>1</v>
      </c>
    </row>
    <row r="828" spans="1:24" x14ac:dyDescent="0.25">
      <c r="A828">
        <v>7</v>
      </c>
      <c r="B828">
        <v>103</v>
      </c>
      <c r="C828" s="13">
        <f>Arrivals!F828</f>
        <v>6337.0069096763746</v>
      </c>
      <c r="D828" s="13">
        <f>Arrivals!K828</f>
        <v>300</v>
      </c>
      <c r="E828" s="14">
        <f>D828*8/Settings!$B$28+Settings!$B$29</f>
        <v>24.02</v>
      </c>
      <c r="F828" s="14">
        <f t="shared" si="184"/>
        <v>6337.0069096763746</v>
      </c>
      <c r="G828" s="14">
        <f t="shared" si="197"/>
        <v>6250.5264814587581</v>
      </c>
      <c r="H828" s="14">
        <f t="shared" si="185"/>
        <v>6337.0069096763746</v>
      </c>
      <c r="I828" s="14">
        <f>MOD(H828-Settings!$B$32,Settings!$B$33)</f>
        <v>577.00690967637456</v>
      </c>
      <c r="J828" s="14">
        <f>IF(I828&lt;Settings!$B$30,IF(Settings!$B$30-I828&gt;=E828,H828,H828+(Settings!$B$30-I828)+Settings!$B$31),H828+(Settings!$B$33-I828))</f>
        <v>6480</v>
      </c>
      <c r="K828" s="14">
        <f t="shared" si="186"/>
        <v>6504.02</v>
      </c>
      <c r="L828" s="14">
        <f t="shared" si="187"/>
        <v>6504.02</v>
      </c>
      <c r="M828" s="14">
        <f t="shared" si="198"/>
        <v>6257.8330341172568</v>
      </c>
      <c r="N828" s="14">
        <f t="shared" si="188"/>
        <v>6504.02</v>
      </c>
      <c r="O828" s="13">
        <f>Arrivals!I828</f>
        <v>7.5929517938677744</v>
      </c>
      <c r="P828" s="14">
        <f t="shared" si="189"/>
        <v>6511.612951793868</v>
      </c>
      <c r="Q828" s="14">
        <f t="shared" si="190"/>
        <v>174.60604211749342</v>
      </c>
      <c r="R828" s="14">
        <f t="shared" si="191"/>
        <v>0</v>
      </c>
      <c r="S828" s="14">
        <f t="shared" si="192"/>
        <v>142.99309032362544</v>
      </c>
      <c r="T828" s="14">
        <f t="shared" si="193"/>
        <v>0</v>
      </c>
      <c r="U828" s="14">
        <f t="shared" si="194"/>
        <v>142.99309032362544</v>
      </c>
      <c r="V828" t="str">
        <f>IF(MOD(C828-Settings!$B$32,Settings!$B$33)&lt;Settings!$B$30,"Up","Down")</f>
        <v>Up</v>
      </c>
      <c r="W828" s="15">
        <f>IF(OR(E828&gt;Settings!$B$30,Q828&gt;Settings!$B$37),0,1)</f>
        <v>1</v>
      </c>
      <c r="X828" s="15">
        <f>IF(AND(W828=1,Q828&lt;=Settings!$B$36),1,0)</f>
        <v>0</v>
      </c>
    </row>
    <row r="829" spans="1:24" x14ac:dyDescent="0.25">
      <c r="A829">
        <v>7</v>
      </c>
      <c r="B829">
        <v>104</v>
      </c>
      <c r="C829" s="13">
        <f>Arrivals!F829</f>
        <v>6354.3132467824826</v>
      </c>
      <c r="D829" s="13">
        <f>Arrivals!K829</f>
        <v>300</v>
      </c>
      <c r="E829" s="14">
        <f>D829*8/Settings!$B$28+Settings!$B$29</f>
        <v>24.02</v>
      </c>
      <c r="F829" s="14">
        <f t="shared" si="184"/>
        <v>6354.3132467824826</v>
      </c>
      <c r="G829" s="14">
        <f t="shared" si="197"/>
        <v>6504.02</v>
      </c>
      <c r="H829" s="14">
        <f t="shared" si="185"/>
        <v>6504.02</v>
      </c>
      <c r="I829" s="14">
        <f>MOD(H829-Settings!$B$32,Settings!$B$33)</f>
        <v>24.020000000000437</v>
      </c>
      <c r="J829" s="14">
        <f>IF(I829&lt;Settings!$B$30,IF(Settings!$B$30-I829&gt;=E829,H829,H829+(Settings!$B$30-I829)+Settings!$B$31),H829+(Settings!$B$33-I829))</f>
        <v>6504.02</v>
      </c>
      <c r="K829" s="14">
        <f t="shared" si="186"/>
        <v>6528.0400000000009</v>
      </c>
      <c r="L829" s="14">
        <f t="shared" si="187"/>
        <v>6528.0400000000009</v>
      </c>
      <c r="M829" s="14">
        <f t="shared" si="198"/>
        <v>6511.612951793868</v>
      </c>
      <c r="N829" s="14">
        <f t="shared" si="188"/>
        <v>6528.0400000000009</v>
      </c>
      <c r="O829" s="13">
        <f>Arrivals!I829</f>
        <v>5.8245883830917338</v>
      </c>
      <c r="P829" s="14">
        <f t="shared" si="189"/>
        <v>6533.8645883830923</v>
      </c>
      <c r="Q829" s="14">
        <f t="shared" si="190"/>
        <v>179.5513416006097</v>
      </c>
      <c r="R829" s="14">
        <f t="shared" si="191"/>
        <v>149.70675321751787</v>
      </c>
      <c r="S829" s="14">
        <f t="shared" si="192"/>
        <v>0</v>
      </c>
      <c r="T829" s="14">
        <f t="shared" si="193"/>
        <v>0</v>
      </c>
      <c r="U829" s="14">
        <f t="shared" si="194"/>
        <v>149.70675321751787</v>
      </c>
      <c r="V829" t="str">
        <f>IF(MOD(C829-Settings!$B$32,Settings!$B$33)&lt;Settings!$B$30,"Up","Down")</f>
        <v>Up</v>
      </c>
      <c r="W829" s="15">
        <f>IF(OR(E829&gt;Settings!$B$30,Q829&gt;Settings!$B$37),0,1)</f>
        <v>1</v>
      </c>
      <c r="X829" s="15">
        <f>IF(AND(W829=1,Q829&lt;=Settings!$B$36),1,0)</f>
        <v>0</v>
      </c>
    </row>
    <row r="830" spans="1:24" x14ac:dyDescent="0.25">
      <c r="A830">
        <v>7</v>
      </c>
      <c r="B830">
        <v>105</v>
      </c>
      <c r="C830" s="13">
        <f>Arrivals!F830</f>
        <v>6374.6133268791255</v>
      </c>
      <c r="D830" s="13">
        <f>Arrivals!K830</f>
        <v>300</v>
      </c>
      <c r="E830" s="14">
        <f>D830*8/Settings!$B$28+Settings!$B$29</f>
        <v>24.02</v>
      </c>
      <c r="F830" s="14">
        <f t="shared" si="184"/>
        <v>6374.6133268791255</v>
      </c>
      <c r="G830" s="14">
        <f t="shared" si="197"/>
        <v>6528.0400000000009</v>
      </c>
      <c r="H830" s="14">
        <f t="shared" si="185"/>
        <v>6528.0400000000009</v>
      </c>
      <c r="I830" s="14">
        <f>MOD(H830-Settings!$B$32,Settings!$B$33)</f>
        <v>48.040000000000873</v>
      </c>
      <c r="J830" s="14">
        <f>IF(I830&lt;Settings!$B$30,IF(Settings!$B$30-I830&gt;=E830,H830,H830+(Settings!$B$30-I830)+Settings!$B$31),H830+(Settings!$B$33-I830))</f>
        <v>6528.0400000000009</v>
      </c>
      <c r="K830" s="14">
        <f t="shared" si="186"/>
        <v>6552.0600000000013</v>
      </c>
      <c r="L830" s="14">
        <f t="shared" si="187"/>
        <v>6552.0600000000013</v>
      </c>
      <c r="M830" s="14">
        <f t="shared" si="198"/>
        <v>6533.8645883830923</v>
      </c>
      <c r="N830" s="14">
        <f t="shared" si="188"/>
        <v>6552.0600000000013</v>
      </c>
      <c r="O830" s="13">
        <f>Arrivals!I830</f>
        <v>5.3467476905328448</v>
      </c>
      <c r="P830" s="14">
        <f t="shared" si="189"/>
        <v>6557.4067476905338</v>
      </c>
      <c r="Q830" s="14">
        <f t="shared" si="190"/>
        <v>182.7934208114084</v>
      </c>
      <c r="R830" s="14">
        <f t="shared" si="191"/>
        <v>153.42667312087542</v>
      </c>
      <c r="S830" s="14">
        <f t="shared" si="192"/>
        <v>0</v>
      </c>
      <c r="T830" s="14">
        <f t="shared" si="193"/>
        <v>0</v>
      </c>
      <c r="U830" s="14">
        <f t="shared" si="194"/>
        <v>153.42667312087542</v>
      </c>
      <c r="V830" t="str">
        <f>IF(MOD(C830-Settings!$B$32,Settings!$B$33)&lt;Settings!$B$30,"Up","Down")</f>
        <v>Down</v>
      </c>
      <c r="W830" s="15">
        <f>IF(OR(E830&gt;Settings!$B$30,Q830&gt;Settings!$B$37),0,1)</f>
        <v>1</v>
      </c>
      <c r="X830" s="15">
        <f>IF(AND(W830=1,Q830&lt;=Settings!$B$36),1,0)</f>
        <v>0</v>
      </c>
    </row>
    <row r="831" spans="1:24" x14ac:dyDescent="0.25">
      <c r="A831">
        <v>7</v>
      </c>
      <c r="B831">
        <v>106</v>
      </c>
      <c r="C831" s="13">
        <f>Arrivals!F831</f>
        <v>6399.3341101550332</v>
      </c>
      <c r="D831" s="13">
        <f>Arrivals!K831</f>
        <v>300</v>
      </c>
      <c r="E831" s="14">
        <f>D831*8/Settings!$B$28+Settings!$B$29</f>
        <v>24.02</v>
      </c>
      <c r="F831" s="14">
        <f t="shared" si="184"/>
        <v>6399.3341101550332</v>
      </c>
      <c r="G831" s="14">
        <f t="shared" si="197"/>
        <v>6552.0600000000013</v>
      </c>
      <c r="H831" s="14">
        <f t="shared" si="185"/>
        <v>6552.0600000000013</v>
      </c>
      <c r="I831" s="14">
        <f>MOD(H831-Settings!$B$32,Settings!$B$33)</f>
        <v>72.06000000000131</v>
      </c>
      <c r="J831" s="14">
        <f>IF(I831&lt;Settings!$B$30,IF(Settings!$B$30-I831&gt;=E831,H831,H831+(Settings!$B$30-I831)+Settings!$B$31),H831+(Settings!$B$33-I831))</f>
        <v>6552.0600000000013</v>
      </c>
      <c r="K831" s="14">
        <f t="shared" si="186"/>
        <v>6576.0800000000017</v>
      </c>
      <c r="L831" s="14">
        <f t="shared" si="187"/>
        <v>6576.0800000000017</v>
      </c>
      <c r="M831" s="14">
        <f t="shared" si="198"/>
        <v>6557.4067476905338</v>
      </c>
      <c r="N831" s="14">
        <f t="shared" si="188"/>
        <v>6576.0800000000017</v>
      </c>
      <c r="O831" s="13">
        <f>Arrivals!I831</f>
        <v>3.2418236370905316</v>
      </c>
      <c r="P831" s="14">
        <f t="shared" si="189"/>
        <v>6579.3218236370922</v>
      </c>
      <c r="Q831" s="14">
        <f t="shared" si="190"/>
        <v>179.98771348205901</v>
      </c>
      <c r="R831" s="14">
        <f t="shared" si="191"/>
        <v>152.72588984496815</v>
      </c>
      <c r="S831" s="14">
        <f t="shared" si="192"/>
        <v>0</v>
      </c>
      <c r="T831" s="14">
        <f t="shared" si="193"/>
        <v>0</v>
      </c>
      <c r="U831" s="14">
        <f t="shared" si="194"/>
        <v>152.72588984496815</v>
      </c>
      <c r="V831" t="str">
        <f>IF(MOD(C831-Settings!$B$32,Settings!$B$33)&lt;Settings!$B$30,"Up","Down")</f>
        <v>Down</v>
      </c>
      <c r="W831" s="15">
        <f>IF(OR(E831&gt;Settings!$B$30,Q831&gt;Settings!$B$37),0,1)</f>
        <v>1</v>
      </c>
      <c r="X831" s="15">
        <f>IF(AND(W831=1,Q831&lt;=Settings!$B$36),1,0)</f>
        <v>0</v>
      </c>
    </row>
    <row r="832" spans="1:24" x14ac:dyDescent="0.25">
      <c r="A832">
        <v>7</v>
      </c>
      <c r="B832">
        <v>107</v>
      </c>
      <c r="C832" s="13">
        <f>Arrivals!F832</f>
        <v>6436.4399974003209</v>
      </c>
      <c r="D832" s="13">
        <f>Arrivals!K832</f>
        <v>300</v>
      </c>
      <c r="E832" s="14">
        <f>D832*8/Settings!$B$28+Settings!$B$29</f>
        <v>24.02</v>
      </c>
      <c r="F832" s="14">
        <f t="shared" si="184"/>
        <v>6436.4399974003209</v>
      </c>
      <c r="G832" s="14">
        <f t="shared" si="197"/>
        <v>6576.0800000000017</v>
      </c>
      <c r="H832" s="14">
        <f t="shared" si="185"/>
        <v>6576.0800000000017</v>
      </c>
      <c r="I832" s="14">
        <f>MOD(H832-Settings!$B$32,Settings!$B$33)</f>
        <v>96.080000000001746</v>
      </c>
      <c r="J832" s="14">
        <f>IF(I832&lt;Settings!$B$30,IF(Settings!$B$30-I832&gt;=E832,H832,H832+(Settings!$B$30-I832)+Settings!$B$31),H832+(Settings!$B$33-I832))</f>
        <v>6576.0800000000017</v>
      </c>
      <c r="K832" s="14">
        <f t="shared" si="186"/>
        <v>6600.1000000000022</v>
      </c>
      <c r="L832" s="14">
        <f t="shared" si="187"/>
        <v>6600.1000000000022</v>
      </c>
      <c r="M832" s="14">
        <f t="shared" si="198"/>
        <v>6579.3218236370922</v>
      </c>
      <c r="N832" s="14">
        <f t="shared" si="188"/>
        <v>6600.1000000000022</v>
      </c>
      <c r="O832" s="13">
        <f>Arrivals!I832</f>
        <v>4.5379660063331242</v>
      </c>
      <c r="P832" s="14">
        <f t="shared" si="189"/>
        <v>6604.6379660063349</v>
      </c>
      <c r="Q832" s="14">
        <f t="shared" si="190"/>
        <v>168.197968606014</v>
      </c>
      <c r="R832" s="14">
        <f t="shared" si="191"/>
        <v>139.64000259968088</v>
      </c>
      <c r="S832" s="14">
        <f t="shared" si="192"/>
        <v>0</v>
      </c>
      <c r="T832" s="14">
        <f t="shared" si="193"/>
        <v>0</v>
      </c>
      <c r="U832" s="14">
        <f t="shared" si="194"/>
        <v>139.64000259968088</v>
      </c>
      <c r="V832" t="str">
        <f>IF(MOD(C832-Settings!$B$32,Settings!$B$33)&lt;Settings!$B$30,"Up","Down")</f>
        <v>Down</v>
      </c>
      <c r="W832" s="15">
        <f>IF(OR(E832&gt;Settings!$B$30,Q832&gt;Settings!$B$37),0,1)</f>
        <v>1</v>
      </c>
      <c r="X832" s="15">
        <f>IF(AND(W832=1,Q832&lt;=Settings!$B$36),1,0)</f>
        <v>0</v>
      </c>
    </row>
    <row r="833" spans="1:24" x14ac:dyDescent="0.25">
      <c r="A833">
        <v>7</v>
      </c>
      <c r="B833">
        <v>108</v>
      </c>
      <c r="C833" s="13">
        <f>Arrivals!F833</f>
        <v>6487.7971258885063</v>
      </c>
      <c r="D833" s="13">
        <f>Arrivals!K833</f>
        <v>300</v>
      </c>
      <c r="E833" s="14">
        <f>D833*8/Settings!$B$28+Settings!$B$29</f>
        <v>24.02</v>
      </c>
      <c r="F833" s="14">
        <f t="shared" si="184"/>
        <v>6487.7971258885063</v>
      </c>
      <c r="G833" s="14">
        <f t="shared" si="197"/>
        <v>6600.1000000000022</v>
      </c>
      <c r="H833" s="14">
        <f t="shared" si="185"/>
        <v>6600.1000000000022</v>
      </c>
      <c r="I833" s="14">
        <f>MOD(H833-Settings!$B$32,Settings!$B$33)</f>
        <v>120.10000000000218</v>
      </c>
      <c r="J833" s="14">
        <f>IF(I833&lt;Settings!$B$30,IF(Settings!$B$30-I833&gt;=E833,H833,H833+(Settings!$B$30-I833)+Settings!$B$31),H833+(Settings!$B$33-I833))</f>
        <v>6600.1000000000022</v>
      </c>
      <c r="K833" s="14">
        <f t="shared" si="186"/>
        <v>6624.1200000000026</v>
      </c>
      <c r="L833" s="14">
        <f t="shared" si="187"/>
        <v>6624.1200000000026</v>
      </c>
      <c r="M833" s="14">
        <f t="shared" si="198"/>
        <v>6604.6379660063349</v>
      </c>
      <c r="N833" s="14">
        <f t="shared" si="188"/>
        <v>6624.1200000000026</v>
      </c>
      <c r="O833" s="13">
        <f>Arrivals!I833</f>
        <v>0.46940738870016202</v>
      </c>
      <c r="P833" s="14">
        <f t="shared" si="189"/>
        <v>6624.589407388703</v>
      </c>
      <c r="Q833" s="14">
        <f t="shared" si="190"/>
        <v>136.79228150019662</v>
      </c>
      <c r="R833" s="14">
        <f t="shared" si="191"/>
        <v>112.30287411149584</v>
      </c>
      <c r="S833" s="14">
        <f t="shared" si="192"/>
        <v>0</v>
      </c>
      <c r="T833" s="14">
        <f t="shared" si="193"/>
        <v>0</v>
      </c>
      <c r="U833" s="14">
        <f t="shared" si="194"/>
        <v>112.30287411149584</v>
      </c>
      <c r="V833" t="str">
        <f>IF(MOD(C833-Settings!$B$32,Settings!$B$33)&lt;Settings!$B$30,"Up","Down")</f>
        <v>Up</v>
      </c>
      <c r="W833" s="15">
        <f>IF(OR(E833&gt;Settings!$B$30,Q833&gt;Settings!$B$37),0,1)</f>
        <v>1</v>
      </c>
      <c r="X833" s="15">
        <f>IF(AND(W833=1,Q833&lt;=Settings!$B$36),1,0)</f>
        <v>0</v>
      </c>
    </row>
    <row r="834" spans="1:24" x14ac:dyDescent="0.25">
      <c r="A834">
        <v>7</v>
      </c>
      <c r="B834">
        <v>109</v>
      </c>
      <c r="C834" s="13">
        <f>Arrivals!F834</f>
        <v>6492.011083563395</v>
      </c>
      <c r="D834" s="13">
        <f>Arrivals!K834</f>
        <v>300</v>
      </c>
      <c r="E834" s="14">
        <f>D834*8/Settings!$B$28+Settings!$B$29</f>
        <v>24.02</v>
      </c>
      <c r="F834" s="14">
        <f t="shared" si="184"/>
        <v>6492.011083563395</v>
      </c>
      <c r="G834" s="14">
        <f t="shared" si="197"/>
        <v>6624.1200000000026</v>
      </c>
      <c r="H834" s="14">
        <f t="shared" si="185"/>
        <v>6624.1200000000026</v>
      </c>
      <c r="I834" s="14">
        <f>MOD(H834-Settings!$B$32,Settings!$B$33)</f>
        <v>144.12000000000262</v>
      </c>
      <c r="J834" s="14">
        <f>IF(I834&lt;Settings!$B$30,IF(Settings!$B$30-I834&gt;=E834,H834,H834+(Settings!$B$30-I834)+Settings!$B$31),H834+(Settings!$B$33-I834))</f>
        <v>6624.1200000000026</v>
      </c>
      <c r="K834" s="14">
        <f t="shared" si="186"/>
        <v>6648.1400000000031</v>
      </c>
      <c r="L834" s="14">
        <f t="shared" si="187"/>
        <v>6648.1400000000031</v>
      </c>
      <c r="M834" s="14">
        <f t="shared" si="198"/>
        <v>6624.589407388703</v>
      </c>
      <c r="N834" s="14">
        <f t="shared" si="188"/>
        <v>6648.1400000000031</v>
      </c>
      <c r="O834" s="13">
        <f>Arrivals!I834</f>
        <v>5.1679994684365928E-3</v>
      </c>
      <c r="P834" s="14">
        <f t="shared" si="189"/>
        <v>6648.1451679994716</v>
      </c>
      <c r="Q834" s="14">
        <f t="shared" si="190"/>
        <v>156.13408443607659</v>
      </c>
      <c r="R834" s="14">
        <f t="shared" si="191"/>
        <v>132.10891643660761</v>
      </c>
      <c r="S834" s="14">
        <f t="shared" si="192"/>
        <v>0</v>
      </c>
      <c r="T834" s="14">
        <f t="shared" si="193"/>
        <v>0</v>
      </c>
      <c r="U834" s="14">
        <f t="shared" si="194"/>
        <v>132.10891643660761</v>
      </c>
      <c r="V834" t="str">
        <f>IF(MOD(C834-Settings!$B$32,Settings!$B$33)&lt;Settings!$B$30,"Up","Down")</f>
        <v>Up</v>
      </c>
      <c r="W834" s="15">
        <f>IF(OR(E834&gt;Settings!$B$30,Q834&gt;Settings!$B$37),0,1)</f>
        <v>1</v>
      </c>
      <c r="X834" s="15">
        <f>IF(AND(W834=1,Q834&lt;=Settings!$B$36),1,0)</f>
        <v>0</v>
      </c>
    </row>
    <row r="835" spans="1:24" x14ac:dyDescent="0.25">
      <c r="A835">
        <v>7</v>
      </c>
      <c r="B835">
        <v>110</v>
      </c>
      <c r="C835" s="13">
        <f>Arrivals!F835</f>
        <v>6631.4378350964334</v>
      </c>
      <c r="D835" s="13">
        <f>Arrivals!K835</f>
        <v>300</v>
      </c>
      <c r="E835" s="14">
        <f>D835*8/Settings!$B$28+Settings!$B$29</f>
        <v>24.02</v>
      </c>
      <c r="F835" s="14">
        <f t="shared" si="184"/>
        <v>6631.4378350964334</v>
      </c>
      <c r="G835" s="14">
        <f t="shared" si="197"/>
        <v>6648.1400000000031</v>
      </c>
      <c r="H835" s="14">
        <f t="shared" si="185"/>
        <v>6648.1400000000031</v>
      </c>
      <c r="I835" s="14">
        <f>MOD(H835-Settings!$B$32,Settings!$B$33)</f>
        <v>168.14000000000306</v>
      </c>
      <c r="J835" s="14">
        <f>IF(I835&lt;Settings!$B$30,IF(Settings!$B$30-I835&gt;=E835,H835,H835+(Settings!$B$30-I835)+Settings!$B$31),H835+(Settings!$B$33-I835))</f>
        <v>6648.1400000000031</v>
      </c>
      <c r="K835" s="14">
        <f t="shared" si="186"/>
        <v>6672.1600000000035</v>
      </c>
      <c r="L835" s="14">
        <f t="shared" si="187"/>
        <v>6672.1600000000035</v>
      </c>
      <c r="M835" s="14">
        <f t="shared" si="198"/>
        <v>6648.1451679994716</v>
      </c>
      <c r="N835" s="14">
        <f t="shared" si="188"/>
        <v>6672.1600000000035</v>
      </c>
      <c r="O835" s="13">
        <f>Arrivals!I835</f>
        <v>4.8241684241812113</v>
      </c>
      <c r="P835" s="14">
        <f t="shared" si="189"/>
        <v>6676.9841684241846</v>
      </c>
      <c r="Q835" s="14">
        <f t="shared" si="190"/>
        <v>45.546333327751199</v>
      </c>
      <c r="R835" s="14">
        <f t="shared" si="191"/>
        <v>16.70216490356961</v>
      </c>
      <c r="S835" s="14">
        <f t="shared" si="192"/>
        <v>0</v>
      </c>
      <c r="T835" s="14">
        <f t="shared" si="193"/>
        <v>0</v>
      </c>
      <c r="U835" s="14">
        <f t="shared" si="194"/>
        <v>16.70216490356961</v>
      </c>
      <c r="V835" t="str">
        <f>IF(MOD(C835-Settings!$B$32,Settings!$B$33)&lt;Settings!$B$30,"Up","Down")</f>
        <v>Up</v>
      </c>
      <c r="W835" s="15">
        <f>IF(OR(E835&gt;Settings!$B$30,Q835&gt;Settings!$B$37),0,1)</f>
        <v>1</v>
      </c>
      <c r="X835" s="15">
        <f>IF(AND(W835=1,Q835&lt;=Settings!$B$36),1,0)</f>
        <v>1</v>
      </c>
    </row>
    <row r="836" spans="1:24" x14ac:dyDescent="0.25">
      <c r="A836">
        <v>7</v>
      </c>
      <c r="B836">
        <v>111</v>
      </c>
      <c r="C836" s="13">
        <f>Arrivals!F836</f>
        <v>6678.8303482564161</v>
      </c>
      <c r="D836" s="13">
        <f>Arrivals!K836</f>
        <v>300</v>
      </c>
      <c r="E836" s="14">
        <f>D836*8/Settings!$B$28+Settings!$B$29</f>
        <v>24.02</v>
      </c>
      <c r="F836" s="14">
        <f t="shared" si="184"/>
        <v>6678.8303482564161</v>
      </c>
      <c r="G836" s="14">
        <f t="shared" si="197"/>
        <v>6672.1600000000035</v>
      </c>
      <c r="H836" s="14">
        <f t="shared" si="185"/>
        <v>6678.8303482564161</v>
      </c>
      <c r="I836" s="14">
        <f>MOD(H836-Settings!$B$32,Settings!$B$33)</f>
        <v>198.83034825641607</v>
      </c>
      <c r="J836" s="14">
        <f>IF(I836&lt;Settings!$B$30,IF(Settings!$B$30-I836&gt;=E836,H836,H836+(Settings!$B$30-I836)+Settings!$B$31),H836+(Settings!$B$33-I836))</f>
        <v>6678.8303482564161</v>
      </c>
      <c r="K836" s="14">
        <f t="shared" si="186"/>
        <v>6702.8503482564165</v>
      </c>
      <c r="L836" s="14">
        <f t="shared" si="187"/>
        <v>6702.8503482564165</v>
      </c>
      <c r="M836" s="14">
        <f t="shared" si="198"/>
        <v>6676.9841684241846</v>
      </c>
      <c r="N836" s="14">
        <f t="shared" si="188"/>
        <v>6702.8503482564165</v>
      </c>
      <c r="O836" s="13">
        <f>Arrivals!I836</f>
        <v>1.559381817277075</v>
      </c>
      <c r="P836" s="14">
        <f t="shared" si="189"/>
        <v>6704.4097300736939</v>
      </c>
      <c r="Q836" s="14">
        <f t="shared" si="190"/>
        <v>25.579381817277863</v>
      </c>
      <c r="R836" s="14">
        <f t="shared" si="191"/>
        <v>0</v>
      </c>
      <c r="S836" s="14">
        <f t="shared" si="192"/>
        <v>0</v>
      </c>
      <c r="T836" s="14">
        <f t="shared" si="193"/>
        <v>0</v>
      </c>
      <c r="U836" s="14">
        <f t="shared" si="194"/>
        <v>0</v>
      </c>
      <c r="V836" t="str">
        <f>IF(MOD(C836-Settings!$B$32,Settings!$B$33)&lt;Settings!$B$30,"Up","Down")</f>
        <v>Up</v>
      </c>
      <c r="W836" s="15">
        <f>IF(OR(E836&gt;Settings!$B$30,Q836&gt;Settings!$B$37),0,1)</f>
        <v>1</v>
      </c>
      <c r="X836" s="15">
        <f>IF(AND(W836=1,Q836&lt;=Settings!$B$36),1,0)</f>
        <v>1</v>
      </c>
    </row>
    <row r="837" spans="1:24" x14ac:dyDescent="0.25">
      <c r="A837">
        <v>7</v>
      </c>
      <c r="B837">
        <v>112</v>
      </c>
      <c r="C837" s="13">
        <f>Arrivals!F837</f>
        <v>6698.4297066004901</v>
      </c>
      <c r="D837" s="13">
        <f>Arrivals!K837</f>
        <v>300</v>
      </c>
      <c r="E837" s="14">
        <f>D837*8/Settings!$B$28+Settings!$B$29</f>
        <v>24.02</v>
      </c>
      <c r="F837" s="14">
        <f t="shared" si="184"/>
        <v>6698.4297066004901</v>
      </c>
      <c r="G837" s="14">
        <f t="shared" si="197"/>
        <v>6702.8503482564165</v>
      </c>
      <c r="H837" s="14">
        <f t="shared" si="185"/>
        <v>6702.8503482564165</v>
      </c>
      <c r="I837" s="14">
        <f>MOD(H837-Settings!$B$32,Settings!$B$33)</f>
        <v>222.85034825641651</v>
      </c>
      <c r="J837" s="14">
        <f>IF(I837&lt;Settings!$B$30,IF(Settings!$B$30-I837&gt;=E837,H837,H837+(Settings!$B$30-I837)+Settings!$B$31),H837+(Settings!$B$33-I837))</f>
        <v>6702.8503482564165</v>
      </c>
      <c r="K837" s="14">
        <f t="shared" si="186"/>
        <v>6726.8703482564169</v>
      </c>
      <c r="L837" s="14">
        <f t="shared" si="187"/>
        <v>6726.8703482564169</v>
      </c>
      <c r="M837" s="14">
        <f t="shared" si="198"/>
        <v>6704.4097300736939</v>
      </c>
      <c r="N837" s="14">
        <f t="shared" si="188"/>
        <v>6726.8703482564169</v>
      </c>
      <c r="O837" s="13">
        <f>Arrivals!I837</f>
        <v>11.701358714909031</v>
      </c>
      <c r="P837" s="14">
        <f t="shared" si="189"/>
        <v>6738.5717069713264</v>
      </c>
      <c r="Q837" s="14">
        <f t="shared" si="190"/>
        <v>40.142000370836286</v>
      </c>
      <c r="R837" s="14">
        <f t="shared" si="191"/>
        <v>4.4206416559263744</v>
      </c>
      <c r="S837" s="14">
        <f t="shared" si="192"/>
        <v>0</v>
      </c>
      <c r="T837" s="14">
        <f t="shared" si="193"/>
        <v>0</v>
      </c>
      <c r="U837" s="14">
        <f t="shared" si="194"/>
        <v>4.4206416559263744</v>
      </c>
      <c r="V837" t="str">
        <f>IF(MOD(C837-Settings!$B$32,Settings!$B$33)&lt;Settings!$B$30,"Up","Down")</f>
        <v>Up</v>
      </c>
      <c r="W837" s="15">
        <f>IF(OR(E837&gt;Settings!$B$30,Q837&gt;Settings!$B$37),0,1)</f>
        <v>1</v>
      </c>
      <c r="X837" s="15">
        <f>IF(AND(W837=1,Q837&lt;=Settings!$B$36),1,0)</f>
        <v>1</v>
      </c>
    </row>
    <row r="838" spans="1:24" x14ac:dyDescent="0.25">
      <c r="A838">
        <v>7</v>
      </c>
      <c r="B838">
        <v>113</v>
      </c>
      <c r="C838" s="13">
        <f>Arrivals!F838</f>
        <v>6749.8340374063418</v>
      </c>
      <c r="D838" s="13">
        <f>Arrivals!K838</f>
        <v>300</v>
      </c>
      <c r="E838" s="14">
        <f>D838*8/Settings!$B$28+Settings!$B$29</f>
        <v>24.02</v>
      </c>
      <c r="F838" s="14">
        <f t="shared" ref="F838:F901" si="199">C838</f>
        <v>6749.8340374063418</v>
      </c>
      <c r="G838" s="14">
        <f t="shared" si="197"/>
        <v>6726.8703482564169</v>
      </c>
      <c r="H838" s="14">
        <f t="shared" ref="H838:H901" si="200">MAX(F838,G838)</f>
        <v>6749.8340374063418</v>
      </c>
      <c r="I838" s="14">
        <f>MOD(H838-Settings!$B$32,Settings!$B$33)</f>
        <v>269.83403740634185</v>
      </c>
      <c r="J838" s="14">
        <f>IF(I838&lt;Settings!$B$30,IF(Settings!$B$30-I838&gt;=E838,H838,H838+(Settings!$B$30-I838)+Settings!$B$31),H838+(Settings!$B$33-I838))</f>
        <v>6749.8340374063418</v>
      </c>
      <c r="K838" s="14">
        <f t="shared" ref="K838:K901" si="201">J838+E838</f>
        <v>6773.8540374063423</v>
      </c>
      <c r="L838" s="14">
        <f t="shared" ref="L838:L901" si="202">K838</f>
        <v>6773.8540374063423</v>
      </c>
      <c r="M838" s="14">
        <f t="shared" si="198"/>
        <v>6738.5717069713264</v>
      </c>
      <c r="N838" s="14">
        <f t="shared" ref="N838:N901" si="203">MAX(L838,M838)</f>
        <v>6773.8540374063423</v>
      </c>
      <c r="O838" s="13">
        <f>Arrivals!I838</f>
        <v>1.8092311844568414</v>
      </c>
      <c r="P838" s="14">
        <f t="shared" ref="P838:P901" si="204">N838+O838</f>
        <v>6775.6632685907989</v>
      </c>
      <c r="Q838" s="14">
        <f t="shared" ref="Q838:Q901" si="205">P838-C838</f>
        <v>25.829231184457058</v>
      </c>
      <c r="R838" s="14">
        <f t="shared" ref="R838:R901" si="206">H838-F838</f>
        <v>0</v>
      </c>
      <c r="S838" s="14">
        <f t="shared" ref="S838:S901" si="207">J838-H838</f>
        <v>0</v>
      </c>
      <c r="T838" s="14">
        <f t="shared" ref="T838:T901" si="208">N838-L838</f>
        <v>0</v>
      </c>
      <c r="U838" s="14">
        <f t="shared" ref="U838:U901" si="209">R838+S838+T838</f>
        <v>0</v>
      </c>
      <c r="V838" t="str">
        <f>IF(MOD(C838-Settings!$B$32,Settings!$B$33)&lt;Settings!$B$30,"Up","Down")</f>
        <v>Up</v>
      </c>
      <c r="W838" s="15">
        <f>IF(OR(E838&gt;Settings!$B$30,Q838&gt;Settings!$B$37),0,1)</f>
        <v>1</v>
      </c>
      <c r="X838" s="15">
        <f>IF(AND(W838=1,Q838&lt;=Settings!$B$36),1,0)</f>
        <v>1</v>
      </c>
    </row>
    <row r="839" spans="1:24" x14ac:dyDescent="0.25">
      <c r="A839">
        <v>7</v>
      </c>
      <c r="B839">
        <v>114</v>
      </c>
      <c r="C839" s="13">
        <f>Arrivals!F839</f>
        <v>6818.8453653738061</v>
      </c>
      <c r="D839" s="13">
        <f>Arrivals!K839</f>
        <v>300</v>
      </c>
      <c r="E839" s="14">
        <f>D839*8/Settings!$B$28+Settings!$B$29</f>
        <v>24.02</v>
      </c>
      <c r="F839" s="14">
        <f t="shared" si="199"/>
        <v>6818.8453653738061</v>
      </c>
      <c r="G839" s="14">
        <f t="shared" si="197"/>
        <v>6773.8540374063423</v>
      </c>
      <c r="H839" s="14">
        <f t="shared" si="200"/>
        <v>6818.8453653738061</v>
      </c>
      <c r="I839" s="14">
        <f>MOD(H839-Settings!$B$32,Settings!$B$33)</f>
        <v>338.84536537380609</v>
      </c>
      <c r="J839" s="14">
        <f>IF(I839&lt;Settings!$B$30,IF(Settings!$B$30-I839&gt;=E839,H839,H839+(Settings!$B$30-I839)+Settings!$B$31),H839+(Settings!$B$33-I839))</f>
        <v>6818.8453653738061</v>
      </c>
      <c r="K839" s="14">
        <f t="shared" si="201"/>
        <v>6842.8653653738065</v>
      </c>
      <c r="L839" s="14">
        <f t="shared" si="202"/>
        <v>6842.8653653738065</v>
      </c>
      <c r="M839" s="14">
        <f t="shared" si="198"/>
        <v>6775.6632685907989</v>
      </c>
      <c r="N839" s="14">
        <f t="shared" si="203"/>
        <v>6842.8653653738065</v>
      </c>
      <c r="O839" s="13">
        <f>Arrivals!I839</f>
        <v>0.36366251800567917</v>
      </c>
      <c r="P839" s="14">
        <f t="shared" si="204"/>
        <v>6843.2290278918126</v>
      </c>
      <c r="Q839" s="14">
        <f t="shared" si="205"/>
        <v>24.383662518006531</v>
      </c>
      <c r="R839" s="14">
        <f t="shared" si="206"/>
        <v>0</v>
      </c>
      <c r="S839" s="14">
        <f t="shared" si="207"/>
        <v>0</v>
      </c>
      <c r="T839" s="14">
        <f t="shared" si="208"/>
        <v>0</v>
      </c>
      <c r="U839" s="14">
        <f t="shared" si="209"/>
        <v>0</v>
      </c>
      <c r="V839" t="str">
        <f>IF(MOD(C839-Settings!$B$32,Settings!$B$33)&lt;Settings!$B$30,"Up","Down")</f>
        <v>Up</v>
      </c>
      <c r="W839" s="15">
        <f>IF(OR(E839&gt;Settings!$B$30,Q839&gt;Settings!$B$37),0,1)</f>
        <v>1</v>
      </c>
      <c r="X839" s="15">
        <f>IF(AND(W839=1,Q839&lt;=Settings!$B$36),1,0)</f>
        <v>1</v>
      </c>
    </row>
    <row r="840" spans="1:24" x14ac:dyDescent="0.25">
      <c r="A840">
        <v>7</v>
      </c>
      <c r="B840">
        <v>115</v>
      </c>
      <c r="C840" s="13">
        <f>Arrivals!F840</f>
        <v>6839.4335815785735</v>
      </c>
      <c r="D840" s="13">
        <f>Arrivals!K840</f>
        <v>300</v>
      </c>
      <c r="E840" s="14">
        <f>D840*8/Settings!$B$28+Settings!$B$29</f>
        <v>24.02</v>
      </c>
      <c r="F840" s="14">
        <f t="shared" si="199"/>
        <v>6839.4335815785735</v>
      </c>
      <c r="G840" s="14">
        <f t="shared" si="197"/>
        <v>6842.8653653738065</v>
      </c>
      <c r="H840" s="14">
        <f t="shared" si="200"/>
        <v>6842.8653653738065</v>
      </c>
      <c r="I840" s="14">
        <f>MOD(H840-Settings!$B$32,Settings!$B$33)</f>
        <v>362.86536537380653</v>
      </c>
      <c r="J840" s="14">
        <f>IF(I840&lt;Settings!$B$30,IF(Settings!$B$30-I840&gt;=E840,H840,H840+(Settings!$B$30-I840)+Settings!$B$31),H840+(Settings!$B$33-I840))</f>
        <v>6842.8653653738065</v>
      </c>
      <c r="K840" s="14">
        <f t="shared" si="201"/>
        <v>6866.885365373807</v>
      </c>
      <c r="L840" s="14">
        <f t="shared" si="202"/>
        <v>6866.885365373807</v>
      </c>
      <c r="M840" s="14">
        <f t="shared" si="198"/>
        <v>6843.2290278918126</v>
      </c>
      <c r="N840" s="14">
        <f t="shared" si="203"/>
        <v>6866.885365373807</v>
      </c>
      <c r="O840" s="13">
        <f>Arrivals!I840</f>
        <v>3.8347633506022847</v>
      </c>
      <c r="P840" s="14">
        <f t="shared" si="204"/>
        <v>6870.7201287244088</v>
      </c>
      <c r="Q840" s="14">
        <f t="shared" si="205"/>
        <v>31.286547145835357</v>
      </c>
      <c r="R840" s="14">
        <f t="shared" si="206"/>
        <v>3.4317837952330592</v>
      </c>
      <c r="S840" s="14">
        <f t="shared" si="207"/>
        <v>0</v>
      </c>
      <c r="T840" s="14">
        <f t="shared" si="208"/>
        <v>0</v>
      </c>
      <c r="U840" s="14">
        <f t="shared" si="209"/>
        <v>3.4317837952330592</v>
      </c>
      <c r="V840" t="str">
        <f>IF(MOD(C840-Settings!$B$32,Settings!$B$33)&lt;Settings!$B$30,"Up","Down")</f>
        <v>Up</v>
      </c>
      <c r="W840" s="15">
        <f>IF(OR(E840&gt;Settings!$B$30,Q840&gt;Settings!$B$37),0,1)</f>
        <v>1</v>
      </c>
      <c r="X840" s="15">
        <f>IF(AND(W840=1,Q840&lt;=Settings!$B$36),1,0)</f>
        <v>1</v>
      </c>
    </row>
    <row r="841" spans="1:24" x14ac:dyDescent="0.25">
      <c r="A841">
        <v>7</v>
      </c>
      <c r="B841">
        <v>116</v>
      </c>
      <c r="C841" s="13">
        <f>Arrivals!F841</f>
        <v>6921.1170244792038</v>
      </c>
      <c r="D841" s="13">
        <f>Arrivals!K841</f>
        <v>300</v>
      </c>
      <c r="E841" s="14">
        <f>D841*8/Settings!$B$28+Settings!$B$29</f>
        <v>24.02</v>
      </c>
      <c r="F841" s="14">
        <f t="shared" si="199"/>
        <v>6921.1170244792038</v>
      </c>
      <c r="G841" s="14">
        <f t="shared" si="197"/>
        <v>6866.885365373807</v>
      </c>
      <c r="H841" s="14">
        <f t="shared" si="200"/>
        <v>6921.1170244792038</v>
      </c>
      <c r="I841" s="14">
        <f>MOD(H841-Settings!$B$32,Settings!$B$33)</f>
        <v>441.11702447920379</v>
      </c>
      <c r="J841" s="14">
        <f>IF(I841&lt;Settings!$B$30,IF(Settings!$B$30-I841&gt;=E841,H841,H841+(Settings!$B$30-I841)+Settings!$B$31),H841+(Settings!$B$33-I841))</f>
        <v>6921.1170244792038</v>
      </c>
      <c r="K841" s="14">
        <f t="shared" si="201"/>
        <v>6945.1370244792042</v>
      </c>
      <c r="L841" s="14">
        <f t="shared" si="202"/>
        <v>6945.1370244792042</v>
      </c>
      <c r="M841" s="14">
        <f t="shared" si="198"/>
        <v>6870.7201287244088</v>
      </c>
      <c r="N841" s="14">
        <f t="shared" si="203"/>
        <v>6945.1370244792042</v>
      </c>
      <c r="O841" s="13">
        <f>Arrivals!I841</f>
        <v>1.3638871451959822</v>
      </c>
      <c r="P841" s="14">
        <f t="shared" si="204"/>
        <v>6946.5009116244</v>
      </c>
      <c r="Q841" s="14">
        <f t="shared" si="205"/>
        <v>25.38388714519624</v>
      </c>
      <c r="R841" s="14">
        <f t="shared" si="206"/>
        <v>0</v>
      </c>
      <c r="S841" s="14">
        <f t="shared" si="207"/>
        <v>0</v>
      </c>
      <c r="T841" s="14">
        <f t="shared" si="208"/>
        <v>0</v>
      </c>
      <c r="U841" s="14">
        <f t="shared" si="209"/>
        <v>0</v>
      </c>
      <c r="V841" t="str">
        <f>IF(MOD(C841-Settings!$B$32,Settings!$B$33)&lt;Settings!$B$30,"Up","Down")</f>
        <v>Up</v>
      </c>
      <c r="W841" s="15">
        <f>IF(OR(E841&gt;Settings!$B$30,Q841&gt;Settings!$B$37),0,1)</f>
        <v>1</v>
      </c>
      <c r="X841" s="15">
        <f>IF(AND(W841=1,Q841&lt;=Settings!$B$36),1,0)</f>
        <v>1</v>
      </c>
    </row>
    <row r="842" spans="1:24" x14ac:dyDescent="0.25">
      <c r="A842">
        <v>7</v>
      </c>
      <c r="B842">
        <v>117</v>
      </c>
      <c r="C842" s="13">
        <f>Arrivals!F842</f>
        <v>6942.2845099270799</v>
      </c>
      <c r="D842" s="13">
        <f>Arrivals!K842</f>
        <v>300</v>
      </c>
      <c r="E842" s="14">
        <f>D842*8/Settings!$B$28+Settings!$B$29</f>
        <v>24.02</v>
      </c>
      <c r="F842" s="14">
        <f t="shared" si="199"/>
        <v>6942.2845099270799</v>
      </c>
      <c r="G842" s="14">
        <f t="shared" si="197"/>
        <v>6945.1370244792042</v>
      </c>
      <c r="H842" s="14">
        <f t="shared" si="200"/>
        <v>6945.1370244792042</v>
      </c>
      <c r="I842" s="14">
        <f>MOD(H842-Settings!$B$32,Settings!$B$33)</f>
        <v>465.13702447920423</v>
      </c>
      <c r="J842" s="14">
        <f>IF(I842&lt;Settings!$B$30,IF(Settings!$B$30-I842&gt;=E842,H842,H842+(Settings!$B$30-I842)+Settings!$B$31),H842+(Settings!$B$33-I842))</f>
        <v>6945.1370244792042</v>
      </c>
      <c r="K842" s="14">
        <f t="shared" si="201"/>
        <v>6969.1570244792047</v>
      </c>
      <c r="L842" s="14">
        <f t="shared" si="202"/>
        <v>6969.1570244792047</v>
      </c>
      <c r="M842" s="14">
        <f t="shared" si="198"/>
        <v>6946.5009116244</v>
      </c>
      <c r="N842" s="14">
        <f t="shared" si="203"/>
        <v>6969.1570244792047</v>
      </c>
      <c r="O842" s="13">
        <f>Arrivals!I842</f>
        <v>9.0438402228783517</v>
      </c>
      <c r="P842" s="14">
        <f t="shared" si="204"/>
        <v>6978.200864702083</v>
      </c>
      <c r="Q842" s="14">
        <f t="shared" si="205"/>
        <v>35.916354775003128</v>
      </c>
      <c r="R842" s="14">
        <f t="shared" si="206"/>
        <v>2.8525145521243758</v>
      </c>
      <c r="S842" s="14">
        <f t="shared" si="207"/>
        <v>0</v>
      </c>
      <c r="T842" s="14">
        <f t="shared" si="208"/>
        <v>0</v>
      </c>
      <c r="U842" s="14">
        <f t="shared" si="209"/>
        <v>2.8525145521243758</v>
      </c>
      <c r="V842" t="str">
        <f>IF(MOD(C842-Settings!$B$32,Settings!$B$33)&lt;Settings!$B$30,"Up","Down")</f>
        <v>Up</v>
      </c>
      <c r="W842" s="15">
        <f>IF(OR(E842&gt;Settings!$B$30,Q842&gt;Settings!$B$37),0,1)</f>
        <v>1</v>
      </c>
      <c r="X842" s="15">
        <f>IF(AND(W842=1,Q842&lt;=Settings!$B$36),1,0)</f>
        <v>1</v>
      </c>
    </row>
    <row r="843" spans="1:24" x14ac:dyDescent="0.25">
      <c r="A843">
        <v>7</v>
      </c>
      <c r="B843">
        <v>118</v>
      </c>
      <c r="C843" s="13">
        <f>Arrivals!F843</f>
        <v>6965.5961542344985</v>
      </c>
      <c r="D843" s="13">
        <f>Arrivals!K843</f>
        <v>300</v>
      </c>
      <c r="E843" s="14">
        <f>D843*8/Settings!$B$28+Settings!$B$29</f>
        <v>24.02</v>
      </c>
      <c r="F843" s="14">
        <f t="shared" si="199"/>
        <v>6965.5961542344985</v>
      </c>
      <c r="G843" s="14">
        <f t="shared" si="197"/>
        <v>6969.1570244792047</v>
      </c>
      <c r="H843" s="14">
        <f t="shared" si="200"/>
        <v>6969.1570244792047</v>
      </c>
      <c r="I843" s="14">
        <f>MOD(H843-Settings!$B$32,Settings!$B$33)</f>
        <v>489.15702447920467</v>
      </c>
      <c r="J843" s="14">
        <f>IF(I843&lt;Settings!$B$30,IF(Settings!$B$30-I843&gt;=E843,H843,H843+(Settings!$B$30-I843)+Settings!$B$31),H843+(Settings!$B$33-I843))</f>
        <v>6969.1570244792047</v>
      </c>
      <c r="K843" s="14">
        <f t="shared" si="201"/>
        <v>6993.1770244792051</v>
      </c>
      <c r="L843" s="14">
        <f t="shared" si="202"/>
        <v>6993.1770244792051</v>
      </c>
      <c r="M843" s="14">
        <f t="shared" si="198"/>
        <v>6978.200864702083</v>
      </c>
      <c r="N843" s="14">
        <f t="shared" si="203"/>
        <v>6993.1770244792051</v>
      </c>
      <c r="O843" s="13">
        <f>Arrivals!I843</f>
        <v>7.9909539287470519</v>
      </c>
      <c r="P843" s="14">
        <f t="shared" si="204"/>
        <v>7001.1679784079524</v>
      </c>
      <c r="Q843" s="14">
        <f t="shared" si="205"/>
        <v>35.571824173453933</v>
      </c>
      <c r="R843" s="14">
        <f t="shared" si="206"/>
        <v>3.560870244706166</v>
      </c>
      <c r="S843" s="14">
        <f t="shared" si="207"/>
        <v>0</v>
      </c>
      <c r="T843" s="14">
        <f t="shared" si="208"/>
        <v>0</v>
      </c>
      <c r="U843" s="14">
        <f t="shared" si="209"/>
        <v>3.560870244706166</v>
      </c>
      <c r="V843" t="str">
        <f>IF(MOD(C843-Settings!$B$32,Settings!$B$33)&lt;Settings!$B$30,"Up","Down")</f>
        <v>Up</v>
      </c>
      <c r="W843" s="15">
        <f>IF(OR(E843&gt;Settings!$B$30,Q843&gt;Settings!$B$37),0,1)</f>
        <v>1</v>
      </c>
      <c r="X843" s="15">
        <f>IF(AND(W843=1,Q843&lt;=Settings!$B$36),1,0)</f>
        <v>1</v>
      </c>
    </row>
    <row r="844" spans="1:24" x14ac:dyDescent="0.25">
      <c r="A844">
        <v>7</v>
      </c>
      <c r="B844">
        <v>119</v>
      </c>
      <c r="C844" s="13">
        <f>Arrivals!F844</f>
        <v>7130.2242861100149</v>
      </c>
      <c r="D844" s="13">
        <f>Arrivals!K844</f>
        <v>300</v>
      </c>
      <c r="E844" s="14">
        <f>D844*8/Settings!$B$28+Settings!$B$29</f>
        <v>24.02</v>
      </c>
      <c r="F844" s="14">
        <f t="shared" si="199"/>
        <v>7130.2242861100149</v>
      </c>
      <c r="G844" s="14">
        <f t="shared" si="197"/>
        <v>6993.1770244792051</v>
      </c>
      <c r="H844" s="14">
        <f t="shared" si="200"/>
        <v>7130.2242861100149</v>
      </c>
      <c r="I844" s="14">
        <f>MOD(H844-Settings!$B$32,Settings!$B$33)</f>
        <v>650.22428611001487</v>
      </c>
      <c r="J844" s="14">
        <f>IF(I844&lt;Settings!$B$30,IF(Settings!$B$30-I844&gt;=E844,H844,H844+(Settings!$B$30-I844)+Settings!$B$31),H844+(Settings!$B$33-I844))</f>
        <v>7200</v>
      </c>
      <c r="K844" s="14">
        <f t="shared" si="201"/>
        <v>7224.02</v>
      </c>
      <c r="L844" s="14">
        <f t="shared" si="202"/>
        <v>7224.02</v>
      </c>
      <c r="M844" s="14">
        <f t="shared" si="198"/>
        <v>7001.1679784079524</v>
      </c>
      <c r="N844" s="14">
        <f t="shared" si="203"/>
        <v>7224.02</v>
      </c>
      <c r="O844" s="13">
        <f>Arrivals!I844</f>
        <v>1.2592276629376276</v>
      </c>
      <c r="P844" s="14">
        <f t="shared" si="204"/>
        <v>7225.279227662938</v>
      </c>
      <c r="Q844" s="14">
        <f t="shared" si="205"/>
        <v>95.054941552923083</v>
      </c>
      <c r="R844" s="14">
        <f t="shared" si="206"/>
        <v>0</v>
      </c>
      <c r="S844" s="14">
        <f t="shared" si="207"/>
        <v>69.775713889985127</v>
      </c>
      <c r="T844" s="14">
        <f t="shared" si="208"/>
        <v>0</v>
      </c>
      <c r="U844" s="14">
        <f t="shared" si="209"/>
        <v>69.775713889985127</v>
      </c>
      <c r="V844" t="str">
        <f>IF(MOD(C844-Settings!$B$32,Settings!$B$33)&lt;Settings!$B$30,"Up","Down")</f>
        <v>Down</v>
      </c>
      <c r="W844" s="15">
        <f>IF(OR(E844&gt;Settings!$B$30,Q844&gt;Settings!$B$37),0,1)</f>
        <v>1</v>
      </c>
      <c r="X844" s="15">
        <f>IF(AND(W844=1,Q844&lt;=Settings!$B$36),1,0)</f>
        <v>1</v>
      </c>
    </row>
    <row r="845" spans="1:24" x14ac:dyDescent="0.25">
      <c r="A845">
        <v>7</v>
      </c>
      <c r="B845">
        <v>120</v>
      </c>
      <c r="C845" s="13">
        <f>Arrivals!F845</f>
        <v>7259.7952336137296</v>
      </c>
      <c r="D845" s="13">
        <f>Arrivals!K845</f>
        <v>300</v>
      </c>
      <c r="E845" s="14">
        <f>D845*8/Settings!$B$28+Settings!$B$29</f>
        <v>24.02</v>
      </c>
      <c r="F845" s="14">
        <f t="shared" si="199"/>
        <v>7259.7952336137296</v>
      </c>
      <c r="G845" s="14">
        <f t="shared" si="197"/>
        <v>7224.02</v>
      </c>
      <c r="H845" s="14">
        <f t="shared" si="200"/>
        <v>7259.7952336137296</v>
      </c>
      <c r="I845" s="14">
        <f>MOD(H845-Settings!$B$32,Settings!$B$33)</f>
        <v>59.795233613729579</v>
      </c>
      <c r="J845" s="14">
        <f>IF(I845&lt;Settings!$B$30,IF(Settings!$B$30-I845&gt;=E845,H845,H845+(Settings!$B$30-I845)+Settings!$B$31),H845+(Settings!$B$33-I845))</f>
        <v>7259.7952336137296</v>
      </c>
      <c r="K845" s="14">
        <f t="shared" si="201"/>
        <v>7283.81523361373</v>
      </c>
      <c r="L845" s="14">
        <f t="shared" si="202"/>
        <v>7283.81523361373</v>
      </c>
      <c r="M845" s="14">
        <f t="shared" si="198"/>
        <v>7225.279227662938</v>
      </c>
      <c r="N845" s="14">
        <f t="shared" si="203"/>
        <v>7283.81523361373</v>
      </c>
      <c r="O845" s="13">
        <f>Arrivals!I845</f>
        <v>0.28974323890396048</v>
      </c>
      <c r="P845" s="14">
        <f t="shared" si="204"/>
        <v>7284.1049768526336</v>
      </c>
      <c r="Q845" s="14">
        <f t="shared" si="205"/>
        <v>24.309743238904048</v>
      </c>
      <c r="R845" s="14">
        <f t="shared" si="206"/>
        <v>0</v>
      </c>
      <c r="S845" s="14">
        <f t="shared" si="207"/>
        <v>0</v>
      </c>
      <c r="T845" s="14">
        <f t="shared" si="208"/>
        <v>0</v>
      </c>
      <c r="U845" s="14">
        <f t="shared" si="209"/>
        <v>0</v>
      </c>
      <c r="V845" t="str">
        <f>IF(MOD(C845-Settings!$B$32,Settings!$B$33)&lt;Settings!$B$30,"Up","Down")</f>
        <v>Up</v>
      </c>
      <c r="W845" s="15">
        <f>IF(OR(E845&gt;Settings!$B$30,Q845&gt;Settings!$B$37),0,1)</f>
        <v>1</v>
      </c>
      <c r="X845" s="15">
        <f>IF(AND(W845=1,Q845&lt;=Settings!$B$36),1,0)</f>
        <v>1</v>
      </c>
    </row>
    <row r="846" spans="1:24" x14ac:dyDescent="0.25">
      <c r="A846">
        <v>8</v>
      </c>
      <c r="B846">
        <v>1</v>
      </c>
      <c r="C846" s="13">
        <f>Arrivals!F846</f>
        <v>110.24528347081718</v>
      </c>
      <c r="D846" s="13">
        <f>Arrivals!K846</f>
        <v>300</v>
      </c>
      <c r="E846" s="14">
        <f>D846*8/Settings!$B$28+Settings!$B$29</f>
        <v>24.02</v>
      </c>
      <c r="F846" s="14">
        <f t="shared" si="199"/>
        <v>110.24528347081718</v>
      </c>
      <c r="G846" s="14">
        <v>0</v>
      </c>
      <c r="H846" s="14">
        <f t="shared" si="200"/>
        <v>110.24528347081718</v>
      </c>
      <c r="I846" s="14">
        <f>MOD(H846-Settings!$B$32,Settings!$B$33)</f>
        <v>110.24528347081718</v>
      </c>
      <c r="J846" s="14">
        <f>IF(I846&lt;Settings!$B$30,IF(Settings!$B$30-I846&gt;=E846,H846,H846+(Settings!$B$30-I846)+Settings!$B$31),H846+(Settings!$B$33-I846))</f>
        <v>110.24528347081718</v>
      </c>
      <c r="K846" s="14">
        <f t="shared" si="201"/>
        <v>134.2652834708172</v>
      </c>
      <c r="L846" s="14">
        <f t="shared" si="202"/>
        <v>134.2652834708172</v>
      </c>
      <c r="M846" s="14">
        <v>0</v>
      </c>
      <c r="N846" s="14">
        <f t="shared" si="203"/>
        <v>134.2652834708172</v>
      </c>
      <c r="O846" s="13">
        <f>Arrivals!I846</f>
        <v>2.8718324999483689</v>
      </c>
      <c r="P846" s="14">
        <f t="shared" si="204"/>
        <v>137.13711597076556</v>
      </c>
      <c r="Q846" s="14">
        <f t="shared" si="205"/>
        <v>26.891832499948379</v>
      </c>
      <c r="R846" s="14">
        <f t="shared" si="206"/>
        <v>0</v>
      </c>
      <c r="S846" s="14">
        <f t="shared" si="207"/>
        <v>0</v>
      </c>
      <c r="T846" s="14">
        <f t="shared" si="208"/>
        <v>0</v>
      </c>
      <c r="U846" s="14">
        <f t="shared" si="209"/>
        <v>0</v>
      </c>
      <c r="V846" t="str">
        <f>IF(MOD(C846-Settings!$B$32,Settings!$B$33)&lt;Settings!$B$30,"Up","Down")</f>
        <v>Up</v>
      </c>
      <c r="W846" s="15">
        <f>IF(OR(E846&gt;Settings!$B$30,Q846&gt;Settings!$B$37),0,1)</f>
        <v>1</v>
      </c>
      <c r="X846" s="15">
        <f>IF(AND(W846=1,Q846&lt;=Settings!$B$36),1,0)</f>
        <v>1</v>
      </c>
    </row>
    <row r="847" spans="1:24" x14ac:dyDescent="0.25">
      <c r="A847">
        <v>8</v>
      </c>
      <c r="B847">
        <v>2</v>
      </c>
      <c r="C847" s="13">
        <f>Arrivals!F847</f>
        <v>229.81919993880291</v>
      </c>
      <c r="D847" s="13">
        <f>Arrivals!K847</f>
        <v>300</v>
      </c>
      <c r="E847" s="14">
        <f>D847*8/Settings!$B$28+Settings!$B$29</f>
        <v>24.02</v>
      </c>
      <c r="F847" s="14">
        <f t="shared" si="199"/>
        <v>229.81919993880291</v>
      </c>
      <c r="G847" s="14">
        <f t="shared" ref="G847:G878" si="210">K846</f>
        <v>134.2652834708172</v>
      </c>
      <c r="H847" s="14">
        <f t="shared" si="200"/>
        <v>229.81919993880291</v>
      </c>
      <c r="I847" s="14">
        <f>MOD(H847-Settings!$B$32,Settings!$B$33)</f>
        <v>229.81919993880291</v>
      </c>
      <c r="J847" s="14">
        <f>IF(I847&lt;Settings!$B$30,IF(Settings!$B$30-I847&gt;=E847,H847,H847+(Settings!$B$30-I847)+Settings!$B$31),H847+(Settings!$B$33-I847))</f>
        <v>229.81919993880291</v>
      </c>
      <c r="K847" s="14">
        <f t="shared" si="201"/>
        <v>253.83919993880292</v>
      </c>
      <c r="L847" s="14">
        <f t="shared" si="202"/>
        <v>253.83919993880292</v>
      </c>
      <c r="M847" s="14">
        <f t="shared" ref="M847:M878" si="211">P846</f>
        <v>137.13711597076556</v>
      </c>
      <c r="N847" s="14">
        <f t="shared" si="203"/>
        <v>253.83919993880292</v>
      </c>
      <c r="O847" s="13">
        <f>Arrivals!I847</f>
        <v>2.2731490147789386</v>
      </c>
      <c r="P847" s="14">
        <f t="shared" si="204"/>
        <v>256.11234895358189</v>
      </c>
      <c r="Q847" s="14">
        <f t="shared" si="205"/>
        <v>26.293149014778976</v>
      </c>
      <c r="R847" s="14">
        <f t="shared" si="206"/>
        <v>0</v>
      </c>
      <c r="S847" s="14">
        <f t="shared" si="207"/>
        <v>0</v>
      </c>
      <c r="T847" s="14">
        <f t="shared" si="208"/>
        <v>0</v>
      </c>
      <c r="U847" s="14">
        <f t="shared" si="209"/>
        <v>0</v>
      </c>
      <c r="V847" t="str">
        <f>IF(MOD(C847-Settings!$B$32,Settings!$B$33)&lt;Settings!$B$30,"Up","Down")</f>
        <v>Up</v>
      </c>
      <c r="W847" s="15">
        <f>IF(OR(E847&gt;Settings!$B$30,Q847&gt;Settings!$B$37),0,1)</f>
        <v>1</v>
      </c>
      <c r="X847" s="15">
        <f>IF(AND(W847=1,Q847&lt;=Settings!$B$36),1,0)</f>
        <v>1</v>
      </c>
    </row>
    <row r="848" spans="1:24" x14ac:dyDescent="0.25">
      <c r="A848">
        <v>8</v>
      </c>
      <c r="B848">
        <v>3</v>
      </c>
      <c r="C848" s="13">
        <f>Arrivals!F848</f>
        <v>243.94127349523615</v>
      </c>
      <c r="D848" s="13">
        <f>Arrivals!K848</f>
        <v>300</v>
      </c>
      <c r="E848" s="14">
        <f>D848*8/Settings!$B$28+Settings!$B$29</f>
        <v>24.02</v>
      </c>
      <c r="F848" s="14">
        <f t="shared" si="199"/>
        <v>243.94127349523615</v>
      </c>
      <c r="G848" s="14">
        <f t="shared" si="210"/>
        <v>253.83919993880292</v>
      </c>
      <c r="H848" s="14">
        <f t="shared" si="200"/>
        <v>253.83919993880292</v>
      </c>
      <c r="I848" s="14">
        <f>MOD(H848-Settings!$B$32,Settings!$B$33)</f>
        <v>253.83919993880292</v>
      </c>
      <c r="J848" s="14">
        <f>IF(I848&lt;Settings!$B$30,IF(Settings!$B$30-I848&gt;=E848,H848,H848+(Settings!$B$30-I848)+Settings!$B$31),H848+(Settings!$B$33-I848))</f>
        <v>253.83919993880292</v>
      </c>
      <c r="K848" s="14">
        <f t="shared" si="201"/>
        <v>277.85919993880293</v>
      </c>
      <c r="L848" s="14">
        <f t="shared" si="202"/>
        <v>277.85919993880293</v>
      </c>
      <c r="M848" s="14">
        <f t="shared" si="211"/>
        <v>256.11234895358189</v>
      </c>
      <c r="N848" s="14">
        <f t="shared" si="203"/>
        <v>277.85919993880293</v>
      </c>
      <c r="O848" s="13">
        <f>Arrivals!I848</f>
        <v>10.138849678086995</v>
      </c>
      <c r="P848" s="14">
        <f t="shared" si="204"/>
        <v>287.99804961688994</v>
      </c>
      <c r="Q848" s="14">
        <f t="shared" si="205"/>
        <v>44.056776121653797</v>
      </c>
      <c r="R848" s="14">
        <f t="shared" si="206"/>
        <v>9.8979264435667744</v>
      </c>
      <c r="S848" s="14">
        <f t="shared" si="207"/>
        <v>0</v>
      </c>
      <c r="T848" s="14">
        <f t="shared" si="208"/>
        <v>0</v>
      </c>
      <c r="U848" s="14">
        <f t="shared" si="209"/>
        <v>9.8979264435667744</v>
      </c>
      <c r="V848" t="str">
        <f>IF(MOD(C848-Settings!$B$32,Settings!$B$33)&lt;Settings!$B$30,"Up","Down")</f>
        <v>Up</v>
      </c>
      <c r="W848" s="15">
        <f>IF(OR(E848&gt;Settings!$B$30,Q848&gt;Settings!$B$37),0,1)</f>
        <v>1</v>
      </c>
      <c r="X848" s="15">
        <f>IF(AND(W848=1,Q848&lt;=Settings!$B$36),1,0)</f>
        <v>1</v>
      </c>
    </row>
    <row r="849" spans="1:24" x14ac:dyDescent="0.25">
      <c r="A849">
        <v>8</v>
      </c>
      <c r="B849">
        <v>4</v>
      </c>
      <c r="C849" s="13">
        <f>Arrivals!F849</f>
        <v>330.33969736623044</v>
      </c>
      <c r="D849" s="13">
        <f>Arrivals!K849</f>
        <v>300</v>
      </c>
      <c r="E849" s="14">
        <f>D849*8/Settings!$B$28+Settings!$B$29</f>
        <v>24.02</v>
      </c>
      <c r="F849" s="14">
        <f t="shared" si="199"/>
        <v>330.33969736623044</v>
      </c>
      <c r="G849" s="14">
        <f t="shared" si="210"/>
        <v>277.85919993880293</v>
      </c>
      <c r="H849" s="14">
        <f t="shared" si="200"/>
        <v>330.33969736623044</v>
      </c>
      <c r="I849" s="14">
        <f>MOD(H849-Settings!$B$32,Settings!$B$33)</f>
        <v>330.33969736623044</v>
      </c>
      <c r="J849" s="14">
        <f>IF(I849&lt;Settings!$B$30,IF(Settings!$B$30-I849&gt;=E849,H849,H849+(Settings!$B$30-I849)+Settings!$B$31),H849+(Settings!$B$33-I849))</f>
        <v>330.33969736623044</v>
      </c>
      <c r="K849" s="14">
        <f t="shared" si="201"/>
        <v>354.35969736623042</v>
      </c>
      <c r="L849" s="14">
        <f t="shared" si="202"/>
        <v>354.35969736623042</v>
      </c>
      <c r="M849" s="14">
        <f t="shared" si="211"/>
        <v>287.99804961688994</v>
      </c>
      <c r="N849" s="14">
        <f t="shared" si="203"/>
        <v>354.35969736623042</v>
      </c>
      <c r="O849" s="13">
        <f>Arrivals!I849</f>
        <v>2.5029142339679455</v>
      </c>
      <c r="P849" s="14">
        <f t="shared" si="204"/>
        <v>356.86261160019836</v>
      </c>
      <c r="Q849" s="14">
        <f t="shared" si="205"/>
        <v>26.522914233967924</v>
      </c>
      <c r="R849" s="14">
        <f t="shared" si="206"/>
        <v>0</v>
      </c>
      <c r="S849" s="14">
        <f t="shared" si="207"/>
        <v>0</v>
      </c>
      <c r="T849" s="14">
        <f t="shared" si="208"/>
        <v>0</v>
      </c>
      <c r="U849" s="14">
        <f t="shared" si="209"/>
        <v>0</v>
      </c>
      <c r="V849" t="str">
        <f>IF(MOD(C849-Settings!$B$32,Settings!$B$33)&lt;Settings!$B$30,"Up","Down")</f>
        <v>Up</v>
      </c>
      <c r="W849" s="15">
        <f>IF(OR(E849&gt;Settings!$B$30,Q849&gt;Settings!$B$37),0,1)</f>
        <v>1</v>
      </c>
      <c r="X849" s="15">
        <f>IF(AND(W849=1,Q849&lt;=Settings!$B$36),1,0)</f>
        <v>1</v>
      </c>
    </row>
    <row r="850" spans="1:24" x14ac:dyDescent="0.25">
      <c r="A850">
        <v>8</v>
      </c>
      <c r="B850">
        <v>5</v>
      </c>
      <c r="C850" s="13">
        <f>Arrivals!F850</f>
        <v>444.38924771848605</v>
      </c>
      <c r="D850" s="13">
        <f>Arrivals!K850</f>
        <v>300</v>
      </c>
      <c r="E850" s="14">
        <f>D850*8/Settings!$B$28+Settings!$B$29</f>
        <v>24.02</v>
      </c>
      <c r="F850" s="14">
        <f t="shared" si="199"/>
        <v>444.38924771848605</v>
      </c>
      <c r="G850" s="14">
        <f t="shared" si="210"/>
        <v>354.35969736623042</v>
      </c>
      <c r="H850" s="14">
        <f t="shared" si="200"/>
        <v>444.38924771848605</v>
      </c>
      <c r="I850" s="14">
        <f>MOD(H850-Settings!$B$32,Settings!$B$33)</f>
        <v>444.38924771848605</v>
      </c>
      <c r="J850" s="14">
        <f>IF(I850&lt;Settings!$B$30,IF(Settings!$B$30-I850&gt;=E850,H850,H850+(Settings!$B$30-I850)+Settings!$B$31),H850+(Settings!$B$33-I850))</f>
        <v>444.38924771848605</v>
      </c>
      <c r="K850" s="14">
        <f t="shared" si="201"/>
        <v>468.40924771848603</v>
      </c>
      <c r="L850" s="14">
        <f t="shared" si="202"/>
        <v>468.40924771848603</v>
      </c>
      <c r="M850" s="14">
        <f t="shared" si="211"/>
        <v>356.86261160019836</v>
      </c>
      <c r="N850" s="14">
        <f t="shared" si="203"/>
        <v>468.40924771848603</v>
      </c>
      <c r="O850" s="13">
        <f>Arrivals!I850</f>
        <v>2.1309030032840361</v>
      </c>
      <c r="P850" s="14">
        <f t="shared" si="204"/>
        <v>470.54015072177009</v>
      </c>
      <c r="Q850" s="14">
        <f t="shared" si="205"/>
        <v>26.150903003284043</v>
      </c>
      <c r="R850" s="14">
        <f t="shared" si="206"/>
        <v>0</v>
      </c>
      <c r="S850" s="14">
        <f t="shared" si="207"/>
        <v>0</v>
      </c>
      <c r="T850" s="14">
        <f t="shared" si="208"/>
        <v>0</v>
      </c>
      <c r="U850" s="14">
        <f t="shared" si="209"/>
        <v>0</v>
      </c>
      <c r="V850" t="str">
        <f>IF(MOD(C850-Settings!$B$32,Settings!$B$33)&lt;Settings!$B$30,"Up","Down")</f>
        <v>Up</v>
      </c>
      <c r="W850" s="15">
        <f>IF(OR(E850&gt;Settings!$B$30,Q850&gt;Settings!$B$37),0,1)</f>
        <v>1</v>
      </c>
      <c r="X850" s="15">
        <f>IF(AND(W850=1,Q850&lt;=Settings!$B$36),1,0)</f>
        <v>1</v>
      </c>
    </row>
    <row r="851" spans="1:24" x14ac:dyDescent="0.25">
      <c r="A851">
        <v>8</v>
      </c>
      <c r="B851">
        <v>6</v>
      </c>
      <c r="C851" s="13">
        <f>Arrivals!F851</f>
        <v>463.71358170659465</v>
      </c>
      <c r="D851" s="13">
        <f>Arrivals!K851</f>
        <v>300</v>
      </c>
      <c r="E851" s="14">
        <f>D851*8/Settings!$B$28+Settings!$B$29</f>
        <v>24.02</v>
      </c>
      <c r="F851" s="14">
        <f t="shared" si="199"/>
        <v>463.71358170659465</v>
      </c>
      <c r="G851" s="14">
        <f t="shared" si="210"/>
        <v>468.40924771848603</v>
      </c>
      <c r="H851" s="14">
        <f t="shared" si="200"/>
        <v>468.40924771848603</v>
      </c>
      <c r="I851" s="14">
        <f>MOD(H851-Settings!$B$32,Settings!$B$33)</f>
        <v>468.40924771848603</v>
      </c>
      <c r="J851" s="14">
        <f>IF(I851&lt;Settings!$B$30,IF(Settings!$B$30-I851&gt;=E851,H851,H851+(Settings!$B$30-I851)+Settings!$B$31),H851+(Settings!$B$33-I851))</f>
        <v>468.40924771848603</v>
      </c>
      <c r="K851" s="14">
        <f t="shared" si="201"/>
        <v>492.42924771848601</v>
      </c>
      <c r="L851" s="14">
        <f t="shared" si="202"/>
        <v>492.42924771848601</v>
      </c>
      <c r="M851" s="14">
        <f t="shared" si="211"/>
        <v>470.54015072177009</v>
      </c>
      <c r="N851" s="14">
        <f t="shared" si="203"/>
        <v>492.42924771848601</v>
      </c>
      <c r="O851" s="13">
        <f>Arrivals!I851</f>
        <v>1.1217606186502354</v>
      </c>
      <c r="P851" s="14">
        <f t="shared" si="204"/>
        <v>493.55100833713624</v>
      </c>
      <c r="Q851" s="14">
        <f t="shared" si="205"/>
        <v>29.837426630541586</v>
      </c>
      <c r="R851" s="14">
        <f t="shared" si="206"/>
        <v>4.695666011891376</v>
      </c>
      <c r="S851" s="14">
        <f t="shared" si="207"/>
        <v>0</v>
      </c>
      <c r="T851" s="14">
        <f t="shared" si="208"/>
        <v>0</v>
      </c>
      <c r="U851" s="14">
        <f t="shared" si="209"/>
        <v>4.695666011891376</v>
      </c>
      <c r="V851" t="str">
        <f>IF(MOD(C851-Settings!$B$32,Settings!$B$33)&lt;Settings!$B$30,"Up","Down")</f>
        <v>Up</v>
      </c>
      <c r="W851" s="15">
        <f>IF(OR(E851&gt;Settings!$B$30,Q851&gt;Settings!$B$37),0,1)</f>
        <v>1</v>
      </c>
      <c r="X851" s="15">
        <f>IF(AND(W851=1,Q851&lt;=Settings!$B$36),1,0)</f>
        <v>1</v>
      </c>
    </row>
    <row r="852" spans="1:24" x14ac:dyDescent="0.25">
      <c r="A852">
        <v>8</v>
      </c>
      <c r="B852">
        <v>7</v>
      </c>
      <c r="C852" s="13">
        <f>Arrivals!F852</f>
        <v>589.58610181257188</v>
      </c>
      <c r="D852" s="13">
        <f>Arrivals!K852</f>
        <v>300</v>
      </c>
      <c r="E852" s="14">
        <f>D852*8/Settings!$B$28+Settings!$B$29</f>
        <v>24.02</v>
      </c>
      <c r="F852" s="14">
        <f t="shared" si="199"/>
        <v>589.58610181257188</v>
      </c>
      <c r="G852" s="14">
        <f t="shared" si="210"/>
        <v>492.42924771848601</v>
      </c>
      <c r="H852" s="14">
        <f t="shared" si="200"/>
        <v>589.58610181257188</v>
      </c>
      <c r="I852" s="14">
        <f>MOD(H852-Settings!$B$32,Settings!$B$33)</f>
        <v>589.58610181257188</v>
      </c>
      <c r="J852" s="14">
        <f>IF(I852&lt;Settings!$B$30,IF(Settings!$B$30-I852&gt;=E852,H852,H852+(Settings!$B$30-I852)+Settings!$B$31),H852+(Settings!$B$33-I852))</f>
        <v>720</v>
      </c>
      <c r="K852" s="14">
        <f t="shared" si="201"/>
        <v>744.02</v>
      </c>
      <c r="L852" s="14">
        <f t="shared" si="202"/>
        <v>744.02</v>
      </c>
      <c r="M852" s="14">
        <f t="shared" si="211"/>
        <v>493.55100833713624</v>
      </c>
      <c r="N852" s="14">
        <f t="shared" si="203"/>
        <v>744.02</v>
      </c>
      <c r="O852" s="13">
        <f>Arrivals!I852</f>
        <v>0.56843410003824313</v>
      </c>
      <c r="P852" s="14">
        <f t="shared" si="204"/>
        <v>744.58843410003817</v>
      </c>
      <c r="Q852" s="14">
        <f t="shared" si="205"/>
        <v>155.00233228746629</v>
      </c>
      <c r="R852" s="14">
        <f t="shared" si="206"/>
        <v>0</v>
      </c>
      <c r="S852" s="14">
        <f t="shared" si="207"/>
        <v>130.41389818742812</v>
      </c>
      <c r="T852" s="14">
        <f t="shared" si="208"/>
        <v>0</v>
      </c>
      <c r="U852" s="14">
        <f t="shared" si="209"/>
        <v>130.41389818742812</v>
      </c>
      <c r="V852" t="str">
        <f>IF(MOD(C852-Settings!$B$32,Settings!$B$33)&lt;Settings!$B$30,"Up","Down")</f>
        <v>Up</v>
      </c>
      <c r="W852" s="15">
        <f>IF(OR(E852&gt;Settings!$B$30,Q852&gt;Settings!$B$37),0,1)</f>
        <v>1</v>
      </c>
      <c r="X852" s="15">
        <f>IF(AND(W852=1,Q852&lt;=Settings!$B$36),1,0)</f>
        <v>0</v>
      </c>
    </row>
    <row r="853" spans="1:24" x14ac:dyDescent="0.25">
      <c r="A853">
        <v>8</v>
      </c>
      <c r="B853">
        <v>8</v>
      </c>
      <c r="C853" s="13">
        <f>Arrivals!F853</f>
        <v>630.85601938315676</v>
      </c>
      <c r="D853" s="13">
        <f>Arrivals!K853</f>
        <v>300</v>
      </c>
      <c r="E853" s="14">
        <f>D853*8/Settings!$B$28+Settings!$B$29</f>
        <v>24.02</v>
      </c>
      <c r="F853" s="14">
        <f t="shared" si="199"/>
        <v>630.85601938315676</v>
      </c>
      <c r="G853" s="14">
        <f t="shared" si="210"/>
        <v>744.02</v>
      </c>
      <c r="H853" s="14">
        <f t="shared" si="200"/>
        <v>744.02</v>
      </c>
      <c r="I853" s="14">
        <f>MOD(H853-Settings!$B$32,Settings!$B$33)</f>
        <v>24.019999999999982</v>
      </c>
      <c r="J853" s="14">
        <f>IF(I853&lt;Settings!$B$30,IF(Settings!$B$30-I853&gt;=E853,H853,H853+(Settings!$B$30-I853)+Settings!$B$31),H853+(Settings!$B$33-I853))</f>
        <v>744.02</v>
      </c>
      <c r="K853" s="14">
        <f t="shared" si="201"/>
        <v>768.04</v>
      </c>
      <c r="L853" s="14">
        <f t="shared" si="202"/>
        <v>768.04</v>
      </c>
      <c r="M853" s="14">
        <f t="shared" si="211"/>
        <v>744.58843410003817</v>
      </c>
      <c r="N853" s="14">
        <f t="shared" si="203"/>
        <v>768.04</v>
      </c>
      <c r="O853" s="13">
        <f>Arrivals!I853</f>
        <v>2.5544848437667644</v>
      </c>
      <c r="P853" s="14">
        <f t="shared" si="204"/>
        <v>770.59448484376674</v>
      </c>
      <c r="Q853" s="14">
        <f t="shared" si="205"/>
        <v>139.73846546060997</v>
      </c>
      <c r="R853" s="14">
        <f t="shared" si="206"/>
        <v>113.16398061684322</v>
      </c>
      <c r="S853" s="14">
        <f t="shared" si="207"/>
        <v>0</v>
      </c>
      <c r="T853" s="14">
        <f t="shared" si="208"/>
        <v>0</v>
      </c>
      <c r="U853" s="14">
        <f t="shared" si="209"/>
        <v>113.16398061684322</v>
      </c>
      <c r="V853" t="str">
        <f>IF(MOD(C853-Settings!$B$32,Settings!$B$33)&lt;Settings!$B$30,"Up","Down")</f>
        <v>Down</v>
      </c>
      <c r="W853" s="15">
        <f>IF(OR(E853&gt;Settings!$B$30,Q853&gt;Settings!$B$37),0,1)</f>
        <v>1</v>
      </c>
      <c r="X853" s="15">
        <f>IF(AND(W853=1,Q853&lt;=Settings!$B$36),1,0)</f>
        <v>0</v>
      </c>
    </row>
    <row r="854" spans="1:24" x14ac:dyDescent="0.25">
      <c r="A854">
        <v>8</v>
      </c>
      <c r="B854">
        <v>9</v>
      </c>
      <c r="C854" s="13">
        <f>Arrivals!F854</f>
        <v>706.09272276262743</v>
      </c>
      <c r="D854" s="13">
        <f>Arrivals!K854</f>
        <v>300</v>
      </c>
      <c r="E854" s="14">
        <f>D854*8/Settings!$B$28+Settings!$B$29</f>
        <v>24.02</v>
      </c>
      <c r="F854" s="14">
        <f t="shared" si="199"/>
        <v>706.09272276262743</v>
      </c>
      <c r="G854" s="14">
        <f t="shared" si="210"/>
        <v>768.04</v>
      </c>
      <c r="H854" s="14">
        <f t="shared" si="200"/>
        <v>768.04</v>
      </c>
      <c r="I854" s="14">
        <f>MOD(H854-Settings!$B$32,Settings!$B$33)</f>
        <v>48.039999999999964</v>
      </c>
      <c r="J854" s="14">
        <f>IF(I854&lt;Settings!$B$30,IF(Settings!$B$30-I854&gt;=E854,H854,H854+(Settings!$B$30-I854)+Settings!$B$31),H854+(Settings!$B$33-I854))</f>
        <v>768.04</v>
      </c>
      <c r="K854" s="14">
        <f t="shared" si="201"/>
        <v>792.06</v>
      </c>
      <c r="L854" s="14">
        <f t="shared" si="202"/>
        <v>792.06</v>
      </c>
      <c r="M854" s="14">
        <f t="shared" si="211"/>
        <v>770.59448484376674</v>
      </c>
      <c r="N854" s="14">
        <f t="shared" si="203"/>
        <v>792.06</v>
      </c>
      <c r="O854" s="13">
        <f>Arrivals!I854</f>
        <v>3.3637299768015287</v>
      </c>
      <c r="P854" s="14">
        <f t="shared" si="204"/>
        <v>795.4237299768015</v>
      </c>
      <c r="Q854" s="14">
        <f t="shared" si="205"/>
        <v>89.331007214174065</v>
      </c>
      <c r="R854" s="14">
        <f t="shared" si="206"/>
        <v>61.947277237372532</v>
      </c>
      <c r="S854" s="14">
        <f t="shared" si="207"/>
        <v>0</v>
      </c>
      <c r="T854" s="14">
        <f t="shared" si="208"/>
        <v>0</v>
      </c>
      <c r="U854" s="14">
        <f t="shared" si="209"/>
        <v>61.947277237372532</v>
      </c>
      <c r="V854" t="str">
        <f>IF(MOD(C854-Settings!$B$32,Settings!$B$33)&lt;Settings!$B$30,"Up","Down")</f>
        <v>Down</v>
      </c>
      <c r="W854" s="15">
        <f>IF(OR(E854&gt;Settings!$B$30,Q854&gt;Settings!$B$37),0,1)</f>
        <v>1</v>
      </c>
      <c r="X854" s="15">
        <f>IF(AND(W854=1,Q854&lt;=Settings!$B$36),1,0)</f>
        <v>1</v>
      </c>
    </row>
    <row r="855" spans="1:24" x14ac:dyDescent="0.25">
      <c r="A855">
        <v>8</v>
      </c>
      <c r="B855">
        <v>10</v>
      </c>
      <c r="C855" s="13">
        <f>Arrivals!F855</f>
        <v>773.16631648369844</v>
      </c>
      <c r="D855" s="13">
        <f>Arrivals!K855</f>
        <v>300</v>
      </c>
      <c r="E855" s="14">
        <f>D855*8/Settings!$B$28+Settings!$B$29</f>
        <v>24.02</v>
      </c>
      <c r="F855" s="14">
        <f t="shared" si="199"/>
        <v>773.16631648369844</v>
      </c>
      <c r="G855" s="14">
        <f t="shared" si="210"/>
        <v>792.06</v>
      </c>
      <c r="H855" s="14">
        <f t="shared" si="200"/>
        <v>792.06</v>
      </c>
      <c r="I855" s="14">
        <f>MOD(H855-Settings!$B$32,Settings!$B$33)</f>
        <v>72.059999999999945</v>
      </c>
      <c r="J855" s="14">
        <f>IF(I855&lt;Settings!$B$30,IF(Settings!$B$30-I855&gt;=E855,H855,H855+(Settings!$B$30-I855)+Settings!$B$31),H855+(Settings!$B$33-I855))</f>
        <v>792.06</v>
      </c>
      <c r="K855" s="14">
        <f t="shared" si="201"/>
        <v>816.07999999999993</v>
      </c>
      <c r="L855" s="14">
        <f t="shared" si="202"/>
        <v>816.07999999999993</v>
      </c>
      <c r="M855" s="14">
        <f t="shared" si="211"/>
        <v>795.4237299768015</v>
      </c>
      <c r="N855" s="14">
        <f t="shared" si="203"/>
        <v>816.07999999999993</v>
      </c>
      <c r="O855" s="13">
        <f>Arrivals!I855</f>
        <v>1.6160889598513011E-2</v>
      </c>
      <c r="P855" s="14">
        <f t="shared" si="204"/>
        <v>816.09616088959842</v>
      </c>
      <c r="Q855" s="14">
        <f t="shared" si="205"/>
        <v>42.929844405899985</v>
      </c>
      <c r="R855" s="14">
        <f t="shared" si="206"/>
        <v>18.893683516301508</v>
      </c>
      <c r="S855" s="14">
        <f t="shared" si="207"/>
        <v>0</v>
      </c>
      <c r="T855" s="14">
        <f t="shared" si="208"/>
        <v>0</v>
      </c>
      <c r="U855" s="14">
        <f t="shared" si="209"/>
        <v>18.893683516301508</v>
      </c>
      <c r="V855" t="str">
        <f>IF(MOD(C855-Settings!$B$32,Settings!$B$33)&lt;Settings!$B$30,"Up","Down")</f>
        <v>Up</v>
      </c>
      <c r="W855" s="15">
        <f>IF(OR(E855&gt;Settings!$B$30,Q855&gt;Settings!$B$37),0,1)</f>
        <v>1</v>
      </c>
      <c r="X855" s="15">
        <f>IF(AND(W855=1,Q855&lt;=Settings!$B$36),1,0)</f>
        <v>1</v>
      </c>
    </row>
    <row r="856" spans="1:24" x14ac:dyDescent="0.25">
      <c r="A856">
        <v>8</v>
      </c>
      <c r="B856">
        <v>11</v>
      </c>
      <c r="C856" s="13">
        <f>Arrivals!F856</f>
        <v>836.19568053282603</v>
      </c>
      <c r="D856" s="13">
        <f>Arrivals!K856</f>
        <v>300</v>
      </c>
      <c r="E856" s="14">
        <f>D856*8/Settings!$B$28+Settings!$B$29</f>
        <v>24.02</v>
      </c>
      <c r="F856" s="14">
        <f t="shared" si="199"/>
        <v>836.19568053282603</v>
      </c>
      <c r="G856" s="14">
        <f t="shared" si="210"/>
        <v>816.07999999999993</v>
      </c>
      <c r="H856" s="14">
        <f t="shared" si="200"/>
        <v>836.19568053282603</v>
      </c>
      <c r="I856" s="14">
        <f>MOD(H856-Settings!$B$32,Settings!$B$33)</f>
        <v>116.19568053282603</v>
      </c>
      <c r="J856" s="14">
        <f>IF(I856&lt;Settings!$B$30,IF(Settings!$B$30-I856&gt;=E856,H856,H856+(Settings!$B$30-I856)+Settings!$B$31),H856+(Settings!$B$33-I856))</f>
        <v>836.19568053282603</v>
      </c>
      <c r="K856" s="14">
        <f t="shared" si="201"/>
        <v>860.21568053282601</v>
      </c>
      <c r="L856" s="14">
        <f t="shared" si="202"/>
        <v>860.21568053282601</v>
      </c>
      <c r="M856" s="14">
        <f t="shared" si="211"/>
        <v>816.09616088959842</v>
      </c>
      <c r="N856" s="14">
        <f t="shared" si="203"/>
        <v>860.21568053282601</v>
      </c>
      <c r="O856" s="13">
        <f>Arrivals!I856</f>
        <v>5.8273609710733281</v>
      </c>
      <c r="P856" s="14">
        <f t="shared" si="204"/>
        <v>866.0430415038993</v>
      </c>
      <c r="Q856" s="14">
        <f t="shared" si="205"/>
        <v>29.847360971073272</v>
      </c>
      <c r="R856" s="14">
        <f t="shared" si="206"/>
        <v>0</v>
      </c>
      <c r="S856" s="14">
        <f t="shared" si="207"/>
        <v>0</v>
      </c>
      <c r="T856" s="14">
        <f t="shared" si="208"/>
        <v>0</v>
      </c>
      <c r="U856" s="14">
        <f t="shared" si="209"/>
        <v>0</v>
      </c>
      <c r="V856" t="str">
        <f>IF(MOD(C856-Settings!$B$32,Settings!$B$33)&lt;Settings!$B$30,"Up","Down")</f>
        <v>Up</v>
      </c>
      <c r="W856" s="15">
        <f>IF(OR(E856&gt;Settings!$B$30,Q856&gt;Settings!$B$37),0,1)</f>
        <v>1</v>
      </c>
      <c r="X856" s="15">
        <f>IF(AND(W856=1,Q856&lt;=Settings!$B$36),1,0)</f>
        <v>1</v>
      </c>
    </row>
    <row r="857" spans="1:24" x14ac:dyDescent="0.25">
      <c r="A857">
        <v>8</v>
      </c>
      <c r="B857">
        <v>12</v>
      </c>
      <c r="C857" s="13">
        <f>Arrivals!F857</f>
        <v>874.73269087050312</v>
      </c>
      <c r="D857" s="13">
        <f>Arrivals!K857</f>
        <v>300</v>
      </c>
      <c r="E857" s="14">
        <f>D857*8/Settings!$B$28+Settings!$B$29</f>
        <v>24.02</v>
      </c>
      <c r="F857" s="14">
        <f t="shared" si="199"/>
        <v>874.73269087050312</v>
      </c>
      <c r="G857" s="14">
        <f t="shared" si="210"/>
        <v>860.21568053282601</v>
      </c>
      <c r="H857" s="14">
        <f t="shared" si="200"/>
        <v>874.73269087050312</v>
      </c>
      <c r="I857" s="14">
        <f>MOD(H857-Settings!$B$32,Settings!$B$33)</f>
        <v>154.73269087050312</v>
      </c>
      <c r="J857" s="14">
        <f>IF(I857&lt;Settings!$B$30,IF(Settings!$B$30-I857&gt;=E857,H857,H857+(Settings!$B$30-I857)+Settings!$B$31),H857+(Settings!$B$33-I857))</f>
        <v>874.73269087050312</v>
      </c>
      <c r="K857" s="14">
        <f t="shared" si="201"/>
        <v>898.7526908705031</v>
      </c>
      <c r="L857" s="14">
        <f t="shared" si="202"/>
        <v>898.7526908705031</v>
      </c>
      <c r="M857" s="14">
        <f t="shared" si="211"/>
        <v>866.0430415038993</v>
      </c>
      <c r="N857" s="14">
        <f t="shared" si="203"/>
        <v>898.7526908705031</v>
      </c>
      <c r="O857" s="13">
        <f>Arrivals!I857</f>
        <v>2.4079376521406823</v>
      </c>
      <c r="P857" s="14">
        <f t="shared" si="204"/>
        <v>901.16062852264383</v>
      </c>
      <c r="Q857" s="14">
        <f t="shared" si="205"/>
        <v>26.427937652140713</v>
      </c>
      <c r="R857" s="14">
        <f t="shared" si="206"/>
        <v>0</v>
      </c>
      <c r="S857" s="14">
        <f t="shared" si="207"/>
        <v>0</v>
      </c>
      <c r="T857" s="14">
        <f t="shared" si="208"/>
        <v>0</v>
      </c>
      <c r="U857" s="14">
        <f t="shared" si="209"/>
        <v>0</v>
      </c>
      <c r="V857" t="str">
        <f>IF(MOD(C857-Settings!$B$32,Settings!$B$33)&lt;Settings!$B$30,"Up","Down")</f>
        <v>Up</v>
      </c>
      <c r="W857" s="15">
        <f>IF(OR(E857&gt;Settings!$B$30,Q857&gt;Settings!$B$37),0,1)</f>
        <v>1</v>
      </c>
      <c r="X857" s="15">
        <f>IF(AND(W857=1,Q857&lt;=Settings!$B$36),1,0)</f>
        <v>1</v>
      </c>
    </row>
    <row r="858" spans="1:24" x14ac:dyDescent="0.25">
      <c r="A858">
        <v>8</v>
      </c>
      <c r="B858">
        <v>13</v>
      </c>
      <c r="C858" s="13">
        <f>Arrivals!F858</f>
        <v>875.33773189958174</v>
      </c>
      <c r="D858" s="13">
        <f>Arrivals!K858</f>
        <v>300</v>
      </c>
      <c r="E858" s="14">
        <f>D858*8/Settings!$B$28+Settings!$B$29</f>
        <v>24.02</v>
      </c>
      <c r="F858" s="14">
        <f t="shared" si="199"/>
        <v>875.33773189958174</v>
      </c>
      <c r="G858" s="14">
        <f t="shared" si="210"/>
        <v>898.7526908705031</v>
      </c>
      <c r="H858" s="14">
        <f t="shared" si="200"/>
        <v>898.7526908705031</v>
      </c>
      <c r="I858" s="14">
        <f>MOD(H858-Settings!$B$32,Settings!$B$33)</f>
        <v>178.7526908705031</v>
      </c>
      <c r="J858" s="14">
        <f>IF(I858&lt;Settings!$B$30,IF(Settings!$B$30-I858&gt;=E858,H858,H858+(Settings!$B$30-I858)+Settings!$B$31),H858+(Settings!$B$33-I858))</f>
        <v>898.7526908705031</v>
      </c>
      <c r="K858" s="14">
        <f t="shared" si="201"/>
        <v>922.77269087050308</v>
      </c>
      <c r="L858" s="14">
        <f t="shared" si="202"/>
        <v>922.77269087050308</v>
      </c>
      <c r="M858" s="14">
        <f t="shared" si="211"/>
        <v>901.16062852264383</v>
      </c>
      <c r="N858" s="14">
        <f t="shared" si="203"/>
        <v>922.77269087050308</v>
      </c>
      <c r="O858" s="13">
        <f>Arrivals!I858</f>
        <v>2.1014898802526916</v>
      </c>
      <c r="P858" s="14">
        <f t="shared" si="204"/>
        <v>924.87418075075573</v>
      </c>
      <c r="Q858" s="14">
        <f t="shared" si="205"/>
        <v>49.536448851173986</v>
      </c>
      <c r="R858" s="14">
        <f t="shared" si="206"/>
        <v>23.414958970921361</v>
      </c>
      <c r="S858" s="14">
        <f t="shared" si="207"/>
        <v>0</v>
      </c>
      <c r="T858" s="14">
        <f t="shared" si="208"/>
        <v>0</v>
      </c>
      <c r="U858" s="14">
        <f t="shared" si="209"/>
        <v>23.414958970921361</v>
      </c>
      <c r="V858" t="str">
        <f>IF(MOD(C858-Settings!$B$32,Settings!$B$33)&lt;Settings!$B$30,"Up","Down")</f>
        <v>Up</v>
      </c>
      <c r="W858" s="15">
        <f>IF(OR(E858&gt;Settings!$B$30,Q858&gt;Settings!$B$37),0,1)</f>
        <v>1</v>
      </c>
      <c r="X858" s="15">
        <f>IF(AND(W858=1,Q858&lt;=Settings!$B$36),1,0)</f>
        <v>1</v>
      </c>
    </row>
    <row r="859" spans="1:24" x14ac:dyDescent="0.25">
      <c r="A859">
        <v>8</v>
      </c>
      <c r="B859">
        <v>14</v>
      </c>
      <c r="C859" s="13">
        <f>Arrivals!F859</f>
        <v>935.05960574762025</v>
      </c>
      <c r="D859" s="13">
        <f>Arrivals!K859</f>
        <v>300</v>
      </c>
      <c r="E859" s="14">
        <f>D859*8/Settings!$B$28+Settings!$B$29</f>
        <v>24.02</v>
      </c>
      <c r="F859" s="14">
        <f t="shared" si="199"/>
        <v>935.05960574762025</v>
      </c>
      <c r="G859" s="14">
        <f t="shared" si="210"/>
        <v>922.77269087050308</v>
      </c>
      <c r="H859" s="14">
        <f t="shared" si="200"/>
        <v>935.05960574762025</v>
      </c>
      <c r="I859" s="14">
        <f>MOD(H859-Settings!$B$32,Settings!$B$33)</f>
        <v>215.05960574762025</v>
      </c>
      <c r="J859" s="14">
        <f>IF(I859&lt;Settings!$B$30,IF(Settings!$B$30-I859&gt;=E859,H859,H859+(Settings!$B$30-I859)+Settings!$B$31),H859+(Settings!$B$33-I859))</f>
        <v>935.05960574762025</v>
      </c>
      <c r="K859" s="14">
        <f t="shared" si="201"/>
        <v>959.07960574762023</v>
      </c>
      <c r="L859" s="14">
        <f t="shared" si="202"/>
        <v>959.07960574762023</v>
      </c>
      <c r="M859" s="14">
        <f t="shared" si="211"/>
        <v>924.87418075075573</v>
      </c>
      <c r="N859" s="14">
        <f t="shared" si="203"/>
        <v>959.07960574762023</v>
      </c>
      <c r="O859" s="13">
        <f>Arrivals!I859</f>
        <v>2.2590145831327249</v>
      </c>
      <c r="P859" s="14">
        <f t="shared" si="204"/>
        <v>961.33862033075297</v>
      </c>
      <c r="Q859" s="14">
        <f t="shared" si="205"/>
        <v>26.279014583132721</v>
      </c>
      <c r="R859" s="14">
        <f t="shared" si="206"/>
        <v>0</v>
      </c>
      <c r="S859" s="14">
        <f t="shared" si="207"/>
        <v>0</v>
      </c>
      <c r="T859" s="14">
        <f t="shared" si="208"/>
        <v>0</v>
      </c>
      <c r="U859" s="14">
        <f t="shared" si="209"/>
        <v>0</v>
      </c>
      <c r="V859" t="str">
        <f>IF(MOD(C859-Settings!$B$32,Settings!$B$33)&lt;Settings!$B$30,"Up","Down")</f>
        <v>Up</v>
      </c>
      <c r="W859" s="15">
        <f>IF(OR(E859&gt;Settings!$B$30,Q859&gt;Settings!$B$37),0,1)</f>
        <v>1</v>
      </c>
      <c r="X859" s="15">
        <f>IF(AND(W859=1,Q859&lt;=Settings!$B$36),1,0)</f>
        <v>1</v>
      </c>
    </row>
    <row r="860" spans="1:24" x14ac:dyDescent="0.25">
      <c r="A860">
        <v>8</v>
      </c>
      <c r="B860">
        <v>15</v>
      </c>
      <c r="C860" s="13">
        <f>Arrivals!F860</f>
        <v>958.46774980815474</v>
      </c>
      <c r="D860" s="13">
        <f>Arrivals!K860</f>
        <v>300</v>
      </c>
      <c r="E860" s="14">
        <f>D860*8/Settings!$B$28+Settings!$B$29</f>
        <v>24.02</v>
      </c>
      <c r="F860" s="14">
        <f t="shared" si="199"/>
        <v>958.46774980815474</v>
      </c>
      <c r="G860" s="14">
        <f t="shared" si="210"/>
        <v>959.07960574762023</v>
      </c>
      <c r="H860" s="14">
        <f t="shared" si="200"/>
        <v>959.07960574762023</v>
      </c>
      <c r="I860" s="14">
        <f>MOD(H860-Settings!$B$32,Settings!$B$33)</f>
        <v>239.07960574762023</v>
      </c>
      <c r="J860" s="14">
        <f>IF(I860&lt;Settings!$B$30,IF(Settings!$B$30-I860&gt;=E860,H860,H860+(Settings!$B$30-I860)+Settings!$B$31),H860+(Settings!$B$33-I860))</f>
        <v>959.07960574762023</v>
      </c>
      <c r="K860" s="14">
        <f t="shared" si="201"/>
        <v>983.09960574762022</v>
      </c>
      <c r="L860" s="14">
        <f t="shared" si="202"/>
        <v>983.09960574762022</v>
      </c>
      <c r="M860" s="14">
        <f t="shared" si="211"/>
        <v>961.33862033075297</v>
      </c>
      <c r="N860" s="14">
        <f t="shared" si="203"/>
        <v>983.09960574762022</v>
      </c>
      <c r="O860" s="13">
        <f>Arrivals!I860</f>
        <v>0.98075094583751987</v>
      </c>
      <c r="P860" s="14">
        <f t="shared" si="204"/>
        <v>984.0803566934577</v>
      </c>
      <c r="Q860" s="14">
        <f t="shared" si="205"/>
        <v>25.612606885302966</v>
      </c>
      <c r="R860" s="14">
        <f t="shared" si="206"/>
        <v>0.61185593946549943</v>
      </c>
      <c r="S860" s="14">
        <f t="shared" si="207"/>
        <v>0</v>
      </c>
      <c r="T860" s="14">
        <f t="shared" si="208"/>
        <v>0</v>
      </c>
      <c r="U860" s="14">
        <f t="shared" si="209"/>
        <v>0.61185593946549943</v>
      </c>
      <c r="V860" t="str">
        <f>IF(MOD(C860-Settings!$B$32,Settings!$B$33)&lt;Settings!$B$30,"Up","Down")</f>
        <v>Up</v>
      </c>
      <c r="W860" s="15">
        <f>IF(OR(E860&gt;Settings!$B$30,Q860&gt;Settings!$B$37),0,1)</f>
        <v>1</v>
      </c>
      <c r="X860" s="15">
        <f>IF(AND(W860=1,Q860&lt;=Settings!$B$36),1,0)</f>
        <v>1</v>
      </c>
    </row>
    <row r="861" spans="1:24" x14ac:dyDescent="0.25">
      <c r="A861">
        <v>8</v>
      </c>
      <c r="B861">
        <v>16</v>
      </c>
      <c r="C861" s="13">
        <f>Arrivals!F861</f>
        <v>975.69401185888785</v>
      </c>
      <c r="D861" s="13">
        <f>Arrivals!K861</f>
        <v>300</v>
      </c>
      <c r="E861" s="14">
        <f>D861*8/Settings!$B$28+Settings!$B$29</f>
        <v>24.02</v>
      </c>
      <c r="F861" s="14">
        <f t="shared" si="199"/>
        <v>975.69401185888785</v>
      </c>
      <c r="G861" s="14">
        <f t="shared" si="210"/>
        <v>983.09960574762022</v>
      </c>
      <c r="H861" s="14">
        <f t="shared" si="200"/>
        <v>983.09960574762022</v>
      </c>
      <c r="I861" s="14">
        <f>MOD(H861-Settings!$B$32,Settings!$B$33)</f>
        <v>263.09960574762022</v>
      </c>
      <c r="J861" s="14">
        <f>IF(I861&lt;Settings!$B$30,IF(Settings!$B$30-I861&gt;=E861,H861,H861+(Settings!$B$30-I861)+Settings!$B$31),H861+(Settings!$B$33-I861))</f>
        <v>983.09960574762022</v>
      </c>
      <c r="K861" s="14">
        <f t="shared" si="201"/>
        <v>1007.1196057476202</v>
      </c>
      <c r="L861" s="14">
        <f t="shared" si="202"/>
        <v>1007.1196057476202</v>
      </c>
      <c r="M861" s="14">
        <f t="shared" si="211"/>
        <v>984.0803566934577</v>
      </c>
      <c r="N861" s="14">
        <f t="shared" si="203"/>
        <v>1007.1196057476202</v>
      </c>
      <c r="O861" s="13">
        <f>Arrivals!I861</f>
        <v>3.231998492412631</v>
      </c>
      <c r="P861" s="14">
        <f t="shared" si="204"/>
        <v>1010.3516042400329</v>
      </c>
      <c r="Q861" s="14">
        <f t="shared" si="205"/>
        <v>34.657592381145037</v>
      </c>
      <c r="R861" s="14">
        <f t="shared" si="206"/>
        <v>7.4055938887323691</v>
      </c>
      <c r="S861" s="14">
        <f t="shared" si="207"/>
        <v>0</v>
      </c>
      <c r="T861" s="14">
        <f t="shared" si="208"/>
        <v>0</v>
      </c>
      <c r="U861" s="14">
        <f t="shared" si="209"/>
        <v>7.4055938887323691</v>
      </c>
      <c r="V861" t="str">
        <f>IF(MOD(C861-Settings!$B$32,Settings!$B$33)&lt;Settings!$B$30,"Up","Down")</f>
        <v>Up</v>
      </c>
      <c r="W861" s="15">
        <f>IF(OR(E861&gt;Settings!$B$30,Q861&gt;Settings!$B$37),0,1)</f>
        <v>1</v>
      </c>
      <c r="X861" s="15">
        <f>IF(AND(W861=1,Q861&lt;=Settings!$B$36),1,0)</f>
        <v>1</v>
      </c>
    </row>
    <row r="862" spans="1:24" x14ac:dyDescent="0.25">
      <c r="A862">
        <v>8</v>
      </c>
      <c r="B862">
        <v>17</v>
      </c>
      <c r="C862" s="13">
        <f>Arrivals!F862</f>
        <v>1013.3109707795051</v>
      </c>
      <c r="D862" s="13">
        <f>Arrivals!K862</f>
        <v>300</v>
      </c>
      <c r="E862" s="14">
        <f>D862*8/Settings!$B$28+Settings!$B$29</f>
        <v>24.02</v>
      </c>
      <c r="F862" s="14">
        <f t="shared" si="199"/>
        <v>1013.3109707795051</v>
      </c>
      <c r="G862" s="14">
        <f t="shared" si="210"/>
        <v>1007.1196057476202</v>
      </c>
      <c r="H862" s="14">
        <f t="shared" si="200"/>
        <v>1013.3109707795051</v>
      </c>
      <c r="I862" s="14">
        <f>MOD(H862-Settings!$B$32,Settings!$B$33)</f>
        <v>293.31097077950506</v>
      </c>
      <c r="J862" s="14">
        <f>IF(I862&lt;Settings!$B$30,IF(Settings!$B$30-I862&gt;=E862,H862,H862+(Settings!$B$30-I862)+Settings!$B$31),H862+(Settings!$B$33-I862))</f>
        <v>1013.3109707795051</v>
      </c>
      <c r="K862" s="14">
        <f t="shared" si="201"/>
        <v>1037.3309707795052</v>
      </c>
      <c r="L862" s="14">
        <f t="shared" si="202"/>
        <v>1037.3309707795052</v>
      </c>
      <c r="M862" s="14">
        <f t="shared" si="211"/>
        <v>1010.3516042400329</v>
      </c>
      <c r="N862" s="14">
        <f t="shared" si="203"/>
        <v>1037.3309707795052</v>
      </c>
      <c r="O862" s="13">
        <f>Arrivals!I862</f>
        <v>1.422330289936792</v>
      </c>
      <c r="P862" s="14">
        <f t="shared" si="204"/>
        <v>1038.7533010694419</v>
      </c>
      <c r="Q862" s="14">
        <f t="shared" si="205"/>
        <v>25.442330289936876</v>
      </c>
      <c r="R862" s="14">
        <f t="shared" si="206"/>
        <v>0</v>
      </c>
      <c r="S862" s="14">
        <f t="shared" si="207"/>
        <v>0</v>
      </c>
      <c r="T862" s="14">
        <f t="shared" si="208"/>
        <v>0</v>
      </c>
      <c r="U862" s="14">
        <f t="shared" si="209"/>
        <v>0</v>
      </c>
      <c r="V862" t="str">
        <f>IF(MOD(C862-Settings!$B$32,Settings!$B$33)&lt;Settings!$B$30,"Up","Down")</f>
        <v>Up</v>
      </c>
      <c r="W862" s="15">
        <f>IF(OR(E862&gt;Settings!$B$30,Q862&gt;Settings!$B$37),0,1)</f>
        <v>1</v>
      </c>
      <c r="X862" s="15">
        <f>IF(AND(W862=1,Q862&lt;=Settings!$B$36),1,0)</f>
        <v>1</v>
      </c>
    </row>
    <row r="863" spans="1:24" x14ac:dyDescent="0.25">
      <c r="A863">
        <v>8</v>
      </c>
      <c r="B863">
        <v>18</v>
      </c>
      <c r="C863" s="13">
        <f>Arrivals!F863</f>
        <v>1042.0319895734033</v>
      </c>
      <c r="D863" s="13">
        <f>Arrivals!K863</f>
        <v>300</v>
      </c>
      <c r="E863" s="14">
        <f>D863*8/Settings!$B$28+Settings!$B$29</f>
        <v>24.02</v>
      </c>
      <c r="F863" s="14">
        <f t="shared" si="199"/>
        <v>1042.0319895734033</v>
      </c>
      <c r="G863" s="14">
        <f t="shared" si="210"/>
        <v>1037.3309707795052</v>
      </c>
      <c r="H863" s="14">
        <f t="shared" si="200"/>
        <v>1042.0319895734033</v>
      </c>
      <c r="I863" s="14">
        <f>MOD(H863-Settings!$B$32,Settings!$B$33)</f>
        <v>322.03198957340328</v>
      </c>
      <c r="J863" s="14">
        <f>IF(I863&lt;Settings!$B$30,IF(Settings!$B$30-I863&gt;=E863,H863,H863+(Settings!$B$30-I863)+Settings!$B$31),H863+(Settings!$B$33-I863))</f>
        <v>1042.0319895734033</v>
      </c>
      <c r="K863" s="14">
        <f t="shared" si="201"/>
        <v>1066.0519895734033</v>
      </c>
      <c r="L863" s="14">
        <f t="shared" si="202"/>
        <v>1066.0519895734033</v>
      </c>
      <c r="M863" s="14">
        <f t="shared" si="211"/>
        <v>1038.7533010694419</v>
      </c>
      <c r="N863" s="14">
        <f t="shared" si="203"/>
        <v>1066.0519895734033</v>
      </c>
      <c r="O863" s="13">
        <f>Arrivals!I863</f>
        <v>1.1047911340294376</v>
      </c>
      <c r="P863" s="14">
        <f t="shared" si="204"/>
        <v>1067.1567807074327</v>
      </c>
      <c r="Q863" s="14">
        <f t="shared" si="205"/>
        <v>25.124791134029465</v>
      </c>
      <c r="R863" s="14">
        <f t="shared" si="206"/>
        <v>0</v>
      </c>
      <c r="S863" s="14">
        <f t="shared" si="207"/>
        <v>0</v>
      </c>
      <c r="T863" s="14">
        <f t="shared" si="208"/>
        <v>0</v>
      </c>
      <c r="U863" s="14">
        <f t="shared" si="209"/>
        <v>0</v>
      </c>
      <c r="V863" t="str">
        <f>IF(MOD(C863-Settings!$B$32,Settings!$B$33)&lt;Settings!$B$30,"Up","Down")</f>
        <v>Up</v>
      </c>
      <c r="W863" s="15">
        <f>IF(OR(E863&gt;Settings!$B$30,Q863&gt;Settings!$B$37),0,1)</f>
        <v>1</v>
      </c>
      <c r="X863" s="15">
        <f>IF(AND(W863=1,Q863&lt;=Settings!$B$36),1,0)</f>
        <v>1</v>
      </c>
    </row>
    <row r="864" spans="1:24" x14ac:dyDescent="0.25">
      <c r="A864">
        <v>8</v>
      </c>
      <c r="B864">
        <v>19</v>
      </c>
      <c r="C864" s="13">
        <f>Arrivals!F864</f>
        <v>1073.5462678087615</v>
      </c>
      <c r="D864" s="13">
        <f>Arrivals!K864</f>
        <v>300</v>
      </c>
      <c r="E864" s="14">
        <f>D864*8/Settings!$B$28+Settings!$B$29</f>
        <v>24.02</v>
      </c>
      <c r="F864" s="14">
        <f t="shared" si="199"/>
        <v>1073.5462678087615</v>
      </c>
      <c r="G864" s="14">
        <f t="shared" si="210"/>
        <v>1066.0519895734033</v>
      </c>
      <c r="H864" s="14">
        <f t="shared" si="200"/>
        <v>1073.5462678087615</v>
      </c>
      <c r="I864" s="14">
        <f>MOD(H864-Settings!$B$32,Settings!$B$33)</f>
        <v>353.54626780876151</v>
      </c>
      <c r="J864" s="14">
        <f>IF(I864&lt;Settings!$B$30,IF(Settings!$B$30-I864&gt;=E864,H864,H864+(Settings!$B$30-I864)+Settings!$B$31),H864+(Settings!$B$33-I864))</f>
        <v>1073.5462678087615</v>
      </c>
      <c r="K864" s="14">
        <f t="shared" si="201"/>
        <v>1097.5662678087615</v>
      </c>
      <c r="L864" s="14">
        <f t="shared" si="202"/>
        <v>1097.5662678087615</v>
      </c>
      <c r="M864" s="14">
        <f t="shared" si="211"/>
        <v>1067.1567807074327</v>
      </c>
      <c r="N864" s="14">
        <f t="shared" si="203"/>
        <v>1097.5662678087615</v>
      </c>
      <c r="O864" s="13">
        <f>Arrivals!I864</f>
        <v>0.6653013844978104</v>
      </c>
      <c r="P864" s="14">
        <f t="shared" si="204"/>
        <v>1098.2315691932592</v>
      </c>
      <c r="Q864" s="14">
        <f t="shared" si="205"/>
        <v>24.685301384497734</v>
      </c>
      <c r="R864" s="14">
        <f t="shared" si="206"/>
        <v>0</v>
      </c>
      <c r="S864" s="14">
        <f t="shared" si="207"/>
        <v>0</v>
      </c>
      <c r="T864" s="14">
        <f t="shared" si="208"/>
        <v>0</v>
      </c>
      <c r="U864" s="14">
        <f t="shared" si="209"/>
        <v>0</v>
      </c>
      <c r="V864" t="str">
        <f>IF(MOD(C864-Settings!$B$32,Settings!$B$33)&lt;Settings!$B$30,"Up","Down")</f>
        <v>Up</v>
      </c>
      <c r="W864" s="15">
        <f>IF(OR(E864&gt;Settings!$B$30,Q864&gt;Settings!$B$37),0,1)</f>
        <v>1</v>
      </c>
      <c r="X864" s="15">
        <f>IF(AND(W864=1,Q864&lt;=Settings!$B$36),1,0)</f>
        <v>1</v>
      </c>
    </row>
    <row r="865" spans="1:24" x14ac:dyDescent="0.25">
      <c r="A865">
        <v>8</v>
      </c>
      <c r="B865">
        <v>20</v>
      </c>
      <c r="C865" s="13">
        <f>Arrivals!F865</f>
        <v>1079.5141227713466</v>
      </c>
      <c r="D865" s="13">
        <f>Arrivals!K865</f>
        <v>300</v>
      </c>
      <c r="E865" s="14">
        <f>D865*8/Settings!$B$28+Settings!$B$29</f>
        <v>24.02</v>
      </c>
      <c r="F865" s="14">
        <f t="shared" si="199"/>
        <v>1079.5141227713466</v>
      </c>
      <c r="G865" s="14">
        <f t="shared" si="210"/>
        <v>1097.5662678087615</v>
      </c>
      <c r="H865" s="14">
        <f t="shared" si="200"/>
        <v>1097.5662678087615</v>
      </c>
      <c r="I865" s="14">
        <f>MOD(H865-Settings!$B$32,Settings!$B$33)</f>
        <v>377.56626780876149</v>
      </c>
      <c r="J865" s="14">
        <f>IF(I865&lt;Settings!$B$30,IF(Settings!$B$30-I865&gt;=E865,H865,H865+(Settings!$B$30-I865)+Settings!$B$31),H865+(Settings!$B$33-I865))</f>
        <v>1097.5662678087615</v>
      </c>
      <c r="K865" s="14">
        <f t="shared" si="201"/>
        <v>1121.5862678087615</v>
      </c>
      <c r="L865" s="14">
        <f t="shared" si="202"/>
        <v>1121.5862678087615</v>
      </c>
      <c r="M865" s="14">
        <f t="shared" si="211"/>
        <v>1098.2315691932592</v>
      </c>
      <c r="N865" s="14">
        <f t="shared" si="203"/>
        <v>1121.5862678087615</v>
      </c>
      <c r="O865" s="13">
        <f>Arrivals!I865</f>
        <v>1.5716702696171143</v>
      </c>
      <c r="P865" s="14">
        <f t="shared" si="204"/>
        <v>1123.1579380783785</v>
      </c>
      <c r="Q865" s="14">
        <f t="shared" si="205"/>
        <v>43.6438153070319</v>
      </c>
      <c r="R865" s="14">
        <f t="shared" si="206"/>
        <v>18.052145037414903</v>
      </c>
      <c r="S865" s="14">
        <f t="shared" si="207"/>
        <v>0</v>
      </c>
      <c r="T865" s="14">
        <f t="shared" si="208"/>
        <v>0</v>
      </c>
      <c r="U865" s="14">
        <f t="shared" si="209"/>
        <v>18.052145037414903</v>
      </c>
      <c r="V865" t="str">
        <f>IF(MOD(C865-Settings!$B$32,Settings!$B$33)&lt;Settings!$B$30,"Up","Down")</f>
        <v>Up</v>
      </c>
      <c r="W865" s="15">
        <f>IF(OR(E865&gt;Settings!$B$30,Q865&gt;Settings!$B$37),0,1)</f>
        <v>1</v>
      </c>
      <c r="X865" s="15">
        <f>IF(AND(W865=1,Q865&lt;=Settings!$B$36),1,0)</f>
        <v>1</v>
      </c>
    </row>
    <row r="866" spans="1:24" x14ac:dyDescent="0.25">
      <c r="A866">
        <v>8</v>
      </c>
      <c r="B866">
        <v>21</v>
      </c>
      <c r="C866" s="13">
        <f>Arrivals!F866</f>
        <v>1096.6032657338314</v>
      </c>
      <c r="D866" s="13">
        <f>Arrivals!K866</f>
        <v>300</v>
      </c>
      <c r="E866" s="14">
        <f>D866*8/Settings!$B$28+Settings!$B$29</f>
        <v>24.02</v>
      </c>
      <c r="F866" s="14">
        <f t="shared" si="199"/>
        <v>1096.6032657338314</v>
      </c>
      <c r="G866" s="14">
        <f t="shared" si="210"/>
        <v>1121.5862678087615</v>
      </c>
      <c r="H866" s="14">
        <f t="shared" si="200"/>
        <v>1121.5862678087615</v>
      </c>
      <c r="I866" s="14">
        <f>MOD(H866-Settings!$B$32,Settings!$B$33)</f>
        <v>401.58626780876148</v>
      </c>
      <c r="J866" s="14">
        <f>IF(I866&lt;Settings!$B$30,IF(Settings!$B$30-I866&gt;=E866,H866,H866+(Settings!$B$30-I866)+Settings!$B$31),H866+(Settings!$B$33-I866))</f>
        <v>1121.5862678087615</v>
      </c>
      <c r="K866" s="14">
        <f t="shared" si="201"/>
        <v>1145.6062678087615</v>
      </c>
      <c r="L866" s="14">
        <f t="shared" si="202"/>
        <v>1145.6062678087615</v>
      </c>
      <c r="M866" s="14">
        <f t="shared" si="211"/>
        <v>1123.1579380783785</v>
      </c>
      <c r="N866" s="14">
        <f t="shared" si="203"/>
        <v>1145.6062678087615</v>
      </c>
      <c r="O866" s="13">
        <f>Arrivals!I866</f>
        <v>7.768073746864486</v>
      </c>
      <c r="P866" s="14">
        <f t="shared" si="204"/>
        <v>1153.374341555626</v>
      </c>
      <c r="Q866" s="14">
        <f t="shared" si="205"/>
        <v>56.771075821794511</v>
      </c>
      <c r="R866" s="14">
        <f t="shared" si="206"/>
        <v>24.983002074930027</v>
      </c>
      <c r="S866" s="14">
        <f t="shared" si="207"/>
        <v>0</v>
      </c>
      <c r="T866" s="14">
        <f t="shared" si="208"/>
        <v>0</v>
      </c>
      <c r="U866" s="14">
        <f t="shared" si="209"/>
        <v>24.983002074930027</v>
      </c>
      <c r="V866" t="str">
        <f>IF(MOD(C866-Settings!$B$32,Settings!$B$33)&lt;Settings!$B$30,"Up","Down")</f>
        <v>Up</v>
      </c>
      <c r="W866" s="15">
        <f>IF(OR(E866&gt;Settings!$B$30,Q866&gt;Settings!$B$37),0,1)</f>
        <v>1</v>
      </c>
      <c r="X866" s="15">
        <f>IF(AND(W866=1,Q866&lt;=Settings!$B$36),1,0)</f>
        <v>1</v>
      </c>
    </row>
    <row r="867" spans="1:24" x14ac:dyDescent="0.25">
      <c r="A867">
        <v>8</v>
      </c>
      <c r="B867">
        <v>22</v>
      </c>
      <c r="C867" s="13">
        <f>Arrivals!F867</f>
        <v>1152.9717648930289</v>
      </c>
      <c r="D867" s="13">
        <f>Arrivals!K867</f>
        <v>300</v>
      </c>
      <c r="E867" s="14">
        <f>D867*8/Settings!$B$28+Settings!$B$29</f>
        <v>24.02</v>
      </c>
      <c r="F867" s="14">
        <f t="shared" si="199"/>
        <v>1152.9717648930289</v>
      </c>
      <c r="G867" s="14">
        <f t="shared" si="210"/>
        <v>1145.6062678087615</v>
      </c>
      <c r="H867" s="14">
        <f t="shared" si="200"/>
        <v>1152.9717648930289</v>
      </c>
      <c r="I867" s="14">
        <f>MOD(H867-Settings!$B$32,Settings!$B$33)</f>
        <v>432.97176489302888</v>
      </c>
      <c r="J867" s="14">
        <f>IF(I867&lt;Settings!$B$30,IF(Settings!$B$30-I867&gt;=E867,H867,H867+(Settings!$B$30-I867)+Settings!$B$31),H867+(Settings!$B$33-I867))</f>
        <v>1152.9717648930289</v>
      </c>
      <c r="K867" s="14">
        <f t="shared" si="201"/>
        <v>1176.9917648930289</v>
      </c>
      <c r="L867" s="14">
        <f t="shared" si="202"/>
        <v>1176.9917648930289</v>
      </c>
      <c r="M867" s="14">
        <f t="shared" si="211"/>
        <v>1153.374341555626</v>
      </c>
      <c r="N867" s="14">
        <f t="shared" si="203"/>
        <v>1176.9917648930289</v>
      </c>
      <c r="O867" s="13">
        <f>Arrivals!I867</f>
        <v>4.062157425514143</v>
      </c>
      <c r="P867" s="14">
        <f t="shared" si="204"/>
        <v>1181.0539223185431</v>
      </c>
      <c r="Q867" s="14">
        <f t="shared" si="205"/>
        <v>28.082157425514197</v>
      </c>
      <c r="R867" s="14">
        <f t="shared" si="206"/>
        <v>0</v>
      </c>
      <c r="S867" s="14">
        <f t="shared" si="207"/>
        <v>0</v>
      </c>
      <c r="T867" s="14">
        <f t="shared" si="208"/>
        <v>0</v>
      </c>
      <c r="U867" s="14">
        <f t="shared" si="209"/>
        <v>0</v>
      </c>
      <c r="V867" t="str">
        <f>IF(MOD(C867-Settings!$B$32,Settings!$B$33)&lt;Settings!$B$30,"Up","Down")</f>
        <v>Up</v>
      </c>
      <c r="W867" s="15">
        <f>IF(OR(E867&gt;Settings!$B$30,Q867&gt;Settings!$B$37),0,1)</f>
        <v>1</v>
      </c>
      <c r="X867" s="15">
        <f>IF(AND(W867=1,Q867&lt;=Settings!$B$36),1,0)</f>
        <v>1</v>
      </c>
    </row>
    <row r="868" spans="1:24" x14ac:dyDescent="0.25">
      <c r="A868">
        <v>8</v>
      </c>
      <c r="B868">
        <v>23</v>
      </c>
      <c r="C868" s="13">
        <f>Arrivals!F868</f>
        <v>1171.8709388033299</v>
      </c>
      <c r="D868" s="13">
        <f>Arrivals!K868</f>
        <v>300</v>
      </c>
      <c r="E868" s="14">
        <f>D868*8/Settings!$B$28+Settings!$B$29</f>
        <v>24.02</v>
      </c>
      <c r="F868" s="14">
        <f t="shared" si="199"/>
        <v>1171.8709388033299</v>
      </c>
      <c r="G868" s="14">
        <f t="shared" si="210"/>
        <v>1176.9917648930289</v>
      </c>
      <c r="H868" s="14">
        <f t="shared" si="200"/>
        <v>1176.9917648930289</v>
      </c>
      <c r="I868" s="14">
        <f>MOD(H868-Settings!$B$32,Settings!$B$33)</f>
        <v>456.99176489302886</v>
      </c>
      <c r="J868" s="14">
        <f>IF(I868&lt;Settings!$B$30,IF(Settings!$B$30-I868&gt;=E868,H868,H868+(Settings!$B$30-I868)+Settings!$B$31),H868+(Settings!$B$33-I868))</f>
        <v>1176.9917648930289</v>
      </c>
      <c r="K868" s="14">
        <f t="shared" si="201"/>
        <v>1201.0117648930288</v>
      </c>
      <c r="L868" s="14">
        <f t="shared" si="202"/>
        <v>1201.0117648930288</v>
      </c>
      <c r="M868" s="14">
        <f t="shared" si="211"/>
        <v>1181.0539223185431</v>
      </c>
      <c r="N868" s="14">
        <f t="shared" si="203"/>
        <v>1201.0117648930288</v>
      </c>
      <c r="O868" s="13">
        <f>Arrivals!I868</f>
        <v>1.9552163471460078</v>
      </c>
      <c r="P868" s="14">
        <f t="shared" si="204"/>
        <v>1202.9669812401748</v>
      </c>
      <c r="Q868" s="14">
        <f t="shared" si="205"/>
        <v>31.096042436844982</v>
      </c>
      <c r="R868" s="14">
        <f t="shared" si="206"/>
        <v>5.1208260896989941</v>
      </c>
      <c r="S868" s="14">
        <f t="shared" si="207"/>
        <v>0</v>
      </c>
      <c r="T868" s="14">
        <f t="shared" si="208"/>
        <v>0</v>
      </c>
      <c r="U868" s="14">
        <f t="shared" si="209"/>
        <v>5.1208260896989941</v>
      </c>
      <c r="V868" t="str">
        <f>IF(MOD(C868-Settings!$B$32,Settings!$B$33)&lt;Settings!$B$30,"Up","Down")</f>
        <v>Up</v>
      </c>
      <c r="W868" s="15">
        <f>IF(OR(E868&gt;Settings!$B$30,Q868&gt;Settings!$B$37),0,1)</f>
        <v>1</v>
      </c>
      <c r="X868" s="15">
        <f>IF(AND(W868=1,Q868&lt;=Settings!$B$36),1,0)</f>
        <v>1</v>
      </c>
    </row>
    <row r="869" spans="1:24" x14ac:dyDescent="0.25">
      <c r="A869">
        <v>8</v>
      </c>
      <c r="B869">
        <v>24</v>
      </c>
      <c r="C869" s="13">
        <f>Arrivals!F869</f>
        <v>1190.7137142051431</v>
      </c>
      <c r="D869" s="13">
        <f>Arrivals!K869</f>
        <v>300</v>
      </c>
      <c r="E869" s="14">
        <f>D869*8/Settings!$B$28+Settings!$B$29</f>
        <v>24.02</v>
      </c>
      <c r="F869" s="14">
        <f t="shared" si="199"/>
        <v>1190.7137142051431</v>
      </c>
      <c r="G869" s="14">
        <f t="shared" si="210"/>
        <v>1201.0117648930288</v>
      </c>
      <c r="H869" s="14">
        <f t="shared" si="200"/>
        <v>1201.0117648930288</v>
      </c>
      <c r="I869" s="14">
        <f>MOD(H869-Settings!$B$32,Settings!$B$33)</f>
        <v>481.01176489302884</v>
      </c>
      <c r="J869" s="14">
        <f>IF(I869&lt;Settings!$B$30,IF(Settings!$B$30-I869&gt;=E869,H869,H869+(Settings!$B$30-I869)+Settings!$B$31),H869+(Settings!$B$33-I869))</f>
        <v>1201.0117648930288</v>
      </c>
      <c r="K869" s="14">
        <f t="shared" si="201"/>
        <v>1225.0317648930288</v>
      </c>
      <c r="L869" s="14">
        <f t="shared" si="202"/>
        <v>1225.0317648930288</v>
      </c>
      <c r="M869" s="14">
        <f t="shared" si="211"/>
        <v>1202.9669812401748</v>
      </c>
      <c r="N869" s="14">
        <f t="shared" si="203"/>
        <v>1225.0317648930288</v>
      </c>
      <c r="O869" s="13">
        <f>Arrivals!I869</f>
        <v>1.2435957330612182</v>
      </c>
      <c r="P869" s="14">
        <f t="shared" si="204"/>
        <v>1226.2753606260901</v>
      </c>
      <c r="Q869" s="14">
        <f t="shared" si="205"/>
        <v>35.561646420947</v>
      </c>
      <c r="R869" s="14">
        <f t="shared" si="206"/>
        <v>10.298050687885734</v>
      </c>
      <c r="S869" s="14">
        <f t="shared" si="207"/>
        <v>0</v>
      </c>
      <c r="T869" s="14">
        <f t="shared" si="208"/>
        <v>0</v>
      </c>
      <c r="U869" s="14">
        <f t="shared" si="209"/>
        <v>10.298050687885734</v>
      </c>
      <c r="V869" t="str">
        <f>IF(MOD(C869-Settings!$B$32,Settings!$B$33)&lt;Settings!$B$30,"Up","Down")</f>
        <v>Up</v>
      </c>
      <c r="W869" s="15">
        <f>IF(OR(E869&gt;Settings!$B$30,Q869&gt;Settings!$B$37),0,1)</f>
        <v>1</v>
      </c>
      <c r="X869" s="15">
        <f>IF(AND(W869=1,Q869&lt;=Settings!$B$36),1,0)</f>
        <v>1</v>
      </c>
    </row>
    <row r="870" spans="1:24" x14ac:dyDescent="0.25">
      <c r="A870">
        <v>8</v>
      </c>
      <c r="B870">
        <v>25</v>
      </c>
      <c r="C870" s="13">
        <f>Arrivals!F870</f>
        <v>1270.3075929252545</v>
      </c>
      <c r="D870" s="13">
        <f>Arrivals!K870</f>
        <v>300</v>
      </c>
      <c r="E870" s="14">
        <f>D870*8/Settings!$B$28+Settings!$B$29</f>
        <v>24.02</v>
      </c>
      <c r="F870" s="14">
        <f t="shared" si="199"/>
        <v>1270.3075929252545</v>
      </c>
      <c r="G870" s="14">
        <f t="shared" si="210"/>
        <v>1225.0317648930288</v>
      </c>
      <c r="H870" s="14">
        <f t="shared" si="200"/>
        <v>1270.3075929252545</v>
      </c>
      <c r="I870" s="14">
        <f>MOD(H870-Settings!$B$32,Settings!$B$33)</f>
        <v>550.30759292525454</v>
      </c>
      <c r="J870" s="14">
        <f>IF(I870&lt;Settings!$B$30,IF(Settings!$B$30-I870&gt;=E870,H870,H870+(Settings!$B$30-I870)+Settings!$B$31),H870+(Settings!$B$33-I870))</f>
        <v>1270.3075929252545</v>
      </c>
      <c r="K870" s="14">
        <f t="shared" si="201"/>
        <v>1294.3275929252545</v>
      </c>
      <c r="L870" s="14">
        <f t="shared" si="202"/>
        <v>1294.3275929252545</v>
      </c>
      <c r="M870" s="14">
        <f t="shared" si="211"/>
        <v>1226.2753606260901</v>
      </c>
      <c r="N870" s="14">
        <f t="shared" si="203"/>
        <v>1294.3275929252545</v>
      </c>
      <c r="O870" s="13">
        <f>Arrivals!I870</f>
        <v>0.13512326436686553</v>
      </c>
      <c r="P870" s="14">
        <f t="shared" si="204"/>
        <v>1294.4627161896215</v>
      </c>
      <c r="Q870" s="14">
        <f t="shared" si="205"/>
        <v>24.155123264366921</v>
      </c>
      <c r="R870" s="14">
        <f t="shared" si="206"/>
        <v>0</v>
      </c>
      <c r="S870" s="14">
        <f t="shared" si="207"/>
        <v>0</v>
      </c>
      <c r="T870" s="14">
        <f t="shared" si="208"/>
        <v>0</v>
      </c>
      <c r="U870" s="14">
        <f t="shared" si="209"/>
        <v>0</v>
      </c>
      <c r="V870" t="str">
        <f>IF(MOD(C870-Settings!$B$32,Settings!$B$33)&lt;Settings!$B$30,"Up","Down")</f>
        <v>Up</v>
      </c>
      <c r="W870" s="15">
        <f>IF(OR(E870&gt;Settings!$B$30,Q870&gt;Settings!$B$37),0,1)</f>
        <v>1</v>
      </c>
      <c r="X870" s="15">
        <f>IF(AND(W870=1,Q870&lt;=Settings!$B$36),1,0)</f>
        <v>1</v>
      </c>
    </row>
    <row r="871" spans="1:24" x14ac:dyDescent="0.25">
      <c r="A871">
        <v>8</v>
      </c>
      <c r="B871">
        <v>26</v>
      </c>
      <c r="C871" s="13">
        <f>Arrivals!F871</f>
        <v>1330.6181899749047</v>
      </c>
      <c r="D871" s="13">
        <f>Arrivals!K871</f>
        <v>300</v>
      </c>
      <c r="E871" s="14">
        <f>D871*8/Settings!$B$28+Settings!$B$29</f>
        <v>24.02</v>
      </c>
      <c r="F871" s="14">
        <f t="shared" si="199"/>
        <v>1330.6181899749047</v>
      </c>
      <c r="G871" s="14">
        <f t="shared" si="210"/>
        <v>1294.3275929252545</v>
      </c>
      <c r="H871" s="14">
        <f t="shared" si="200"/>
        <v>1330.6181899749047</v>
      </c>
      <c r="I871" s="14">
        <f>MOD(H871-Settings!$B$32,Settings!$B$33)</f>
        <v>610.61818997490468</v>
      </c>
      <c r="J871" s="14">
        <f>IF(I871&lt;Settings!$B$30,IF(Settings!$B$30-I871&gt;=E871,H871,H871+(Settings!$B$30-I871)+Settings!$B$31),H871+(Settings!$B$33-I871))</f>
        <v>1440</v>
      </c>
      <c r="K871" s="14">
        <f t="shared" si="201"/>
        <v>1464.02</v>
      </c>
      <c r="L871" s="14">
        <f t="shared" si="202"/>
        <v>1464.02</v>
      </c>
      <c r="M871" s="14">
        <f t="shared" si="211"/>
        <v>1294.4627161896215</v>
      </c>
      <c r="N871" s="14">
        <f t="shared" si="203"/>
        <v>1464.02</v>
      </c>
      <c r="O871" s="13">
        <f>Arrivals!I871</f>
        <v>1.2679055793495762</v>
      </c>
      <c r="P871" s="14">
        <f t="shared" si="204"/>
        <v>1465.2879055793496</v>
      </c>
      <c r="Q871" s="14">
        <f t="shared" si="205"/>
        <v>134.66971560444495</v>
      </c>
      <c r="R871" s="14">
        <f t="shared" si="206"/>
        <v>0</v>
      </c>
      <c r="S871" s="14">
        <f t="shared" si="207"/>
        <v>109.38181002509532</v>
      </c>
      <c r="T871" s="14">
        <f t="shared" si="208"/>
        <v>0</v>
      </c>
      <c r="U871" s="14">
        <f t="shared" si="209"/>
        <v>109.38181002509532</v>
      </c>
      <c r="V871" t="str">
        <f>IF(MOD(C871-Settings!$B$32,Settings!$B$33)&lt;Settings!$B$30,"Up","Down")</f>
        <v>Down</v>
      </c>
      <c r="W871" s="15">
        <f>IF(OR(E871&gt;Settings!$B$30,Q871&gt;Settings!$B$37),0,1)</f>
        <v>1</v>
      </c>
      <c r="X871" s="15">
        <f>IF(AND(W871=1,Q871&lt;=Settings!$B$36),1,0)</f>
        <v>0</v>
      </c>
    </row>
    <row r="872" spans="1:24" x14ac:dyDescent="0.25">
      <c r="A872">
        <v>8</v>
      </c>
      <c r="B872">
        <v>27</v>
      </c>
      <c r="C872" s="13">
        <f>Arrivals!F872</f>
        <v>1550.288298346167</v>
      </c>
      <c r="D872" s="13">
        <f>Arrivals!K872</f>
        <v>300</v>
      </c>
      <c r="E872" s="14">
        <f>D872*8/Settings!$B$28+Settings!$B$29</f>
        <v>24.02</v>
      </c>
      <c r="F872" s="14">
        <f t="shared" si="199"/>
        <v>1550.288298346167</v>
      </c>
      <c r="G872" s="14">
        <f t="shared" si="210"/>
        <v>1464.02</v>
      </c>
      <c r="H872" s="14">
        <f t="shared" si="200"/>
        <v>1550.288298346167</v>
      </c>
      <c r="I872" s="14">
        <f>MOD(H872-Settings!$B$32,Settings!$B$33)</f>
        <v>110.28829834616704</v>
      </c>
      <c r="J872" s="14">
        <f>IF(I872&lt;Settings!$B$30,IF(Settings!$B$30-I872&gt;=E872,H872,H872+(Settings!$B$30-I872)+Settings!$B$31),H872+(Settings!$B$33-I872))</f>
        <v>1550.288298346167</v>
      </c>
      <c r="K872" s="14">
        <f t="shared" si="201"/>
        <v>1574.308298346167</v>
      </c>
      <c r="L872" s="14">
        <f t="shared" si="202"/>
        <v>1574.308298346167</v>
      </c>
      <c r="M872" s="14">
        <f t="shared" si="211"/>
        <v>1465.2879055793496</v>
      </c>
      <c r="N872" s="14">
        <f t="shared" si="203"/>
        <v>1574.308298346167</v>
      </c>
      <c r="O872" s="13">
        <f>Arrivals!I872</f>
        <v>4.2689556590859619</v>
      </c>
      <c r="P872" s="14">
        <f t="shared" si="204"/>
        <v>1578.5772540052531</v>
      </c>
      <c r="Q872" s="14">
        <f t="shared" si="205"/>
        <v>28.288955659086014</v>
      </c>
      <c r="R872" s="14">
        <f t="shared" si="206"/>
        <v>0</v>
      </c>
      <c r="S872" s="14">
        <f t="shared" si="207"/>
        <v>0</v>
      </c>
      <c r="T872" s="14">
        <f t="shared" si="208"/>
        <v>0</v>
      </c>
      <c r="U872" s="14">
        <f t="shared" si="209"/>
        <v>0</v>
      </c>
      <c r="V872" t="str">
        <f>IF(MOD(C872-Settings!$B$32,Settings!$B$33)&lt;Settings!$B$30,"Up","Down")</f>
        <v>Up</v>
      </c>
      <c r="W872" s="15">
        <f>IF(OR(E872&gt;Settings!$B$30,Q872&gt;Settings!$B$37),0,1)</f>
        <v>1</v>
      </c>
      <c r="X872" s="15">
        <f>IF(AND(W872=1,Q872&lt;=Settings!$B$36),1,0)</f>
        <v>1</v>
      </c>
    </row>
    <row r="873" spans="1:24" x14ac:dyDescent="0.25">
      <c r="A873">
        <v>8</v>
      </c>
      <c r="B873">
        <v>28</v>
      </c>
      <c r="C873" s="13">
        <f>Arrivals!F873</f>
        <v>1551.4216572395705</v>
      </c>
      <c r="D873" s="13">
        <f>Arrivals!K873</f>
        <v>300</v>
      </c>
      <c r="E873" s="14">
        <f>D873*8/Settings!$B$28+Settings!$B$29</f>
        <v>24.02</v>
      </c>
      <c r="F873" s="14">
        <f t="shared" si="199"/>
        <v>1551.4216572395705</v>
      </c>
      <c r="G873" s="14">
        <f t="shared" si="210"/>
        <v>1574.308298346167</v>
      </c>
      <c r="H873" s="14">
        <f t="shared" si="200"/>
        <v>1574.308298346167</v>
      </c>
      <c r="I873" s="14">
        <f>MOD(H873-Settings!$B$32,Settings!$B$33)</f>
        <v>134.30829834616702</v>
      </c>
      <c r="J873" s="14">
        <f>IF(I873&lt;Settings!$B$30,IF(Settings!$B$30-I873&gt;=E873,H873,H873+(Settings!$B$30-I873)+Settings!$B$31),H873+(Settings!$B$33-I873))</f>
        <v>1574.308298346167</v>
      </c>
      <c r="K873" s="14">
        <f t="shared" si="201"/>
        <v>1598.328298346167</v>
      </c>
      <c r="L873" s="14">
        <f t="shared" si="202"/>
        <v>1598.328298346167</v>
      </c>
      <c r="M873" s="14">
        <f t="shared" si="211"/>
        <v>1578.5772540052531</v>
      </c>
      <c r="N873" s="14">
        <f t="shared" si="203"/>
        <v>1598.328298346167</v>
      </c>
      <c r="O873" s="13">
        <f>Arrivals!I873</f>
        <v>0.49477948351777179</v>
      </c>
      <c r="P873" s="14">
        <f t="shared" si="204"/>
        <v>1598.8230778296847</v>
      </c>
      <c r="Q873" s="14">
        <f t="shared" si="205"/>
        <v>47.401420590114185</v>
      </c>
      <c r="R873" s="14">
        <f t="shared" si="206"/>
        <v>22.886641106596471</v>
      </c>
      <c r="S873" s="14">
        <f t="shared" si="207"/>
        <v>0</v>
      </c>
      <c r="T873" s="14">
        <f t="shared" si="208"/>
        <v>0</v>
      </c>
      <c r="U873" s="14">
        <f t="shared" si="209"/>
        <v>22.886641106596471</v>
      </c>
      <c r="V873" t="str">
        <f>IF(MOD(C873-Settings!$B$32,Settings!$B$33)&lt;Settings!$B$30,"Up","Down")</f>
        <v>Up</v>
      </c>
      <c r="W873" s="15">
        <f>IF(OR(E873&gt;Settings!$B$30,Q873&gt;Settings!$B$37),0,1)</f>
        <v>1</v>
      </c>
      <c r="X873" s="15">
        <f>IF(AND(W873=1,Q873&lt;=Settings!$B$36),1,0)</f>
        <v>1</v>
      </c>
    </row>
    <row r="874" spans="1:24" x14ac:dyDescent="0.25">
      <c r="A874">
        <v>8</v>
      </c>
      <c r="B874">
        <v>29</v>
      </c>
      <c r="C874" s="13">
        <f>Arrivals!F874</f>
        <v>1592.1863580099957</v>
      </c>
      <c r="D874" s="13">
        <f>Arrivals!K874</f>
        <v>300</v>
      </c>
      <c r="E874" s="14">
        <f>D874*8/Settings!$B$28+Settings!$B$29</f>
        <v>24.02</v>
      </c>
      <c r="F874" s="14">
        <f t="shared" si="199"/>
        <v>1592.1863580099957</v>
      </c>
      <c r="G874" s="14">
        <f t="shared" si="210"/>
        <v>1598.328298346167</v>
      </c>
      <c r="H874" s="14">
        <f t="shared" si="200"/>
        <v>1598.328298346167</v>
      </c>
      <c r="I874" s="14">
        <f>MOD(H874-Settings!$B$32,Settings!$B$33)</f>
        <v>158.328298346167</v>
      </c>
      <c r="J874" s="14">
        <f>IF(I874&lt;Settings!$B$30,IF(Settings!$B$30-I874&gt;=E874,H874,H874+(Settings!$B$30-I874)+Settings!$B$31),H874+(Settings!$B$33-I874))</f>
        <v>1598.328298346167</v>
      </c>
      <c r="K874" s="14">
        <f t="shared" si="201"/>
        <v>1622.348298346167</v>
      </c>
      <c r="L874" s="14">
        <f t="shared" si="202"/>
        <v>1622.348298346167</v>
      </c>
      <c r="M874" s="14">
        <f t="shared" si="211"/>
        <v>1598.8230778296847</v>
      </c>
      <c r="N874" s="14">
        <f t="shared" si="203"/>
        <v>1622.348298346167</v>
      </c>
      <c r="O874" s="13">
        <f>Arrivals!I874</f>
        <v>2.8053762535060884</v>
      </c>
      <c r="P874" s="14">
        <f t="shared" si="204"/>
        <v>1625.153674599673</v>
      </c>
      <c r="Q874" s="14">
        <f t="shared" si="205"/>
        <v>32.967316589677239</v>
      </c>
      <c r="R874" s="14">
        <f t="shared" si="206"/>
        <v>6.1419403361712739</v>
      </c>
      <c r="S874" s="14">
        <f t="shared" si="207"/>
        <v>0</v>
      </c>
      <c r="T874" s="14">
        <f t="shared" si="208"/>
        <v>0</v>
      </c>
      <c r="U874" s="14">
        <f t="shared" si="209"/>
        <v>6.1419403361712739</v>
      </c>
      <c r="V874" t="str">
        <f>IF(MOD(C874-Settings!$B$32,Settings!$B$33)&lt;Settings!$B$30,"Up","Down")</f>
        <v>Up</v>
      </c>
      <c r="W874" s="15">
        <f>IF(OR(E874&gt;Settings!$B$30,Q874&gt;Settings!$B$37),0,1)</f>
        <v>1</v>
      </c>
      <c r="X874" s="15">
        <f>IF(AND(W874=1,Q874&lt;=Settings!$B$36),1,0)</f>
        <v>1</v>
      </c>
    </row>
    <row r="875" spans="1:24" x14ac:dyDescent="0.25">
      <c r="A875">
        <v>8</v>
      </c>
      <c r="B875">
        <v>30</v>
      </c>
      <c r="C875" s="13">
        <f>Arrivals!F875</f>
        <v>1611.6766742975553</v>
      </c>
      <c r="D875" s="13">
        <f>Arrivals!K875</f>
        <v>300</v>
      </c>
      <c r="E875" s="14">
        <f>D875*8/Settings!$B$28+Settings!$B$29</f>
        <v>24.02</v>
      </c>
      <c r="F875" s="14">
        <f t="shared" si="199"/>
        <v>1611.6766742975553</v>
      </c>
      <c r="G875" s="14">
        <f t="shared" si="210"/>
        <v>1622.348298346167</v>
      </c>
      <c r="H875" s="14">
        <f t="shared" si="200"/>
        <v>1622.348298346167</v>
      </c>
      <c r="I875" s="14">
        <f>MOD(H875-Settings!$B$32,Settings!$B$33)</f>
        <v>182.34829834616698</v>
      </c>
      <c r="J875" s="14">
        <f>IF(I875&lt;Settings!$B$30,IF(Settings!$B$30-I875&gt;=E875,H875,H875+(Settings!$B$30-I875)+Settings!$B$31),H875+(Settings!$B$33-I875))</f>
        <v>1622.348298346167</v>
      </c>
      <c r="K875" s="14">
        <f t="shared" si="201"/>
        <v>1646.368298346167</v>
      </c>
      <c r="L875" s="14">
        <f t="shared" si="202"/>
        <v>1646.368298346167</v>
      </c>
      <c r="M875" s="14">
        <f t="shared" si="211"/>
        <v>1625.153674599673</v>
      </c>
      <c r="N875" s="14">
        <f t="shared" si="203"/>
        <v>1646.368298346167</v>
      </c>
      <c r="O875" s="13">
        <f>Arrivals!I875</f>
        <v>0.42572710243891543</v>
      </c>
      <c r="P875" s="14">
        <f t="shared" si="204"/>
        <v>1646.7940254486059</v>
      </c>
      <c r="Q875" s="14">
        <f t="shared" si="205"/>
        <v>35.11735115105057</v>
      </c>
      <c r="R875" s="14">
        <f t="shared" si="206"/>
        <v>10.671624048611648</v>
      </c>
      <c r="S875" s="14">
        <f t="shared" si="207"/>
        <v>0</v>
      </c>
      <c r="T875" s="14">
        <f t="shared" si="208"/>
        <v>0</v>
      </c>
      <c r="U875" s="14">
        <f t="shared" si="209"/>
        <v>10.671624048611648</v>
      </c>
      <c r="V875" t="str">
        <f>IF(MOD(C875-Settings!$B$32,Settings!$B$33)&lt;Settings!$B$30,"Up","Down")</f>
        <v>Up</v>
      </c>
      <c r="W875" s="15">
        <f>IF(OR(E875&gt;Settings!$B$30,Q875&gt;Settings!$B$37),0,1)</f>
        <v>1</v>
      </c>
      <c r="X875" s="15">
        <f>IF(AND(W875=1,Q875&lt;=Settings!$B$36),1,0)</f>
        <v>1</v>
      </c>
    </row>
    <row r="876" spans="1:24" x14ac:dyDescent="0.25">
      <c r="A876">
        <v>8</v>
      </c>
      <c r="B876">
        <v>31</v>
      </c>
      <c r="C876" s="13">
        <f>Arrivals!F876</f>
        <v>1656.0537411932642</v>
      </c>
      <c r="D876" s="13">
        <f>Arrivals!K876</f>
        <v>300</v>
      </c>
      <c r="E876" s="14">
        <f>D876*8/Settings!$B$28+Settings!$B$29</f>
        <v>24.02</v>
      </c>
      <c r="F876" s="14">
        <f t="shared" si="199"/>
        <v>1656.0537411932642</v>
      </c>
      <c r="G876" s="14">
        <f t="shared" si="210"/>
        <v>1646.368298346167</v>
      </c>
      <c r="H876" s="14">
        <f t="shared" si="200"/>
        <v>1656.0537411932642</v>
      </c>
      <c r="I876" s="14">
        <f>MOD(H876-Settings!$B$32,Settings!$B$33)</f>
        <v>216.05374119326416</v>
      </c>
      <c r="J876" s="14">
        <f>IF(I876&lt;Settings!$B$30,IF(Settings!$B$30-I876&gt;=E876,H876,H876+(Settings!$B$30-I876)+Settings!$B$31),H876+(Settings!$B$33-I876))</f>
        <v>1656.0537411932642</v>
      </c>
      <c r="K876" s="14">
        <f t="shared" si="201"/>
        <v>1680.0737411932641</v>
      </c>
      <c r="L876" s="14">
        <f t="shared" si="202"/>
        <v>1680.0737411932641</v>
      </c>
      <c r="M876" s="14">
        <f t="shared" si="211"/>
        <v>1646.7940254486059</v>
      </c>
      <c r="N876" s="14">
        <f t="shared" si="203"/>
        <v>1680.0737411932641</v>
      </c>
      <c r="O876" s="13">
        <f>Arrivals!I876</f>
        <v>9.0351553778428677</v>
      </c>
      <c r="P876" s="14">
        <f t="shared" si="204"/>
        <v>1689.1088965711069</v>
      </c>
      <c r="Q876" s="14">
        <f t="shared" si="205"/>
        <v>33.055155377842766</v>
      </c>
      <c r="R876" s="14">
        <f t="shared" si="206"/>
        <v>0</v>
      </c>
      <c r="S876" s="14">
        <f t="shared" si="207"/>
        <v>0</v>
      </c>
      <c r="T876" s="14">
        <f t="shared" si="208"/>
        <v>0</v>
      </c>
      <c r="U876" s="14">
        <f t="shared" si="209"/>
        <v>0</v>
      </c>
      <c r="V876" t="str">
        <f>IF(MOD(C876-Settings!$B$32,Settings!$B$33)&lt;Settings!$B$30,"Up","Down")</f>
        <v>Up</v>
      </c>
      <c r="W876" s="15">
        <f>IF(OR(E876&gt;Settings!$B$30,Q876&gt;Settings!$B$37),0,1)</f>
        <v>1</v>
      </c>
      <c r="X876" s="15">
        <f>IF(AND(W876=1,Q876&lt;=Settings!$B$36),1,0)</f>
        <v>1</v>
      </c>
    </row>
    <row r="877" spans="1:24" x14ac:dyDescent="0.25">
      <c r="A877">
        <v>8</v>
      </c>
      <c r="B877">
        <v>32</v>
      </c>
      <c r="C877" s="13">
        <f>Arrivals!F877</f>
        <v>1661.1142261717584</v>
      </c>
      <c r="D877" s="13">
        <f>Arrivals!K877</f>
        <v>300</v>
      </c>
      <c r="E877" s="14">
        <f>D877*8/Settings!$B$28+Settings!$B$29</f>
        <v>24.02</v>
      </c>
      <c r="F877" s="14">
        <f t="shared" si="199"/>
        <v>1661.1142261717584</v>
      </c>
      <c r="G877" s="14">
        <f t="shared" si="210"/>
        <v>1680.0737411932641</v>
      </c>
      <c r="H877" s="14">
        <f t="shared" si="200"/>
        <v>1680.0737411932641</v>
      </c>
      <c r="I877" s="14">
        <f>MOD(H877-Settings!$B$32,Settings!$B$33)</f>
        <v>240.07374119326414</v>
      </c>
      <c r="J877" s="14">
        <f>IF(I877&lt;Settings!$B$30,IF(Settings!$B$30-I877&gt;=E877,H877,H877+(Settings!$B$30-I877)+Settings!$B$31),H877+(Settings!$B$33-I877))</f>
        <v>1680.0737411932641</v>
      </c>
      <c r="K877" s="14">
        <f t="shared" si="201"/>
        <v>1704.0937411932641</v>
      </c>
      <c r="L877" s="14">
        <f t="shared" si="202"/>
        <v>1704.0937411932641</v>
      </c>
      <c r="M877" s="14">
        <f t="shared" si="211"/>
        <v>1689.1088965711069</v>
      </c>
      <c r="N877" s="14">
        <f t="shared" si="203"/>
        <v>1704.0937411932641</v>
      </c>
      <c r="O877" s="13">
        <f>Arrivals!I877</f>
        <v>0.23038408885780057</v>
      </c>
      <c r="P877" s="14">
        <f t="shared" si="204"/>
        <v>1704.3241252821219</v>
      </c>
      <c r="Q877" s="14">
        <f t="shared" si="205"/>
        <v>43.209899110363494</v>
      </c>
      <c r="R877" s="14">
        <f t="shared" si="206"/>
        <v>18.959515021505695</v>
      </c>
      <c r="S877" s="14">
        <f t="shared" si="207"/>
        <v>0</v>
      </c>
      <c r="T877" s="14">
        <f t="shared" si="208"/>
        <v>0</v>
      </c>
      <c r="U877" s="14">
        <f t="shared" si="209"/>
        <v>18.959515021505695</v>
      </c>
      <c r="V877" t="str">
        <f>IF(MOD(C877-Settings!$B$32,Settings!$B$33)&lt;Settings!$B$30,"Up","Down")</f>
        <v>Up</v>
      </c>
      <c r="W877" s="15">
        <f>IF(OR(E877&gt;Settings!$B$30,Q877&gt;Settings!$B$37),0,1)</f>
        <v>1</v>
      </c>
      <c r="X877" s="15">
        <f>IF(AND(W877=1,Q877&lt;=Settings!$B$36),1,0)</f>
        <v>1</v>
      </c>
    </row>
    <row r="878" spans="1:24" x14ac:dyDescent="0.25">
      <c r="A878">
        <v>8</v>
      </c>
      <c r="B878">
        <v>33</v>
      </c>
      <c r="C878" s="13">
        <f>Arrivals!F878</f>
        <v>1691.1512905345712</v>
      </c>
      <c r="D878" s="13">
        <f>Arrivals!K878</f>
        <v>300</v>
      </c>
      <c r="E878" s="14">
        <f>D878*8/Settings!$B$28+Settings!$B$29</f>
        <v>24.02</v>
      </c>
      <c r="F878" s="14">
        <f t="shared" si="199"/>
        <v>1691.1512905345712</v>
      </c>
      <c r="G878" s="14">
        <f t="shared" si="210"/>
        <v>1704.0937411932641</v>
      </c>
      <c r="H878" s="14">
        <f t="shared" si="200"/>
        <v>1704.0937411932641</v>
      </c>
      <c r="I878" s="14">
        <f>MOD(H878-Settings!$B$32,Settings!$B$33)</f>
        <v>264.09374119326412</v>
      </c>
      <c r="J878" s="14">
        <f>IF(I878&lt;Settings!$B$30,IF(Settings!$B$30-I878&gt;=E878,H878,H878+(Settings!$B$30-I878)+Settings!$B$31),H878+(Settings!$B$33-I878))</f>
        <v>1704.0937411932641</v>
      </c>
      <c r="K878" s="14">
        <f t="shared" si="201"/>
        <v>1728.1137411932641</v>
      </c>
      <c r="L878" s="14">
        <f t="shared" si="202"/>
        <v>1728.1137411932641</v>
      </c>
      <c r="M878" s="14">
        <f t="shared" si="211"/>
        <v>1704.3241252821219</v>
      </c>
      <c r="N878" s="14">
        <f t="shared" si="203"/>
        <v>1728.1137411932641</v>
      </c>
      <c r="O878" s="13">
        <f>Arrivals!I878</f>
        <v>4.3982332070170758</v>
      </c>
      <c r="P878" s="14">
        <f t="shared" si="204"/>
        <v>1732.5119744002811</v>
      </c>
      <c r="Q878" s="14">
        <f t="shared" si="205"/>
        <v>41.360683865709916</v>
      </c>
      <c r="R878" s="14">
        <f t="shared" si="206"/>
        <v>12.942450658692906</v>
      </c>
      <c r="S878" s="14">
        <f t="shared" si="207"/>
        <v>0</v>
      </c>
      <c r="T878" s="14">
        <f t="shared" si="208"/>
        <v>0</v>
      </c>
      <c r="U878" s="14">
        <f t="shared" si="209"/>
        <v>12.942450658692906</v>
      </c>
      <c r="V878" t="str">
        <f>IF(MOD(C878-Settings!$B$32,Settings!$B$33)&lt;Settings!$B$30,"Up","Down")</f>
        <v>Up</v>
      </c>
      <c r="W878" s="15">
        <f>IF(OR(E878&gt;Settings!$B$30,Q878&gt;Settings!$B$37),0,1)</f>
        <v>1</v>
      </c>
      <c r="X878" s="15">
        <f>IF(AND(W878=1,Q878&lt;=Settings!$B$36),1,0)</f>
        <v>1</v>
      </c>
    </row>
    <row r="879" spans="1:24" x14ac:dyDescent="0.25">
      <c r="A879">
        <v>8</v>
      </c>
      <c r="B879">
        <v>34</v>
      </c>
      <c r="C879" s="13">
        <f>Arrivals!F879</f>
        <v>1715.5814597140111</v>
      </c>
      <c r="D879" s="13">
        <f>Arrivals!K879</f>
        <v>300</v>
      </c>
      <c r="E879" s="14">
        <f>D879*8/Settings!$B$28+Settings!$B$29</f>
        <v>24.02</v>
      </c>
      <c r="F879" s="14">
        <f t="shared" si="199"/>
        <v>1715.5814597140111</v>
      </c>
      <c r="G879" s="14">
        <f t="shared" ref="G879:G910" si="212">K878</f>
        <v>1728.1137411932641</v>
      </c>
      <c r="H879" s="14">
        <f t="shared" si="200"/>
        <v>1728.1137411932641</v>
      </c>
      <c r="I879" s="14">
        <f>MOD(H879-Settings!$B$32,Settings!$B$33)</f>
        <v>288.1137411932641</v>
      </c>
      <c r="J879" s="14">
        <f>IF(I879&lt;Settings!$B$30,IF(Settings!$B$30-I879&gt;=E879,H879,H879+(Settings!$B$30-I879)+Settings!$B$31),H879+(Settings!$B$33-I879))</f>
        <v>1728.1137411932641</v>
      </c>
      <c r="K879" s="14">
        <f t="shared" si="201"/>
        <v>1752.1337411932641</v>
      </c>
      <c r="L879" s="14">
        <f t="shared" si="202"/>
        <v>1752.1337411932641</v>
      </c>
      <c r="M879" s="14">
        <f t="shared" ref="M879:M910" si="213">P878</f>
        <v>1732.5119744002811</v>
      </c>
      <c r="N879" s="14">
        <f t="shared" si="203"/>
        <v>1752.1337411932641</v>
      </c>
      <c r="O879" s="13">
        <f>Arrivals!I879</f>
        <v>13.301528556783806</v>
      </c>
      <c r="P879" s="14">
        <f t="shared" si="204"/>
        <v>1765.4352697500478</v>
      </c>
      <c r="Q879" s="14">
        <f t="shared" si="205"/>
        <v>49.853810036036748</v>
      </c>
      <c r="R879" s="14">
        <f t="shared" si="206"/>
        <v>12.532281479253015</v>
      </c>
      <c r="S879" s="14">
        <f t="shared" si="207"/>
        <v>0</v>
      </c>
      <c r="T879" s="14">
        <f t="shared" si="208"/>
        <v>0</v>
      </c>
      <c r="U879" s="14">
        <f t="shared" si="209"/>
        <v>12.532281479253015</v>
      </c>
      <c r="V879" t="str">
        <f>IF(MOD(C879-Settings!$B$32,Settings!$B$33)&lt;Settings!$B$30,"Up","Down")</f>
        <v>Up</v>
      </c>
      <c r="W879" s="15">
        <f>IF(OR(E879&gt;Settings!$B$30,Q879&gt;Settings!$B$37),0,1)</f>
        <v>1</v>
      </c>
      <c r="X879" s="15">
        <f>IF(AND(W879=1,Q879&lt;=Settings!$B$36),1,0)</f>
        <v>1</v>
      </c>
    </row>
    <row r="880" spans="1:24" x14ac:dyDescent="0.25">
      <c r="A880">
        <v>8</v>
      </c>
      <c r="B880">
        <v>35</v>
      </c>
      <c r="C880" s="13">
        <f>Arrivals!F880</f>
        <v>1747.6535392917312</v>
      </c>
      <c r="D880" s="13">
        <f>Arrivals!K880</f>
        <v>300</v>
      </c>
      <c r="E880" s="14">
        <f>D880*8/Settings!$B$28+Settings!$B$29</f>
        <v>24.02</v>
      </c>
      <c r="F880" s="14">
        <f t="shared" si="199"/>
        <v>1747.6535392917312</v>
      </c>
      <c r="G880" s="14">
        <f t="shared" si="212"/>
        <v>1752.1337411932641</v>
      </c>
      <c r="H880" s="14">
        <f t="shared" si="200"/>
        <v>1752.1337411932641</v>
      </c>
      <c r="I880" s="14">
        <f>MOD(H880-Settings!$B$32,Settings!$B$33)</f>
        <v>312.13374119326409</v>
      </c>
      <c r="J880" s="14">
        <f>IF(I880&lt;Settings!$B$30,IF(Settings!$B$30-I880&gt;=E880,H880,H880+(Settings!$B$30-I880)+Settings!$B$31),H880+(Settings!$B$33-I880))</f>
        <v>1752.1337411932641</v>
      </c>
      <c r="K880" s="14">
        <f t="shared" si="201"/>
        <v>1776.1537411932641</v>
      </c>
      <c r="L880" s="14">
        <f t="shared" si="202"/>
        <v>1776.1537411932641</v>
      </c>
      <c r="M880" s="14">
        <f t="shared" si="213"/>
        <v>1765.4352697500478</v>
      </c>
      <c r="N880" s="14">
        <f t="shared" si="203"/>
        <v>1776.1537411932641</v>
      </c>
      <c r="O880" s="13">
        <f>Arrivals!I880</f>
        <v>4.0962917747430057</v>
      </c>
      <c r="P880" s="14">
        <f t="shared" si="204"/>
        <v>1780.250032968007</v>
      </c>
      <c r="Q880" s="14">
        <f t="shared" si="205"/>
        <v>32.596493676275713</v>
      </c>
      <c r="R880" s="14">
        <f t="shared" si="206"/>
        <v>4.4802019015328369</v>
      </c>
      <c r="S880" s="14">
        <f t="shared" si="207"/>
        <v>0</v>
      </c>
      <c r="T880" s="14">
        <f t="shared" si="208"/>
        <v>0</v>
      </c>
      <c r="U880" s="14">
        <f t="shared" si="209"/>
        <v>4.4802019015328369</v>
      </c>
      <c r="V880" t="str">
        <f>IF(MOD(C880-Settings!$B$32,Settings!$B$33)&lt;Settings!$B$30,"Up","Down")</f>
        <v>Up</v>
      </c>
      <c r="W880" s="15">
        <f>IF(OR(E880&gt;Settings!$B$30,Q880&gt;Settings!$B$37),0,1)</f>
        <v>1</v>
      </c>
      <c r="X880" s="15">
        <f>IF(AND(W880=1,Q880&lt;=Settings!$B$36),1,0)</f>
        <v>1</v>
      </c>
    </row>
    <row r="881" spans="1:24" x14ac:dyDescent="0.25">
      <c r="A881">
        <v>8</v>
      </c>
      <c r="B881">
        <v>36</v>
      </c>
      <c r="C881" s="13">
        <f>Arrivals!F881</f>
        <v>1752.3097902472077</v>
      </c>
      <c r="D881" s="13">
        <f>Arrivals!K881</f>
        <v>300</v>
      </c>
      <c r="E881" s="14">
        <f>D881*8/Settings!$B$28+Settings!$B$29</f>
        <v>24.02</v>
      </c>
      <c r="F881" s="14">
        <f t="shared" si="199"/>
        <v>1752.3097902472077</v>
      </c>
      <c r="G881" s="14">
        <f t="shared" si="212"/>
        <v>1776.1537411932641</v>
      </c>
      <c r="H881" s="14">
        <f t="shared" si="200"/>
        <v>1776.1537411932641</v>
      </c>
      <c r="I881" s="14">
        <f>MOD(H881-Settings!$B$32,Settings!$B$33)</f>
        <v>336.15374119326407</v>
      </c>
      <c r="J881" s="14">
        <f>IF(I881&lt;Settings!$B$30,IF(Settings!$B$30-I881&gt;=E881,H881,H881+(Settings!$B$30-I881)+Settings!$B$31),H881+(Settings!$B$33-I881))</f>
        <v>1776.1537411932641</v>
      </c>
      <c r="K881" s="14">
        <f t="shared" si="201"/>
        <v>1800.173741193264</v>
      </c>
      <c r="L881" s="14">
        <f t="shared" si="202"/>
        <v>1800.173741193264</v>
      </c>
      <c r="M881" s="14">
        <f t="shared" si="213"/>
        <v>1780.250032968007</v>
      </c>
      <c r="N881" s="14">
        <f t="shared" si="203"/>
        <v>1800.173741193264</v>
      </c>
      <c r="O881" s="13">
        <f>Arrivals!I881</f>
        <v>0.48773662750573427</v>
      </c>
      <c r="P881" s="14">
        <f t="shared" si="204"/>
        <v>1800.6614778207697</v>
      </c>
      <c r="Q881" s="14">
        <f t="shared" si="205"/>
        <v>48.351687573562003</v>
      </c>
      <c r="R881" s="14">
        <f t="shared" si="206"/>
        <v>23.843950946056339</v>
      </c>
      <c r="S881" s="14">
        <f t="shared" si="207"/>
        <v>0</v>
      </c>
      <c r="T881" s="14">
        <f t="shared" si="208"/>
        <v>0</v>
      </c>
      <c r="U881" s="14">
        <f t="shared" si="209"/>
        <v>23.843950946056339</v>
      </c>
      <c r="V881" t="str">
        <f>IF(MOD(C881-Settings!$B$32,Settings!$B$33)&lt;Settings!$B$30,"Up","Down")</f>
        <v>Up</v>
      </c>
      <c r="W881" s="15">
        <f>IF(OR(E881&gt;Settings!$B$30,Q881&gt;Settings!$B$37),0,1)</f>
        <v>1</v>
      </c>
      <c r="X881" s="15">
        <f>IF(AND(W881=1,Q881&lt;=Settings!$B$36),1,0)</f>
        <v>1</v>
      </c>
    </row>
    <row r="882" spans="1:24" x14ac:dyDescent="0.25">
      <c r="A882">
        <v>8</v>
      </c>
      <c r="B882">
        <v>37</v>
      </c>
      <c r="C882" s="13">
        <f>Arrivals!F882</f>
        <v>1959.4649050284404</v>
      </c>
      <c r="D882" s="13">
        <f>Arrivals!K882</f>
        <v>300</v>
      </c>
      <c r="E882" s="14">
        <f>D882*8/Settings!$B$28+Settings!$B$29</f>
        <v>24.02</v>
      </c>
      <c r="F882" s="14">
        <f t="shared" si="199"/>
        <v>1959.4649050284404</v>
      </c>
      <c r="G882" s="14">
        <f t="shared" si="212"/>
        <v>1800.173741193264</v>
      </c>
      <c r="H882" s="14">
        <f t="shared" si="200"/>
        <v>1959.4649050284404</v>
      </c>
      <c r="I882" s="14">
        <f>MOD(H882-Settings!$B$32,Settings!$B$33)</f>
        <v>519.4649050284404</v>
      </c>
      <c r="J882" s="14">
        <f>IF(I882&lt;Settings!$B$30,IF(Settings!$B$30-I882&gt;=E882,H882,H882+(Settings!$B$30-I882)+Settings!$B$31),H882+(Settings!$B$33-I882))</f>
        <v>1959.4649050284404</v>
      </c>
      <c r="K882" s="14">
        <f t="shared" si="201"/>
        <v>1983.4849050284404</v>
      </c>
      <c r="L882" s="14">
        <f t="shared" si="202"/>
        <v>1983.4849050284404</v>
      </c>
      <c r="M882" s="14">
        <f t="shared" si="213"/>
        <v>1800.6614778207697</v>
      </c>
      <c r="N882" s="14">
        <f t="shared" si="203"/>
        <v>1983.4849050284404</v>
      </c>
      <c r="O882" s="13">
        <f>Arrivals!I882</f>
        <v>1.6127349319332824</v>
      </c>
      <c r="P882" s="14">
        <f t="shared" si="204"/>
        <v>1985.0976399603737</v>
      </c>
      <c r="Q882" s="14">
        <f t="shared" si="205"/>
        <v>25.632734931933328</v>
      </c>
      <c r="R882" s="14">
        <f t="shared" si="206"/>
        <v>0</v>
      </c>
      <c r="S882" s="14">
        <f t="shared" si="207"/>
        <v>0</v>
      </c>
      <c r="T882" s="14">
        <f t="shared" si="208"/>
        <v>0</v>
      </c>
      <c r="U882" s="14">
        <f t="shared" si="209"/>
        <v>0</v>
      </c>
      <c r="V882" t="str">
        <f>IF(MOD(C882-Settings!$B$32,Settings!$B$33)&lt;Settings!$B$30,"Up","Down")</f>
        <v>Up</v>
      </c>
      <c r="W882" s="15">
        <f>IF(OR(E882&gt;Settings!$B$30,Q882&gt;Settings!$B$37),0,1)</f>
        <v>1</v>
      </c>
      <c r="X882" s="15">
        <f>IF(AND(W882=1,Q882&lt;=Settings!$B$36),1,0)</f>
        <v>1</v>
      </c>
    </row>
    <row r="883" spans="1:24" x14ac:dyDescent="0.25">
      <c r="A883">
        <v>8</v>
      </c>
      <c r="B883">
        <v>38</v>
      </c>
      <c r="C883" s="13">
        <f>Arrivals!F883</f>
        <v>2065.3123906052069</v>
      </c>
      <c r="D883" s="13">
        <f>Arrivals!K883</f>
        <v>300</v>
      </c>
      <c r="E883" s="14">
        <f>D883*8/Settings!$B$28+Settings!$B$29</f>
        <v>24.02</v>
      </c>
      <c r="F883" s="14">
        <f t="shared" si="199"/>
        <v>2065.3123906052069</v>
      </c>
      <c r="G883" s="14">
        <f t="shared" si="212"/>
        <v>1983.4849050284404</v>
      </c>
      <c r="H883" s="14">
        <f t="shared" si="200"/>
        <v>2065.3123906052069</v>
      </c>
      <c r="I883" s="14">
        <f>MOD(H883-Settings!$B$32,Settings!$B$33)</f>
        <v>625.31239060520693</v>
      </c>
      <c r="J883" s="14">
        <f>IF(I883&lt;Settings!$B$30,IF(Settings!$B$30-I883&gt;=E883,H883,H883+(Settings!$B$30-I883)+Settings!$B$31),H883+(Settings!$B$33-I883))</f>
        <v>2160</v>
      </c>
      <c r="K883" s="14">
        <f t="shared" si="201"/>
        <v>2184.02</v>
      </c>
      <c r="L883" s="14">
        <f t="shared" si="202"/>
        <v>2184.02</v>
      </c>
      <c r="M883" s="14">
        <f t="shared" si="213"/>
        <v>1985.0976399603737</v>
      </c>
      <c r="N883" s="14">
        <f t="shared" si="203"/>
        <v>2184.02</v>
      </c>
      <c r="O883" s="13">
        <f>Arrivals!I883</f>
        <v>5.420811347836902</v>
      </c>
      <c r="P883" s="14">
        <f t="shared" si="204"/>
        <v>2189.4408113478371</v>
      </c>
      <c r="Q883" s="14">
        <f t="shared" si="205"/>
        <v>124.12842074263017</v>
      </c>
      <c r="R883" s="14">
        <f t="shared" si="206"/>
        <v>0</v>
      </c>
      <c r="S883" s="14">
        <f t="shared" si="207"/>
        <v>94.687609394793071</v>
      </c>
      <c r="T883" s="14">
        <f t="shared" si="208"/>
        <v>0</v>
      </c>
      <c r="U883" s="14">
        <f t="shared" si="209"/>
        <v>94.687609394793071</v>
      </c>
      <c r="V883" t="str">
        <f>IF(MOD(C883-Settings!$B$32,Settings!$B$33)&lt;Settings!$B$30,"Up","Down")</f>
        <v>Down</v>
      </c>
      <c r="W883" s="15">
        <f>IF(OR(E883&gt;Settings!$B$30,Q883&gt;Settings!$B$37),0,1)</f>
        <v>1</v>
      </c>
      <c r="X883" s="15">
        <f>IF(AND(W883=1,Q883&lt;=Settings!$B$36),1,0)</f>
        <v>0</v>
      </c>
    </row>
    <row r="884" spans="1:24" x14ac:dyDescent="0.25">
      <c r="A884">
        <v>8</v>
      </c>
      <c r="B884">
        <v>39</v>
      </c>
      <c r="C884" s="13">
        <f>Arrivals!F884</f>
        <v>2090.6438612184252</v>
      </c>
      <c r="D884" s="13">
        <f>Arrivals!K884</f>
        <v>300</v>
      </c>
      <c r="E884" s="14">
        <f>D884*8/Settings!$B$28+Settings!$B$29</f>
        <v>24.02</v>
      </c>
      <c r="F884" s="14">
        <f t="shared" si="199"/>
        <v>2090.6438612184252</v>
      </c>
      <c r="G884" s="14">
        <f t="shared" si="212"/>
        <v>2184.02</v>
      </c>
      <c r="H884" s="14">
        <f t="shared" si="200"/>
        <v>2184.02</v>
      </c>
      <c r="I884" s="14">
        <f>MOD(H884-Settings!$B$32,Settings!$B$33)</f>
        <v>24.019999999999982</v>
      </c>
      <c r="J884" s="14">
        <f>IF(I884&lt;Settings!$B$30,IF(Settings!$B$30-I884&gt;=E884,H884,H884+(Settings!$B$30-I884)+Settings!$B$31),H884+(Settings!$B$33-I884))</f>
        <v>2184.02</v>
      </c>
      <c r="K884" s="14">
        <f t="shared" si="201"/>
        <v>2208.04</v>
      </c>
      <c r="L884" s="14">
        <f t="shared" si="202"/>
        <v>2208.04</v>
      </c>
      <c r="M884" s="14">
        <f t="shared" si="213"/>
        <v>2189.4408113478371</v>
      </c>
      <c r="N884" s="14">
        <f t="shared" si="203"/>
        <v>2208.04</v>
      </c>
      <c r="O884" s="13">
        <f>Arrivals!I884</f>
        <v>3.2757136608065038</v>
      </c>
      <c r="P884" s="14">
        <f t="shared" si="204"/>
        <v>2211.3157136608065</v>
      </c>
      <c r="Q884" s="14">
        <f t="shared" si="205"/>
        <v>120.67185244238135</v>
      </c>
      <c r="R884" s="14">
        <f t="shared" si="206"/>
        <v>93.376138781574809</v>
      </c>
      <c r="S884" s="14">
        <f t="shared" si="207"/>
        <v>0</v>
      </c>
      <c r="T884" s="14">
        <f t="shared" si="208"/>
        <v>0</v>
      </c>
      <c r="U884" s="14">
        <f t="shared" si="209"/>
        <v>93.376138781574809</v>
      </c>
      <c r="V884" t="str">
        <f>IF(MOD(C884-Settings!$B$32,Settings!$B$33)&lt;Settings!$B$30,"Up","Down")</f>
        <v>Down</v>
      </c>
      <c r="W884" s="15">
        <f>IF(OR(E884&gt;Settings!$B$30,Q884&gt;Settings!$B$37),0,1)</f>
        <v>1</v>
      </c>
      <c r="X884" s="15">
        <f>IF(AND(W884=1,Q884&lt;=Settings!$B$36),1,0)</f>
        <v>0</v>
      </c>
    </row>
    <row r="885" spans="1:24" x14ac:dyDescent="0.25">
      <c r="A885">
        <v>8</v>
      </c>
      <c r="B885">
        <v>40</v>
      </c>
      <c r="C885" s="13">
        <f>Arrivals!F885</f>
        <v>2102.8990539092279</v>
      </c>
      <c r="D885" s="13">
        <f>Arrivals!K885</f>
        <v>300</v>
      </c>
      <c r="E885" s="14">
        <f>D885*8/Settings!$B$28+Settings!$B$29</f>
        <v>24.02</v>
      </c>
      <c r="F885" s="14">
        <f t="shared" si="199"/>
        <v>2102.8990539092279</v>
      </c>
      <c r="G885" s="14">
        <f t="shared" si="212"/>
        <v>2208.04</v>
      </c>
      <c r="H885" s="14">
        <f t="shared" si="200"/>
        <v>2208.04</v>
      </c>
      <c r="I885" s="14">
        <f>MOD(H885-Settings!$B$32,Settings!$B$33)</f>
        <v>48.039999999999964</v>
      </c>
      <c r="J885" s="14">
        <f>IF(I885&lt;Settings!$B$30,IF(Settings!$B$30-I885&gt;=E885,H885,H885+(Settings!$B$30-I885)+Settings!$B$31),H885+(Settings!$B$33-I885))</f>
        <v>2208.04</v>
      </c>
      <c r="K885" s="14">
        <f t="shared" si="201"/>
        <v>2232.06</v>
      </c>
      <c r="L885" s="14">
        <f t="shared" si="202"/>
        <v>2232.06</v>
      </c>
      <c r="M885" s="14">
        <f t="shared" si="213"/>
        <v>2211.3157136608065</v>
      </c>
      <c r="N885" s="14">
        <f t="shared" si="203"/>
        <v>2232.06</v>
      </c>
      <c r="O885" s="13">
        <f>Arrivals!I885</f>
        <v>5.2181454234352742</v>
      </c>
      <c r="P885" s="14">
        <f t="shared" si="204"/>
        <v>2237.278145423435</v>
      </c>
      <c r="Q885" s="14">
        <f t="shared" si="205"/>
        <v>134.37909151420718</v>
      </c>
      <c r="R885" s="14">
        <f t="shared" si="206"/>
        <v>105.1409460907721</v>
      </c>
      <c r="S885" s="14">
        <f t="shared" si="207"/>
        <v>0</v>
      </c>
      <c r="T885" s="14">
        <f t="shared" si="208"/>
        <v>0</v>
      </c>
      <c r="U885" s="14">
        <f t="shared" si="209"/>
        <v>105.1409460907721</v>
      </c>
      <c r="V885" t="str">
        <f>IF(MOD(C885-Settings!$B$32,Settings!$B$33)&lt;Settings!$B$30,"Up","Down")</f>
        <v>Down</v>
      </c>
      <c r="W885" s="15">
        <f>IF(OR(E885&gt;Settings!$B$30,Q885&gt;Settings!$B$37),0,1)</f>
        <v>1</v>
      </c>
      <c r="X885" s="15">
        <f>IF(AND(W885=1,Q885&lt;=Settings!$B$36),1,0)</f>
        <v>0</v>
      </c>
    </row>
    <row r="886" spans="1:24" x14ac:dyDescent="0.25">
      <c r="A886">
        <v>8</v>
      </c>
      <c r="B886">
        <v>41</v>
      </c>
      <c r="C886" s="13">
        <f>Arrivals!F886</f>
        <v>2408.596763982991</v>
      </c>
      <c r="D886" s="13">
        <f>Arrivals!K886</f>
        <v>300</v>
      </c>
      <c r="E886" s="14">
        <f>D886*8/Settings!$B$28+Settings!$B$29</f>
        <v>24.02</v>
      </c>
      <c r="F886" s="14">
        <f t="shared" si="199"/>
        <v>2408.596763982991</v>
      </c>
      <c r="G886" s="14">
        <f t="shared" si="212"/>
        <v>2232.06</v>
      </c>
      <c r="H886" s="14">
        <f t="shared" si="200"/>
        <v>2408.596763982991</v>
      </c>
      <c r="I886" s="14">
        <f>MOD(H886-Settings!$B$32,Settings!$B$33)</f>
        <v>248.59676398299098</v>
      </c>
      <c r="J886" s="14">
        <f>IF(I886&lt;Settings!$B$30,IF(Settings!$B$30-I886&gt;=E886,H886,H886+(Settings!$B$30-I886)+Settings!$B$31),H886+(Settings!$B$33-I886))</f>
        <v>2408.596763982991</v>
      </c>
      <c r="K886" s="14">
        <f t="shared" si="201"/>
        <v>2432.616763982991</v>
      </c>
      <c r="L886" s="14">
        <f t="shared" si="202"/>
        <v>2432.616763982991</v>
      </c>
      <c r="M886" s="14">
        <f t="shared" si="213"/>
        <v>2237.278145423435</v>
      </c>
      <c r="N886" s="14">
        <f t="shared" si="203"/>
        <v>2432.616763982991</v>
      </c>
      <c r="O886" s="13">
        <f>Arrivals!I886</f>
        <v>1.3677674509560391</v>
      </c>
      <c r="P886" s="14">
        <f t="shared" si="204"/>
        <v>2433.9845314339468</v>
      </c>
      <c r="Q886" s="14">
        <f t="shared" si="205"/>
        <v>25.387767450955835</v>
      </c>
      <c r="R886" s="14">
        <f t="shared" si="206"/>
        <v>0</v>
      </c>
      <c r="S886" s="14">
        <f t="shared" si="207"/>
        <v>0</v>
      </c>
      <c r="T886" s="14">
        <f t="shared" si="208"/>
        <v>0</v>
      </c>
      <c r="U886" s="14">
        <f t="shared" si="209"/>
        <v>0</v>
      </c>
      <c r="V886" t="str">
        <f>IF(MOD(C886-Settings!$B$32,Settings!$B$33)&lt;Settings!$B$30,"Up","Down")</f>
        <v>Up</v>
      </c>
      <c r="W886" s="15">
        <f>IF(OR(E886&gt;Settings!$B$30,Q886&gt;Settings!$B$37),0,1)</f>
        <v>1</v>
      </c>
      <c r="X886" s="15">
        <f>IF(AND(W886=1,Q886&lt;=Settings!$B$36),1,0)</f>
        <v>1</v>
      </c>
    </row>
    <row r="887" spans="1:24" x14ac:dyDescent="0.25">
      <c r="A887">
        <v>8</v>
      </c>
      <c r="B887">
        <v>42</v>
      </c>
      <c r="C887" s="13">
        <f>Arrivals!F887</f>
        <v>2409.468687242676</v>
      </c>
      <c r="D887" s="13">
        <f>Arrivals!K887</f>
        <v>300</v>
      </c>
      <c r="E887" s="14">
        <f>D887*8/Settings!$B$28+Settings!$B$29</f>
        <v>24.02</v>
      </c>
      <c r="F887" s="14">
        <f t="shared" si="199"/>
        <v>2409.468687242676</v>
      </c>
      <c r="G887" s="14">
        <f t="shared" si="212"/>
        <v>2432.616763982991</v>
      </c>
      <c r="H887" s="14">
        <f t="shared" si="200"/>
        <v>2432.616763982991</v>
      </c>
      <c r="I887" s="14">
        <f>MOD(H887-Settings!$B$32,Settings!$B$33)</f>
        <v>272.61676398299096</v>
      </c>
      <c r="J887" s="14">
        <f>IF(I887&lt;Settings!$B$30,IF(Settings!$B$30-I887&gt;=E887,H887,H887+(Settings!$B$30-I887)+Settings!$B$31),H887+(Settings!$B$33-I887))</f>
        <v>2432.616763982991</v>
      </c>
      <c r="K887" s="14">
        <f t="shared" si="201"/>
        <v>2456.6367639829909</v>
      </c>
      <c r="L887" s="14">
        <f t="shared" si="202"/>
        <v>2456.6367639829909</v>
      </c>
      <c r="M887" s="14">
        <f t="shared" si="213"/>
        <v>2433.9845314339468</v>
      </c>
      <c r="N887" s="14">
        <f t="shared" si="203"/>
        <v>2456.6367639829909</v>
      </c>
      <c r="O887" s="13">
        <f>Arrivals!I887</f>
        <v>2.6435940134403544</v>
      </c>
      <c r="P887" s="14">
        <f t="shared" si="204"/>
        <v>2459.2803579964311</v>
      </c>
      <c r="Q887" s="14">
        <f t="shared" si="205"/>
        <v>49.811670753755152</v>
      </c>
      <c r="R887" s="14">
        <f t="shared" si="206"/>
        <v>23.148076740314991</v>
      </c>
      <c r="S887" s="14">
        <f t="shared" si="207"/>
        <v>0</v>
      </c>
      <c r="T887" s="14">
        <f t="shared" si="208"/>
        <v>0</v>
      </c>
      <c r="U887" s="14">
        <f t="shared" si="209"/>
        <v>23.148076740314991</v>
      </c>
      <c r="V887" t="str">
        <f>IF(MOD(C887-Settings!$B$32,Settings!$B$33)&lt;Settings!$B$30,"Up","Down")</f>
        <v>Up</v>
      </c>
      <c r="W887" s="15">
        <f>IF(OR(E887&gt;Settings!$B$30,Q887&gt;Settings!$B$37),0,1)</f>
        <v>1</v>
      </c>
      <c r="X887" s="15">
        <f>IF(AND(W887=1,Q887&lt;=Settings!$B$36),1,0)</f>
        <v>1</v>
      </c>
    </row>
    <row r="888" spans="1:24" x14ac:dyDescent="0.25">
      <c r="A888">
        <v>8</v>
      </c>
      <c r="B888">
        <v>43</v>
      </c>
      <c r="C888" s="13">
        <f>Arrivals!F888</f>
        <v>2448.0326127437352</v>
      </c>
      <c r="D888" s="13">
        <f>Arrivals!K888</f>
        <v>300</v>
      </c>
      <c r="E888" s="14">
        <f>D888*8/Settings!$B$28+Settings!$B$29</f>
        <v>24.02</v>
      </c>
      <c r="F888" s="14">
        <f t="shared" si="199"/>
        <v>2448.0326127437352</v>
      </c>
      <c r="G888" s="14">
        <f t="shared" si="212"/>
        <v>2456.6367639829909</v>
      </c>
      <c r="H888" s="14">
        <f t="shared" si="200"/>
        <v>2456.6367639829909</v>
      </c>
      <c r="I888" s="14">
        <f>MOD(H888-Settings!$B$32,Settings!$B$33)</f>
        <v>296.63676398299094</v>
      </c>
      <c r="J888" s="14">
        <f>IF(I888&lt;Settings!$B$30,IF(Settings!$B$30-I888&gt;=E888,H888,H888+(Settings!$B$30-I888)+Settings!$B$31),H888+(Settings!$B$33-I888))</f>
        <v>2456.6367639829909</v>
      </c>
      <c r="K888" s="14">
        <f t="shared" si="201"/>
        <v>2480.6567639829909</v>
      </c>
      <c r="L888" s="14">
        <f t="shared" si="202"/>
        <v>2480.6567639829909</v>
      </c>
      <c r="M888" s="14">
        <f t="shared" si="213"/>
        <v>2459.2803579964311</v>
      </c>
      <c r="N888" s="14">
        <f t="shared" si="203"/>
        <v>2480.6567639829909</v>
      </c>
      <c r="O888" s="13">
        <f>Arrivals!I888</f>
        <v>0.33858731327158559</v>
      </c>
      <c r="P888" s="14">
        <f t="shared" si="204"/>
        <v>2480.9953512962625</v>
      </c>
      <c r="Q888" s="14">
        <f t="shared" si="205"/>
        <v>32.962738552527298</v>
      </c>
      <c r="R888" s="14">
        <f t="shared" si="206"/>
        <v>8.6041512392557706</v>
      </c>
      <c r="S888" s="14">
        <f t="shared" si="207"/>
        <v>0</v>
      </c>
      <c r="T888" s="14">
        <f t="shared" si="208"/>
        <v>0</v>
      </c>
      <c r="U888" s="14">
        <f t="shared" si="209"/>
        <v>8.6041512392557706</v>
      </c>
      <c r="V888" t="str">
        <f>IF(MOD(C888-Settings!$B$32,Settings!$B$33)&lt;Settings!$B$30,"Up","Down")</f>
        <v>Up</v>
      </c>
      <c r="W888" s="15">
        <f>IF(OR(E888&gt;Settings!$B$30,Q888&gt;Settings!$B$37),0,1)</f>
        <v>1</v>
      </c>
      <c r="X888" s="15">
        <f>IF(AND(W888=1,Q888&lt;=Settings!$B$36),1,0)</f>
        <v>1</v>
      </c>
    </row>
    <row r="889" spans="1:24" x14ac:dyDescent="0.25">
      <c r="A889">
        <v>8</v>
      </c>
      <c r="B889">
        <v>44</v>
      </c>
      <c r="C889" s="13">
        <f>Arrivals!F889</f>
        <v>2670.6688415764356</v>
      </c>
      <c r="D889" s="13">
        <f>Arrivals!K889</f>
        <v>300</v>
      </c>
      <c r="E889" s="14">
        <f>D889*8/Settings!$B$28+Settings!$B$29</f>
        <v>24.02</v>
      </c>
      <c r="F889" s="14">
        <f t="shared" si="199"/>
        <v>2670.6688415764356</v>
      </c>
      <c r="G889" s="14">
        <f t="shared" si="212"/>
        <v>2480.6567639829909</v>
      </c>
      <c r="H889" s="14">
        <f t="shared" si="200"/>
        <v>2670.6688415764356</v>
      </c>
      <c r="I889" s="14">
        <f>MOD(H889-Settings!$B$32,Settings!$B$33)</f>
        <v>510.66884157643563</v>
      </c>
      <c r="J889" s="14">
        <f>IF(I889&lt;Settings!$B$30,IF(Settings!$B$30-I889&gt;=E889,H889,H889+(Settings!$B$30-I889)+Settings!$B$31),H889+(Settings!$B$33-I889))</f>
        <v>2670.6688415764356</v>
      </c>
      <c r="K889" s="14">
        <f t="shared" si="201"/>
        <v>2694.6888415764356</v>
      </c>
      <c r="L889" s="14">
        <f t="shared" si="202"/>
        <v>2694.6888415764356</v>
      </c>
      <c r="M889" s="14">
        <f t="shared" si="213"/>
        <v>2480.9953512962625</v>
      </c>
      <c r="N889" s="14">
        <f t="shared" si="203"/>
        <v>2694.6888415764356</v>
      </c>
      <c r="O889" s="13">
        <f>Arrivals!I889</f>
        <v>0.47066802143146474</v>
      </c>
      <c r="P889" s="14">
        <f t="shared" si="204"/>
        <v>2695.1595095978669</v>
      </c>
      <c r="Q889" s="14">
        <f t="shared" si="205"/>
        <v>24.490668021431247</v>
      </c>
      <c r="R889" s="14">
        <f t="shared" si="206"/>
        <v>0</v>
      </c>
      <c r="S889" s="14">
        <f t="shared" si="207"/>
        <v>0</v>
      </c>
      <c r="T889" s="14">
        <f t="shared" si="208"/>
        <v>0</v>
      </c>
      <c r="U889" s="14">
        <f t="shared" si="209"/>
        <v>0</v>
      </c>
      <c r="V889" t="str">
        <f>IF(MOD(C889-Settings!$B$32,Settings!$B$33)&lt;Settings!$B$30,"Up","Down")</f>
        <v>Up</v>
      </c>
      <c r="W889" s="15">
        <f>IF(OR(E889&gt;Settings!$B$30,Q889&gt;Settings!$B$37),0,1)</f>
        <v>1</v>
      </c>
      <c r="X889" s="15">
        <f>IF(AND(W889=1,Q889&lt;=Settings!$B$36),1,0)</f>
        <v>1</v>
      </c>
    </row>
    <row r="890" spans="1:24" x14ac:dyDescent="0.25">
      <c r="A890">
        <v>8</v>
      </c>
      <c r="B890">
        <v>45</v>
      </c>
      <c r="C890" s="13">
        <f>Arrivals!F890</f>
        <v>2786.3634574863604</v>
      </c>
      <c r="D890" s="13">
        <f>Arrivals!K890</f>
        <v>300</v>
      </c>
      <c r="E890" s="14">
        <f>D890*8/Settings!$B$28+Settings!$B$29</f>
        <v>24.02</v>
      </c>
      <c r="F890" s="14">
        <f t="shared" si="199"/>
        <v>2786.3634574863604</v>
      </c>
      <c r="G890" s="14">
        <f t="shared" si="212"/>
        <v>2694.6888415764356</v>
      </c>
      <c r="H890" s="14">
        <f t="shared" si="200"/>
        <v>2786.3634574863604</v>
      </c>
      <c r="I890" s="14">
        <f>MOD(H890-Settings!$B$32,Settings!$B$33)</f>
        <v>626.3634574863604</v>
      </c>
      <c r="J890" s="14">
        <f>IF(I890&lt;Settings!$B$30,IF(Settings!$B$30-I890&gt;=E890,H890,H890+(Settings!$B$30-I890)+Settings!$B$31),H890+(Settings!$B$33-I890))</f>
        <v>2880</v>
      </c>
      <c r="K890" s="14">
        <f t="shared" si="201"/>
        <v>2904.02</v>
      </c>
      <c r="L890" s="14">
        <f t="shared" si="202"/>
        <v>2904.02</v>
      </c>
      <c r="M890" s="14">
        <f t="shared" si="213"/>
        <v>2695.1595095978669</v>
      </c>
      <c r="N890" s="14">
        <f t="shared" si="203"/>
        <v>2904.02</v>
      </c>
      <c r="O890" s="13">
        <f>Arrivals!I890</f>
        <v>4.9639690379782753</v>
      </c>
      <c r="P890" s="14">
        <f t="shared" si="204"/>
        <v>2908.9839690379781</v>
      </c>
      <c r="Q890" s="14">
        <f t="shared" si="205"/>
        <v>122.62051155161771</v>
      </c>
      <c r="R890" s="14">
        <f t="shared" si="206"/>
        <v>0</v>
      </c>
      <c r="S890" s="14">
        <f t="shared" si="207"/>
        <v>93.636542513639597</v>
      </c>
      <c r="T890" s="14">
        <f t="shared" si="208"/>
        <v>0</v>
      </c>
      <c r="U890" s="14">
        <f t="shared" si="209"/>
        <v>93.636542513639597</v>
      </c>
      <c r="V890" t="str">
        <f>IF(MOD(C890-Settings!$B$32,Settings!$B$33)&lt;Settings!$B$30,"Up","Down")</f>
        <v>Down</v>
      </c>
      <c r="W890" s="15">
        <f>IF(OR(E890&gt;Settings!$B$30,Q890&gt;Settings!$B$37),0,1)</f>
        <v>1</v>
      </c>
      <c r="X890" s="15">
        <f>IF(AND(W890=1,Q890&lt;=Settings!$B$36),1,0)</f>
        <v>0</v>
      </c>
    </row>
    <row r="891" spans="1:24" x14ac:dyDescent="0.25">
      <c r="A891">
        <v>8</v>
      </c>
      <c r="B891">
        <v>46</v>
      </c>
      <c r="C891" s="13">
        <f>Arrivals!F891</f>
        <v>2800.1819626697647</v>
      </c>
      <c r="D891" s="13">
        <f>Arrivals!K891</f>
        <v>300</v>
      </c>
      <c r="E891" s="14">
        <f>D891*8/Settings!$B$28+Settings!$B$29</f>
        <v>24.02</v>
      </c>
      <c r="F891" s="14">
        <f t="shared" si="199"/>
        <v>2800.1819626697647</v>
      </c>
      <c r="G891" s="14">
        <f t="shared" si="212"/>
        <v>2904.02</v>
      </c>
      <c r="H891" s="14">
        <f t="shared" si="200"/>
        <v>2904.02</v>
      </c>
      <c r="I891" s="14">
        <f>MOD(H891-Settings!$B$32,Settings!$B$33)</f>
        <v>24.019999999999982</v>
      </c>
      <c r="J891" s="14">
        <f>IF(I891&lt;Settings!$B$30,IF(Settings!$B$30-I891&gt;=E891,H891,H891+(Settings!$B$30-I891)+Settings!$B$31),H891+(Settings!$B$33-I891))</f>
        <v>2904.02</v>
      </c>
      <c r="K891" s="14">
        <f t="shared" si="201"/>
        <v>2928.04</v>
      </c>
      <c r="L891" s="14">
        <f t="shared" si="202"/>
        <v>2928.04</v>
      </c>
      <c r="M891" s="14">
        <f t="shared" si="213"/>
        <v>2908.9839690379781</v>
      </c>
      <c r="N891" s="14">
        <f t="shared" si="203"/>
        <v>2928.04</v>
      </c>
      <c r="O891" s="13">
        <f>Arrivals!I891</f>
        <v>0.61768372978887565</v>
      </c>
      <c r="P891" s="14">
        <f t="shared" si="204"/>
        <v>2928.6576837297889</v>
      </c>
      <c r="Q891" s="14">
        <f t="shared" si="205"/>
        <v>128.47572106002417</v>
      </c>
      <c r="R891" s="14">
        <f t="shared" si="206"/>
        <v>103.83803733023524</v>
      </c>
      <c r="S891" s="14">
        <f t="shared" si="207"/>
        <v>0</v>
      </c>
      <c r="T891" s="14">
        <f t="shared" si="208"/>
        <v>0</v>
      </c>
      <c r="U891" s="14">
        <f t="shared" si="209"/>
        <v>103.83803733023524</v>
      </c>
      <c r="V891" t="str">
        <f>IF(MOD(C891-Settings!$B$32,Settings!$B$33)&lt;Settings!$B$30,"Up","Down")</f>
        <v>Down</v>
      </c>
      <c r="W891" s="15">
        <f>IF(OR(E891&gt;Settings!$B$30,Q891&gt;Settings!$B$37),0,1)</f>
        <v>1</v>
      </c>
      <c r="X891" s="15">
        <f>IF(AND(W891=1,Q891&lt;=Settings!$B$36),1,0)</f>
        <v>0</v>
      </c>
    </row>
    <row r="892" spans="1:24" x14ac:dyDescent="0.25">
      <c r="A892">
        <v>8</v>
      </c>
      <c r="B892">
        <v>47</v>
      </c>
      <c r="C892" s="13">
        <f>Arrivals!F892</f>
        <v>2830.0032658251375</v>
      </c>
      <c r="D892" s="13">
        <f>Arrivals!K892</f>
        <v>300</v>
      </c>
      <c r="E892" s="14">
        <f>D892*8/Settings!$B$28+Settings!$B$29</f>
        <v>24.02</v>
      </c>
      <c r="F892" s="14">
        <f t="shared" si="199"/>
        <v>2830.0032658251375</v>
      </c>
      <c r="G892" s="14">
        <f t="shared" si="212"/>
        <v>2928.04</v>
      </c>
      <c r="H892" s="14">
        <f t="shared" si="200"/>
        <v>2928.04</v>
      </c>
      <c r="I892" s="14">
        <f>MOD(H892-Settings!$B$32,Settings!$B$33)</f>
        <v>48.039999999999964</v>
      </c>
      <c r="J892" s="14">
        <f>IF(I892&lt;Settings!$B$30,IF(Settings!$B$30-I892&gt;=E892,H892,H892+(Settings!$B$30-I892)+Settings!$B$31),H892+(Settings!$B$33-I892))</f>
        <v>2928.04</v>
      </c>
      <c r="K892" s="14">
        <f t="shared" si="201"/>
        <v>2952.06</v>
      </c>
      <c r="L892" s="14">
        <f t="shared" si="202"/>
        <v>2952.06</v>
      </c>
      <c r="M892" s="14">
        <f t="shared" si="213"/>
        <v>2928.6576837297889</v>
      </c>
      <c r="N892" s="14">
        <f t="shared" si="203"/>
        <v>2952.06</v>
      </c>
      <c r="O892" s="13">
        <f>Arrivals!I892</f>
        <v>8.9297446879395377</v>
      </c>
      <c r="P892" s="14">
        <f t="shared" si="204"/>
        <v>2960.9897446879395</v>
      </c>
      <c r="Q892" s="14">
        <f t="shared" si="205"/>
        <v>130.98647886280196</v>
      </c>
      <c r="R892" s="14">
        <f t="shared" si="206"/>
        <v>98.036734174862431</v>
      </c>
      <c r="S892" s="14">
        <f t="shared" si="207"/>
        <v>0</v>
      </c>
      <c r="T892" s="14">
        <f t="shared" si="208"/>
        <v>0</v>
      </c>
      <c r="U892" s="14">
        <f t="shared" si="209"/>
        <v>98.036734174862431</v>
      </c>
      <c r="V892" t="str">
        <f>IF(MOD(C892-Settings!$B$32,Settings!$B$33)&lt;Settings!$B$30,"Up","Down")</f>
        <v>Down</v>
      </c>
      <c r="W892" s="15">
        <f>IF(OR(E892&gt;Settings!$B$30,Q892&gt;Settings!$B$37),0,1)</f>
        <v>1</v>
      </c>
      <c r="X892" s="15">
        <f>IF(AND(W892=1,Q892&lt;=Settings!$B$36),1,0)</f>
        <v>0</v>
      </c>
    </row>
    <row r="893" spans="1:24" x14ac:dyDescent="0.25">
      <c r="A893">
        <v>8</v>
      </c>
      <c r="B893">
        <v>48</v>
      </c>
      <c r="C893" s="13">
        <f>Arrivals!F893</f>
        <v>2890.2236183131477</v>
      </c>
      <c r="D893" s="13">
        <f>Arrivals!K893</f>
        <v>300</v>
      </c>
      <c r="E893" s="14">
        <f>D893*8/Settings!$B$28+Settings!$B$29</f>
        <v>24.02</v>
      </c>
      <c r="F893" s="14">
        <f t="shared" si="199"/>
        <v>2890.2236183131477</v>
      </c>
      <c r="G893" s="14">
        <f t="shared" si="212"/>
        <v>2952.06</v>
      </c>
      <c r="H893" s="14">
        <f t="shared" si="200"/>
        <v>2952.06</v>
      </c>
      <c r="I893" s="14">
        <f>MOD(H893-Settings!$B$32,Settings!$B$33)</f>
        <v>72.059999999999945</v>
      </c>
      <c r="J893" s="14">
        <f>IF(I893&lt;Settings!$B$30,IF(Settings!$B$30-I893&gt;=E893,H893,H893+(Settings!$B$30-I893)+Settings!$B$31),H893+(Settings!$B$33-I893))</f>
        <v>2952.06</v>
      </c>
      <c r="K893" s="14">
        <f t="shared" si="201"/>
        <v>2976.08</v>
      </c>
      <c r="L893" s="14">
        <f t="shared" si="202"/>
        <v>2976.08</v>
      </c>
      <c r="M893" s="14">
        <f t="shared" si="213"/>
        <v>2960.9897446879395</v>
      </c>
      <c r="N893" s="14">
        <f t="shared" si="203"/>
        <v>2976.08</v>
      </c>
      <c r="O893" s="13">
        <f>Arrivals!I893</f>
        <v>0.73107888050861936</v>
      </c>
      <c r="P893" s="14">
        <f t="shared" si="204"/>
        <v>2976.8110788805084</v>
      </c>
      <c r="Q893" s="14">
        <f t="shared" si="205"/>
        <v>86.587460567360722</v>
      </c>
      <c r="R893" s="14">
        <f t="shared" si="206"/>
        <v>61.836381686852292</v>
      </c>
      <c r="S893" s="14">
        <f t="shared" si="207"/>
        <v>0</v>
      </c>
      <c r="T893" s="14">
        <f t="shared" si="208"/>
        <v>0</v>
      </c>
      <c r="U893" s="14">
        <f t="shared" si="209"/>
        <v>61.836381686852292</v>
      </c>
      <c r="V893" t="str">
        <f>IF(MOD(C893-Settings!$B$32,Settings!$B$33)&lt;Settings!$B$30,"Up","Down")</f>
        <v>Up</v>
      </c>
      <c r="W893" s="15">
        <f>IF(OR(E893&gt;Settings!$B$30,Q893&gt;Settings!$B$37),0,1)</f>
        <v>1</v>
      </c>
      <c r="X893" s="15">
        <f>IF(AND(W893=1,Q893&lt;=Settings!$B$36),1,0)</f>
        <v>1</v>
      </c>
    </row>
    <row r="894" spans="1:24" x14ac:dyDescent="0.25">
      <c r="A894">
        <v>8</v>
      </c>
      <c r="B894">
        <v>49</v>
      </c>
      <c r="C894" s="13">
        <f>Arrivals!F894</f>
        <v>2965.6926598987666</v>
      </c>
      <c r="D894" s="13">
        <f>Arrivals!K894</f>
        <v>300</v>
      </c>
      <c r="E894" s="14">
        <f>D894*8/Settings!$B$28+Settings!$B$29</f>
        <v>24.02</v>
      </c>
      <c r="F894" s="14">
        <f t="shared" si="199"/>
        <v>2965.6926598987666</v>
      </c>
      <c r="G894" s="14">
        <f t="shared" si="212"/>
        <v>2976.08</v>
      </c>
      <c r="H894" s="14">
        <f t="shared" si="200"/>
        <v>2976.08</v>
      </c>
      <c r="I894" s="14">
        <f>MOD(H894-Settings!$B$32,Settings!$B$33)</f>
        <v>96.079999999999927</v>
      </c>
      <c r="J894" s="14">
        <f>IF(I894&lt;Settings!$B$30,IF(Settings!$B$30-I894&gt;=E894,H894,H894+(Settings!$B$30-I894)+Settings!$B$31),H894+(Settings!$B$33-I894))</f>
        <v>2976.08</v>
      </c>
      <c r="K894" s="14">
        <f t="shared" si="201"/>
        <v>3000.1</v>
      </c>
      <c r="L894" s="14">
        <f t="shared" si="202"/>
        <v>3000.1</v>
      </c>
      <c r="M894" s="14">
        <f t="shared" si="213"/>
        <v>2976.8110788805084</v>
      </c>
      <c r="N894" s="14">
        <f t="shared" si="203"/>
        <v>3000.1</v>
      </c>
      <c r="O894" s="13">
        <f>Arrivals!I894</f>
        <v>2.3347416288717602</v>
      </c>
      <c r="P894" s="14">
        <f t="shared" si="204"/>
        <v>3002.4347416288715</v>
      </c>
      <c r="Q894" s="14">
        <f t="shared" si="205"/>
        <v>36.742081730104928</v>
      </c>
      <c r="R894" s="14">
        <f t="shared" si="206"/>
        <v>10.387340101233349</v>
      </c>
      <c r="S894" s="14">
        <f t="shared" si="207"/>
        <v>0</v>
      </c>
      <c r="T894" s="14">
        <f t="shared" si="208"/>
        <v>0</v>
      </c>
      <c r="U894" s="14">
        <f t="shared" si="209"/>
        <v>10.387340101233349</v>
      </c>
      <c r="V894" t="str">
        <f>IF(MOD(C894-Settings!$B$32,Settings!$B$33)&lt;Settings!$B$30,"Up","Down")</f>
        <v>Up</v>
      </c>
      <c r="W894" s="15">
        <f>IF(OR(E894&gt;Settings!$B$30,Q894&gt;Settings!$B$37),0,1)</f>
        <v>1</v>
      </c>
      <c r="X894" s="15">
        <f>IF(AND(W894=1,Q894&lt;=Settings!$B$36),1,0)</f>
        <v>1</v>
      </c>
    </row>
    <row r="895" spans="1:24" x14ac:dyDescent="0.25">
      <c r="A895">
        <v>8</v>
      </c>
      <c r="B895">
        <v>50</v>
      </c>
      <c r="C895" s="13">
        <f>Arrivals!F895</f>
        <v>2979.8323566205968</v>
      </c>
      <c r="D895" s="13">
        <f>Arrivals!K895</f>
        <v>300</v>
      </c>
      <c r="E895" s="14">
        <f>D895*8/Settings!$B$28+Settings!$B$29</f>
        <v>24.02</v>
      </c>
      <c r="F895" s="14">
        <f t="shared" si="199"/>
        <v>2979.8323566205968</v>
      </c>
      <c r="G895" s="14">
        <f t="shared" si="212"/>
        <v>3000.1</v>
      </c>
      <c r="H895" s="14">
        <f t="shared" si="200"/>
        <v>3000.1</v>
      </c>
      <c r="I895" s="14">
        <f>MOD(H895-Settings!$B$32,Settings!$B$33)</f>
        <v>120.09999999999991</v>
      </c>
      <c r="J895" s="14">
        <f>IF(I895&lt;Settings!$B$30,IF(Settings!$B$30-I895&gt;=E895,H895,H895+(Settings!$B$30-I895)+Settings!$B$31),H895+(Settings!$B$33-I895))</f>
        <v>3000.1</v>
      </c>
      <c r="K895" s="14">
        <f t="shared" si="201"/>
        <v>3024.12</v>
      </c>
      <c r="L895" s="14">
        <f t="shared" si="202"/>
        <v>3024.12</v>
      </c>
      <c r="M895" s="14">
        <f t="shared" si="213"/>
        <v>3002.4347416288715</v>
      </c>
      <c r="N895" s="14">
        <f t="shared" si="203"/>
        <v>3024.12</v>
      </c>
      <c r="O895" s="13">
        <f>Arrivals!I895</f>
        <v>2.0753533492487848</v>
      </c>
      <c r="P895" s="14">
        <f t="shared" si="204"/>
        <v>3026.1953533492488</v>
      </c>
      <c r="Q895" s="14">
        <f t="shared" si="205"/>
        <v>46.362996728651979</v>
      </c>
      <c r="R895" s="14">
        <f t="shared" si="206"/>
        <v>20.267643379403125</v>
      </c>
      <c r="S895" s="14">
        <f t="shared" si="207"/>
        <v>0</v>
      </c>
      <c r="T895" s="14">
        <f t="shared" si="208"/>
        <v>0</v>
      </c>
      <c r="U895" s="14">
        <f t="shared" si="209"/>
        <v>20.267643379403125</v>
      </c>
      <c r="V895" t="str">
        <f>IF(MOD(C895-Settings!$B$32,Settings!$B$33)&lt;Settings!$B$30,"Up","Down")</f>
        <v>Up</v>
      </c>
      <c r="W895" s="15">
        <f>IF(OR(E895&gt;Settings!$B$30,Q895&gt;Settings!$B$37),0,1)</f>
        <v>1</v>
      </c>
      <c r="X895" s="15">
        <f>IF(AND(W895=1,Q895&lt;=Settings!$B$36),1,0)</f>
        <v>1</v>
      </c>
    </row>
    <row r="896" spans="1:24" x14ac:dyDescent="0.25">
      <c r="A896">
        <v>8</v>
      </c>
      <c r="B896">
        <v>51</v>
      </c>
      <c r="C896" s="13">
        <f>Arrivals!F896</f>
        <v>3045.2253263424086</v>
      </c>
      <c r="D896" s="13">
        <f>Arrivals!K896</f>
        <v>300</v>
      </c>
      <c r="E896" s="14">
        <f>D896*8/Settings!$B$28+Settings!$B$29</f>
        <v>24.02</v>
      </c>
      <c r="F896" s="14">
        <f t="shared" si="199"/>
        <v>3045.2253263424086</v>
      </c>
      <c r="G896" s="14">
        <f t="shared" si="212"/>
        <v>3024.12</v>
      </c>
      <c r="H896" s="14">
        <f t="shared" si="200"/>
        <v>3045.2253263424086</v>
      </c>
      <c r="I896" s="14">
        <f>MOD(H896-Settings!$B$32,Settings!$B$33)</f>
        <v>165.22532634240861</v>
      </c>
      <c r="J896" s="14">
        <f>IF(I896&lt;Settings!$B$30,IF(Settings!$B$30-I896&gt;=E896,H896,H896+(Settings!$B$30-I896)+Settings!$B$31),H896+(Settings!$B$33-I896))</f>
        <v>3045.2253263424086</v>
      </c>
      <c r="K896" s="14">
        <f t="shared" si="201"/>
        <v>3069.2453263424086</v>
      </c>
      <c r="L896" s="14">
        <f t="shared" si="202"/>
        <v>3069.2453263424086</v>
      </c>
      <c r="M896" s="14">
        <f t="shared" si="213"/>
        <v>3026.1953533492488</v>
      </c>
      <c r="N896" s="14">
        <f t="shared" si="203"/>
        <v>3069.2453263424086</v>
      </c>
      <c r="O896" s="13">
        <f>Arrivals!I896</f>
        <v>1.3081759692132762</v>
      </c>
      <c r="P896" s="14">
        <f t="shared" si="204"/>
        <v>3070.5535023116217</v>
      </c>
      <c r="Q896" s="14">
        <f t="shared" si="205"/>
        <v>25.328175969213135</v>
      </c>
      <c r="R896" s="14">
        <f t="shared" si="206"/>
        <v>0</v>
      </c>
      <c r="S896" s="14">
        <f t="shared" si="207"/>
        <v>0</v>
      </c>
      <c r="T896" s="14">
        <f t="shared" si="208"/>
        <v>0</v>
      </c>
      <c r="U896" s="14">
        <f t="shared" si="209"/>
        <v>0</v>
      </c>
      <c r="V896" t="str">
        <f>IF(MOD(C896-Settings!$B$32,Settings!$B$33)&lt;Settings!$B$30,"Up","Down")</f>
        <v>Up</v>
      </c>
      <c r="W896" s="15">
        <f>IF(OR(E896&gt;Settings!$B$30,Q896&gt;Settings!$B$37),0,1)</f>
        <v>1</v>
      </c>
      <c r="X896" s="15">
        <f>IF(AND(W896=1,Q896&lt;=Settings!$B$36),1,0)</f>
        <v>1</v>
      </c>
    </row>
    <row r="897" spans="1:24" x14ac:dyDescent="0.25">
      <c r="A897">
        <v>8</v>
      </c>
      <c r="B897">
        <v>52</v>
      </c>
      <c r="C897" s="13">
        <f>Arrivals!F897</f>
        <v>3092.7690418937727</v>
      </c>
      <c r="D897" s="13">
        <f>Arrivals!K897</f>
        <v>300</v>
      </c>
      <c r="E897" s="14">
        <f>D897*8/Settings!$B$28+Settings!$B$29</f>
        <v>24.02</v>
      </c>
      <c r="F897" s="14">
        <f t="shared" si="199"/>
        <v>3092.7690418937727</v>
      </c>
      <c r="G897" s="14">
        <f t="shared" si="212"/>
        <v>3069.2453263424086</v>
      </c>
      <c r="H897" s="14">
        <f t="shared" si="200"/>
        <v>3092.7690418937727</v>
      </c>
      <c r="I897" s="14">
        <f>MOD(H897-Settings!$B$32,Settings!$B$33)</f>
        <v>212.76904189377274</v>
      </c>
      <c r="J897" s="14">
        <f>IF(I897&lt;Settings!$B$30,IF(Settings!$B$30-I897&gt;=E897,H897,H897+(Settings!$B$30-I897)+Settings!$B$31),H897+(Settings!$B$33-I897))</f>
        <v>3092.7690418937727</v>
      </c>
      <c r="K897" s="14">
        <f t="shared" si="201"/>
        <v>3116.7890418937727</v>
      </c>
      <c r="L897" s="14">
        <f t="shared" si="202"/>
        <v>3116.7890418937727</v>
      </c>
      <c r="M897" s="14">
        <f t="shared" si="213"/>
        <v>3070.5535023116217</v>
      </c>
      <c r="N897" s="14">
        <f t="shared" si="203"/>
        <v>3116.7890418937727</v>
      </c>
      <c r="O897" s="13">
        <f>Arrivals!I897</f>
        <v>1.3066516254392699</v>
      </c>
      <c r="P897" s="14">
        <f t="shared" si="204"/>
        <v>3118.0956935192121</v>
      </c>
      <c r="Q897" s="14">
        <f t="shared" si="205"/>
        <v>25.326651625439354</v>
      </c>
      <c r="R897" s="14">
        <f t="shared" si="206"/>
        <v>0</v>
      </c>
      <c r="S897" s="14">
        <f t="shared" si="207"/>
        <v>0</v>
      </c>
      <c r="T897" s="14">
        <f t="shared" si="208"/>
        <v>0</v>
      </c>
      <c r="U897" s="14">
        <f t="shared" si="209"/>
        <v>0</v>
      </c>
      <c r="V897" t="str">
        <f>IF(MOD(C897-Settings!$B$32,Settings!$B$33)&lt;Settings!$B$30,"Up","Down")</f>
        <v>Up</v>
      </c>
      <c r="W897" s="15">
        <f>IF(OR(E897&gt;Settings!$B$30,Q897&gt;Settings!$B$37),0,1)</f>
        <v>1</v>
      </c>
      <c r="X897" s="15">
        <f>IF(AND(W897=1,Q897&lt;=Settings!$B$36),1,0)</f>
        <v>1</v>
      </c>
    </row>
    <row r="898" spans="1:24" x14ac:dyDescent="0.25">
      <c r="A898">
        <v>8</v>
      </c>
      <c r="B898">
        <v>53</v>
      </c>
      <c r="C898" s="13">
        <f>Arrivals!F898</f>
        <v>3131.906264915096</v>
      </c>
      <c r="D898" s="13">
        <f>Arrivals!K898</f>
        <v>300</v>
      </c>
      <c r="E898" s="14">
        <f>D898*8/Settings!$B$28+Settings!$B$29</f>
        <v>24.02</v>
      </c>
      <c r="F898" s="14">
        <f t="shared" si="199"/>
        <v>3131.906264915096</v>
      </c>
      <c r="G898" s="14">
        <f t="shared" si="212"/>
        <v>3116.7890418937727</v>
      </c>
      <c r="H898" s="14">
        <f t="shared" si="200"/>
        <v>3131.906264915096</v>
      </c>
      <c r="I898" s="14">
        <f>MOD(H898-Settings!$B$32,Settings!$B$33)</f>
        <v>251.90626491509602</v>
      </c>
      <c r="J898" s="14">
        <f>IF(I898&lt;Settings!$B$30,IF(Settings!$B$30-I898&gt;=E898,H898,H898+(Settings!$B$30-I898)+Settings!$B$31),H898+(Settings!$B$33-I898))</f>
        <v>3131.906264915096</v>
      </c>
      <c r="K898" s="14">
        <f t="shared" si="201"/>
        <v>3155.926264915096</v>
      </c>
      <c r="L898" s="14">
        <f t="shared" si="202"/>
        <v>3155.926264915096</v>
      </c>
      <c r="M898" s="14">
        <f t="shared" si="213"/>
        <v>3118.0956935192121</v>
      </c>
      <c r="N898" s="14">
        <f t="shared" si="203"/>
        <v>3155.926264915096</v>
      </c>
      <c r="O898" s="13">
        <f>Arrivals!I898</f>
        <v>4.3095803067199512</v>
      </c>
      <c r="P898" s="14">
        <f t="shared" si="204"/>
        <v>3160.2358452218159</v>
      </c>
      <c r="Q898" s="14">
        <f t="shared" si="205"/>
        <v>28.32958030671989</v>
      </c>
      <c r="R898" s="14">
        <f t="shared" si="206"/>
        <v>0</v>
      </c>
      <c r="S898" s="14">
        <f t="shared" si="207"/>
        <v>0</v>
      </c>
      <c r="T898" s="14">
        <f t="shared" si="208"/>
        <v>0</v>
      </c>
      <c r="U898" s="14">
        <f t="shared" si="209"/>
        <v>0</v>
      </c>
      <c r="V898" t="str">
        <f>IF(MOD(C898-Settings!$B$32,Settings!$B$33)&lt;Settings!$B$30,"Up","Down")</f>
        <v>Up</v>
      </c>
      <c r="W898" s="15">
        <f>IF(OR(E898&gt;Settings!$B$30,Q898&gt;Settings!$B$37),0,1)</f>
        <v>1</v>
      </c>
      <c r="X898" s="15">
        <f>IF(AND(W898=1,Q898&lt;=Settings!$B$36),1,0)</f>
        <v>1</v>
      </c>
    </row>
    <row r="899" spans="1:24" x14ac:dyDescent="0.25">
      <c r="A899">
        <v>8</v>
      </c>
      <c r="B899">
        <v>54</v>
      </c>
      <c r="C899" s="13">
        <f>Arrivals!F899</f>
        <v>3133.1388814882248</v>
      </c>
      <c r="D899" s="13">
        <f>Arrivals!K899</f>
        <v>300</v>
      </c>
      <c r="E899" s="14">
        <f>D899*8/Settings!$B$28+Settings!$B$29</f>
        <v>24.02</v>
      </c>
      <c r="F899" s="14">
        <f t="shared" si="199"/>
        <v>3133.1388814882248</v>
      </c>
      <c r="G899" s="14">
        <f t="shared" si="212"/>
        <v>3155.926264915096</v>
      </c>
      <c r="H899" s="14">
        <f t="shared" si="200"/>
        <v>3155.926264915096</v>
      </c>
      <c r="I899" s="14">
        <f>MOD(H899-Settings!$B$32,Settings!$B$33)</f>
        <v>275.926264915096</v>
      </c>
      <c r="J899" s="14">
        <f>IF(I899&lt;Settings!$B$30,IF(Settings!$B$30-I899&gt;=E899,H899,H899+(Settings!$B$30-I899)+Settings!$B$31),H899+(Settings!$B$33-I899))</f>
        <v>3155.926264915096</v>
      </c>
      <c r="K899" s="14">
        <f t="shared" si="201"/>
        <v>3179.946264915096</v>
      </c>
      <c r="L899" s="14">
        <f t="shared" si="202"/>
        <v>3179.946264915096</v>
      </c>
      <c r="M899" s="14">
        <f t="shared" si="213"/>
        <v>3160.2358452218159</v>
      </c>
      <c r="N899" s="14">
        <f t="shared" si="203"/>
        <v>3179.946264915096</v>
      </c>
      <c r="O899" s="13">
        <f>Arrivals!I899</f>
        <v>3.0269511245882819</v>
      </c>
      <c r="P899" s="14">
        <f t="shared" si="204"/>
        <v>3182.9732160396843</v>
      </c>
      <c r="Q899" s="14">
        <f t="shared" si="205"/>
        <v>49.834334551459506</v>
      </c>
      <c r="R899" s="14">
        <f t="shared" si="206"/>
        <v>22.787383426871202</v>
      </c>
      <c r="S899" s="14">
        <f t="shared" si="207"/>
        <v>0</v>
      </c>
      <c r="T899" s="14">
        <f t="shared" si="208"/>
        <v>0</v>
      </c>
      <c r="U899" s="14">
        <f t="shared" si="209"/>
        <v>22.787383426871202</v>
      </c>
      <c r="V899" t="str">
        <f>IF(MOD(C899-Settings!$B$32,Settings!$B$33)&lt;Settings!$B$30,"Up","Down")</f>
        <v>Up</v>
      </c>
      <c r="W899" s="15">
        <f>IF(OR(E899&gt;Settings!$B$30,Q899&gt;Settings!$B$37),0,1)</f>
        <v>1</v>
      </c>
      <c r="X899" s="15">
        <f>IF(AND(W899=1,Q899&lt;=Settings!$B$36),1,0)</f>
        <v>1</v>
      </c>
    </row>
    <row r="900" spans="1:24" x14ac:dyDescent="0.25">
      <c r="A900">
        <v>8</v>
      </c>
      <c r="B900">
        <v>55</v>
      </c>
      <c r="C900" s="13">
        <f>Arrivals!F900</f>
        <v>3217.2833338875789</v>
      </c>
      <c r="D900" s="13">
        <f>Arrivals!K900</f>
        <v>300</v>
      </c>
      <c r="E900" s="14">
        <f>D900*8/Settings!$B$28+Settings!$B$29</f>
        <v>24.02</v>
      </c>
      <c r="F900" s="14">
        <f t="shared" si="199"/>
        <v>3217.2833338875789</v>
      </c>
      <c r="G900" s="14">
        <f t="shared" si="212"/>
        <v>3179.946264915096</v>
      </c>
      <c r="H900" s="14">
        <f t="shared" si="200"/>
        <v>3217.2833338875789</v>
      </c>
      <c r="I900" s="14">
        <f>MOD(H900-Settings!$B$32,Settings!$B$33)</f>
        <v>337.28333388757892</v>
      </c>
      <c r="J900" s="14">
        <f>IF(I900&lt;Settings!$B$30,IF(Settings!$B$30-I900&gt;=E900,H900,H900+(Settings!$B$30-I900)+Settings!$B$31),H900+(Settings!$B$33-I900))</f>
        <v>3217.2833338875789</v>
      </c>
      <c r="K900" s="14">
        <f t="shared" si="201"/>
        <v>3241.3033338875789</v>
      </c>
      <c r="L900" s="14">
        <f t="shared" si="202"/>
        <v>3241.3033338875789</v>
      </c>
      <c r="M900" s="14">
        <f t="shared" si="213"/>
        <v>3182.9732160396843</v>
      </c>
      <c r="N900" s="14">
        <f t="shared" si="203"/>
        <v>3241.3033338875789</v>
      </c>
      <c r="O900" s="13">
        <f>Arrivals!I900</f>
        <v>1.1359537649154776</v>
      </c>
      <c r="P900" s="14">
        <f t="shared" si="204"/>
        <v>3242.4392876524944</v>
      </c>
      <c r="Q900" s="14">
        <f t="shared" si="205"/>
        <v>25.155953764915466</v>
      </c>
      <c r="R900" s="14">
        <f t="shared" si="206"/>
        <v>0</v>
      </c>
      <c r="S900" s="14">
        <f t="shared" si="207"/>
        <v>0</v>
      </c>
      <c r="T900" s="14">
        <f t="shared" si="208"/>
        <v>0</v>
      </c>
      <c r="U900" s="14">
        <f t="shared" si="209"/>
        <v>0</v>
      </c>
      <c r="V900" t="str">
        <f>IF(MOD(C900-Settings!$B$32,Settings!$B$33)&lt;Settings!$B$30,"Up","Down")</f>
        <v>Up</v>
      </c>
      <c r="W900" s="15">
        <f>IF(OR(E900&gt;Settings!$B$30,Q900&gt;Settings!$B$37),0,1)</f>
        <v>1</v>
      </c>
      <c r="X900" s="15">
        <f>IF(AND(W900=1,Q900&lt;=Settings!$B$36),1,0)</f>
        <v>1</v>
      </c>
    </row>
    <row r="901" spans="1:24" x14ac:dyDescent="0.25">
      <c r="A901">
        <v>8</v>
      </c>
      <c r="B901">
        <v>56</v>
      </c>
      <c r="C901" s="13">
        <f>Arrivals!F901</f>
        <v>3249.0438484080391</v>
      </c>
      <c r="D901" s="13">
        <f>Arrivals!K901</f>
        <v>300</v>
      </c>
      <c r="E901" s="14">
        <f>D901*8/Settings!$B$28+Settings!$B$29</f>
        <v>24.02</v>
      </c>
      <c r="F901" s="14">
        <f t="shared" si="199"/>
        <v>3249.0438484080391</v>
      </c>
      <c r="G901" s="14">
        <f t="shared" si="212"/>
        <v>3241.3033338875789</v>
      </c>
      <c r="H901" s="14">
        <f t="shared" si="200"/>
        <v>3249.0438484080391</v>
      </c>
      <c r="I901" s="14">
        <f>MOD(H901-Settings!$B$32,Settings!$B$33)</f>
        <v>369.04384840803914</v>
      </c>
      <c r="J901" s="14">
        <f>IF(I901&lt;Settings!$B$30,IF(Settings!$B$30-I901&gt;=E901,H901,H901+(Settings!$B$30-I901)+Settings!$B$31),H901+(Settings!$B$33-I901))</f>
        <v>3249.0438484080391</v>
      </c>
      <c r="K901" s="14">
        <f t="shared" si="201"/>
        <v>3273.0638484080391</v>
      </c>
      <c r="L901" s="14">
        <f t="shared" si="202"/>
        <v>3273.0638484080391</v>
      </c>
      <c r="M901" s="14">
        <f t="shared" si="213"/>
        <v>3242.4392876524944</v>
      </c>
      <c r="N901" s="14">
        <f t="shared" si="203"/>
        <v>3273.0638484080391</v>
      </c>
      <c r="O901" s="13">
        <f>Arrivals!I901</f>
        <v>0.44266674840038583</v>
      </c>
      <c r="P901" s="14">
        <f t="shared" si="204"/>
        <v>3273.5065151564395</v>
      </c>
      <c r="Q901" s="14">
        <f t="shared" si="205"/>
        <v>24.462666748400352</v>
      </c>
      <c r="R901" s="14">
        <f t="shared" si="206"/>
        <v>0</v>
      </c>
      <c r="S901" s="14">
        <f t="shared" si="207"/>
        <v>0</v>
      </c>
      <c r="T901" s="14">
        <f t="shared" si="208"/>
        <v>0</v>
      </c>
      <c r="U901" s="14">
        <f t="shared" si="209"/>
        <v>0</v>
      </c>
      <c r="V901" t="str">
        <f>IF(MOD(C901-Settings!$B$32,Settings!$B$33)&lt;Settings!$B$30,"Up","Down")</f>
        <v>Up</v>
      </c>
      <c r="W901" s="15">
        <f>IF(OR(E901&gt;Settings!$B$30,Q901&gt;Settings!$B$37),0,1)</f>
        <v>1</v>
      </c>
      <c r="X901" s="15">
        <f>IF(AND(W901=1,Q901&lt;=Settings!$B$36),1,0)</f>
        <v>1</v>
      </c>
    </row>
    <row r="902" spans="1:24" x14ac:dyDescent="0.25">
      <c r="A902">
        <v>8</v>
      </c>
      <c r="B902">
        <v>57</v>
      </c>
      <c r="C902" s="13">
        <f>Arrivals!F902</f>
        <v>3346.7741262044474</v>
      </c>
      <c r="D902" s="13">
        <f>Arrivals!K902</f>
        <v>300</v>
      </c>
      <c r="E902" s="14">
        <f>D902*8/Settings!$B$28+Settings!$B$29</f>
        <v>24.02</v>
      </c>
      <c r="F902" s="14">
        <f t="shared" ref="F902:F965" si="214">C902</f>
        <v>3346.7741262044474</v>
      </c>
      <c r="G902" s="14">
        <f t="shared" si="212"/>
        <v>3273.0638484080391</v>
      </c>
      <c r="H902" s="14">
        <f t="shared" ref="H902:H965" si="215">MAX(F902,G902)</f>
        <v>3346.7741262044474</v>
      </c>
      <c r="I902" s="14">
        <f>MOD(H902-Settings!$B$32,Settings!$B$33)</f>
        <v>466.77412620444738</v>
      </c>
      <c r="J902" s="14">
        <f>IF(I902&lt;Settings!$B$30,IF(Settings!$B$30-I902&gt;=E902,H902,H902+(Settings!$B$30-I902)+Settings!$B$31),H902+(Settings!$B$33-I902))</f>
        <v>3346.7741262044474</v>
      </c>
      <c r="K902" s="14">
        <f t="shared" ref="K902:K965" si="216">J902+E902</f>
        <v>3370.7941262044474</v>
      </c>
      <c r="L902" s="14">
        <f t="shared" ref="L902:L965" si="217">K902</f>
        <v>3370.7941262044474</v>
      </c>
      <c r="M902" s="14">
        <f t="shared" si="213"/>
        <v>3273.5065151564395</v>
      </c>
      <c r="N902" s="14">
        <f t="shared" ref="N902:N965" si="218">MAX(L902,M902)</f>
        <v>3370.7941262044474</v>
      </c>
      <c r="O902" s="13">
        <f>Arrivals!I902</f>
        <v>5.5479511227253289</v>
      </c>
      <c r="P902" s="14">
        <f t="shared" ref="P902:P965" si="219">N902+O902</f>
        <v>3376.3420773271728</v>
      </c>
      <c r="Q902" s="14">
        <f t="shared" ref="Q902:Q965" si="220">P902-C902</f>
        <v>29.56795112272539</v>
      </c>
      <c r="R902" s="14">
        <f t="shared" ref="R902:R965" si="221">H902-F902</f>
        <v>0</v>
      </c>
      <c r="S902" s="14">
        <f t="shared" ref="S902:S965" si="222">J902-H902</f>
        <v>0</v>
      </c>
      <c r="T902" s="14">
        <f t="shared" ref="T902:T965" si="223">N902-L902</f>
        <v>0</v>
      </c>
      <c r="U902" s="14">
        <f t="shared" ref="U902:U965" si="224">R902+S902+T902</f>
        <v>0</v>
      </c>
      <c r="V902" t="str">
        <f>IF(MOD(C902-Settings!$B$32,Settings!$B$33)&lt;Settings!$B$30,"Up","Down")</f>
        <v>Up</v>
      </c>
      <c r="W902" s="15">
        <f>IF(OR(E902&gt;Settings!$B$30,Q902&gt;Settings!$B$37),0,1)</f>
        <v>1</v>
      </c>
      <c r="X902" s="15">
        <f>IF(AND(W902=1,Q902&lt;=Settings!$B$36),1,0)</f>
        <v>1</v>
      </c>
    </row>
    <row r="903" spans="1:24" x14ac:dyDescent="0.25">
      <c r="A903">
        <v>8</v>
      </c>
      <c r="B903">
        <v>58</v>
      </c>
      <c r="C903" s="13">
        <f>Arrivals!F903</f>
        <v>3358.8900876899174</v>
      </c>
      <c r="D903" s="13">
        <f>Arrivals!K903</f>
        <v>300</v>
      </c>
      <c r="E903" s="14">
        <f>D903*8/Settings!$B$28+Settings!$B$29</f>
        <v>24.02</v>
      </c>
      <c r="F903" s="14">
        <f t="shared" si="214"/>
        <v>3358.8900876899174</v>
      </c>
      <c r="G903" s="14">
        <f t="shared" si="212"/>
        <v>3370.7941262044474</v>
      </c>
      <c r="H903" s="14">
        <f t="shared" si="215"/>
        <v>3370.7941262044474</v>
      </c>
      <c r="I903" s="14">
        <f>MOD(H903-Settings!$B$32,Settings!$B$33)</f>
        <v>490.79412620444737</v>
      </c>
      <c r="J903" s="14">
        <f>IF(I903&lt;Settings!$B$30,IF(Settings!$B$30-I903&gt;=E903,H903,H903+(Settings!$B$30-I903)+Settings!$B$31),H903+(Settings!$B$33-I903))</f>
        <v>3370.7941262044474</v>
      </c>
      <c r="K903" s="14">
        <f t="shared" si="216"/>
        <v>3394.8141262044473</v>
      </c>
      <c r="L903" s="14">
        <f t="shared" si="217"/>
        <v>3394.8141262044473</v>
      </c>
      <c r="M903" s="14">
        <f t="shared" si="213"/>
        <v>3376.3420773271728</v>
      </c>
      <c r="N903" s="14">
        <f t="shared" si="218"/>
        <v>3394.8141262044473</v>
      </c>
      <c r="O903" s="13">
        <f>Arrivals!I903</f>
        <v>0.70964991494601448</v>
      </c>
      <c r="P903" s="14">
        <f t="shared" si="219"/>
        <v>3395.5237761193935</v>
      </c>
      <c r="Q903" s="14">
        <f t="shared" si="220"/>
        <v>36.633688429476024</v>
      </c>
      <c r="R903" s="14">
        <f t="shared" si="221"/>
        <v>11.90403851452993</v>
      </c>
      <c r="S903" s="14">
        <f t="shared" si="222"/>
        <v>0</v>
      </c>
      <c r="T903" s="14">
        <f t="shared" si="223"/>
        <v>0</v>
      </c>
      <c r="U903" s="14">
        <f t="shared" si="224"/>
        <v>11.90403851452993</v>
      </c>
      <c r="V903" t="str">
        <f>IF(MOD(C903-Settings!$B$32,Settings!$B$33)&lt;Settings!$B$30,"Up","Down")</f>
        <v>Up</v>
      </c>
      <c r="W903" s="15">
        <f>IF(OR(E903&gt;Settings!$B$30,Q903&gt;Settings!$B$37),0,1)</f>
        <v>1</v>
      </c>
      <c r="X903" s="15">
        <f>IF(AND(W903=1,Q903&lt;=Settings!$B$36),1,0)</f>
        <v>1</v>
      </c>
    </row>
    <row r="904" spans="1:24" x14ac:dyDescent="0.25">
      <c r="A904">
        <v>8</v>
      </c>
      <c r="B904">
        <v>59</v>
      </c>
      <c r="C904" s="13">
        <f>Arrivals!F904</f>
        <v>3369.4350677111524</v>
      </c>
      <c r="D904" s="13">
        <f>Arrivals!K904</f>
        <v>300</v>
      </c>
      <c r="E904" s="14">
        <f>D904*8/Settings!$B$28+Settings!$B$29</f>
        <v>24.02</v>
      </c>
      <c r="F904" s="14">
        <f t="shared" si="214"/>
        <v>3369.4350677111524</v>
      </c>
      <c r="G904" s="14">
        <f t="shared" si="212"/>
        <v>3394.8141262044473</v>
      </c>
      <c r="H904" s="14">
        <f t="shared" si="215"/>
        <v>3394.8141262044473</v>
      </c>
      <c r="I904" s="14">
        <f>MOD(H904-Settings!$B$32,Settings!$B$33)</f>
        <v>514.81412620444735</v>
      </c>
      <c r="J904" s="14">
        <f>IF(I904&lt;Settings!$B$30,IF(Settings!$B$30-I904&gt;=E904,H904,H904+(Settings!$B$30-I904)+Settings!$B$31),H904+(Settings!$B$33-I904))</f>
        <v>3394.8141262044473</v>
      </c>
      <c r="K904" s="14">
        <f t="shared" si="216"/>
        <v>3418.8341262044473</v>
      </c>
      <c r="L904" s="14">
        <f t="shared" si="217"/>
        <v>3418.8341262044473</v>
      </c>
      <c r="M904" s="14">
        <f t="shared" si="213"/>
        <v>3395.5237761193935</v>
      </c>
      <c r="N904" s="14">
        <f t="shared" si="218"/>
        <v>3418.8341262044473</v>
      </c>
      <c r="O904" s="13">
        <f>Arrivals!I904</f>
        <v>1.1077464806439887</v>
      </c>
      <c r="P904" s="14">
        <f t="shared" si="219"/>
        <v>3419.9418726850913</v>
      </c>
      <c r="Q904" s="14">
        <f t="shared" si="220"/>
        <v>50.50680497393887</v>
      </c>
      <c r="R904" s="14">
        <f t="shared" si="221"/>
        <v>25.379058493294906</v>
      </c>
      <c r="S904" s="14">
        <f t="shared" si="222"/>
        <v>0</v>
      </c>
      <c r="T904" s="14">
        <f t="shared" si="223"/>
        <v>0</v>
      </c>
      <c r="U904" s="14">
        <f t="shared" si="224"/>
        <v>25.379058493294906</v>
      </c>
      <c r="V904" t="str">
        <f>IF(MOD(C904-Settings!$B$32,Settings!$B$33)&lt;Settings!$B$30,"Up","Down")</f>
        <v>Up</v>
      </c>
      <c r="W904" s="15">
        <f>IF(OR(E904&gt;Settings!$B$30,Q904&gt;Settings!$B$37),0,1)</f>
        <v>1</v>
      </c>
      <c r="X904" s="15">
        <f>IF(AND(W904=1,Q904&lt;=Settings!$B$36),1,0)</f>
        <v>1</v>
      </c>
    </row>
    <row r="905" spans="1:24" x14ac:dyDescent="0.25">
      <c r="A905">
        <v>8</v>
      </c>
      <c r="B905">
        <v>60</v>
      </c>
      <c r="C905" s="13">
        <f>Arrivals!F905</f>
        <v>3471.9097477285131</v>
      </c>
      <c r="D905" s="13">
        <f>Arrivals!K905</f>
        <v>300</v>
      </c>
      <c r="E905" s="14">
        <f>D905*8/Settings!$B$28+Settings!$B$29</f>
        <v>24.02</v>
      </c>
      <c r="F905" s="14">
        <f t="shared" si="214"/>
        <v>3471.9097477285131</v>
      </c>
      <c r="G905" s="14">
        <f t="shared" si="212"/>
        <v>3418.8341262044473</v>
      </c>
      <c r="H905" s="14">
        <f t="shared" si="215"/>
        <v>3471.9097477285131</v>
      </c>
      <c r="I905" s="14">
        <f>MOD(H905-Settings!$B$32,Settings!$B$33)</f>
        <v>591.90974772851314</v>
      </c>
      <c r="J905" s="14">
        <f>IF(I905&lt;Settings!$B$30,IF(Settings!$B$30-I905&gt;=E905,H905,H905+(Settings!$B$30-I905)+Settings!$B$31),H905+(Settings!$B$33-I905))</f>
        <v>3600</v>
      </c>
      <c r="K905" s="14">
        <f t="shared" si="216"/>
        <v>3624.02</v>
      </c>
      <c r="L905" s="14">
        <f t="shared" si="217"/>
        <v>3624.02</v>
      </c>
      <c r="M905" s="14">
        <f t="shared" si="213"/>
        <v>3419.9418726850913</v>
      </c>
      <c r="N905" s="14">
        <f t="shared" si="218"/>
        <v>3624.02</v>
      </c>
      <c r="O905" s="13">
        <f>Arrivals!I905</f>
        <v>3.3809337667154478</v>
      </c>
      <c r="P905" s="14">
        <f t="shared" si="219"/>
        <v>3627.4009337667153</v>
      </c>
      <c r="Q905" s="14">
        <f t="shared" si="220"/>
        <v>155.49118603820216</v>
      </c>
      <c r="R905" s="14">
        <f t="shared" si="221"/>
        <v>0</v>
      </c>
      <c r="S905" s="14">
        <f t="shared" si="222"/>
        <v>128.09025227148686</v>
      </c>
      <c r="T905" s="14">
        <f t="shared" si="223"/>
        <v>0</v>
      </c>
      <c r="U905" s="14">
        <f t="shared" si="224"/>
        <v>128.09025227148686</v>
      </c>
      <c r="V905" t="str">
        <f>IF(MOD(C905-Settings!$B$32,Settings!$B$33)&lt;Settings!$B$30,"Up","Down")</f>
        <v>Up</v>
      </c>
      <c r="W905" s="15">
        <f>IF(OR(E905&gt;Settings!$B$30,Q905&gt;Settings!$B$37),0,1)</f>
        <v>1</v>
      </c>
      <c r="X905" s="15">
        <f>IF(AND(W905=1,Q905&lt;=Settings!$B$36),1,0)</f>
        <v>0</v>
      </c>
    </row>
    <row r="906" spans="1:24" x14ac:dyDescent="0.25">
      <c r="A906">
        <v>8</v>
      </c>
      <c r="B906">
        <v>61</v>
      </c>
      <c r="C906" s="13">
        <f>Arrivals!F906</f>
        <v>3579.2366931337315</v>
      </c>
      <c r="D906" s="13">
        <f>Arrivals!K906</f>
        <v>300</v>
      </c>
      <c r="E906" s="14">
        <f>D906*8/Settings!$B$28+Settings!$B$29</f>
        <v>24.02</v>
      </c>
      <c r="F906" s="14">
        <f t="shared" si="214"/>
        <v>3579.2366931337315</v>
      </c>
      <c r="G906" s="14">
        <f t="shared" si="212"/>
        <v>3624.02</v>
      </c>
      <c r="H906" s="14">
        <f t="shared" si="215"/>
        <v>3624.02</v>
      </c>
      <c r="I906" s="14">
        <f>MOD(H906-Settings!$B$32,Settings!$B$33)</f>
        <v>24.019999999999982</v>
      </c>
      <c r="J906" s="14">
        <f>IF(I906&lt;Settings!$B$30,IF(Settings!$B$30-I906&gt;=E906,H906,H906+(Settings!$B$30-I906)+Settings!$B$31),H906+(Settings!$B$33-I906))</f>
        <v>3624.02</v>
      </c>
      <c r="K906" s="14">
        <f t="shared" si="216"/>
        <v>3648.04</v>
      </c>
      <c r="L906" s="14">
        <f t="shared" si="217"/>
        <v>3648.04</v>
      </c>
      <c r="M906" s="14">
        <f t="shared" si="213"/>
        <v>3627.4009337667153</v>
      </c>
      <c r="N906" s="14">
        <f t="shared" si="218"/>
        <v>3648.04</v>
      </c>
      <c r="O906" s="13">
        <f>Arrivals!I906</f>
        <v>0.48700993069976817</v>
      </c>
      <c r="P906" s="14">
        <f t="shared" si="219"/>
        <v>3648.5270099306999</v>
      </c>
      <c r="Q906" s="14">
        <f t="shared" si="220"/>
        <v>69.290316796968455</v>
      </c>
      <c r="R906" s="14">
        <f t="shared" si="221"/>
        <v>44.783306866268504</v>
      </c>
      <c r="S906" s="14">
        <f t="shared" si="222"/>
        <v>0</v>
      </c>
      <c r="T906" s="14">
        <f t="shared" si="223"/>
        <v>0</v>
      </c>
      <c r="U906" s="14">
        <f t="shared" si="224"/>
        <v>44.783306866268504</v>
      </c>
      <c r="V906" t="str">
        <f>IF(MOD(C906-Settings!$B$32,Settings!$B$33)&lt;Settings!$B$30,"Up","Down")</f>
        <v>Down</v>
      </c>
      <c r="W906" s="15">
        <f>IF(OR(E906&gt;Settings!$B$30,Q906&gt;Settings!$B$37),0,1)</f>
        <v>1</v>
      </c>
      <c r="X906" s="15">
        <f>IF(AND(W906=1,Q906&lt;=Settings!$B$36),1,0)</f>
        <v>1</v>
      </c>
    </row>
    <row r="907" spans="1:24" x14ac:dyDescent="0.25">
      <c r="A907">
        <v>8</v>
      </c>
      <c r="B907">
        <v>62</v>
      </c>
      <c r="C907" s="13">
        <f>Arrivals!F907</f>
        <v>3618.6695009334167</v>
      </c>
      <c r="D907" s="13">
        <f>Arrivals!K907</f>
        <v>300</v>
      </c>
      <c r="E907" s="14">
        <f>D907*8/Settings!$B$28+Settings!$B$29</f>
        <v>24.02</v>
      </c>
      <c r="F907" s="14">
        <f t="shared" si="214"/>
        <v>3618.6695009334167</v>
      </c>
      <c r="G907" s="14">
        <f t="shared" si="212"/>
        <v>3648.04</v>
      </c>
      <c r="H907" s="14">
        <f t="shared" si="215"/>
        <v>3648.04</v>
      </c>
      <c r="I907" s="14">
        <f>MOD(H907-Settings!$B$32,Settings!$B$33)</f>
        <v>48.039999999999964</v>
      </c>
      <c r="J907" s="14">
        <f>IF(I907&lt;Settings!$B$30,IF(Settings!$B$30-I907&gt;=E907,H907,H907+(Settings!$B$30-I907)+Settings!$B$31),H907+(Settings!$B$33-I907))</f>
        <v>3648.04</v>
      </c>
      <c r="K907" s="14">
        <f t="shared" si="216"/>
        <v>3672.06</v>
      </c>
      <c r="L907" s="14">
        <f t="shared" si="217"/>
        <v>3672.06</v>
      </c>
      <c r="M907" s="14">
        <f t="shared" si="213"/>
        <v>3648.5270099306999</v>
      </c>
      <c r="N907" s="14">
        <f t="shared" si="218"/>
        <v>3672.06</v>
      </c>
      <c r="O907" s="13">
        <f>Arrivals!I907</f>
        <v>3.9627281800242811</v>
      </c>
      <c r="P907" s="14">
        <f t="shared" si="219"/>
        <v>3676.0227281800244</v>
      </c>
      <c r="Q907" s="14">
        <f t="shared" si="220"/>
        <v>57.35322724660773</v>
      </c>
      <c r="R907" s="14">
        <f t="shared" si="221"/>
        <v>29.370499066583307</v>
      </c>
      <c r="S907" s="14">
        <f t="shared" si="222"/>
        <v>0</v>
      </c>
      <c r="T907" s="14">
        <f t="shared" si="223"/>
        <v>0</v>
      </c>
      <c r="U907" s="14">
        <f t="shared" si="224"/>
        <v>29.370499066583307</v>
      </c>
      <c r="V907" t="str">
        <f>IF(MOD(C907-Settings!$B$32,Settings!$B$33)&lt;Settings!$B$30,"Up","Down")</f>
        <v>Up</v>
      </c>
      <c r="W907" s="15">
        <f>IF(OR(E907&gt;Settings!$B$30,Q907&gt;Settings!$B$37),0,1)</f>
        <v>1</v>
      </c>
      <c r="X907" s="15">
        <f>IF(AND(W907=1,Q907&lt;=Settings!$B$36),1,0)</f>
        <v>1</v>
      </c>
    </row>
    <row r="908" spans="1:24" x14ac:dyDescent="0.25">
      <c r="A908">
        <v>8</v>
      </c>
      <c r="B908">
        <v>63</v>
      </c>
      <c r="C908" s="13">
        <f>Arrivals!F908</f>
        <v>3621.1188013122878</v>
      </c>
      <c r="D908" s="13">
        <f>Arrivals!K908</f>
        <v>300</v>
      </c>
      <c r="E908" s="14">
        <f>D908*8/Settings!$B$28+Settings!$B$29</f>
        <v>24.02</v>
      </c>
      <c r="F908" s="14">
        <f t="shared" si="214"/>
        <v>3621.1188013122878</v>
      </c>
      <c r="G908" s="14">
        <f t="shared" si="212"/>
        <v>3672.06</v>
      </c>
      <c r="H908" s="14">
        <f t="shared" si="215"/>
        <v>3672.06</v>
      </c>
      <c r="I908" s="14">
        <f>MOD(H908-Settings!$B$32,Settings!$B$33)</f>
        <v>72.059999999999945</v>
      </c>
      <c r="J908" s="14">
        <f>IF(I908&lt;Settings!$B$30,IF(Settings!$B$30-I908&gt;=E908,H908,H908+(Settings!$B$30-I908)+Settings!$B$31),H908+(Settings!$B$33-I908))</f>
        <v>3672.06</v>
      </c>
      <c r="K908" s="14">
        <f t="shared" si="216"/>
        <v>3696.08</v>
      </c>
      <c r="L908" s="14">
        <f t="shared" si="217"/>
        <v>3696.08</v>
      </c>
      <c r="M908" s="14">
        <f t="shared" si="213"/>
        <v>3676.0227281800244</v>
      </c>
      <c r="N908" s="14">
        <f t="shared" si="218"/>
        <v>3696.08</v>
      </c>
      <c r="O908" s="13">
        <f>Arrivals!I908</f>
        <v>0.73825866474316582</v>
      </c>
      <c r="P908" s="14">
        <f t="shared" si="219"/>
        <v>3696.8182586647431</v>
      </c>
      <c r="Q908" s="14">
        <f t="shared" si="220"/>
        <v>75.699457352455283</v>
      </c>
      <c r="R908" s="14">
        <f t="shared" si="221"/>
        <v>50.941198687712131</v>
      </c>
      <c r="S908" s="14">
        <f t="shared" si="222"/>
        <v>0</v>
      </c>
      <c r="T908" s="14">
        <f t="shared" si="223"/>
        <v>0</v>
      </c>
      <c r="U908" s="14">
        <f t="shared" si="224"/>
        <v>50.941198687712131</v>
      </c>
      <c r="V908" t="str">
        <f>IF(MOD(C908-Settings!$B$32,Settings!$B$33)&lt;Settings!$B$30,"Up","Down")</f>
        <v>Up</v>
      </c>
      <c r="W908" s="15">
        <f>IF(OR(E908&gt;Settings!$B$30,Q908&gt;Settings!$B$37),0,1)</f>
        <v>1</v>
      </c>
      <c r="X908" s="15">
        <f>IF(AND(W908=1,Q908&lt;=Settings!$B$36),1,0)</f>
        <v>1</v>
      </c>
    </row>
    <row r="909" spans="1:24" x14ac:dyDescent="0.25">
      <c r="A909">
        <v>8</v>
      </c>
      <c r="B909">
        <v>64</v>
      </c>
      <c r="C909" s="13">
        <f>Arrivals!F909</f>
        <v>3640.3982668180047</v>
      </c>
      <c r="D909" s="13">
        <f>Arrivals!K909</f>
        <v>300</v>
      </c>
      <c r="E909" s="14">
        <f>D909*8/Settings!$B$28+Settings!$B$29</f>
        <v>24.02</v>
      </c>
      <c r="F909" s="14">
        <f t="shared" si="214"/>
        <v>3640.3982668180047</v>
      </c>
      <c r="G909" s="14">
        <f t="shared" si="212"/>
        <v>3696.08</v>
      </c>
      <c r="H909" s="14">
        <f t="shared" si="215"/>
        <v>3696.08</v>
      </c>
      <c r="I909" s="14">
        <f>MOD(H909-Settings!$B$32,Settings!$B$33)</f>
        <v>96.079999999999927</v>
      </c>
      <c r="J909" s="14">
        <f>IF(I909&lt;Settings!$B$30,IF(Settings!$B$30-I909&gt;=E909,H909,H909+(Settings!$B$30-I909)+Settings!$B$31),H909+(Settings!$B$33-I909))</f>
        <v>3696.08</v>
      </c>
      <c r="K909" s="14">
        <f t="shared" si="216"/>
        <v>3720.1</v>
      </c>
      <c r="L909" s="14">
        <f t="shared" si="217"/>
        <v>3720.1</v>
      </c>
      <c r="M909" s="14">
        <f t="shared" si="213"/>
        <v>3696.8182586647431</v>
      </c>
      <c r="N909" s="14">
        <f t="shared" si="218"/>
        <v>3720.1</v>
      </c>
      <c r="O909" s="13">
        <f>Arrivals!I909</f>
        <v>3.1769458528854626</v>
      </c>
      <c r="P909" s="14">
        <f t="shared" si="219"/>
        <v>3723.2769458528855</v>
      </c>
      <c r="Q909" s="14">
        <f t="shared" si="220"/>
        <v>82.878679034880861</v>
      </c>
      <c r="R909" s="14">
        <f t="shared" si="221"/>
        <v>55.681733181995241</v>
      </c>
      <c r="S909" s="14">
        <f t="shared" si="222"/>
        <v>0</v>
      </c>
      <c r="T909" s="14">
        <f t="shared" si="223"/>
        <v>0</v>
      </c>
      <c r="U909" s="14">
        <f t="shared" si="224"/>
        <v>55.681733181995241</v>
      </c>
      <c r="V909" t="str">
        <f>IF(MOD(C909-Settings!$B$32,Settings!$B$33)&lt;Settings!$B$30,"Up","Down")</f>
        <v>Up</v>
      </c>
      <c r="W909" s="15">
        <f>IF(OR(E909&gt;Settings!$B$30,Q909&gt;Settings!$B$37),0,1)</f>
        <v>1</v>
      </c>
      <c r="X909" s="15">
        <f>IF(AND(W909=1,Q909&lt;=Settings!$B$36),1,0)</f>
        <v>1</v>
      </c>
    </row>
    <row r="910" spans="1:24" x14ac:dyDescent="0.25">
      <c r="A910">
        <v>8</v>
      </c>
      <c r="B910">
        <v>65</v>
      </c>
      <c r="C910" s="13">
        <f>Arrivals!F910</f>
        <v>3727.6035755452131</v>
      </c>
      <c r="D910" s="13">
        <f>Arrivals!K910</f>
        <v>300</v>
      </c>
      <c r="E910" s="14">
        <f>D910*8/Settings!$B$28+Settings!$B$29</f>
        <v>24.02</v>
      </c>
      <c r="F910" s="14">
        <f t="shared" si="214"/>
        <v>3727.6035755452131</v>
      </c>
      <c r="G910" s="14">
        <f t="shared" si="212"/>
        <v>3720.1</v>
      </c>
      <c r="H910" s="14">
        <f t="shared" si="215"/>
        <v>3727.6035755452131</v>
      </c>
      <c r="I910" s="14">
        <f>MOD(H910-Settings!$B$32,Settings!$B$33)</f>
        <v>127.60357554521306</v>
      </c>
      <c r="J910" s="14">
        <f>IF(I910&lt;Settings!$B$30,IF(Settings!$B$30-I910&gt;=E910,H910,H910+(Settings!$B$30-I910)+Settings!$B$31),H910+(Settings!$B$33-I910))</f>
        <v>3727.6035755452131</v>
      </c>
      <c r="K910" s="14">
        <f t="shared" si="216"/>
        <v>3751.623575545213</v>
      </c>
      <c r="L910" s="14">
        <f t="shared" si="217"/>
        <v>3751.623575545213</v>
      </c>
      <c r="M910" s="14">
        <f t="shared" si="213"/>
        <v>3723.2769458528855</v>
      </c>
      <c r="N910" s="14">
        <f t="shared" si="218"/>
        <v>3751.623575545213</v>
      </c>
      <c r="O910" s="13">
        <f>Arrivals!I910</f>
        <v>2.5922129326807797</v>
      </c>
      <c r="P910" s="14">
        <f t="shared" si="219"/>
        <v>3754.215788477894</v>
      </c>
      <c r="Q910" s="14">
        <f t="shared" si="220"/>
        <v>26.612212932680904</v>
      </c>
      <c r="R910" s="14">
        <f t="shared" si="221"/>
        <v>0</v>
      </c>
      <c r="S910" s="14">
        <f t="shared" si="222"/>
        <v>0</v>
      </c>
      <c r="T910" s="14">
        <f t="shared" si="223"/>
        <v>0</v>
      </c>
      <c r="U910" s="14">
        <f t="shared" si="224"/>
        <v>0</v>
      </c>
      <c r="V910" t="str">
        <f>IF(MOD(C910-Settings!$B$32,Settings!$B$33)&lt;Settings!$B$30,"Up","Down")</f>
        <v>Up</v>
      </c>
      <c r="W910" s="15">
        <f>IF(OR(E910&gt;Settings!$B$30,Q910&gt;Settings!$B$37),0,1)</f>
        <v>1</v>
      </c>
      <c r="X910" s="15">
        <f>IF(AND(W910=1,Q910&lt;=Settings!$B$36),1,0)</f>
        <v>1</v>
      </c>
    </row>
    <row r="911" spans="1:24" x14ac:dyDescent="0.25">
      <c r="A911">
        <v>8</v>
      </c>
      <c r="B911">
        <v>66</v>
      </c>
      <c r="C911" s="13">
        <f>Arrivals!F911</f>
        <v>3730.325012810943</v>
      </c>
      <c r="D911" s="13">
        <f>Arrivals!K911</f>
        <v>300</v>
      </c>
      <c r="E911" s="14">
        <f>D911*8/Settings!$B$28+Settings!$B$29</f>
        <v>24.02</v>
      </c>
      <c r="F911" s="14">
        <f t="shared" si="214"/>
        <v>3730.325012810943</v>
      </c>
      <c r="G911" s="14">
        <f t="shared" ref="G911:G942" si="225">K910</f>
        <v>3751.623575545213</v>
      </c>
      <c r="H911" s="14">
        <f t="shared" si="215"/>
        <v>3751.623575545213</v>
      </c>
      <c r="I911" s="14">
        <f>MOD(H911-Settings!$B$32,Settings!$B$33)</f>
        <v>151.62357554521304</v>
      </c>
      <c r="J911" s="14">
        <f>IF(I911&lt;Settings!$B$30,IF(Settings!$B$30-I911&gt;=E911,H911,H911+(Settings!$B$30-I911)+Settings!$B$31),H911+(Settings!$B$33-I911))</f>
        <v>3751.623575545213</v>
      </c>
      <c r="K911" s="14">
        <f t="shared" si="216"/>
        <v>3775.643575545213</v>
      </c>
      <c r="L911" s="14">
        <f t="shared" si="217"/>
        <v>3775.643575545213</v>
      </c>
      <c r="M911" s="14">
        <f t="shared" ref="M911:M942" si="226">P910</f>
        <v>3754.215788477894</v>
      </c>
      <c r="N911" s="14">
        <f t="shared" si="218"/>
        <v>3775.643575545213</v>
      </c>
      <c r="O911" s="13">
        <f>Arrivals!I911</f>
        <v>8.4483608522570766</v>
      </c>
      <c r="P911" s="14">
        <f t="shared" si="219"/>
        <v>3784.0919363974699</v>
      </c>
      <c r="Q911" s="14">
        <f t="shared" si="220"/>
        <v>53.7669235865269</v>
      </c>
      <c r="R911" s="14">
        <f t="shared" si="221"/>
        <v>21.298562734270035</v>
      </c>
      <c r="S911" s="14">
        <f t="shared" si="222"/>
        <v>0</v>
      </c>
      <c r="T911" s="14">
        <f t="shared" si="223"/>
        <v>0</v>
      </c>
      <c r="U911" s="14">
        <f t="shared" si="224"/>
        <v>21.298562734270035</v>
      </c>
      <c r="V911" t="str">
        <f>IF(MOD(C911-Settings!$B$32,Settings!$B$33)&lt;Settings!$B$30,"Up","Down")</f>
        <v>Up</v>
      </c>
      <c r="W911" s="15">
        <f>IF(OR(E911&gt;Settings!$B$30,Q911&gt;Settings!$B$37),0,1)</f>
        <v>1</v>
      </c>
      <c r="X911" s="15">
        <f>IF(AND(W911=1,Q911&lt;=Settings!$B$36),1,0)</f>
        <v>1</v>
      </c>
    </row>
    <row r="912" spans="1:24" x14ac:dyDescent="0.25">
      <c r="A912">
        <v>8</v>
      </c>
      <c r="B912">
        <v>67</v>
      </c>
      <c r="C912" s="13">
        <f>Arrivals!F912</f>
        <v>3750.8744778759874</v>
      </c>
      <c r="D912" s="13">
        <f>Arrivals!K912</f>
        <v>300</v>
      </c>
      <c r="E912" s="14">
        <f>D912*8/Settings!$B$28+Settings!$B$29</f>
        <v>24.02</v>
      </c>
      <c r="F912" s="14">
        <f t="shared" si="214"/>
        <v>3750.8744778759874</v>
      </c>
      <c r="G912" s="14">
        <f t="shared" si="225"/>
        <v>3775.643575545213</v>
      </c>
      <c r="H912" s="14">
        <f t="shared" si="215"/>
        <v>3775.643575545213</v>
      </c>
      <c r="I912" s="14">
        <f>MOD(H912-Settings!$B$32,Settings!$B$33)</f>
        <v>175.64357554521303</v>
      </c>
      <c r="J912" s="14">
        <f>IF(I912&lt;Settings!$B$30,IF(Settings!$B$30-I912&gt;=E912,H912,H912+(Settings!$B$30-I912)+Settings!$B$31),H912+(Settings!$B$33-I912))</f>
        <v>3775.643575545213</v>
      </c>
      <c r="K912" s="14">
        <f t="shared" si="216"/>
        <v>3799.663575545213</v>
      </c>
      <c r="L912" s="14">
        <f t="shared" si="217"/>
        <v>3799.663575545213</v>
      </c>
      <c r="M912" s="14">
        <f t="shared" si="226"/>
        <v>3784.0919363974699</v>
      </c>
      <c r="N912" s="14">
        <f t="shared" si="218"/>
        <v>3799.663575545213</v>
      </c>
      <c r="O912" s="13">
        <f>Arrivals!I912</f>
        <v>3.747661491681245</v>
      </c>
      <c r="P912" s="14">
        <f t="shared" si="219"/>
        <v>3803.4112370368944</v>
      </c>
      <c r="Q912" s="14">
        <f t="shared" si="220"/>
        <v>52.536759160906968</v>
      </c>
      <c r="R912" s="14">
        <f t="shared" si="221"/>
        <v>24.76909766922563</v>
      </c>
      <c r="S912" s="14">
        <f t="shared" si="222"/>
        <v>0</v>
      </c>
      <c r="T912" s="14">
        <f t="shared" si="223"/>
        <v>0</v>
      </c>
      <c r="U912" s="14">
        <f t="shared" si="224"/>
        <v>24.76909766922563</v>
      </c>
      <c r="V912" t="str">
        <f>IF(MOD(C912-Settings!$B$32,Settings!$B$33)&lt;Settings!$B$30,"Up","Down")</f>
        <v>Up</v>
      </c>
      <c r="W912" s="15">
        <f>IF(OR(E912&gt;Settings!$B$30,Q912&gt;Settings!$B$37),0,1)</f>
        <v>1</v>
      </c>
      <c r="X912" s="15">
        <f>IF(AND(W912=1,Q912&lt;=Settings!$B$36),1,0)</f>
        <v>1</v>
      </c>
    </row>
    <row r="913" spans="1:24" x14ac:dyDescent="0.25">
      <c r="A913">
        <v>8</v>
      </c>
      <c r="B913">
        <v>68</v>
      </c>
      <c r="C913" s="13">
        <f>Arrivals!F913</f>
        <v>3753.2771696837067</v>
      </c>
      <c r="D913" s="13">
        <f>Arrivals!K913</f>
        <v>300</v>
      </c>
      <c r="E913" s="14">
        <f>D913*8/Settings!$B$28+Settings!$B$29</f>
        <v>24.02</v>
      </c>
      <c r="F913" s="14">
        <f t="shared" si="214"/>
        <v>3753.2771696837067</v>
      </c>
      <c r="G913" s="14">
        <f t="shared" si="225"/>
        <v>3799.663575545213</v>
      </c>
      <c r="H913" s="14">
        <f t="shared" si="215"/>
        <v>3799.663575545213</v>
      </c>
      <c r="I913" s="14">
        <f>MOD(H913-Settings!$B$32,Settings!$B$33)</f>
        <v>199.66357554521301</v>
      </c>
      <c r="J913" s="14">
        <f>IF(I913&lt;Settings!$B$30,IF(Settings!$B$30-I913&gt;=E913,H913,H913+(Settings!$B$30-I913)+Settings!$B$31),H913+(Settings!$B$33-I913))</f>
        <v>3799.663575545213</v>
      </c>
      <c r="K913" s="14">
        <f t="shared" si="216"/>
        <v>3823.683575545213</v>
      </c>
      <c r="L913" s="14">
        <f t="shared" si="217"/>
        <v>3823.683575545213</v>
      </c>
      <c r="M913" s="14">
        <f t="shared" si="226"/>
        <v>3803.4112370368944</v>
      </c>
      <c r="N913" s="14">
        <f t="shared" si="218"/>
        <v>3823.683575545213</v>
      </c>
      <c r="O913" s="13">
        <f>Arrivals!I913</f>
        <v>2.2855464097572034</v>
      </c>
      <c r="P913" s="14">
        <f t="shared" si="219"/>
        <v>3825.96912195497</v>
      </c>
      <c r="Q913" s="14">
        <f t="shared" si="220"/>
        <v>72.69195227126329</v>
      </c>
      <c r="R913" s="14">
        <f t="shared" si="221"/>
        <v>46.386405861506319</v>
      </c>
      <c r="S913" s="14">
        <f t="shared" si="222"/>
        <v>0</v>
      </c>
      <c r="T913" s="14">
        <f t="shared" si="223"/>
        <v>0</v>
      </c>
      <c r="U913" s="14">
        <f t="shared" si="224"/>
        <v>46.386405861506319</v>
      </c>
      <c r="V913" t="str">
        <f>IF(MOD(C913-Settings!$B$32,Settings!$B$33)&lt;Settings!$B$30,"Up","Down")</f>
        <v>Up</v>
      </c>
      <c r="W913" s="15">
        <f>IF(OR(E913&gt;Settings!$B$30,Q913&gt;Settings!$B$37),0,1)</f>
        <v>1</v>
      </c>
      <c r="X913" s="15">
        <f>IF(AND(W913=1,Q913&lt;=Settings!$B$36),1,0)</f>
        <v>1</v>
      </c>
    </row>
    <row r="914" spans="1:24" x14ac:dyDescent="0.25">
      <c r="A914">
        <v>8</v>
      </c>
      <c r="B914">
        <v>69</v>
      </c>
      <c r="C914" s="13">
        <f>Arrivals!F914</f>
        <v>3833.2616263731275</v>
      </c>
      <c r="D914" s="13">
        <f>Arrivals!K914</f>
        <v>300</v>
      </c>
      <c r="E914" s="14">
        <f>D914*8/Settings!$B$28+Settings!$B$29</f>
        <v>24.02</v>
      </c>
      <c r="F914" s="14">
        <f t="shared" si="214"/>
        <v>3833.2616263731275</v>
      </c>
      <c r="G914" s="14">
        <f t="shared" si="225"/>
        <v>3823.683575545213</v>
      </c>
      <c r="H914" s="14">
        <f t="shared" si="215"/>
        <v>3833.2616263731275</v>
      </c>
      <c r="I914" s="14">
        <f>MOD(H914-Settings!$B$32,Settings!$B$33)</f>
        <v>233.26162637312746</v>
      </c>
      <c r="J914" s="14">
        <f>IF(I914&lt;Settings!$B$30,IF(Settings!$B$30-I914&gt;=E914,H914,H914+(Settings!$B$30-I914)+Settings!$B$31),H914+(Settings!$B$33-I914))</f>
        <v>3833.2616263731275</v>
      </c>
      <c r="K914" s="14">
        <f t="shared" si="216"/>
        <v>3857.2816263731274</v>
      </c>
      <c r="L914" s="14">
        <f t="shared" si="217"/>
        <v>3857.2816263731274</v>
      </c>
      <c r="M914" s="14">
        <f t="shared" si="226"/>
        <v>3825.96912195497</v>
      </c>
      <c r="N914" s="14">
        <f t="shared" si="218"/>
        <v>3857.2816263731274</v>
      </c>
      <c r="O914" s="13">
        <f>Arrivals!I914</f>
        <v>1.9391909107145924</v>
      </c>
      <c r="P914" s="14">
        <f t="shared" si="219"/>
        <v>3859.2208172838418</v>
      </c>
      <c r="Q914" s="14">
        <f t="shared" si="220"/>
        <v>25.959190910714369</v>
      </c>
      <c r="R914" s="14">
        <f t="shared" si="221"/>
        <v>0</v>
      </c>
      <c r="S914" s="14">
        <f t="shared" si="222"/>
        <v>0</v>
      </c>
      <c r="T914" s="14">
        <f t="shared" si="223"/>
        <v>0</v>
      </c>
      <c r="U914" s="14">
        <f t="shared" si="224"/>
        <v>0</v>
      </c>
      <c r="V914" t="str">
        <f>IF(MOD(C914-Settings!$B$32,Settings!$B$33)&lt;Settings!$B$30,"Up","Down")</f>
        <v>Up</v>
      </c>
      <c r="W914" s="15">
        <f>IF(OR(E914&gt;Settings!$B$30,Q914&gt;Settings!$B$37),0,1)</f>
        <v>1</v>
      </c>
      <c r="X914" s="15">
        <f>IF(AND(W914=1,Q914&lt;=Settings!$B$36),1,0)</f>
        <v>1</v>
      </c>
    </row>
    <row r="915" spans="1:24" x14ac:dyDescent="0.25">
      <c r="A915">
        <v>8</v>
      </c>
      <c r="B915">
        <v>70</v>
      </c>
      <c r="C915" s="13">
        <f>Arrivals!F915</f>
        <v>3884.6107424376573</v>
      </c>
      <c r="D915" s="13">
        <f>Arrivals!K915</f>
        <v>300</v>
      </c>
      <c r="E915" s="14">
        <f>D915*8/Settings!$B$28+Settings!$B$29</f>
        <v>24.02</v>
      </c>
      <c r="F915" s="14">
        <f t="shared" si="214"/>
        <v>3884.6107424376573</v>
      </c>
      <c r="G915" s="14">
        <f t="shared" si="225"/>
        <v>3857.2816263731274</v>
      </c>
      <c r="H915" s="14">
        <f t="shared" si="215"/>
        <v>3884.6107424376573</v>
      </c>
      <c r="I915" s="14">
        <f>MOD(H915-Settings!$B$32,Settings!$B$33)</f>
        <v>284.61074243765734</v>
      </c>
      <c r="J915" s="14">
        <f>IF(I915&lt;Settings!$B$30,IF(Settings!$B$30-I915&gt;=E915,H915,H915+(Settings!$B$30-I915)+Settings!$B$31),H915+(Settings!$B$33-I915))</f>
        <v>3884.6107424376573</v>
      </c>
      <c r="K915" s="14">
        <f t="shared" si="216"/>
        <v>3908.6307424376573</v>
      </c>
      <c r="L915" s="14">
        <f t="shared" si="217"/>
        <v>3908.6307424376573</v>
      </c>
      <c r="M915" s="14">
        <f t="shared" si="226"/>
        <v>3859.2208172838418</v>
      </c>
      <c r="N915" s="14">
        <f t="shared" si="218"/>
        <v>3908.6307424376573</v>
      </c>
      <c r="O915" s="13">
        <f>Arrivals!I915</f>
        <v>8.6126516050385789</v>
      </c>
      <c r="P915" s="14">
        <f t="shared" si="219"/>
        <v>3917.2433940426959</v>
      </c>
      <c r="Q915" s="14">
        <f t="shared" si="220"/>
        <v>32.632651605038518</v>
      </c>
      <c r="R915" s="14">
        <f t="shared" si="221"/>
        <v>0</v>
      </c>
      <c r="S915" s="14">
        <f t="shared" si="222"/>
        <v>0</v>
      </c>
      <c r="T915" s="14">
        <f t="shared" si="223"/>
        <v>0</v>
      </c>
      <c r="U915" s="14">
        <f t="shared" si="224"/>
        <v>0</v>
      </c>
      <c r="V915" t="str">
        <f>IF(MOD(C915-Settings!$B$32,Settings!$B$33)&lt;Settings!$B$30,"Up","Down")</f>
        <v>Up</v>
      </c>
      <c r="W915" s="15">
        <f>IF(OR(E915&gt;Settings!$B$30,Q915&gt;Settings!$B$37),0,1)</f>
        <v>1</v>
      </c>
      <c r="X915" s="15">
        <f>IF(AND(W915=1,Q915&lt;=Settings!$B$36),1,0)</f>
        <v>1</v>
      </c>
    </row>
    <row r="916" spans="1:24" x14ac:dyDescent="0.25">
      <c r="A916">
        <v>8</v>
      </c>
      <c r="B916">
        <v>71</v>
      </c>
      <c r="C916" s="13">
        <f>Arrivals!F916</f>
        <v>3891.883640073625</v>
      </c>
      <c r="D916" s="13">
        <f>Arrivals!K916</f>
        <v>300</v>
      </c>
      <c r="E916" s="14">
        <f>D916*8/Settings!$B$28+Settings!$B$29</f>
        <v>24.02</v>
      </c>
      <c r="F916" s="14">
        <f t="shared" si="214"/>
        <v>3891.883640073625</v>
      </c>
      <c r="G916" s="14">
        <f t="shared" si="225"/>
        <v>3908.6307424376573</v>
      </c>
      <c r="H916" s="14">
        <f t="shared" si="215"/>
        <v>3908.6307424376573</v>
      </c>
      <c r="I916" s="14">
        <f>MOD(H916-Settings!$B$32,Settings!$B$33)</f>
        <v>308.63074243765732</v>
      </c>
      <c r="J916" s="14">
        <f>IF(I916&lt;Settings!$B$30,IF(Settings!$B$30-I916&gt;=E916,H916,H916+(Settings!$B$30-I916)+Settings!$B$31),H916+(Settings!$B$33-I916))</f>
        <v>3908.6307424376573</v>
      </c>
      <c r="K916" s="14">
        <f t="shared" si="216"/>
        <v>3932.6507424376573</v>
      </c>
      <c r="L916" s="14">
        <f t="shared" si="217"/>
        <v>3932.6507424376573</v>
      </c>
      <c r="M916" s="14">
        <f t="shared" si="226"/>
        <v>3917.2433940426959</v>
      </c>
      <c r="N916" s="14">
        <f t="shared" si="218"/>
        <v>3932.6507424376573</v>
      </c>
      <c r="O916" s="13">
        <f>Arrivals!I916</f>
        <v>2.2706108130039158</v>
      </c>
      <c r="P916" s="14">
        <f t="shared" si="219"/>
        <v>3934.921353250661</v>
      </c>
      <c r="Q916" s="14">
        <f t="shared" si="220"/>
        <v>43.037713177036039</v>
      </c>
      <c r="R916" s="14">
        <f t="shared" si="221"/>
        <v>16.747102364032344</v>
      </c>
      <c r="S916" s="14">
        <f t="shared" si="222"/>
        <v>0</v>
      </c>
      <c r="T916" s="14">
        <f t="shared" si="223"/>
        <v>0</v>
      </c>
      <c r="U916" s="14">
        <f t="shared" si="224"/>
        <v>16.747102364032344</v>
      </c>
      <c r="V916" t="str">
        <f>IF(MOD(C916-Settings!$B$32,Settings!$B$33)&lt;Settings!$B$30,"Up","Down")</f>
        <v>Up</v>
      </c>
      <c r="W916" s="15">
        <f>IF(OR(E916&gt;Settings!$B$30,Q916&gt;Settings!$B$37),0,1)</f>
        <v>1</v>
      </c>
      <c r="X916" s="15">
        <f>IF(AND(W916=1,Q916&lt;=Settings!$B$36),1,0)</f>
        <v>1</v>
      </c>
    </row>
    <row r="917" spans="1:24" x14ac:dyDescent="0.25">
      <c r="A917">
        <v>8</v>
      </c>
      <c r="B917">
        <v>72</v>
      </c>
      <c r="C917" s="13">
        <f>Arrivals!F917</f>
        <v>3951.2150834641561</v>
      </c>
      <c r="D917" s="13">
        <f>Arrivals!K917</f>
        <v>300</v>
      </c>
      <c r="E917" s="14">
        <f>D917*8/Settings!$B$28+Settings!$B$29</f>
        <v>24.02</v>
      </c>
      <c r="F917" s="14">
        <f t="shared" si="214"/>
        <v>3951.2150834641561</v>
      </c>
      <c r="G917" s="14">
        <f t="shared" si="225"/>
        <v>3932.6507424376573</v>
      </c>
      <c r="H917" s="14">
        <f t="shared" si="215"/>
        <v>3951.2150834641561</v>
      </c>
      <c r="I917" s="14">
        <f>MOD(H917-Settings!$B$32,Settings!$B$33)</f>
        <v>351.21508346415612</v>
      </c>
      <c r="J917" s="14">
        <f>IF(I917&lt;Settings!$B$30,IF(Settings!$B$30-I917&gt;=E917,H917,H917+(Settings!$B$30-I917)+Settings!$B$31),H917+(Settings!$B$33-I917))</f>
        <v>3951.2150834641561</v>
      </c>
      <c r="K917" s="14">
        <f t="shared" si="216"/>
        <v>3975.2350834641561</v>
      </c>
      <c r="L917" s="14">
        <f t="shared" si="217"/>
        <v>3975.2350834641561</v>
      </c>
      <c r="M917" s="14">
        <f t="shared" si="226"/>
        <v>3934.921353250661</v>
      </c>
      <c r="N917" s="14">
        <f t="shared" si="218"/>
        <v>3975.2350834641561</v>
      </c>
      <c r="O917" s="13">
        <f>Arrivals!I917</f>
        <v>8.3885696458232264</v>
      </c>
      <c r="P917" s="14">
        <f t="shared" si="219"/>
        <v>3983.6236531099794</v>
      </c>
      <c r="Q917" s="14">
        <f t="shared" si="220"/>
        <v>32.408569645823263</v>
      </c>
      <c r="R917" s="14">
        <f t="shared" si="221"/>
        <v>0</v>
      </c>
      <c r="S917" s="14">
        <f t="shared" si="222"/>
        <v>0</v>
      </c>
      <c r="T917" s="14">
        <f t="shared" si="223"/>
        <v>0</v>
      </c>
      <c r="U917" s="14">
        <f t="shared" si="224"/>
        <v>0</v>
      </c>
      <c r="V917" t="str">
        <f>IF(MOD(C917-Settings!$B$32,Settings!$B$33)&lt;Settings!$B$30,"Up","Down")</f>
        <v>Up</v>
      </c>
      <c r="W917" s="15">
        <f>IF(OR(E917&gt;Settings!$B$30,Q917&gt;Settings!$B$37),0,1)</f>
        <v>1</v>
      </c>
      <c r="X917" s="15">
        <f>IF(AND(W917=1,Q917&lt;=Settings!$B$36),1,0)</f>
        <v>1</v>
      </c>
    </row>
    <row r="918" spans="1:24" x14ac:dyDescent="0.25">
      <c r="A918">
        <v>8</v>
      </c>
      <c r="B918">
        <v>73</v>
      </c>
      <c r="C918" s="13">
        <f>Arrivals!F918</f>
        <v>4039.5976697823021</v>
      </c>
      <c r="D918" s="13">
        <f>Arrivals!K918</f>
        <v>300</v>
      </c>
      <c r="E918" s="14">
        <f>D918*8/Settings!$B$28+Settings!$B$29</f>
        <v>24.02</v>
      </c>
      <c r="F918" s="14">
        <f t="shared" si="214"/>
        <v>4039.5976697823021</v>
      </c>
      <c r="G918" s="14">
        <f t="shared" si="225"/>
        <v>3975.2350834641561</v>
      </c>
      <c r="H918" s="14">
        <f t="shared" si="215"/>
        <v>4039.5976697823021</v>
      </c>
      <c r="I918" s="14">
        <f>MOD(H918-Settings!$B$32,Settings!$B$33)</f>
        <v>439.59766978230209</v>
      </c>
      <c r="J918" s="14">
        <f>IF(I918&lt;Settings!$B$30,IF(Settings!$B$30-I918&gt;=E918,H918,H918+(Settings!$B$30-I918)+Settings!$B$31),H918+(Settings!$B$33-I918))</f>
        <v>4039.5976697823021</v>
      </c>
      <c r="K918" s="14">
        <f t="shared" si="216"/>
        <v>4063.6176697823021</v>
      </c>
      <c r="L918" s="14">
        <f t="shared" si="217"/>
        <v>4063.6176697823021</v>
      </c>
      <c r="M918" s="14">
        <f t="shared" si="226"/>
        <v>3983.6236531099794</v>
      </c>
      <c r="N918" s="14">
        <f t="shared" si="218"/>
        <v>4063.6176697823021</v>
      </c>
      <c r="O918" s="13">
        <f>Arrivals!I918</f>
        <v>16.83209049039516</v>
      </c>
      <c r="P918" s="14">
        <f t="shared" si="219"/>
        <v>4080.4497602726974</v>
      </c>
      <c r="Q918" s="14">
        <f t="shared" si="220"/>
        <v>40.852090490395312</v>
      </c>
      <c r="R918" s="14">
        <f t="shared" si="221"/>
        <v>0</v>
      </c>
      <c r="S918" s="14">
        <f t="shared" si="222"/>
        <v>0</v>
      </c>
      <c r="T918" s="14">
        <f t="shared" si="223"/>
        <v>0</v>
      </c>
      <c r="U918" s="14">
        <f t="shared" si="224"/>
        <v>0</v>
      </c>
      <c r="V918" t="str">
        <f>IF(MOD(C918-Settings!$B$32,Settings!$B$33)&lt;Settings!$B$30,"Up","Down")</f>
        <v>Up</v>
      </c>
      <c r="W918" s="15">
        <f>IF(OR(E918&gt;Settings!$B$30,Q918&gt;Settings!$B$37),0,1)</f>
        <v>1</v>
      </c>
      <c r="X918" s="15">
        <f>IF(AND(W918=1,Q918&lt;=Settings!$B$36),1,0)</f>
        <v>1</v>
      </c>
    </row>
    <row r="919" spans="1:24" x14ac:dyDescent="0.25">
      <c r="A919">
        <v>8</v>
      </c>
      <c r="B919">
        <v>74</v>
      </c>
      <c r="C919" s="13">
        <f>Arrivals!F919</f>
        <v>4068.6820865754585</v>
      </c>
      <c r="D919" s="13">
        <f>Arrivals!K919</f>
        <v>300</v>
      </c>
      <c r="E919" s="14">
        <f>D919*8/Settings!$B$28+Settings!$B$29</f>
        <v>24.02</v>
      </c>
      <c r="F919" s="14">
        <f t="shared" si="214"/>
        <v>4068.6820865754585</v>
      </c>
      <c r="G919" s="14">
        <f t="shared" si="225"/>
        <v>4063.6176697823021</v>
      </c>
      <c r="H919" s="14">
        <f t="shared" si="215"/>
        <v>4068.6820865754585</v>
      </c>
      <c r="I919" s="14">
        <f>MOD(H919-Settings!$B$32,Settings!$B$33)</f>
        <v>468.68208657545847</v>
      </c>
      <c r="J919" s="14">
        <f>IF(I919&lt;Settings!$B$30,IF(Settings!$B$30-I919&gt;=E919,H919,H919+(Settings!$B$30-I919)+Settings!$B$31),H919+(Settings!$B$33-I919))</f>
        <v>4068.6820865754585</v>
      </c>
      <c r="K919" s="14">
        <f t="shared" si="216"/>
        <v>4092.7020865754585</v>
      </c>
      <c r="L919" s="14">
        <f t="shared" si="217"/>
        <v>4092.7020865754585</v>
      </c>
      <c r="M919" s="14">
        <f t="shared" si="226"/>
        <v>4080.4497602726974</v>
      </c>
      <c r="N919" s="14">
        <f t="shared" si="218"/>
        <v>4092.7020865754585</v>
      </c>
      <c r="O919" s="13">
        <f>Arrivals!I919</f>
        <v>16.345084531492699</v>
      </c>
      <c r="P919" s="14">
        <f t="shared" si="219"/>
        <v>4109.0471711069513</v>
      </c>
      <c r="Q919" s="14">
        <f t="shared" si="220"/>
        <v>40.365084531492812</v>
      </c>
      <c r="R919" s="14">
        <f t="shared" si="221"/>
        <v>0</v>
      </c>
      <c r="S919" s="14">
        <f t="shared" si="222"/>
        <v>0</v>
      </c>
      <c r="T919" s="14">
        <f t="shared" si="223"/>
        <v>0</v>
      </c>
      <c r="U919" s="14">
        <f t="shared" si="224"/>
        <v>0</v>
      </c>
      <c r="V919" t="str">
        <f>IF(MOD(C919-Settings!$B$32,Settings!$B$33)&lt;Settings!$B$30,"Up","Down")</f>
        <v>Up</v>
      </c>
      <c r="W919" s="15">
        <f>IF(OR(E919&gt;Settings!$B$30,Q919&gt;Settings!$B$37),0,1)</f>
        <v>1</v>
      </c>
      <c r="X919" s="15">
        <f>IF(AND(W919=1,Q919&lt;=Settings!$B$36),1,0)</f>
        <v>1</v>
      </c>
    </row>
    <row r="920" spans="1:24" x14ac:dyDescent="0.25">
      <c r="A920">
        <v>8</v>
      </c>
      <c r="B920">
        <v>75</v>
      </c>
      <c r="C920" s="13">
        <f>Arrivals!F920</f>
        <v>4089.1702927076203</v>
      </c>
      <c r="D920" s="13">
        <f>Arrivals!K920</f>
        <v>300</v>
      </c>
      <c r="E920" s="14">
        <f>D920*8/Settings!$B$28+Settings!$B$29</f>
        <v>24.02</v>
      </c>
      <c r="F920" s="14">
        <f t="shared" si="214"/>
        <v>4089.1702927076203</v>
      </c>
      <c r="G920" s="14">
        <f t="shared" si="225"/>
        <v>4092.7020865754585</v>
      </c>
      <c r="H920" s="14">
        <f t="shared" si="215"/>
        <v>4092.7020865754585</v>
      </c>
      <c r="I920" s="14">
        <f>MOD(H920-Settings!$B$32,Settings!$B$33)</f>
        <v>492.70208657545845</v>
      </c>
      <c r="J920" s="14">
        <f>IF(I920&lt;Settings!$B$30,IF(Settings!$B$30-I920&gt;=E920,H920,H920+(Settings!$B$30-I920)+Settings!$B$31),H920+(Settings!$B$33-I920))</f>
        <v>4092.7020865754585</v>
      </c>
      <c r="K920" s="14">
        <f t="shared" si="216"/>
        <v>4116.7220865754589</v>
      </c>
      <c r="L920" s="14">
        <f t="shared" si="217"/>
        <v>4116.7220865754589</v>
      </c>
      <c r="M920" s="14">
        <f t="shared" si="226"/>
        <v>4109.0471711069513</v>
      </c>
      <c r="N920" s="14">
        <f t="shared" si="218"/>
        <v>4116.7220865754589</v>
      </c>
      <c r="O920" s="13">
        <f>Arrivals!I920</f>
        <v>3.7939910135011563</v>
      </c>
      <c r="P920" s="14">
        <f t="shared" si="219"/>
        <v>4120.5160775889599</v>
      </c>
      <c r="Q920" s="14">
        <f t="shared" si="220"/>
        <v>31.345784881339569</v>
      </c>
      <c r="R920" s="14">
        <f t="shared" si="221"/>
        <v>3.5317938678381324</v>
      </c>
      <c r="S920" s="14">
        <f t="shared" si="222"/>
        <v>0</v>
      </c>
      <c r="T920" s="14">
        <f t="shared" si="223"/>
        <v>0</v>
      </c>
      <c r="U920" s="14">
        <f t="shared" si="224"/>
        <v>3.5317938678381324</v>
      </c>
      <c r="V920" t="str">
        <f>IF(MOD(C920-Settings!$B$32,Settings!$B$33)&lt;Settings!$B$30,"Up","Down")</f>
        <v>Up</v>
      </c>
      <c r="W920" s="15">
        <f>IF(OR(E920&gt;Settings!$B$30,Q920&gt;Settings!$B$37),0,1)</f>
        <v>1</v>
      </c>
      <c r="X920" s="15">
        <f>IF(AND(W920=1,Q920&lt;=Settings!$B$36),1,0)</f>
        <v>1</v>
      </c>
    </row>
    <row r="921" spans="1:24" x14ac:dyDescent="0.25">
      <c r="A921">
        <v>8</v>
      </c>
      <c r="B921">
        <v>76</v>
      </c>
      <c r="C921" s="13">
        <f>Arrivals!F921</f>
        <v>4202.8741662449829</v>
      </c>
      <c r="D921" s="13">
        <f>Arrivals!K921</f>
        <v>300</v>
      </c>
      <c r="E921" s="14">
        <f>D921*8/Settings!$B$28+Settings!$B$29</f>
        <v>24.02</v>
      </c>
      <c r="F921" s="14">
        <f t="shared" si="214"/>
        <v>4202.8741662449829</v>
      </c>
      <c r="G921" s="14">
        <f t="shared" si="225"/>
        <v>4116.7220865754589</v>
      </c>
      <c r="H921" s="14">
        <f t="shared" si="215"/>
        <v>4202.8741662449829</v>
      </c>
      <c r="I921" s="14">
        <f>MOD(H921-Settings!$B$32,Settings!$B$33)</f>
        <v>602.87416624498292</v>
      </c>
      <c r="J921" s="14">
        <f>IF(I921&lt;Settings!$B$30,IF(Settings!$B$30-I921&gt;=E921,H921,H921+(Settings!$B$30-I921)+Settings!$B$31),H921+(Settings!$B$33-I921))</f>
        <v>4320</v>
      </c>
      <c r="K921" s="14">
        <f t="shared" si="216"/>
        <v>4344.0200000000004</v>
      </c>
      <c r="L921" s="14">
        <f t="shared" si="217"/>
        <v>4344.0200000000004</v>
      </c>
      <c r="M921" s="14">
        <f t="shared" si="226"/>
        <v>4120.5160775889599</v>
      </c>
      <c r="N921" s="14">
        <f t="shared" si="218"/>
        <v>4344.0200000000004</v>
      </c>
      <c r="O921" s="13">
        <f>Arrivals!I921</f>
        <v>1.2684062924444315</v>
      </c>
      <c r="P921" s="14">
        <f t="shared" si="219"/>
        <v>4345.288406292445</v>
      </c>
      <c r="Q921" s="14">
        <f t="shared" si="220"/>
        <v>142.41424004746204</v>
      </c>
      <c r="R921" s="14">
        <f t="shared" si="221"/>
        <v>0</v>
      </c>
      <c r="S921" s="14">
        <f t="shared" si="222"/>
        <v>117.12583375501708</v>
      </c>
      <c r="T921" s="14">
        <f t="shared" si="223"/>
        <v>0</v>
      </c>
      <c r="U921" s="14">
        <f t="shared" si="224"/>
        <v>117.12583375501708</v>
      </c>
      <c r="V921" t="str">
        <f>IF(MOD(C921-Settings!$B$32,Settings!$B$33)&lt;Settings!$B$30,"Up","Down")</f>
        <v>Down</v>
      </c>
      <c r="W921" s="15">
        <f>IF(OR(E921&gt;Settings!$B$30,Q921&gt;Settings!$B$37),0,1)</f>
        <v>1</v>
      </c>
      <c r="X921" s="15">
        <f>IF(AND(W921=1,Q921&lt;=Settings!$B$36),1,0)</f>
        <v>0</v>
      </c>
    </row>
    <row r="922" spans="1:24" x14ac:dyDescent="0.25">
      <c r="A922">
        <v>8</v>
      </c>
      <c r="B922">
        <v>77</v>
      </c>
      <c r="C922" s="13">
        <f>Arrivals!F922</f>
        <v>4289.2152233674378</v>
      </c>
      <c r="D922" s="13">
        <f>Arrivals!K922</f>
        <v>300</v>
      </c>
      <c r="E922" s="14">
        <f>D922*8/Settings!$B$28+Settings!$B$29</f>
        <v>24.02</v>
      </c>
      <c r="F922" s="14">
        <f t="shared" si="214"/>
        <v>4289.2152233674378</v>
      </c>
      <c r="G922" s="14">
        <f t="shared" si="225"/>
        <v>4344.0200000000004</v>
      </c>
      <c r="H922" s="14">
        <f t="shared" si="215"/>
        <v>4344.0200000000004</v>
      </c>
      <c r="I922" s="14">
        <f>MOD(H922-Settings!$B$32,Settings!$B$33)</f>
        <v>24.020000000000437</v>
      </c>
      <c r="J922" s="14">
        <f>IF(I922&lt;Settings!$B$30,IF(Settings!$B$30-I922&gt;=E922,H922,H922+(Settings!$B$30-I922)+Settings!$B$31),H922+(Settings!$B$33-I922))</f>
        <v>4344.0200000000004</v>
      </c>
      <c r="K922" s="14">
        <f t="shared" si="216"/>
        <v>4368.0400000000009</v>
      </c>
      <c r="L922" s="14">
        <f t="shared" si="217"/>
        <v>4368.0400000000009</v>
      </c>
      <c r="M922" s="14">
        <f t="shared" si="226"/>
        <v>4345.288406292445</v>
      </c>
      <c r="N922" s="14">
        <f t="shared" si="218"/>
        <v>4368.0400000000009</v>
      </c>
      <c r="O922" s="13">
        <f>Arrivals!I922</f>
        <v>0.83448553182930163</v>
      </c>
      <c r="P922" s="14">
        <f t="shared" si="219"/>
        <v>4368.87448553183</v>
      </c>
      <c r="Q922" s="14">
        <f t="shared" si="220"/>
        <v>79.659262164392203</v>
      </c>
      <c r="R922" s="14">
        <f t="shared" si="221"/>
        <v>54.804776632562607</v>
      </c>
      <c r="S922" s="14">
        <f t="shared" si="222"/>
        <v>0</v>
      </c>
      <c r="T922" s="14">
        <f t="shared" si="223"/>
        <v>0</v>
      </c>
      <c r="U922" s="14">
        <f t="shared" si="224"/>
        <v>54.804776632562607</v>
      </c>
      <c r="V922" t="str">
        <f>IF(MOD(C922-Settings!$B$32,Settings!$B$33)&lt;Settings!$B$30,"Up","Down")</f>
        <v>Down</v>
      </c>
      <c r="W922" s="15">
        <f>IF(OR(E922&gt;Settings!$B$30,Q922&gt;Settings!$B$37),0,1)</f>
        <v>1</v>
      </c>
      <c r="X922" s="15">
        <f>IF(AND(W922=1,Q922&lt;=Settings!$B$36),1,0)</f>
        <v>1</v>
      </c>
    </row>
    <row r="923" spans="1:24" x14ac:dyDescent="0.25">
      <c r="A923">
        <v>8</v>
      </c>
      <c r="B923">
        <v>78</v>
      </c>
      <c r="C923" s="13">
        <f>Arrivals!F923</f>
        <v>4291.7490626457311</v>
      </c>
      <c r="D923" s="13">
        <f>Arrivals!K923</f>
        <v>300</v>
      </c>
      <c r="E923" s="14">
        <f>D923*8/Settings!$B$28+Settings!$B$29</f>
        <v>24.02</v>
      </c>
      <c r="F923" s="14">
        <f t="shared" si="214"/>
        <v>4291.7490626457311</v>
      </c>
      <c r="G923" s="14">
        <f t="shared" si="225"/>
        <v>4368.0400000000009</v>
      </c>
      <c r="H923" s="14">
        <f t="shared" si="215"/>
        <v>4368.0400000000009</v>
      </c>
      <c r="I923" s="14">
        <f>MOD(H923-Settings!$B$32,Settings!$B$33)</f>
        <v>48.040000000000873</v>
      </c>
      <c r="J923" s="14">
        <f>IF(I923&lt;Settings!$B$30,IF(Settings!$B$30-I923&gt;=E923,H923,H923+(Settings!$B$30-I923)+Settings!$B$31),H923+(Settings!$B$33-I923))</f>
        <v>4368.0400000000009</v>
      </c>
      <c r="K923" s="14">
        <f t="shared" si="216"/>
        <v>4392.0600000000013</v>
      </c>
      <c r="L923" s="14">
        <f t="shared" si="217"/>
        <v>4392.0600000000013</v>
      </c>
      <c r="M923" s="14">
        <f t="shared" si="226"/>
        <v>4368.87448553183</v>
      </c>
      <c r="N923" s="14">
        <f t="shared" si="218"/>
        <v>4392.0600000000013</v>
      </c>
      <c r="O923" s="13">
        <f>Arrivals!I923</f>
        <v>5.0358429645708762</v>
      </c>
      <c r="P923" s="14">
        <f t="shared" si="219"/>
        <v>4397.0958429645725</v>
      </c>
      <c r="Q923" s="14">
        <f t="shared" si="220"/>
        <v>105.34678031884141</v>
      </c>
      <c r="R923" s="14">
        <f t="shared" si="221"/>
        <v>76.290937354269772</v>
      </c>
      <c r="S923" s="14">
        <f t="shared" si="222"/>
        <v>0</v>
      </c>
      <c r="T923" s="14">
        <f t="shared" si="223"/>
        <v>0</v>
      </c>
      <c r="U923" s="14">
        <f t="shared" si="224"/>
        <v>76.290937354269772</v>
      </c>
      <c r="V923" t="str">
        <f>IF(MOD(C923-Settings!$B$32,Settings!$B$33)&lt;Settings!$B$30,"Up","Down")</f>
        <v>Down</v>
      </c>
      <c r="W923" s="15">
        <f>IF(OR(E923&gt;Settings!$B$30,Q923&gt;Settings!$B$37),0,1)</f>
        <v>1</v>
      </c>
      <c r="X923" s="15">
        <f>IF(AND(W923=1,Q923&lt;=Settings!$B$36),1,0)</f>
        <v>1</v>
      </c>
    </row>
    <row r="924" spans="1:24" x14ac:dyDescent="0.25">
      <c r="A924">
        <v>8</v>
      </c>
      <c r="B924">
        <v>79</v>
      </c>
      <c r="C924" s="13">
        <f>Arrivals!F924</f>
        <v>4584.0210999069723</v>
      </c>
      <c r="D924" s="13">
        <f>Arrivals!K924</f>
        <v>300</v>
      </c>
      <c r="E924" s="14">
        <f>D924*8/Settings!$B$28+Settings!$B$29</f>
        <v>24.02</v>
      </c>
      <c r="F924" s="14">
        <f t="shared" si="214"/>
        <v>4584.0210999069723</v>
      </c>
      <c r="G924" s="14">
        <f t="shared" si="225"/>
        <v>4392.0600000000013</v>
      </c>
      <c r="H924" s="14">
        <f t="shared" si="215"/>
        <v>4584.0210999069723</v>
      </c>
      <c r="I924" s="14">
        <f>MOD(H924-Settings!$B$32,Settings!$B$33)</f>
        <v>264.02109990697227</v>
      </c>
      <c r="J924" s="14">
        <f>IF(I924&lt;Settings!$B$30,IF(Settings!$B$30-I924&gt;=E924,H924,H924+(Settings!$B$30-I924)+Settings!$B$31),H924+(Settings!$B$33-I924))</f>
        <v>4584.0210999069723</v>
      </c>
      <c r="K924" s="14">
        <f t="shared" si="216"/>
        <v>4608.0410999069727</v>
      </c>
      <c r="L924" s="14">
        <f t="shared" si="217"/>
        <v>4608.0410999069727</v>
      </c>
      <c r="M924" s="14">
        <f t="shared" si="226"/>
        <v>4397.0958429645725</v>
      </c>
      <c r="N924" s="14">
        <f t="shared" si="218"/>
        <v>4608.0410999069727</v>
      </c>
      <c r="O924" s="13">
        <f>Arrivals!I924</f>
        <v>4.4306083688544033</v>
      </c>
      <c r="P924" s="14">
        <f t="shared" si="219"/>
        <v>4612.471708275827</v>
      </c>
      <c r="Q924" s="14">
        <f t="shared" si="220"/>
        <v>28.450608368854773</v>
      </c>
      <c r="R924" s="14">
        <f t="shared" si="221"/>
        <v>0</v>
      </c>
      <c r="S924" s="14">
        <f t="shared" si="222"/>
        <v>0</v>
      </c>
      <c r="T924" s="14">
        <f t="shared" si="223"/>
        <v>0</v>
      </c>
      <c r="U924" s="14">
        <f t="shared" si="224"/>
        <v>0</v>
      </c>
      <c r="V924" t="str">
        <f>IF(MOD(C924-Settings!$B$32,Settings!$B$33)&lt;Settings!$B$30,"Up","Down")</f>
        <v>Up</v>
      </c>
      <c r="W924" s="15">
        <f>IF(OR(E924&gt;Settings!$B$30,Q924&gt;Settings!$B$37),0,1)</f>
        <v>1</v>
      </c>
      <c r="X924" s="15">
        <f>IF(AND(W924=1,Q924&lt;=Settings!$B$36),1,0)</f>
        <v>1</v>
      </c>
    </row>
    <row r="925" spans="1:24" x14ac:dyDescent="0.25">
      <c r="A925">
        <v>8</v>
      </c>
      <c r="B925">
        <v>80</v>
      </c>
      <c r="C925" s="13">
        <f>Arrivals!F925</f>
        <v>4596.5530785958044</v>
      </c>
      <c r="D925" s="13">
        <f>Arrivals!K925</f>
        <v>300</v>
      </c>
      <c r="E925" s="14">
        <f>D925*8/Settings!$B$28+Settings!$B$29</f>
        <v>24.02</v>
      </c>
      <c r="F925" s="14">
        <f t="shared" si="214"/>
        <v>4596.5530785958044</v>
      </c>
      <c r="G925" s="14">
        <f t="shared" si="225"/>
        <v>4608.0410999069727</v>
      </c>
      <c r="H925" s="14">
        <f t="shared" si="215"/>
        <v>4608.0410999069727</v>
      </c>
      <c r="I925" s="14">
        <f>MOD(H925-Settings!$B$32,Settings!$B$33)</f>
        <v>288.0410999069727</v>
      </c>
      <c r="J925" s="14">
        <f>IF(I925&lt;Settings!$B$30,IF(Settings!$B$30-I925&gt;=E925,H925,H925+(Settings!$B$30-I925)+Settings!$B$31),H925+(Settings!$B$33-I925))</f>
        <v>4608.0410999069727</v>
      </c>
      <c r="K925" s="14">
        <f t="shared" si="216"/>
        <v>4632.0610999069731</v>
      </c>
      <c r="L925" s="14">
        <f t="shared" si="217"/>
        <v>4632.0610999069731</v>
      </c>
      <c r="M925" s="14">
        <f t="shared" si="226"/>
        <v>4612.471708275827</v>
      </c>
      <c r="N925" s="14">
        <f t="shared" si="218"/>
        <v>4632.0610999069731</v>
      </c>
      <c r="O925" s="13">
        <f>Arrivals!I925</f>
        <v>0.34415673364211641</v>
      </c>
      <c r="P925" s="14">
        <f t="shared" si="219"/>
        <v>4632.4052566406153</v>
      </c>
      <c r="Q925" s="14">
        <f t="shared" si="220"/>
        <v>35.852178044810898</v>
      </c>
      <c r="R925" s="14">
        <f t="shared" si="221"/>
        <v>11.488021311168268</v>
      </c>
      <c r="S925" s="14">
        <f t="shared" si="222"/>
        <v>0</v>
      </c>
      <c r="T925" s="14">
        <f t="shared" si="223"/>
        <v>0</v>
      </c>
      <c r="U925" s="14">
        <f t="shared" si="224"/>
        <v>11.488021311168268</v>
      </c>
      <c r="V925" t="str">
        <f>IF(MOD(C925-Settings!$B$32,Settings!$B$33)&lt;Settings!$B$30,"Up","Down")</f>
        <v>Up</v>
      </c>
      <c r="W925" s="15">
        <f>IF(OR(E925&gt;Settings!$B$30,Q925&gt;Settings!$B$37),0,1)</f>
        <v>1</v>
      </c>
      <c r="X925" s="15">
        <f>IF(AND(W925=1,Q925&lt;=Settings!$B$36),1,0)</f>
        <v>1</v>
      </c>
    </row>
    <row r="926" spans="1:24" x14ac:dyDescent="0.25">
      <c r="A926">
        <v>8</v>
      </c>
      <c r="B926">
        <v>81</v>
      </c>
      <c r="C926" s="13">
        <f>Arrivals!F926</f>
        <v>4600.0760933325273</v>
      </c>
      <c r="D926" s="13">
        <f>Arrivals!K926</f>
        <v>300</v>
      </c>
      <c r="E926" s="14">
        <f>D926*8/Settings!$B$28+Settings!$B$29</f>
        <v>24.02</v>
      </c>
      <c r="F926" s="14">
        <f t="shared" si="214"/>
        <v>4600.0760933325273</v>
      </c>
      <c r="G926" s="14">
        <f t="shared" si="225"/>
        <v>4632.0610999069731</v>
      </c>
      <c r="H926" s="14">
        <f t="shared" si="215"/>
        <v>4632.0610999069731</v>
      </c>
      <c r="I926" s="14">
        <f>MOD(H926-Settings!$B$32,Settings!$B$33)</f>
        <v>312.06109990697314</v>
      </c>
      <c r="J926" s="14">
        <f>IF(I926&lt;Settings!$B$30,IF(Settings!$B$30-I926&gt;=E926,H926,H926+(Settings!$B$30-I926)+Settings!$B$31),H926+(Settings!$B$33-I926))</f>
        <v>4632.0610999069731</v>
      </c>
      <c r="K926" s="14">
        <f t="shared" si="216"/>
        <v>4656.0810999069736</v>
      </c>
      <c r="L926" s="14">
        <f t="shared" si="217"/>
        <v>4656.0810999069736</v>
      </c>
      <c r="M926" s="14">
        <f t="shared" si="226"/>
        <v>4632.4052566406153</v>
      </c>
      <c r="N926" s="14">
        <f t="shared" si="218"/>
        <v>4656.0810999069736</v>
      </c>
      <c r="O926" s="13">
        <f>Arrivals!I926</f>
        <v>3.6455196977370457</v>
      </c>
      <c r="P926" s="14">
        <f t="shared" si="219"/>
        <v>4659.7266196047103</v>
      </c>
      <c r="Q926" s="14">
        <f t="shared" si="220"/>
        <v>59.650526272183015</v>
      </c>
      <c r="R926" s="14">
        <f t="shared" si="221"/>
        <v>31.985006574445833</v>
      </c>
      <c r="S926" s="14">
        <f t="shared" si="222"/>
        <v>0</v>
      </c>
      <c r="T926" s="14">
        <f t="shared" si="223"/>
        <v>0</v>
      </c>
      <c r="U926" s="14">
        <f t="shared" si="224"/>
        <v>31.985006574445833</v>
      </c>
      <c r="V926" t="str">
        <f>IF(MOD(C926-Settings!$B$32,Settings!$B$33)&lt;Settings!$B$30,"Up","Down")</f>
        <v>Up</v>
      </c>
      <c r="W926" s="15">
        <f>IF(OR(E926&gt;Settings!$B$30,Q926&gt;Settings!$B$37),0,1)</f>
        <v>1</v>
      </c>
      <c r="X926" s="15">
        <f>IF(AND(W926=1,Q926&lt;=Settings!$B$36),1,0)</f>
        <v>1</v>
      </c>
    </row>
    <row r="927" spans="1:24" x14ac:dyDescent="0.25">
      <c r="A927">
        <v>8</v>
      </c>
      <c r="B927">
        <v>82</v>
      </c>
      <c r="C927" s="13">
        <f>Arrivals!F927</f>
        <v>4635.0189814725518</v>
      </c>
      <c r="D927" s="13">
        <f>Arrivals!K927</f>
        <v>300</v>
      </c>
      <c r="E927" s="14">
        <f>D927*8/Settings!$B$28+Settings!$B$29</f>
        <v>24.02</v>
      </c>
      <c r="F927" s="14">
        <f t="shared" si="214"/>
        <v>4635.0189814725518</v>
      </c>
      <c r="G927" s="14">
        <f t="shared" si="225"/>
        <v>4656.0810999069736</v>
      </c>
      <c r="H927" s="14">
        <f t="shared" si="215"/>
        <v>4656.0810999069736</v>
      </c>
      <c r="I927" s="14">
        <f>MOD(H927-Settings!$B$32,Settings!$B$33)</f>
        <v>336.08109990697358</v>
      </c>
      <c r="J927" s="14">
        <f>IF(I927&lt;Settings!$B$30,IF(Settings!$B$30-I927&gt;=E927,H927,H927+(Settings!$B$30-I927)+Settings!$B$31),H927+(Settings!$B$33-I927))</f>
        <v>4656.0810999069736</v>
      </c>
      <c r="K927" s="14">
        <f t="shared" si="216"/>
        <v>4680.101099906974</v>
      </c>
      <c r="L927" s="14">
        <f t="shared" si="217"/>
        <v>4680.101099906974</v>
      </c>
      <c r="M927" s="14">
        <f t="shared" si="226"/>
        <v>4659.7266196047103</v>
      </c>
      <c r="N927" s="14">
        <f t="shared" si="218"/>
        <v>4680.101099906974</v>
      </c>
      <c r="O927" s="13">
        <f>Arrivals!I927</f>
        <v>0.44116733766994853</v>
      </c>
      <c r="P927" s="14">
        <f t="shared" si="219"/>
        <v>4680.5422672446439</v>
      </c>
      <c r="Q927" s="14">
        <f t="shared" si="220"/>
        <v>45.523285772092095</v>
      </c>
      <c r="R927" s="14">
        <f t="shared" si="221"/>
        <v>21.062118434421791</v>
      </c>
      <c r="S927" s="14">
        <f t="shared" si="222"/>
        <v>0</v>
      </c>
      <c r="T927" s="14">
        <f t="shared" si="223"/>
        <v>0</v>
      </c>
      <c r="U927" s="14">
        <f t="shared" si="224"/>
        <v>21.062118434421791</v>
      </c>
      <c r="V927" t="str">
        <f>IF(MOD(C927-Settings!$B$32,Settings!$B$33)&lt;Settings!$B$30,"Up","Down")</f>
        <v>Up</v>
      </c>
      <c r="W927" s="15">
        <f>IF(OR(E927&gt;Settings!$B$30,Q927&gt;Settings!$B$37),0,1)</f>
        <v>1</v>
      </c>
      <c r="X927" s="15">
        <f>IF(AND(W927=1,Q927&lt;=Settings!$B$36),1,0)</f>
        <v>1</v>
      </c>
    </row>
    <row r="928" spans="1:24" x14ac:dyDescent="0.25">
      <c r="A928">
        <v>8</v>
      </c>
      <c r="B928">
        <v>83</v>
      </c>
      <c r="C928" s="13">
        <f>Arrivals!F928</f>
        <v>4646.3158047436464</v>
      </c>
      <c r="D928" s="13">
        <f>Arrivals!K928</f>
        <v>300</v>
      </c>
      <c r="E928" s="14">
        <f>D928*8/Settings!$B$28+Settings!$B$29</f>
        <v>24.02</v>
      </c>
      <c r="F928" s="14">
        <f t="shared" si="214"/>
        <v>4646.3158047436464</v>
      </c>
      <c r="G928" s="14">
        <f t="shared" si="225"/>
        <v>4680.101099906974</v>
      </c>
      <c r="H928" s="14">
        <f t="shared" si="215"/>
        <v>4680.101099906974</v>
      </c>
      <c r="I928" s="14">
        <f>MOD(H928-Settings!$B$32,Settings!$B$33)</f>
        <v>360.10109990697401</v>
      </c>
      <c r="J928" s="14">
        <f>IF(I928&lt;Settings!$B$30,IF(Settings!$B$30-I928&gt;=E928,H928,H928+(Settings!$B$30-I928)+Settings!$B$31),H928+(Settings!$B$33-I928))</f>
        <v>4680.101099906974</v>
      </c>
      <c r="K928" s="14">
        <f t="shared" si="216"/>
        <v>4704.1210999069745</v>
      </c>
      <c r="L928" s="14">
        <f t="shared" si="217"/>
        <v>4704.1210999069745</v>
      </c>
      <c r="M928" s="14">
        <f t="shared" si="226"/>
        <v>4680.5422672446439</v>
      </c>
      <c r="N928" s="14">
        <f t="shared" si="218"/>
        <v>4704.1210999069745</v>
      </c>
      <c r="O928" s="13">
        <f>Arrivals!I928</f>
        <v>0.46159377026128723</v>
      </c>
      <c r="P928" s="14">
        <f t="shared" si="219"/>
        <v>4704.5826936772355</v>
      </c>
      <c r="Q928" s="14">
        <f t="shared" si="220"/>
        <v>58.266888933589144</v>
      </c>
      <c r="R928" s="14">
        <f t="shared" si="221"/>
        <v>33.785295163327646</v>
      </c>
      <c r="S928" s="14">
        <f t="shared" si="222"/>
        <v>0</v>
      </c>
      <c r="T928" s="14">
        <f t="shared" si="223"/>
        <v>0</v>
      </c>
      <c r="U928" s="14">
        <f t="shared" si="224"/>
        <v>33.785295163327646</v>
      </c>
      <c r="V928" t="str">
        <f>IF(MOD(C928-Settings!$B$32,Settings!$B$33)&lt;Settings!$B$30,"Up","Down")</f>
        <v>Up</v>
      </c>
      <c r="W928" s="15">
        <f>IF(OR(E928&gt;Settings!$B$30,Q928&gt;Settings!$B$37),0,1)</f>
        <v>1</v>
      </c>
      <c r="X928" s="15">
        <f>IF(AND(W928=1,Q928&lt;=Settings!$B$36),1,0)</f>
        <v>1</v>
      </c>
    </row>
    <row r="929" spans="1:24" x14ac:dyDescent="0.25">
      <c r="A929">
        <v>8</v>
      </c>
      <c r="B929">
        <v>84</v>
      </c>
      <c r="C929" s="13">
        <f>Arrivals!F929</f>
        <v>4674.6984356408138</v>
      </c>
      <c r="D929" s="13">
        <f>Arrivals!K929</f>
        <v>300</v>
      </c>
      <c r="E929" s="14">
        <f>D929*8/Settings!$B$28+Settings!$B$29</f>
        <v>24.02</v>
      </c>
      <c r="F929" s="14">
        <f t="shared" si="214"/>
        <v>4674.6984356408138</v>
      </c>
      <c r="G929" s="14">
        <f t="shared" si="225"/>
        <v>4704.1210999069745</v>
      </c>
      <c r="H929" s="14">
        <f t="shared" si="215"/>
        <v>4704.1210999069745</v>
      </c>
      <c r="I929" s="14">
        <f>MOD(H929-Settings!$B$32,Settings!$B$33)</f>
        <v>384.12109990697445</v>
      </c>
      <c r="J929" s="14">
        <f>IF(I929&lt;Settings!$B$30,IF(Settings!$B$30-I929&gt;=E929,H929,H929+(Settings!$B$30-I929)+Settings!$B$31),H929+(Settings!$B$33-I929))</f>
        <v>4704.1210999069745</v>
      </c>
      <c r="K929" s="14">
        <f t="shared" si="216"/>
        <v>4728.1410999069749</v>
      </c>
      <c r="L929" s="14">
        <f t="shared" si="217"/>
        <v>4728.1410999069749</v>
      </c>
      <c r="M929" s="14">
        <f t="shared" si="226"/>
        <v>4704.5826936772355</v>
      </c>
      <c r="N929" s="14">
        <f t="shared" si="218"/>
        <v>4728.1410999069749</v>
      </c>
      <c r="O929" s="13">
        <f>Arrivals!I929</f>
        <v>6.0054638907266504</v>
      </c>
      <c r="P929" s="14">
        <f t="shared" si="219"/>
        <v>4734.1465637977017</v>
      </c>
      <c r="Q929" s="14">
        <f t="shared" si="220"/>
        <v>59.448128156887833</v>
      </c>
      <c r="R929" s="14">
        <f t="shared" si="221"/>
        <v>29.422664266160609</v>
      </c>
      <c r="S929" s="14">
        <f t="shared" si="222"/>
        <v>0</v>
      </c>
      <c r="T929" s="14">
        <f t="shared" si="223"/>
        <v>0</v>
      </c>
      <c r="U929" s="14">
        <f t="shared" si="224"/>
        <v>29.422664266160609</v>
      </c>
      <c r="V929" t="str">
        <f>IF(MOD(C929-Settings!$B$32,Settings!$B$33)&lt;Settings!$B$30,"Up","Down")</f>
        <v>Up</v>
      </c>
      <c r="W929" s="15">
        <f>IF(OR(E929&gt;Settings!$B$30,Q929&gt;Settings!$B$37),0,1)</f>
        <v>1</v>
      </c>
      <c r="X929" s="15">
        <f>IF(AND(W929=1,Q929&lt;=Settings!$B$36),1,0)</f>
        <v>1</v>
      </c>
    </row>
    <row r="930" spans="1:24" x14ac:dyDescent="0.25">
      <c r="A930">
        <v>8</v>
      </c>
      <c r="B930">
        <v>85</v>
      </c>
      <c r="C930" s="13">
        <f>Arrivals!F930</f>
        <v>4717.7576692150142</v>
      </c>
      <c r="D930" s="13">
        <f>Arrivals!K930</f>
        <v>300</v>
      </c>
      <c r="E930" s="14">
        <f>D930*8/Settings!$B$28+Settings!$B$29</f>
        <v>24.02</v>
      </c>
      <c r="F930" s="14">
        <f t="shared" si="214"/>
        <v>4717.7576692150142</v>
      </c>
      <c r="G930" s="14">
        <f t="shared" si="225"/>
        <v>4728.1410999069749</v>
      </c>
      <c r="H930" s="14">
        <f t="shared" si="215"/>
        <v>4728.1410999069749</v>
      </c>
      <c r="I930" s="14">
        <f>MOD(H930-Settings!$B$32,Settings!$B$33)</f>
        <v>408.14109990697489</v>
      </c>
      <c r="J930" s="14">
        <f>IF(I930&lt;Settings!$B$30,IF(Settings!$B$30-I930&gt;=E930,H930,H930+(Settings!$B$30-I930)+Settings!$B$31),H930+(Settings!$B$33-I930))</f>
        <v>4728.1410999069749</v>
      </c>
      <c r="K930" s="14">
        <f t="shared" si="216"/>
        <v>4752.1610999069753</v>
      </c>
      <c r="L930" s="14">
        <f t="shared" si="217"/>
        <v>4752.1610999069753</v>
      </c>
      <c r="M930" s="14">
        <f t="shared" si="226"/>
        <v>4734.1465637977017</v>
      </c>
      <c r="N930" s="14">
        <f t="shared" si="218"/>
        <v>4752.1610999069753</v>
      </c>
      <c r="O930" s="13">
        <f>Arrivals!I930</f>
        <v>14.093711406717913</v>
      </c>
      <c r="P930" s="14">
        <f t="shared" si="219"/>
        <v>4766.2548113136936</v>
      </c>
      <c r="Q930" s="14">
        <f t="shared" si="220"/>
        <v>48.497142098679433</v>
      </c>
      <c r="R930" s="14">
        <f t="shared" si="221"/>
        <v>10.383430691960712</v>
      </c>
      <c r="S930" s="14">
        <f t="shared" si="222"/>
        <v>0</v>
      </c>
      <c r="T930" s="14">
        <f t="shared" si="223"/>
        <v>0</v>
      </c>
      <c r="U930" s="14">
        <f t="shared" si="224"/>
        <v>10.383430691960712</v>
      </c>
      <c r="V930" t="str">
        <f>IF(MOD(C930-Settings!$B$32,Settings!$B$33)&lt;Settings!$B$30,"Up","Down")</f>
        <v>Up</v>
      </c>
      <c r="W930" s="15">
        <f>IF(OR(E930&gt;Settings!$B$30,Q930&gt;Settings!$B$37),0,1)</f>
        <v>1</v>
      </c>
      <c r="X930" s="15">
        <f>IF(AND(W930=1,Q930&lt;=Settings!$B$36),1,0)</f>
        <v>1</v>
      </c>
    </row>
    <row r="931" spans="1:24" x14ac:dyDescent="0.25">
      <c r="A931">
        <v>8</v>
      </c>
      <c r="B931">
        <v>86</v>
      </c>
      <c r="C931" s="13">
        <f>Arrivals!F931</f>
        <v>4885.7310798613798</v>
      </c>
      <c r="D931" s="13">
        <f>Arrivals!K931</f>
        <v>300</v>
      </c>
      <c r="E931" s="14">
        <f>D931*8/Settings!$B$28+Settings!$B$29</f>
        <v>24.02</v>
      </c>
      <c r="F931" s="14">
        <f t="shared" si="214"/>
        <v>4885.7310798613798</v>
      </c>
      <c r="G931" s="14">
        <f t="shared" si="225"/>
        <v>4752.1610999069753</v>
      </c>
      <c r="H931" s="14">
        <f t="shared" si="215"/>
        <v>4885.7310798613798</v>
      </c>
      <c r="I931" s="14">
        <f>MOD(H931-Settings!$B$32,Settings!$B$33)</f>
        <v>565.73107986137984</v>
      </c>
      <c r="J931" s="14">
        <f>IF(I931&lt;Settings!$B$30,IF(Settings!$B$30-I931&gt;=E931,H931,H931+(Settings!$B$30-I931)+Settings!$B$31),H931+(Settings!$B$33-I931))</f>
        <v>4885.7310798613798</v>
      </c>
      <c r="K931" s="14">
        <f t="shared" si="216"/>
        <v>4909.7510798613803</v>
      </c>
      <c r="L931" s="14">
        <f t="shared" si="217"/>
        <v>4909.7510798613803</v>
      </c>
      <c r="M931" s="14">
        <f t="shared" si="226"/>
        <v>4766.2548113136936</v>
      </c>
      <c r="N931" s="14">
        <f t="shared" si="218"/>
        <v>4909.7510798613803</v>
      </c>
      <c r="O931" s="13">
        <f>Arrivals!I931</f>
        <v>1.0177812165111702</v>
      </c>
      <c r="P931" s="14">
        <f t="shared" si="219"/>
        <v>4910.7688610778914</v>
      </c>
      <c r="Q931" s="14">
        <f t="shared" si="220"/>
        <v>25.037781216511576</v>
      </c>
      <c r="R931" s="14">
        <f t="shared" si="221"/>
        <v>0</v>
      </c>
      <c r="S931" s="14">
        <f t="shared" si="222"/>
        <v>0</v>
      </c>
      <c r="T931" s="14">
        <f t="shared" si="223"/>
        <v>0</v>
      </c>
      <c r="U931" s="14">
        <f t="shared" si="224"/>
        <v>0</v>
      </c>
      <c r="V931" t="str">
        <f>IF(MOD(C931-Settings!$B$32,Settings!$B$33)&lt;Settings!$B$30,"Up","Down")</f>
        <v>Up</v>
      </c>
      <c r="W931" s="15">
        <f>IF(OR(E931&gt;Settings!$B$30,Q931&gt;Settings!$B$37),0,1)</f>
        <v>1</v>
      </c>
      <c r="X931" s="15">
        <f>IF(AND(W931=1,Q931&lt;=Settings!$B$36),1,0)</f>
        <v>1</v>
      </c>
    </row>
    <row r="932" spans="1:24" x14ac:dyDescent="0.25">
      <c r="A932">
        <v>8</v>
      </c>
      <c r="B932">
        <v>87</v>
      </c>
      <c r="C932" s="13">
        <f>Arrivals!F932</f>
        <v>4928.8090020264672</v>
      </c>
      <c r="D932" s="13">
        <f>Arrivals!K932</f>
        <v>300</v>
      </c>
      <c r="E932" s="14">
        <f>D932*8/Settings!$B$28+Settings!$B$29</f>
        <v>24.02</v>
      </c>
      <c r="F932" s="14">
        <f t="shared" si="214"/>
        <v>4928.8090020264672</v>
      </c>
      <c r="G932" s="14">
        <f t="shared" si="225"/>
        <v>4909.7510798613803</v>
      </c>
      <c r="H932" s="14">
        <f t="shared" si="215"/>
        <v>4928.8090020264672</v>
      </c>
      <c r="I932" s="14">
        <f>MOD(H932-Settings!$B$32,Settings!$B$33)</f>
        <v>608.80900202646717</v>
      </c>
      <c r="J932" s="14">
        <f>IF(I932&lt;Settings!$B$30,IF(Settings!$B$30-I932&gt;=E932,H932,H932+(Settings!$B$30-I932)+Settings!$B$31),H932+(Settings!$B$33-I932))</f>
        <v>5040</v>
      </c>
      <c r="K932" s="14">
        <f t="shared" si="216"/>
        <v>5064.0200000000004</v>
      </c>
      <c r="L932" s="14">
        <f t="shared" si="217"/>
        <v>5064.0200000000004</v>
      </c>
      <c r="M932" s="14">
        <f t="shared" si="226"/>
        <v>4910.7688610778914</v>
      </c>
      <c r="N932" s="14">
        <f t="shared" si="218"/>
        <v>5064.0200000000004</v>
      </c>
      <c r="O932" s="13">
        <f>Arrivals!I932</f>
        <v>5.5780113958205506</v>
      </c>
      <c r="P932" s="14">
        <f t="shared" si="219"/>
        <v>5069.5980113958212</v>
      </c>
      <c r="Q932" s="14">
        <f t="shared" si="220"/>
        <v>140.78900936935406</v>
      </c>
      <c r="R932" s="14">
        <f t="shared" si="221"/>
        <v>0</v>
      </c>
      <c r="S932" s="14">
        <f t="shared" si="222"/>
        <v>111.19099797353283</v>
      </c>
      <c r="T932" s="14">
        <f t="shared" si="223"/>
        <v>0</v>
      </c>
      <c r="U932" s="14">
        <f t="shared" si="224"/>
        <v>111.19099797353283</v>
      </c>
      <c r="V932" t="str">
        <f>IF(MOD(C932-Settings!$B$32,Settings!$B$33)&lt;Settings!$B$30,"Up","Down")</f>
        <v>Down</v>
      </c>
      <c r="W932" s="15">
        <f>IF(OR(E932&gt;Settings!$B$30,Q932&gt;Settings!$B$37),0,1)</f>
        <v>1</v>
      </c>
      <c r="X932" s="15">
        <f>IF(AND(W932=1,Q932&lt;=Settings!$B$36),1,0)</f>
        <v>0</v>
      </c>
    </row>
    <row r="933" spans="1:24" x14ac:dyDescent="0.25">
      <c r="A933">
        <v>8</v>
      </c>
      <c r="B933">
        <v>88</v>
      </c>
      <c r="C933" s="13">
        <f>Arrivals!F933</f>
        <v>4969.550833846919</v>
      </c>
      <c r="D933" s="13">
        <f>Arrivals!K933</f>
        <v>300</v>
      </c>
      <c r="E933" s="14">
        <f>D933*8/Settings!$B$28+Settings!$B$29</f>
        <v>24.02</v>
      </c>
      <c r="F933" s="14">
        <f t="shared" si="214"/>
        <v>4969.550833846919</v>
      </c>
      <c r="G933" s="14">
        <f t="shared" si="225"/>
        <v>5064.0200000000004</v>
      </c>
      <c r="H933" s="14">
        <f t="shared" si="215"/>
        <v>5064.0200000000004</v>
      </c>
      <c r="I933" s="14">
        <f>MOD(H933-Settings!$B$32,Settings!$B$33)</f>
        <v>24.020000000000437</v>
      </c>
      <c r="J933" s="14">
        <f>IF(I933&lt;Settings!$B$30,IF(Settings!$B$30-I933&gt;=E933,H933,H933+(Settings!$B$30-I933)+Settings!$B$31),H933+(Settings!$B$33-I933))</f>
        <v>5064.0200000000004</v>
      </c>
      <c r="K933" s="14">
        <f t="shared" si="216"/>
        <v>5088.0400000000009</v>
      </c>
      <c r="L933" s="14">
        <f t="shared" si="217"/>
        <v>5088.0400000000009</v>
      </c>
      <c r="M933" s="14">
        <f t="shared" si="226"/>
        <v>5069.5980113958212</v>
      </c>
      <c r="N933" s="14">
        <f t="shared" si="218"/>
        <v>5088.0400000000009</v>
      </c>
      <c r="O933" s="13">
        <f>Arrivals!I933</f>
        <v>3.6536281518721565</v>
      </c>
      <c r="P933" s="14">
        <f t="shared" si="219"/>
        <v>5091.6936281518729</v>
      </c>
      <c r="Q933" s="14">
        <f t="shared" si="220"/>
        <v>122.1427943049539</v>
      </c>
      <c r="R933" s="14">
        <f t="shared" si="221"/>
        <v>94.46916615308146</v>
      </c>
      <c r="S933" s="14">
        <f t="shared" si="222"/>
        <v>0</v>
      </c>
      <c r="T933" s="14">
        <f t="shared" si="223"/>
        <v>0</v>
      </c>
      <c r="U933" s="14">
        <f t="shared" si="224"/>
        <v>94.46916615308146</v>
      </c>
      <c r="V933" t="str">
        <f>IF(MOD(C933-Settings!$B$32,Settings!$B$33)&lt;Settings!$B$30,"Up","Down")</f>
        <v>Down</v>
      </c>
      <c r="W933" s="15">
        <f>IF(OR(E933&gt;Settings!$B$30,Q933&gt;Settings!$B$37),0,1)</f>
        <v>1</v>
      </c>
      <c r="X933" s="15">
        <f>IF(AND(W933=1,Q933&lt;=Settings!$B$36),1,0)</f>
        <v>0</v>
      </c>
    </row>
    <row r="934" spans="1:24" x14ac:dyDescent="0.25">
      <c r="A934">
        <v>8</v>
      </c>
      <c r="B934">
        <v>89</v>
      </c>
      <c r="C934" s="13">
        <f>Arrivals!F934</f>
        <v>4971.3444936237975</v>
      </c>
      <c r="D934" s="13">
        <f>Arrivals!K934</f>
        <v>300</v>
      </c>
      <c r="E934" s="14">
        <f>D934*8/Settings!$B$28+Settings!$B$29</f>
        <v>24.02</v>
      </c>
      <c r="F934" s="14">
        <f t="shared" si="214"/>
        <v>4971.3444936237975</v>
      </c>
      <c r="G934" s="14">
        <f t="shared" si="225"/>
        <v>5088.0400000000009</v>
      </c>
      <c r="H934" s="14">
        <f t="shared" si="215"/>
        <v>5088.0400000000009</v>
      </c>
      <c r="I934" s="14">
        <f>MOD(H934-Settings!$B$32,Settings!$B$33)</f>
        <v>48.040000000000873</v>
      </c>
      <c r="J934" s="14">
        <f>IF(I934&lt;Settings!$B$30,IF(Settings!$B$30-I934&gt;=E934,H934,H934+(Settings!$B$30-I934)+Settings!$B$31),H934+(Settings!$B$33-I934))</f>
        <v>5088.0400000000009</v>
      </c>
      <c r="K934" s="14">
        <f t="shared" si="216"/>
        <v>5112.0600000000013</v>
      </c>
      <c r="L934" s="14">
        <f t="shared" si="217"/>
        <v>5112.0600000000013</v>
      </c>
      <c r="M934" s="14">
        <f t="shared" si="226"/>
        <v>5091.6936281518729</v>
      </c>
      <c r="N934" s="14">
        <f t="shared" si="218"/>
        <v>5112.0600000000013</v>
      </c>
      <c r="O934" s="13">
        <f>Arrivals!I934</f>
        <v>6.1582177610224456</v>
      </c>
      <c r="P934" s="14">
        <f t="shared" si="219"/>
        <v>5118.2182177610239</v>
      </c>
      <c r="Q934" s="14">
        <f t="shared" si="220"/>
        <v>146.87372413722642</v>
      </c>
      <c r="R934" s="14">
        <f t="shared" si="221"/>
        <v>116.69550637620341</v>
      </c>
      <c r="S934" s="14">
        <f t="shared" si="222"/>
        <v>0</v>
      </c>
      <c r="T934" s="14">
        <f t="shared" si="223"/>
        <v>0</v>
      </c>
      <c r="U934" s="14">
        <f t="shared" si="224"/>
        <v>116.69550637620341</v>
      </c>
      <c r="V934" t="str">
        <f>IF(MOD(C934-Settings!$B$32,Settings!$B$33)&lt;Settings!$B$30,"Up","Down")</f>
        <v>Down</v>
      </c>
      <c r="W934" s="15">
        <f>IF(OR(E934&gt;Settings!$B$30,Q934&gt;Settings!$B$37),0,1)</f>
        <v>1</v>
      </c>
      <c r="X934" s="15">
        <f>IF(AND(W934=1,Q934&lt;=Settings!$B$36),1,0)</f>
        <v>0</v>
      </c>
    </row>
    <row r="935" spans="1:24" x14ac:dyDescent="0.25">
      <c r="A935">
        <v>8</v>
      </c>
      <c r="B935">
        <v>90</v>
      </c>
      <c r="C935" s="13">
        <f>Arrivals!F935</f>
        <v>5354.4403361533068</v>
      </c>
      <c r="D935" s="13">
        <f>Arrivals!K935</f>
        <v>300</v>
      </c>
      <c r="E935" s="14">
        <f>D935*8/Settings!$B$28+Settings!$B$29</f>
        <v>24.02</v>
      </c>
      <c r="F935" s="14">
        <f t="shared" si="214"/>
        <v>5354.4403361533068</v>
      </c>
      <c r="G935" s="14">
        <f t="shared" si="225"/>
        <v>5112.0600000000013</v>
      </c>
      <c r="H935" s="14">
        <f t="shared" si="215"/>
        <v>5354.4403361533068</v>
      </c>
      <c r="I935" s="14">
        <f>MOD(H935-Settings!$B$32,Settings!$B$33)</f>
        <v>314.44033615330682</v>
      </c>
      <c r="J935" s="14">
        <f>IF(I935&lt;Settings!$B$30,IF(Settings!$B$30-I935&gt;=E935,H935,H935+(Settings!$B$30-I935)+Settings!$B$31),H935+(Settings!$B$33-I935))</f>
        <v>5354.4403361533068</v>
      </c>
      <c r="K935" s="14">
        <f t="shared" si="216"/>
        <v>5378.4603361533073</v>
      </c>
      <c r="L935" s="14">
        <f t="shared" si="217"/>
        <v>5378.4603361533073</v>
      </c>
      <c r="M935" s="14">
        <f t="shared" si="226"/>
        <v>5118.2182177610239</v>
      </c>
      <c r="N935" s="14">
        <f t="shared" si="218"/>
        <v>5378.4603361533073</v>
      </c>
      <c r="O935" s="13">
        <f>Arrivals!I935</f>
        <v>1.3760102308002566</v>
      </c>
      <c r="P935" s="14">
        <f t="shared" si="219"/>
        <v>5379.8363463841079</v>
      </c>
      <c r="Q935" s="14">
        <f t="shared" si="220"/>
        <v>25.396010230801039</v>
      </c>
      <c r="R935" s="14">
        <f t="shared" si="221"/>
        <v>0</v>
      </c>
      <c r="S935" s="14">
        <f t="shared" si="222"/>
        <v>0</v>
      </c>
      <c r="T935" s="14">
        <f t="shared" si="223"/>
        <v>0</v>
      </c>
      <c r="U935" s="14">
        <f t="shared" si="224"/>
        <v>0</v>
      </c>
      <c r="V935" t="str">
        <f>IF(MOD(C935-Settings!$B$32,Settings!$B$33)&lt;Settings!$B$30,"Up","Down")</f>
        <v>Up</v>
      </c>
      <c r="W935" s="15">
        <f>IF(OR(E935&gt;Settings!$B$30,Q935&gt;Settings!$B$37),0,1)</f>
        <v>1</v>
      </c>
      <c r="X935" s="15">
        <f>IF(AND(W935=1,Q935&lt;=Settings!$B$36),1,0)</f>
        <v>1</v>
      </c>
    </row>
    <row r="936" spans="1:24" x14ac:dyDescent="0.25">
      <c r="A936">
        <v>8</v>
      </c>
      <c r="B936">
        <v>91</v>
      </c>
      <c r="C936" s="13">
        <f>Arrivals!F936</f>
        <v>5417.4636626259244</v>
      </c>
      <c r="D936" s="13">
        <f>Arrivals!K936</f>
        <v>300</v>
      </c>
      <c r="E936" s="14">
        <f>D936*8/Settings!$B$28+Settings!$B$29</f>
        <v>24.02</v>
      </c>
      <c r="F936" s="14">
        <f t="shared" si="214"/>
        <v>5417.4636626259244</v>
      </c>
      <c r="G936" s="14">
        <f t="shared" si="225"/>
        <v>5378.4603361533073</v>
      </c>
      <c r="H936" s="14">
        <f t="shared" si="215"/>
        <v>5417.4636626259244</v>
      </c>
      <c r="I936" s="14">
        <f>MOD(H936-Settings!$B$32,Settings!$B$33)</f>
        <v>377.46366262592437</v>
      </c>
      <c r="J936" s="14">
        <f>IF(I936&lt;Settings!$B$30,IF(Settings!$B$30-I936&gt;=E936,H936,H936+(Settings!$B$30-I936)+Settings!$B$31),H936+(Settings!$B$33-I936))</f>
        <v>5417.4636626259244</v>
      </c>
      <c r="K936" s="14">
        <f t="shared" si="216"/>
        <v>5441.4836626259248</v>
      </c>
      <c r="L936" s="14">
        <f t="shared" si="217"/>
        <v>5441.4836626259248</v>
      </c>
      <c r="M936" s="14">
        <f t="shared" si="226"/>
        <v>5379.8363463841079</v>
      </c>
      <c r="N936" s="14">
        <f t="shared" si="218"/>
        <v>5441.4836626259248</v>
      </c>
      <c r="O936" s="13">
        <f>Arrivals!I936</f>
        <v>0.25594093086502295</v>
      </c>
      <c r="P936" s="14">
        <f t="shared" si="219"/>
        <v>5441.7396035567899</v>
      </c>
      <c r="Q936" s="14">
        <f t="shared" si="220"/>
        <v>24.275940930865545</v>
      </c>
      <c r="R936" s="14">
        <f t="shared" si="221"/>
        <v>0</v>
      </c>
      <c r="S936" s="14">
        <f t="shared" si="222"/>
        <v>0</v>
      </c>
      <c r="T936" s="14">
        <f t="shared" si="223"/>
        <v>0</v>
      </c>
      <c r="U936" s="14">
        <f t="shared" si="224"/>
        <v>0</v>
      </c>
      <c r="V936" t="str">
        <f>IF(MOD(C936-Settings!$B$32,Settings!$B$33)&lt;Settings!$B$30,"Up","Down")</f>
        <v>Up</v>
      </c>
      <c r="W936" s="15">
        <f>IF(OR(E936&gt;Settings!$B$30,Q936&gt;Settings!$B$37),0,1)</f>
        <v>1</v>
      </c>
      <c r="X936" s="15">
        <f>IF(AND(W936=1,Q936&lt;=Settings!$B$36),1,0)</f>
        <v>1</v>
      </c>
    </row>
    <row r="937" spans="1:24" x14ac:dyDescent="0.25">
      <c r="A937">
        <v>8</v>
      </c>
      <c r="B937">
        <v>92</v>
      </c>
      <c r="C937" s="13">
        <f>Arrivals!F937</f>
        <v>5545.8642611473506</v>
      </c>
      <c r="D937" s="13">
        <f>Arrivals!K937</f>
        <v>300</v>
      </c>
      <c r="E937" s="14">
        <f>D937*8/Settings!$B$28+Settings!$B$29</f>
        <v>24.02</v>
      </c>
      <c r="F937" s="14">
        <f t="shared" si="214"/>
        <v>5545.8642611473506</v>
      </c>
      <c r="G937" s="14">
        <f t="shared" si="225"/>
        <v>5441.4836626259248</v>
      </c>
      <c r="H937" s="14">
        <f t="shared" si="215"/>
        <v>5545.8642611473506</v>
      </c>
      <c r="I937" s="14">
        <f>MOD(H937-Settings!$B$32,Settings!$B$33)</f>
        <v>505.86426114735059</v>
      </c>
      <c r="J937" s="14">
        <f>IF(I937&lt;Settings!$B$30,IF(Settings!$B$30-I937&gt;=E937,H937,H937+(Settings!$B$30-I937)+Settings!$B$31),H937+(Settings!$B$33-I937))</f>
        <v>5545.8642611473506</v>
      </c>
      <c r="K937" s="14">
        <f t="shared" si="216"/>
        <v>5569.884261147351</v>
      </c>
      <c r="L937" s="14">
        <f t="shared" si="217"/>
        <v>5569.884261147351</v>
      </c>
      <c r="M937" s="14">
        <f t="shared" si="226"/>
        <v>5441.7396035567899</v>
      </c>
      <c r="N937" s="14">
        <f t="shared" si="218"/>
        <v>5569.884261147351</v>
      </c>
      <c r="O937" s="13">
        <f>Arrivals!I937</f>
        <v>5.0515550620204115</v>
      </c>
      <c r="P937" s="14">
        <f t="shared" si="219"/>
        <v>5574.9358162093713</v>
      </c>
      <c r="Q937" s="14">
        <f t="shared" si="220"/>
        <v>29.071555062020707</v>
      </c>
      <c r="R937" s="14">
        <f t="shared" si="221"/>
        <v>0</v>
      </c>
      <c r="S937" s="14">
        <f t="shared" si="222"/>
        <v>0</v>
      </c>
      <c r="T937" s="14">
        <f t="shared" si="223"/>
        <v>0</v>
      </c>
      <c r="U937" s="14">
        <f t="shared" si="224"/>
        <v>0</v>
      </c>
      <c r="V937" t="str">
        <f>IF(MOD(C937-Settings!$B$32,Settings!$B$33)&lt;Settings!$B$30,"Up","Down")</f>
        <v>Up</v>
      </c>
      <c r="W937" s="15">
        <f>IF(OR(E937&gt;Settings!$B$30,Q937&gt;Settings!$B$37),0,1)</f>
        <v>1</v>
      </c>
      <c r="X937" s="15">
        <f>IF(AND(W937=1,Q937&lt;=Settings!$B$36),1,0)</f>
        <v>1</v>
      </c>
    </row>
    <row r="938" spans="1:24" x14ac:dyDescent="0.25">
      <c r="A938">
        <v>8</v>
      </c>
      <c r="B938">
        <v>93</v>
      </c>
      <c r="C938" s="13">
        <f>Arrivals!F938</f>
        <v>5600.063585707182</v>
      </c>
      <c r="D938" s="13">
        <f>Arrivals!K938</f>
        <v>300</v>
      </c>
      <c r="E938" s="14">
        <f>D938*8/Settings!$B$28+Settings!$B$29</f>
        <v>24.02</v>
      </c>
      <c r="F938" s="14">
        <f t="shared" si="214"/>
        <v>5600.063585707182</v>
      </c>
      <c r="G938" s="14">
        <f t="shared" si="225"/>
        <v>5569.884261147351</v>
      </c>
      <c r="H938" s="14">
        <f t="shared" si="215"/>
        <v>5600.063585707182</v>
      </c>
      <c r="I938" s="14">
        <f>MOD(H938-Settings!$B$32,Settings!$B$33)</f>
        <v>560.06358570718203</v>
      </c>
      <c r="J938" s="14">
        <f>IF(I938&lt;Settings!$B$30,IF(Settings!$B$30-I938&gt;=E938,H938,H938+(Settings!$B$30-I938)+Settings!$B$31),H938+(Settings!$B$33-I938))</f>
        <v>5600.063585707182</v>
      </c>
      <c r="K938" s="14">
        <f t="shared" si="216"/>
        <v>5624.0835857071825</v>
      </c>
      <c r="L938" s="14">
        <f t="shared" si="217"/>
        <v>5624.0835857071825</v>
      </c>
      <c r="M938" s="14">
        <f t="shared" si="226"/>
        <v>5574.9358162093713</v>
      </c>
      <c r="N938" s="14">
        <f t="shared" si="218"/>
        <v>5624.0835857071825</v>
      </c>
      <c r="O938" s="13">
        <f>Arrivals!I938</f>
        <v>1.9039406027773267</v>
      </c>
      <c r="P938" s="14">
        <f t="shared" si="219"/>
        <v>5625.9875263099602</v>
      </c>
      <c r="Q938" s="14">
        <f t="shared" si="220"/>
        <v>25.923940602778202</v>
      </c>
      <c r="R938" s="14">
        <f t="shared" si="221"/>
        <v>0</v>
      </c>
      <c r="S938" s="14">
        <f t="shared" si="222"/>
        <v>0</v>
      </c>
      <c r="T938" s="14">
        <f t="shared" si="223"/>
        <v>0</v>
      </c>
      <c r="U938" s="14">
        <f t="shared" si="224"/>
        <v>0</v>
      </c>
      <c r="V938" t="str">
        <f>IF(MOD(C938-Settings!$B$32,Settings!$B$33)&lt;Settings!$B$30,"Up","Down")</f>
        <v>Up</v>
      </c>
      <c r="W938" s="15">
        <f>IF(OR(E938&gt;Settings!$B$30,Q938&gt;Settings!$B$37),0,1)</f>
        <v>1</v>
      </c>
      <c r="X938" s="15">
        <f>IF(AND(W938=1,Q938&lt;=Settings!$B$36),1,0)</f>
        <v>1</v>
      </c>
    </row>
    <row r="939" spans="1:24" x14ac:dyDescent="0.25">
      <c r="A939">
        <v>8</v>
      </c>
      <c r="B939">
        <v>94</v>
      </c>
      <c r="C939" s="13">
        <f>Arrivals!F939</f>
        <v>5635.5562201592275</v>
      </c>
      <c r="D939" s="13">
        <f>Arrivals!K939</f>
        <v>300</v>
      </c>
      <c r="E939" s="14">
        <f>D939*8/Settings!$B$28+Settings!$B$29</f>
        <v>24.02</v>
      </c>
      <c r="F939" s="14">
        <f t="shared" si="214"/>
        <v>5635.5562201592275</v>
      </c>
      <c r="G939" s="14">
        <f t="shared" si="225"/>
        <v>5624.0835857071825</v>
      </c>
      <c r="H939" s="14">
        <f t="shared" si="215"/>
        <v>5635.5562201592275</v>
      </c>
      <c r="I939" s="14">
        <f>MOD(H939-Settings!$B$32,Settings!$B$33)</f>
        <v>595.55622015922745</v>
      </c>
      <c r="J939" s="14">
        <f>IF(I939&lt;Settings!$B$30,IF(Settings!$B$30-I939&gt;=E939,H939,H939+(Settings!$B$30-I939)+Settings!$B$31),H939+(Settings!$B$33-I939))</f>
        <v>5760</v>
      </c>
      <c r="K939" s="14">
        <f t="shared" si="216"/>
        <v>5784.02</v>
      </c>
      <c r="L939" s="14">
        <f t="shared" si="217"/>
        <v>5784.02</v>
      </c>
      <c r="M939" s="14">
        <f t="shared" si="226"/>
        <v>5625.9875263099602</v>
      </c>
      <c r="N939" s="14">
        <f t="shared" si="218"/>
        <v>5784.02</v>
      </c>
      <c r="O939" s="13">
        <f>Arrivals!I939</f>
        <v>1.2566658828370449</v>
      </c>
      <c r="P939" s="14">
        <f t="shared" si="219"/>
        <v>5785.2766658828377</v>
      </c>
      <c r="Q939" s="14">
        <f t="shared" si="220"/>
        <v>149.72044572361028</v>
      </c>
      <c r="R939" s="14">
        <f t="shared" si="221"/>
        <v>0</v>
      </c>
      <c r="S939" s="14">
        <f t="shared" si="222"/>
        <v>124.44377984077255</v>
      </c>
      <c r="T939" s="14">
        <f t="shared" si="223"/>
        <v>0</v>
      </c>
      <c r="U939" s="14">
        <f t="shared" si="224"/>
        <v>124.44377984077255</v>
      </c>
      <c r="V939" t="str">
        <f>IF(MOD(C939-Settings!$B$32,Settings!$B$33)&lt;Settings!$B$30,"Up","Down")</f>
        <v>Up</v>
      </c>
      <c r="W939" s="15">
        <f>IF(OR(E939&gt;Settings!$B$30,Q939&gt;Settings!$B$37),0,1)</f>
        <v>1</v>
      </c>
      <c r="X939" s="15">
        <f>IF(AND(W939=1,Q939&lt;=Settings!$B$36),1,0)</f>
        <v>0</v>
      </c>
    </row>
    <row r="940" spans="1:24" x14ac:dyDescent="0.25">
      <c r="A940">
        <v>8</v>
      </c>
      <c r="B940">
        <v>95</v>
      </c>
      <c r="C940" s="13">
        <f>Arrivals!F940</f>
        <v>5730.3965934246244</v>
      </c>
      <c r="D940" s="13">
        <f>Arrivals!K940</f>
        <v>300</v>
      </c>
      <c r="E940" s="14">
        <f>D940*8/Settings!$B$28+Settings!$B$29</f>
        <v>24.02</v>
      </c>
      <c r="F940" s="14">
        <f t="shared" si="214"/>
        <v>5730.3965934246244</v>
      </c>
      <c r="G940" s="14">
        <f t="shared" si="225"/>
        <v>5784.02</v>
      </c>
      <c r="H940" s="14">
        <f t="shared" si="215"/>
        <v>5784.02</v>
      </c>
      <c r="I940" s="14">
        <f>MOD(H940-Settings!$B$32,Settings!$B$33)</f>
        <v>24.020000000000437</v>
      </c>
      <c r="J940" s="14">
        <f>IF(I940&lt;Settings!$B$30,IF(Settings!$B$30-I940&gt;=E940,H940,H940+(Settings!$B$30-I940)+Settings!$B$31),H940+(Settings!$B$33-I940))</f>
        <v>5784.02</v>
      </c>
      <c r="K940" s="14">
        <f t="shared" si="216"/>
        <v>5808.0400000000009</v>
      </c>
      <c r="L940" s="14">
        <f t="shared" si="217"/>
        <v>5808.0400000000009</v>
      </c>
      <c r="M940" s="14">
        <f t="shared" si="226"/>
        <v>5785.2766658828377</v>
      </c>
      <c r="N940" s="14">
        <f t="shared" si="218"/>
        <v>5808.0400000000009</v>
      </c>
      <c r="O940" s="13">
        <f>Arrivals!I940</f>
        <v>0.94503283470219279</v>
      </c>
      <c r="P940" s="14">
        <f t="shared" si="219"/>
        <v>5808.9850328347029</v>
      </c>
      <c r="Q940" s="14">
        <f t="shared" si="220"/>
        <v>78.588439410078536</v>
      </c>
      <c r="R940" s="14">
        <f t="shared" si="221"/>
        <v>53.623406575376066</v>
      </c>
      <c r="S940" s="14">
        <f t="shared" si="222"/>
        <v>0</v>
      </c>
      <c r="T940" s="14">
        <f t="shared" si="223"/>
        <v>0</v>
      </c>
      <c r="U940" s="14">
        <f t="shared" si="224"/>
        <v>53.623406575376066</v>
      </c>
      <c r="V940" t="str">
        <f>IF(MOD(C940-Settings!$B$32,Settings!$B$33)&lt;Settings!$B$30,"Up","Down")</f>
        <v>Down</v>
      </c>
      <c r="W940" s="15">
        <f>IF(OR(E940&gt;Settings!$B$30,Q940&gt;Settings!$B$37),0,1)</f>
        <v>1</v>
      </c>
      <c r="X940" s="15">
        <f>IF(AND(W940=1,Q940&lt;=Settings!$B$36),1,0)</f>
        <v>1</v>
      </c>
    </row>
    <row r="941" spans="1:24" x14ac:dyDescent="0.25">
      <c r="A941">
        <v>8</v>
      </c>
      <c r="B941">
        <v>96</v>
      </c>
      <c r="C941" s="13">
        <f>Arrivals!F941</f>
        <v>5772.6077881205765</v>
      </c>
      <c r="D941" s="13">
        <f>Arrivals!K941</f>
        <v>300</v>
      </c>
      <c r="E941" s="14">
        <f>D941*8/Settings!$B$28+Settings!$B$29</f>
        <v>24.02</v>
      </c>
      <c r="F941" s="14">
        <f t="shared" si="214"/>
        <v>5772.6077881205765</v>
      </c>
      <c r="G941" s="14">
        <f t="shared" si="225"/>
        <v>5808.0400000000009</v>
      </c>
      <c r="H941" s="14">
        <f t="shared" si="215"/>
        <v>5808.0400000000009</v>
      </c>
      <c r="I941" s="14">
        <f>MOD(H941-Settings!$B$32,Settings!$B$33)</f>
        <v>48.040000000000873</v>
      </c>
      <c r="J941" s="14">
        <f>IF(I941&lt;Settings!$B$30,IF(Settings!$B$30-I941&gt;=E941,H941,H941+(Settings!$B$30-I941)+Settings!$B$31),H941+(Settings!$B$33-I941))</f>
        <v>5808.0400000000009</v>
      </c>
      <c r="K941" s="14">
        <f t="shared" si="216"/>
        <v>5832.0600000000013</v>
      </c>
      <c r="L941" s="14">
        <f t="shared" si="217"/>
        <v>5832.0600000000013</v>
      </c>
      <c r="M941" s="14">
        <f t="shared" si="226"/>
        <v>5808.9850328347029</v>
      </c>
      <c r="N941" s="14">
        <f t="shared" si="218"/>
        <v>5832.0600000000013</v>
      </c>
      <c r="O941" s="13">
        <f>Arrivals!I941</f>
        <v>3.5005220078969188</v>
      </c>
      <c r="P941" s="14">
        <f t="shared" si="219"/>
        <v>5835.5605220078978</v>
      </c>
      <c r="Q941" s="14">
        <f t="shared" si="220"/>
        <v>62.952733887321301</v>
      </c>
      <c r="R941" s="14">
        <f t="shared" si="221"/>
        <v>35.432211879424358</v>
      </c>
      <c r="S941" s="14">
        <f t="shared" si="222"/>
        <v>0</v>
      </c>
      <c r="T941" s="14">
        <f t="shared" si="223"/>
        <v>0</v>
      </c>
      <c r="U941" s="14">
        <f t="shared" si="224"/>
        <v>35.432211879424358</v>
      </c>
      <c r="V941" t="str">
        <f>IF(MOD(C941-Settings!$B$32,Settings!$B$33)&lt;Settings!$B$30,"Up","Down")</f>
        <v>Up</v>
      </c>
      <c r="W941" s="15">
        <f>IF(OR(E941&gt;Settings!$B$30,Q941&gt;Settings!$B$37),0,1)</f>
        <v>1</v>
      </c>
      <c r="X941" s="15">
        <f>IF(AND(W941=1,Q941&lt;=Settings!$B$36),1,0)</f>
        <v>1</v>
      </c>
    </row>
    <row r="942" spans="1:24" x14ac:dyDescent="0.25">
      <c r="A942">
        <v>8</v>
      </c>
      <c r="B942">
        <v>97</v>
      </c>
      <c r="C942" s="13">
        <f>Arrivals!F942</f>
        <v>5787.2639325559612</v>
      </c>
      <c r="D942" s="13">
        <f>Arrivals!K942</f>
        <v>300</v>
      </c>
      <c r="E942" s="14">
        <f>D942*8/Settings!$B$28+Settings!$B$29</f>
        <v>24.02</v>
      </c>
      <c r="F942" s="14">
        <f t="shared" si="214"/>
        <v>5787.2639325559612</v>
      </c>
      <c r="G942" s="14">
        <f t="shared" si="225"/>
        <v>5832.0600000000013</v>
      </c>
      <c r="H942" s="14">
        <f t="shared" si="215"/>
        <v>5832.0600000000013</v>
      </c>
      <c r="I942" s="14">
        <f>MOD(H942-Settings!$B$32,Settings!$B$33)</f>
        <v>72.06000000000131</v>
      </c>
      <c r="J942" s="14">
        <f>IF(I942&lt;Settings!$B$30,IF(Settings!$B$30-I942&gt;=E942,H942,H942+(Settings!$B$30-I942)+Settings!$B$31),H942+(Settings!$B$33-I942))</f>
        <v>5832.0600000000013</v>
      </c>
      <c r="K942" s="14">
        <f t="shared" si="216"/>
        <v>5856.0800000000017</v>
      </c>
      <c r="L942" s="14">
        <f t="shared" si="217"/>
        <v>5856.0800000000017</v>
      </c>
      <c r="M942" s="14">
        <f t="shared" si="226"/>
        <v>5835.5605220078978</v>
      </c>
      <c r="N942" s="14">
        <f t="shared" si="218"/>
        <v>5856.0800000000017</v>
      </c>
      <c r="O942" s="13">
        <f>Arrivals!I942</f>
        <v>5.0112313354855242</v>
      </c>
      <c r="P942" s="14">
        <f t="shared" si="219"/>
        <v>5861.0912313354875</v>
      </c>
      <c r="Q942" s="14">
        <f t="shared" si="220"/>
        <v>73.827298779526245</v>
      </c>
      <c r="R942" s="14">
        <f t="shared" si="221"/>
        <v>44.796067444040091</v>
      </c>
      <c r="S942" s="14">
        <f t="shared" si="222"/>
        <v>0</v>
      </c>
      <c r="T942" s="14">
        <f t="shared" si="223"/>
        <v>0</v>
      </c>
      <c r="U942" s="14">
        <f t="shared" si="224"/>
        <v>44.796067444040091</v>
      </c>
      <c r="V942" t="str">
        <f>IF(MOD(C942-Settings!$B$32,Settings!$B$33)&lt;Settings!$B$30,"Up","Down")</f>
        <v>Up</v>
      </c>
      <c r="W942" s="15">
        <f>IF(OR(E942&gt;Settings!$B$30,Q942&gt;Settings!$B$37),0,1)</f>
        <v>1</v>
      </c>
      <c r="X942" s="15">
        <f>IF(AND(W942=1,Q942&lt;=Settings!$B$36),1,0)</f>
        <v>1</v>
      </c>
    </row>
    <row r="943" spans="1:24" x14ac:dyDescent="0.25">
      <c r="A943">
        <v>8</v>
      </c>
      <c r="B943">
        <v>98</v>
      </c>
      <c r="C943" s="13">
        <f>Arrivals!F943</f>
        <v>5824.9100323933917</v>
      </c>
      <c r="D943" s="13">
        <f>Arrivals!K943</f>
        <v>300</v>
      </c>
      <c r="E943" s="14">
        <f>D943*8/Settings!$B$28+Settings!$B$29</f>
        <v>24.02</v>
      </c>
      <c r="F943" s="14">
        <f t="shared" si="214"/>
        <v>5824.9100323933917</v>
      </c>
      <c r="G943" s="14">
        <f t="shared" ref="G943:G965" si="227">K942</f>
        <v>5856.0800000000017</v>
      </c>
      <c r="H943" s="14">
        <f t="shared" si="215"/>
        <v>5856.0800000000017</v>
      </c>
      <c r="I943" s="14">
        <f>MOD(H943-Settings!$B$32,Settings!$B$33)</f>
        <v>96.080000000001746</v>
      </c>
      <c r="J943" s="14">
        <f>IF(I943&lt;Settings!$B$30,IF(Settings!$B$30-I943&gt;=E943,H943,H943+(Settings!$B$30-I943)+Settings!$B$31),H943+(Settings!$B$33-I943))</f>
        <v>5856.0800000000017</v>
      </c>
      <c r="K943" s="14">
        <f t="shared" si="216"/>
        <v>5880.1000000000022</v>
      </c>
      <c r="L943" s="14">
        <f t="shared" si="217"/>
        <v>5880.1000000000022</v>
      </c>
      <c r="M943" s="14">
        <f t="shared" ref="M943:M965" si="228">P942</f>
        <v>5861.0912313354875</v>
      </c>
      <c r="N943" s="14">
        <f t="shared" si="218"/>
        <v>5880.1000000000022</v>
      </c>
      <c r="O943" s="13">
        <f>Arrivals!I943</f>
        <v>0.97052229749411389</v>
      </c>
      <c r="P943" s="14">
        <f t="shared" si="219"/>
        <v>5881.0705222974966</v>
      </c>
      <c r="Q943" s="14">
        <f t="shared" si="220"/>
        <v>56.160489904104907</v>
      </c>
      <c r="R943" s="14">
        <f t="shared" si="221"/>
        <v>31.169967606610044</v>
      </c>
      <c r="S943" s="14">
        <f t="shared" si="222"/>
        <v>0</v>
      </c>
      <c r="T943" s="14">
        <f t="shared" si="223"/>
        <v>0</v>
      </c>
      <c r="U943" s="14">
        <f t="shared" si="224"/>
        <v>31.169967606610044</v>
      </c>
      <c r="V943" t="str">
        <f>IF(MOD(C943-Settings!$B$32,Settings!$B$33)&lt;Settings!$B$30,"Up","Down")</f>
        <v>Up</v>
      </c>
      <c r="W943" s="15">
        <f>IF(OR(E943&gt;Settings!$B$30,Q943&gt;Settings!$B$37),0,1)</f>
        <v>1</v>
      </c>
      <c r="X943" s="15">
        <f>IF(AND(W943=1,Q943&lt;=Settings!$B$36),1,0)</f>
        <v>1</v>
      </c>
    </row>
    <row r="944" spans="1:24" x14ac:dyDescent="0.25">
      <c r="A944">
        <v>8</v>
      </c>
      <c r="B944">
        <v>99</v>
      </c>
      <c r="C944" s="13">
        <f>Arrivals!F944</f>
        <v>5905.7566514334139</v>
      </c>
      <c r="D944" s="13">
        <f>Arrivals!K944</f>
        <v>300</v>
      </c>
      <c r="E944" s="14">
        <f>D944*8/Settings!$B$28+Settings!$B$29</f>
        <v>24.02</v>
      </c>
      <c r="F944" s="14">
        <f t="shared" si="214"/>
        <v>5905.7566514334139</v>
      </c>
      <c r="G944" s="14">
        <f t="shared" si="227"/>
        <v>5880.1000000000022</v>
      </c>
      <c r="H944" s="14">
        <f t="shared" si="215"/>
        <v>5905.7566514334139</v>
      </c>
      <c r="I944" s="14">
        <f>MOD(H944-Settings!$B$32,Settings!$B$33)</f>
        <v>145.75665143341394</v>
      </c>
      <c r="J944" s="14">
        <f>IF(I944&lt;Settings!$B$30,IF(Settings!$B$30-I944&gt;=E944,H944,H944+(Settings!$B$30-I944)+Settings!$B$31),H944+(Settings!$B$33-I944))</f>
        <v>5905.7566514334139</v>
      </c>
      <c r="K944" s="14">
        <f t="shared" si="216"/>
        <v>5929.7766514334144</v>
      </c>
      <c r="L944" s="14">
        <f t="shared" si="217"/>
        <v>5929.7766514334144</v>
      </c>
      <c r="M944" s="14">
        <f t="shared" si="228"/>
        <v>5881.0705222974966</v>
      </c>
      <c r="N944" s="14">
        <f t="shared" si="218"/>
        <v>5929.7766514334144</v>
      </c>
      <c r="O944" s="13">
        <f>Arrivals!I944</f>
        <v>8.4240108974075909</v>
      </c>
      <c r="P944" s="14">
        <f t="shared" si="219"/>
        <v>5938.2006623308216</v>
      </c>
      <c r="Q944" s="14">
        <f t="shared" si="220"/>
        <v>32.444010897407679</v>
      </c>
      <c r="R944" s="14">
        <f t="shared" si="221"/>
        <v>0</v>
      </c>
      <c r="S944" s="14">
        <f t="shared" si="222"/>
        <v>0</v>
      </c>
      <c r="T944" s="14">
        <f t="shared" si="223"/>
        <v>0</v>
      </c>
      <c r="U944" s="14">
        <f t="shared" si="224"/>
        <v>0</v>
      </c>
      <c r="V944" t="str">
        <f>IF(MOD(C944-Settings!$B$32,Settings!$B$33)&lt;Settings!$B$30,"Up","Down")</f>
        <v>Up</v>
      </c>
      <c r="W944" s="15">
        <f>IF(OR(E944&gt;Settings!$B$30,Q944&gt;Settings!$B$37),0,1)</f>
        <v>1</v>
      </c>
      <c r="X944" s="15">
        <f>IF(AND(W944=1,Q944&lt;=Settings!$B$36),1,0)</f>
        <v>1</v>
      </c>
    </row>
    <row r="945" spans="1:24" x14ac:dyDescent="0.25">
      <c r="A945">
        <v>8</v>
      </c>
      <c r="B945">
        <v>100</v>
      </c>
      <c r="C945" s="13">
        <f>Arrivals!F945</f>
        <v>6001.2956070729551</v>
      </c>
      <c r="D945" s="13">
        <f>Arrivals!K945</f>
        <v>300</v>
      </c>
      <c r="E945" s="14">
        <f>D945*8/Settings!$B$28+Settings!$B$29</f>
        <v>24.02</v>
      </c>
      <c r="F945" s="14">
        <f t="shared" si="214"/>
        <v>6001.2956070729551</v>
      </c>
      <c r="G945" s="14">
        <f t="shared" si="227"/>
        <v>5929.7766514334144</v>
      </c>
      <c r="H945" s="14">
        <f t="shared" si="215"/>
        <v>6001.2956070729551</v>
      </c>
      <c r="I945" s="14">
        <f>MOD(H945-Settings!$B$32,Settings!$B$33)</f>
        <v>241.29560707295514</v>
      </c>
      <c r="J945" s="14">
        <f>IF(I945&lt;Settings!$B$30,IF(Settings!$B$30-I945&gt;=E945,H945,H945+(Settings!$B$30-I945)+Settings!$B$31),H945+(Settings!$B$33-I945))</f>
        <v>6001.2956070729551</v>
      </c>
      <c r="K945" s="14">
        <f t="shared" si="216"/>
        <v>6025.3156070729556</v>
      </c>
      <c r="L945" s="14">
        <f t="shared" si="217"/>
        <v>6025.3156070729556</v>
      </c>
      <c r="M945" s="14">
        <f t="shared" si="228"/>
        <v>5938.2006623308216</v>
      </c>
      <c r="N945" s="14">
        <f t="shared" si="218"/>
        <v>6025.3156070729556</v>
      </c>
      <c r="O945" s="13">
        <f>Arrivals!I945</f>
        <v>0.85357853804296802</v>
      </c>
      <c r="P945" s="14">
        <f t="shared" si="219"/>
        <v>6026.1691856109983</v>
      </c>
      <c r="Q945" s="14">
        <f t="shared" si="220"/>
        <v>24.873578538043148</v>
      </c>
      <c r="R945" s="14">
        <f t="shared" si="221"/>
        <v>0</v>
      </c>
      <c r="S945" s="14">
        <f t="shared" si="222"/>
        <v>0</v>
      </c>
      <c r="T945" s="14">
        <f t="shared" si="223"/>
        <v>0</v>
      </c>
      <c r="U945" s="14">
        <f t="shared" si="224"/>
        <v>0</v>
      </c>
      <c r="V945" t="str">
        <f>IF(MOD(C945-Settings!$B$32,Settings!$B$33)&lt;Settings!$B$30,"Up","Down")</f>
        <v>Up</v>
      </c>
      <c r="W945" s="15">
        <f>IF(OR(E945&gt;Settings!$B$30,Q945&gt;Settings!$B$37),0,1)</f>
        <v>1</v>
      </c>
      <c r="X945" s="15">
        <f>IF(AND(W945=1,Q945&lt;=Settings!$B$36),1,0)</f>
        <v>1</v>
      </c>
    </row>
    <row r="946" spans="1:24" x14ac:dyDescent="0.25">
      <c r="A946">
        <v>8</v>
      </c>
      <c r="B946">
        <v>101</v>
      </c>
      <c r="C946" s="13">
        <f>Arrivals!F946</f>
        <v>6049.28840164554</v>
      </c>
      <c r="D946" s="13">
        <f>Arrivals!K946</f>
        <v>300</v>
      </c>
      <c r="E946" s="14">
        <f>D946*8/Settings!$B$28+Settings!$B$29</f>
        <v>24.02</v>
      </c>
      <c r="F946" s="14">
        <f t="shared" si="214"/>
        <v>6049.28840164554</v>
      </c>
      <c r="G946" s="14">
        <f t="shared" si="227"/>
        <v>6025.3156070729556</v>
      </c>
      <c r="H946" s="14">
        <f t="shared" si="215"/>
        <v>6049.28840164554</v>
      </c>
      <c r="I946" s="14">
        <f>MOD(H946-Settings!$B$32,Settings!$B$33)</f>
        <v>289.28840164554003</v>
      </c>
      <c r="J946" s="14">
        <f>IF(I946&lt;Settings!$B$30,IF(Settings!$B$30-I946&gt;=E946,H946,H946+(Settings!$B$30-I946)+Settings!$B$31),H946+(Settings!$B$33-I946))</f>
        <v>6049.28840164554</v>
      </c>
      <c r="K946" s="14">
        <f t="shared" si="216"/>
        <v>6073.3084016455405</v>
      </c>
      <c r="L946" s="14">
        <f t="shared" si="217"/>
        <v>6073.3084016455405</v>
      </c>
      <c r="M946" s="14">
        <f t="shared" si="228"/>
        <v>6026.1691856109983</v>
      </c>
      <c r="N946" s="14">
        <f t="shared" si="218"/>
        <v>6073.3084016455405</v>
      </c>
      <c r="O946" s="13">
        <f>Arrivals!I946</f>
        <v>4.5444920527219947</v>
      </c>
      <c r="P946" s="14">
        <f t="shared" si="219"/>
        <v>6077.8528936982621</v>
      </c>
      <c r="Q946" s="14">
        <f t="shared" si="220"/>
        <v>28.564492052722017</v>
      </c>
      <c r="R946" s="14">
        <f t="shared" si="221"/>
        <v>0</v>
      </c>
      <c r="S946" s="14">
        <f t="shared" si="222"/>
        <v>0</v>
      </c>
      <c r="T946" s="14">
        <f t="shared" si="223"/>
        <v>0</v>
      </c>
      <c r="U946" s="14">
        <f t="shared" si="224"/>
        <v>0</v>
      </c>
      <c r="V946" t="str">
        <f>IF(MOD(C946-Settings!$B$32,Settings!$B$33)&lt;Settings!$B$30,"Up","Down")</f>
        <v>Up</v>
      </c>
      <c r="W946" s="15">
        <f>IF(OR(E946&gt;Settings!$B$30,Q946&gt;Settings!$B$37),0,1)</f>
        <v>1</v>
      </c>
      <c r="X946" s="15">
        <f>IF(AND(W946=1,Q946&lt;=Settings!$B$36),1,0)</f>
        <v>1</v>
      </c>
    </row>
    <row r="947" spans="1:24" x14ac:dyDescent="0.25">
      <c r="A947">
        <v>8</v>
      </c>
      <c r="B947">
        <v>102</v>
      </c>
      <c r="C947" s="13">
        <f>Arrivals!F947</f>
        <v>6064.2836761247063</v>
      </c>
      <c r="D947" s="13">
        <f>Arrivals!K947</f>
        <v>300</v>
      </c>
      <c r="E947" s="14">
        <f>D947*8/Settings!$B$28+Settings!$B$29</f>
        <v>24.02</v>
      </c>
      <c r="F947" s="14">
        <f t="shared" si="214"/>
        <v>6064.2836761247063</v>
      </c>
      <c r="G947" s="14">
        <f t="shared" si="227"/>
        <v>6073.3084016455405</v>
      </c>
      <c r="H947" s="14">
        <f t="shared" si="215"/>
        <v>6073.3084016455405</v>
      </c>
      <c r="I947" s="14">
        <f>MOD(H947-Settings!$B$32,Settings!$B$33)</f>
        <v>313.30840164554047</v>
      </c>
      <c r="J947" s="14">
        <f>IF(I947&lt;Settings!$B$30,IF(Settings!$B$30-I947&gt;=E947,H947,H947+(Settings!$B$30-I947)+Settings!$B$31),H947+(Settings!$B$33-I947))</f>
        <v>6073.3084016455405</v>
      </c>
      <c r="K947" s="14">
        <f t="shared" si="216"/>
        <v>6097.3284016455409</v>
      </c>
      <c r="L947" s="14">
        <f t="shared" si="217"/>
        <v>6097.3284016455409</v>
      </c>
      <c r="M947" s="14">
        <f t="shared" si="228"/>
        <v>6077.8528936982621</v>
      </c>
      <c r="N947" s="14">
        <f t="shared" si="218"/>
        <v>6097.3284016455409</v>
      </c>
      <c r="O947" s="13">
        <f>Arrivals!I947</f>
        <v>10.187693761353335</v>
      </c>
      <c r="P947" s="14">
        <f t="shared" si="219"/>
        <v>6107.5160954068942</v>
      </c>
      <c r="Q947" s="14">
        <f t="shared" si="220"/>
        <v>43.232419282187948</v>
      </c>
      <c r="R947" s="14">
        <f t="shared" si="221"/>
        <v>9.0247255208341812</v>
      </c>
      <c r="S947" s="14">
        <f t="shared" si="222"/>
        <v>0</v>
      </c>
      <c r="T947" s="14">
        <f t="shared" si="223"/>
        <v>0</v>
      </c>
      <c r="U947" s="14">
        <f t="shared" si="224"/>
        <v>9.0247255208341812</v>
      </c>
      <c r="V947" t="str">
        <f>IF(MOD(C947-Settings!$B$32,Settings!$B$33)&lt;Settings!$B$30,"Up","Down")</f>
        <v>Up</v>
      </c>
      <c r="W947" s="15">
        <f>IF(OR(E947&gt;Settings!$B$30,Q947&gt;Settings!$B$37),0,1)</f>
        <v>1</v>
      </c>
      <c r="X947" s="15">
        <f>IF(AND(W947=1,Q947&lt;=Settings!$B$36),1,0)</f>
        <v>1</v>
      </c>
    </row>
    <row r="948" spans="1:24" x14ac:dyDescent="0.25">
      <c r="A948">
        <v>8</v>
      </c>
      <c r="B948">
        <v>103</v>
      </c>
      <c r="C948" s="13">
        <f>Arrivals!F948</f>
        <v>6129.7762670431575</v>
      </c>
      <c r="D948" s="13">
        <f>Arrivals!K948</f>
        <v>300</v>
      </c>
      <c r="E948" s="14">
        <f>D948*8/Settings!$B$28+Settings!$B$29</f>
        <v>24.02</v>
      </c>
      <c r="F948" s="14">
        <f t="shared" si="214"/>
        <v>6129.7762670431575</v>
      </c>
      <c r="G948" s="14">
        <f t="shared" si="227"/>
        <v>6097.3284016455409</v>
      </c>
      <c r="H948" s="14">
        <f t="shared" si="215"/>
        <v>6129.7762670431575</v>
      </c>
      <c r="I948" s="14">
        <f>MOD(H948-Settings!$B$32,Settings!$B$33)</f>
        <v>369.77626704315753</v>
      </c>
      <c r="J948" s="14">
        <f>IF(I948&lt;Settings!$B$30,IF(Settings!$B$30-I948&gt;=E948,H948,H948+(Settings!$B$30-I948)+Settings!$B$31),H948+(Settings!$B$33-I948))</f>
        <v>6129.7762670431575</v>
      </c>
      <c r="K948" s="14">
        <f t="shared" si="216"/>
        <v>6153.796267043158</v>
      </c>
      <c r="L948" s="14">
        <f t="shared" si="217"/>
        <v>6153.796267043158</v>
      </c>
      <c r="M948" s="14">
        <f t="shared" si="228"/>
        <v>6107.5160954068942</v>
      </c>
      <c r="N948" s="14">
        <f t="shared" si="218"/>
        <v>6153.796267043158</v>
      </c>
      <c r="O948" s="13">
        <f>Arrivals!I948</f>
        <v>4.0621919368982136</v>
      </c>
      <c r="P948" s="14">
        <f t="shared" si="219"/>
        <v>6157.8584589800557</v>
      </c>
      <c r="Q948" s="14">
        <f t="shared" si="220"/>
        <v>28.082191936898198</v>
      </c>
      <c r="R948" s="14">
        <f t="shared" si="221"/>
        <v>0</v>
      </c>
      <c r="S948" s="14">
        <f t="shared" si="222"/>
        <v>0</v>
      </c>
      <c r="T948" s="14">
        <f t="shared" si="223"/>
        <v>0</v>
      </c>
      <c r="U948" s="14">
        <f t="shared" si="224"/>
        <v>0</v>
      </c>
      <c r="V948" t="str">
        <f>IF(MOD(C948-Settings!$B$32,Settings!$B$33)&lt;Settings!$B$30,"Up","Down")</f>
        <v>Up</v>
      </c>
      <c r="W948" s="15">
        <f>IF(OR(E948&gt;Settings!$B$30,Q948&gt;Settings!$B$37),0,1)</f>
        <v>1</v>
      </c>
      <c r="X948" s="15">
        <f>IF(AND(W948=1,Q948&lt;=Settings!$B$36),1,0)</f>
        <v>1</v>
      </c>
    </row>
    <row r="949" spans="1:24" x14ac:dyDescent="0.25">
      <c r="A949">
        <v>8</v>
      </c>
      <c r="B949">
        <v>104</v>
      </c>
      <c r="C949" s="13">
        <f>Arrivals!F949</f>
        <v>6283.5069992639937</v>
      </c>
      <c r="D949" s="13">
        <f>Arrivals!K949</f>
        <v>300</v>
      </c>
      <c r="E949" s="14">
        <f>D949*8/Settings!$B$28+Settings!$B$29</f>
        <v>24.02</v>
      </c>
      <c r="F949" s="14">
        <f t="shared" si="214"/>
        <v>6283.5069992639937</v>
      </c>
      <c r="G949" s="14">
        <f t="shared" si="227"/>
        <v>6153.796267043158</v>
      </c>
      <c r="H949" s="14">
        <f t="shared" si="215"/>
        <v>6283.5069992639937</v>
      </c>
      <c r="I949" s="14">
        <f>MOD(H949-Settings!$B$32,Settings!$B$33)</f>
        <v>523.50699926399375</v>
      </c>
      <c r="J949" s="14">
        <f>IF(I949&lt;Settings!$B$30,IF(Settings!$B$30-I949&gt;=E949,H949,H949+(Settings!$B$30-I949)+Settings!$B$31),H949+(Settings!$B$33-I949))</f>
        <v>6283.5069992639937</v>
      </c>
      <c r="K949" s="14">
        <f t="shared" si="216"/>
        <v>6307.5269992639942</v>
      </c>
      <c r="L949" s="14">
        <f t="shared" si="217"/>
        <v>6307.5269992639942</v>
      </c>
      <c r="M949" s="14">
        <f t="shared" si="228"/>
        <v>6157.8584589800557</v>
      </c>
      <c r="N949" s="14">
        <f t="shared" si="218"/>
        <v>6307.5269992639942</v>
      </c>
      <c r="O949" s="13">
        <f>Arrivals!I949</f>
        <v>2.3133018960949938</v>
      </c>
      <c r="P949" s="14">
        <f t="shared" si="219"/>
        <v>6309.8403011600894</v>
      </c>
      <c r="Q949" s="14">
        <f t="shared" si="220"/>
        <v>26.333301896095691</v>
      </c>
      <c r="R949" s="14">
        <f t="shared" si="221"/>
        <v>0</v>
      </c>
      <c r="S949" s="14">
        <f t="shared" si="222"/>
        <v>0</v>
      </c>
      <c r="T949" s="14">
        <f t="shared" si="223"/>
        <v>0</v>
      </c>
      <c r="U949" s="14">
        <f t="shared" si="224"/>
        <v>0</v>
      </c>
      <c r="V949" t="str">
        <f>IF(MOD(C949-Settings!$B$32,Settings!$B$33)&lt;Settings!$B$30,"Up","Down")</f>
        <v>Up</v>
      </c>
      <c r="W949" s="15">
        <f>IF(OR(E949&gt;Settings!$B$30,Q949&gt;Settings!$B$37),0,1)</f>
        <v>1</v>
      </c>
      <c r="X949" s="15">
        <f>IF(AND(W949=1,Q949&lt;=Settings!$B$36),1,0)</f>
        <v>1</v>
      </c>
    </row>
    <row r="950" spans="1:24" x14ac:dyDescent="0.25">
      <c r="A950">
        <v>8</v>
      </c>
      <c r="B950">
        <v>105</v>
      </c>
      <c r="C950" s="13">
        <f>Arrivals!F950</f>
        <v>6333.7372365427527</v>
      </c>
      <c r="D950" s="13">
        <f>Arrivals!K950</f>
        <v>300</v>
      </c>
      <c r="E950" s="14">
        <f>D950*8/Settings!$B$28+Settings!$B$29</f>
        <v>24.02</v>
      </c>
      <c r="F950" s="14">
        <f t="shared" si="214"/>
        <v>6333.7372365427527</v>
      </c>
      <c r="G950" s="14">
        <f t="shared" si="227"/>
        <v>6307.5269992639942</v>
      </c>
      <c r="H950" s="14">
        <f t="shared" si="215"/>
        <v>6333.7372365427527</v>
      </c>
      <c r="I950" s="14">
        <f>MOD(H950-Settings!$B$32,Settings!$B$33)</f>
        <v>573.73723654275273</v>
      </c>
      <c r="J950" s="14">
        <f>IF(I950&lt;Settings!$B$30,IF(Settings!$B$30-I950&gt;=E950,H950,H950+(Settings!$B$30-I950)+Settings!$B$31),H950+(Settings!$B$33-I950))</f>
        <v>6333.7372365427527</v>
      </c>
      <c r="K950" s="14">
        <f t="shared" si="216"/>
        <v>6357.7572365427532</v>
      </c>
      <c r="L950" s="14">
        <f t="shared" si="217"/>
        <v>6357.7572365427532</v>
      </c>
      <c r="M950" s="14">
        <f t="shared" si="228"/>
        <v>6309.8403011600894</v>
      </c>
      <c r="N950" s="14">
        <f t="shared" si="218"/>
        <v>6357.7572365427532</v>
      </c>
      <c r="O950" s="13">
        <f>Arrivals!I950</f>
        <v>6.983934351237471E-2</v>
      </c>
      <c r="P950" s="14">
        <f t="shared" si="219"/>
        <v>6357.8270758862654</v>
      </c>
      <c r="Q950" s="14">
        <f t="shared" si="220"/>
        <v>24.089839343512722</v>
      </c>
      <c r="R950" s="14">
        <f t="shared" si="221"/>
        <v>0</v>
      </c>
      <c r="S950" s="14">
        <f t="shared" si="222"/>
        <v>0</v>
      </c>
      <c r="T950" s="14">
        <f t="shared" si="223"/>
        <v>0</v>
      </c>
      <c r="U950" s="14">
        <f t="shared" si="224"/>
        <v>0</v>
      </c>
      <c r="V950" t="str">
        <f>IF(MOD(C950-Settings!$B$32,Settings!$B$33)&lt;Settings!$B$30,"Up","Down")</f>
        <v>Up</v>
      </c>
      <c r="W950" s="15">
        <f>IF(OR(E950&gt;Settings!$B$30,Q950&gt;Settings!$B$37),0,1)</f>
        <v>1</v>
      </c>
      <c r="X950" s="15">
        <f>IF(AND(W950=1,Q950&lt;=Settings!$B$36),1,0)</f>
        <v>1</v>
      </c>
    </row>
    <row r="951" spans="1:24" x14ac:dyDescent="0.25">
      <c r="A951">
        <v>8</v>
      </c>
      <c r="B951">
        <v>106</v>
      </c>
      <c r="C951" s="13">
        <f>Arrivals!F951</f>
        <v>6402.6445148195617</v>
      </c>
      <c r="D951" s="13">
        <f>Arrivals!K951</f>
        <v>300</v>
      </c>
      <c r="E951" s="14">
        <f>D951*8/Settings!$B$28+Settings!$B$29</f>
        <v>24.02</v>
      </c>
      <c r="F951" s="14">
        <f t="shared" si="214"/>
        <v>6402.6445148195617</v>
      </c>
      <c r="G951" s="14">
        <f t="shared" si="227"/>
        <v>6357.7572365427532</v>
      </c>
      <c r="H951" s="14">
        <f t="shared" si="215"/>
        <v>6402.6445148195617</v>
      </c>
      <c r="I951" s="14">
        <f>MOD(H951-Settings!$B$32,Settings!$B$33)</f>
        <v>642.64451481956166</v>
      </c>
      <c r="J951" s="14">
        <f>IF(I951&lt;Settings!$B$30,IF(Settings!$B$30-I951&gt;=E951,H951,H951+(Settings!$B$30-I951)+Settings!$B$31),H951+(Settings!$B$33-I951))</f>
        <v>6480</v>
      </c>
      <c r="K951" s="14">
        <f t="shared" si="216"/>
        <v>6504.02</v>
      </c>
      <c r="L951" s="14">
        <f t="shared" si="217"/>
        <v>6504.02</v>
      </c>
      <c r="M951" s="14">
        <f t="shared" si="228"/>
        <v>6357.8270758862654</v>
      </c>
      <c r="N951" s="14">
        <f t="shared" si="218"/>
        <v>6504.02</v>
      </c>
      <c r="O951" s="13">
        <f>Arrivals!I951</f>
        <v>9.2317522219089199</v>
      </c>
      <c r="P951" s="14">
        <f t="shared" si="219"/>
        <v>6513.2517522219096</v>
      </c>
      <c r="Q951" s="14">
        <f t="shared" si="220"/>
        <v>110.60723740234789</v>
      </c>
      <c r="R951" s="14">
        <f t="shared" si="221"/>
        <v>0</v>
      </c>
      <c r="S951" s="14">
        <f t="shared" si="222"/>
        <v>77.355485180438336</v>
      </c>
      <c r="T951" s="14">
        <f t="shared" si="223"/>
        <v>0</v>
      </c>
      <c r="U951" s="14">
        <f t="shared" si="224"/>
        <v>77.355485180438336</v>
      </c>
      <c r="V951" t="str">
        <f>IF(MOD(C951-Settings!$B$32,Settings!$B$33)&lt;Settings!$B$30,"Up","Down")</f>
        <v>Down</v>
      </c>
      <c r="W951" s="15">
        <f>IF(OR(E951&gt;Settings!$B$30,Q951&gt;Settings!$B$37),0,1)</f>
        <v>1</v>
      </c>
      <c r="X951" s="15">
        <f>IF(AND(W951=1,Q951&lt;=Settings!$B$36),1,0)</f>
        <v>1</v>
      </c>
    </row>
    <row r="952" spans="1:24" x14ac:dyDescent="0.25">
      <c r="A952">
        <v>8</v>
      </c>
      <c r="B952">
        <v>107</v>
      </c>
      <c r="C952" s="13">
        <f>Arrivals!F952</f>
        <v>6406.0694806644378</v>
      </c>
      <c r="D952" s="13">
        <f>Arrivals!K952</f>
        <v>300</v>
      </c>
      <c r="E952" s="14">
        <f>D952*8/Settings!$B$28+Settings!$B$29</f>
        <v>24.02</v>
      </c>
      <c r="F952" s="14">
        <f t="shared" si="214"/>
        <v>6406.0694806644378</v>
      </c>
      <c r="G952" s="14">
        <f t="shared" si="227"/>
        <v>6504.02</v>
      </c>
      <c r="H952" s="14">
        <f t="shared" si="215"/>
        <v>6504.02</v>
      </c>
      <c r="I952" s="14">
        <f>MOD(H952-Settings!$B$32,Settings!$B$33)</f>
        <v>24.020000000000437</v>
      </c>
      <c r="J952" s="14">
        <f>IF(I952&lt;Settings!$B$30,IF(Settings!$B$30-I952&gt;=E952,H952,H952+(Settings!$B$30-I952)+Settings!$B$31),H952+(Settings!$B$33-I952))</f>
        <v>6504.02</v>
      </c>
      <c r="K952" s="14">
        <f t="shared" si="216"/>
        <v>6528.0400000000009</v>
      </c>
      <c r="L952" s="14">
        <f t="shared" si="217"/>
        <v>6528.0400000000009</v>
      </c>
      <c r="M952" s="14">
        <f t="shared" si="228"/>
        <v>6513.2517522219096</v>
      </c>
      <c r="N952" s="14">
        <f t="shared" si="218"/>
        <v>6528.0400000000009</v>
      </c>
      <c r="O952" s="13">
        <f>Arrivals!I952</f>
        <v>1.2735955786433584</v>
      </c>
      <c r="P952" s="14">
        <f t="shared" si="219"/>
        <v>6529.3135955786438</v>
      </c>
      <c r="Q952" s="14">
        <f t="shared" si="220"/>
        <v>123.24411491420597</v>
      </c>
      <c r="R952" s="14">
        <f t="shared" si="221"/>
        <v>97.950519335562603</v>
      </c>
      <c r="S952" s="14">
        <f t="shared" si="222"/>
        <v>0</v>
      </c>
      <c r="T952" s="14">
        <f t="shared" si="223"/>
        <v>0</v>
      </c>
      <c r="U952" s="14">
        <f t="shared" si="224"/>
        <v>97.950519335562603</v>
      </c>
      <c r="V952" t="str">
        <f>IF(MOD(C952-Settings!$B$32,Settings!$B$33)&lt;Settings!$B$30,"Up","Down")</f>
        <v>Down</v>
      </c>
      <c r="W952" s="15">
        <f>IF(OR(E952&gt;Settings!$B$30,Q952&gt;Settings!$B$37),0,1)</f>
        <v>1</v>
      </c>
      <c r="X952" s="15">
        <f>IF(AND(W952=1,Q952&lt;=Settings!$B$36),1,0)</f>
        <v>0</v>
      </c>
    </row>
    <row r="953" spans="1:24" x14ac:dyDescent="0.25">
      <c r="A953">
        <v>8</v>
      </c>
      <c r="B953">
        <v>108</v>
      </c>
      <c r="C953" s="13">
        <f>Arrivals!F953</f>
        <v>6450.2787709315216</v>
      </c>
      <c r="D953" s="13">
        <f>Arrivals!K953</f>
        <v>300</v>
      </c>
      <c r="E953" s="14">
        <f>D953*8/Settings!$B$28+Settings!$B$29</f>
        <v>24.02</v>
      </c>
      <c r="F953" s="14">
        <f t="shared" si="214"/>
        <v>6450.2787709315216</v>
      </c>
      <c r="G953" s="14">
        <f t="shared" si="227"/>
        <v>6528.0400000000009</v>
      </c>
      <c r="H953" s="14">
        <f t="shared" si="215"/>
        <v>6528.0400000000009</v>
      </c>
      <c r="I953" s="14">
        <f>MOD(H953-Settings!$B$32,Settings!$B$33)</f>
        <v>48.040000000000873</v>
      </c>
      <c r="J953" s="14">
        <f>IF(I953&lt;Settings!$B$30,IF(Settings!$B$30-I953&gt;=E953,H953,H953+(Settings!$B$30-I953)+Settings!$B$31),H953+(Settings!$B$33-I953))</f>
        <v>6528.0400000000009</v>
      </c>
      <c r="K953" s="14">
        <f t="shared" si="216"/>
        <v>6552.0600000000013</v>
      </c>
      <c r="L953" s="14">
        <f t="shared" si="217"/>
        <v>6552.0600000000013</v>
      </c>
      <c r="M953" s="14">
        <f t="shared" si="228"/>
        <v>6529.3135955786438</v>
      </c>
      <c r="N953" s="14">
        <f t="shared" si="218"/>
        <v>6552.0600000000013</v>
      </c>
      <c r="O953" s="13">
        <f>Arrivals!I953</f>
        <v>0.23464303350325541</v>
      </c>
      <c r="P953" s="14">
        <f t="shared" si="219"/>
        <v>6552.2946430335041</v>
      </c>
      <c r="Q953" s="14">
        <f t="shared" si="220"/>
        <v>102.0158721019825</v>
      </c>
      <c r="R953" s="14">
        <f t="shared" si="221"/>
        <v>77.761229068479224</v>
      </c>
      <c r="S953" s="14">
        <f t="shared" si="222"/>
        <v>0</v>
      </c>
      <c r="T953" s="14">
        <f t="shared" si="223"/>
        <v>0</v>
      </c>
      <c r="U953" s="14">
        <f t="shared" si="224"/>
        <v>77.761229068479224</v>
      </c>
      <c r="V953" t="str">
        <f>IF(MOD(C953-Settings!$B$32,Settings!$B$33)&lt;Settings!$B$30,"Up","Down")</f>
        <v>Down</v>
      </c>
      <c r="W953" s="15">
        <f>IF(OR(E953&gt;Settings!$B$30,Q953&gt;Settings!$B$37),0,1)</f>
        <v>1</v>
      </c>
      <c r="X953" s="15">
        <f>IF(AND(W953=1,Q953&lt;=Settings!$B$36),1,0)</f>
        <v>1</v>
      </c>
    </row>
    <row r="954" spans="1:24" x14ac:dyDescent="0.25">
      <c r="A954">
        <v>8</v>
      </c>
      <c r="B954">
        <v>109</v>
      </c>
      <c r="C954" s="13">
        <f>Arrivals!F954</f>
        <v>6508.0160100160883</v>
      </c>
      <c r="D954" s="13">
        <f>Arrivals!K954</f>
        <v>300</v>
      </c>
      <c r="E954" s="14">
        <f>D954*8/Settings!$B$28+Settings!$B$29</f>
        <v>24.02</v>
      </c>
      <c r="F954" s="14">
        <f t="shared" si="214"/>
        <v>6508.0160100160883</v>
      </c>
      <c r="G954" s="14">
        <f t="shared" si="227"/>
        <v>6552.0600000000013</v>
      </c>
      <c r="H954" s="14">
        <f t="shared" si="215"/>
        <v>6552.0600000000013</v>
      </c>
      <c r="I954" s="14">
        <f>MOD(H954-Settings!$B$32,Settings!$B$33)</f>
        <v>72.06000000000131</v>
      </c>
      <c r="J954" s="14">
        <f>IF(I954&lt;Settings!$B$30,IF(Settings!$B$30-I954&gt;=E954,H954,H954+(Settings!$B$30-I954)+Settings!$B$31),H954+(Settings!$B$33-I954))</f>
        <v>6552.0600000000013</v>
      </c>
      <c r="K954" s="14">
        <f t="shared" si="216"/>
        <v>6576.0800000000017</v>
      </c>
      <c r="L954" s="14">
        <f t="shared" si="217"/>
        <v>6576.0800000000017</v>
      </c>
      <c r="M954" s="14">
        <f t="shared" si="228"/>
        <v>6552.2946430335041</v>
      </c>
      <c r="N954" s="14">
        <f t="shared" si="218"/>
        <v>6576.0800000000017</v>
      </c>
      <c r="O954" s="13">
        <f>Arrivals!I954</f>
        <v>3.2069406702003427</v>
      </c>
      <c r="P954" s="14">
        <f t="shared" si="219"/>
        <v>6579.2869406702021</v>
      </c>
      <c r="Q954" s="14">
        <f t="shared" si="220"/>
        <v>71.270930654113727</v>
      </c>
      <c r="R954" s="14">
        <f t="shared" si="221"/>
        <v>44.043989983912979</v>
      </c>
      <c r="S954" s="14">
        <f t="shared" si="222"/>
        <v>0</v>
      </c>
      <c r="T954" s="14">
        <f t="shared" si="223"/>
        <v>0</v>
      </c>
      <c r="U954" s="14">
        <f t="shared" si="224"/>
        <v>44.043989983912979</v>
      </c>
      <c r="V954" t="str">
        <f>IF(MOD(C954-Settings!$B$32,Settings!$B$33)&lt;Settings!$B$30,"Up","Down")</f>
        <v>Up</v>
      </c>
      <c r="W954" s="15">
        <f>IF(OR(E954&gt;Settings!$B$30,Q954&gt;Settings!$B$37),0,1)</f>
        <v>1</v>
      </c>
      <c r="X954" s="15">
        <f>IF(AND(W954=1,Q954&lt;=Settings!$B$36),1,0)</f>
        <v>1</v>
      </c>
    </row>
    <row r="955" spans="1:24" x14ac:dyDescent="0.25">
      <c r="A955">
        <v>8</v>
      </c>
      <c r="B955">
        <v>110</v>
      </c>
      <c r="C955" s="13">
        <f>Arrivals!F955</f>
        <v>6540.9046176892161</v>
      </c>
      <c r="D955" s="13">
        <f>Arrivals!K955</f>
        <v>300</v>
      </c>
      <c r="E955" s="14">
        <f>D955*8/Settings!$B$28+Settings!$B$29</f>
        <v>24.02</v>
      </c>
      <c r="F955" s="14">
        <f t="shared" si="214"/>
        <v>6540.9046176892161</v>
      </c>
      <c r="G955" s="14">
        <f t="shared" si="227"/>
        <v>6576.0800000000017</v>
      </c>
      <c r="H955" s="14">
        <f t="shared" si="215"/>
        <v>6576.0800000000017</v>
      </c>
      <c r="I955" s="14">
        <f>MOD(H955-Settings!$B$32,Settings!$B$33)</f>
        <v>96.080000000001746</v>
      </c>
      <c r="J955" s="14">
        <f>IF(I955&lt;Settings!$B$30,IF(Settings!$B$30-I955&gt;=E955,H955,H955+(Settings!$B$30-I955)+Settings!$B$31),H955+(Settings!$B$33-I955))</f>
        <v>6576.0800000000017</v>
      </c>
      <c r="K955" s="14">
        <f t="shared" si="216"/>
        <v>6600.1000000000022</v>
      </c>
      <c r="L955" s="14">
        <f t="shared" si="217"/>
        <v>6600.1000000000022</v>
      </c>
      <c r="M955" s="14">
        <f t="shared" si="228"/>
        <v>6579.2869406702021</v>
      </c>
      <c r="N955" s="14">
        <f t="shared" si="218"/>
        <v>6600.1000000000022</v>
      </c>
      <c r="O955" s="13">
        <f>Arrivals!I955</f>
        <v>0.996416034314618</v>
      </c>
      <c r="P955" s="14">
        <f t="shared" si="219"/>
        <v>6601.0964160343165</v>
      </c>
      <c r="Q955" s="14">
        <f t="shared" si="220"/>
        <v>60.191798345100324</v>
      </c>
      <c r="R955" s="14">
        <f t="shared" si="221"/>
        <v>35.175382310785608</v>
      </c>
      <c r="S955" s="14">
        <f t="shared" si="222"/>
        <v>0</v>
      </c>
      <c r="T955" s="14">
        <f t="shared" si="223"/>
        <v>0</v>
      </c>
      <c r="U955" s="14">
        <f t="shared" si="224"/>
        <v>35.175382310785608</v>
      </c>
      <c r="V955" t="str">
        <f>IF(MOD(C955-Settings!$B$32,Settings!$B$33)&lt;Settings!$B$30,"Up","Down")</f>
        <v>Up</v>
      </c>
      <c r="W955" s="15">
        <f>IF(OR(E955&gt;Settings!$B$30,Q955&gt;Settings!$B$37),0,1)</f>
        <v>1</v>
      </c>
      <c r="X955" s="15">
        <f>IF(AND(W955=1,Q955&lt;=Settings!$B$36),1,0)</f>
        <v>1</v>
      </c>
    </row>
    <row r="956" spans="1:24" x14ac:dyDescent="0.25">
      <c r="A956">
        <v>8</v>
      </c>
      <c r="B956">
        <v>111</v>
      </c>
      <c r="C956" s="13">
        <f>Arrivals!F956</f>
        <v>6553.2035811526539</v>
      </c>
      <c r="D956" s="13">
        <f>Arrivals!K956</f>
        <v>300</v>
      </c>
      <c r="E956" s="14">
        <f>D956*8/Settings!$B$28+Settings!$B$29</f>
        <v>24.02</v>
      </c>
      <c r="F956" s="14">
        <f t="shared" si="214"/>
        <v>6553.2035811526539</v>
      </c>
      <c r="G956" s="14">
        <f t="shared" si="227"/>
        <v>6600.1000000000022</v>
      </c>
      <c r="H956" s="14">
        <f t="shared" si="215"/>
        <v>6600.1000000000022</v>
      </c>
      <c r="I956" s="14">
        <f>MOD(H956-Settings!$B$32,Settings!$B$33)</f>
        <v>120.10000000000218</v>
      </c>
      <c r="J956" s="14">
        <f>IF(I956&lt;Settings!$B$30,IF(Settings!$B$30-I956&gt;=E956,H956,H956+(Settings!$B$30-I956)+Settings!$B$31),H956+(Settings!$B$33-I956))</f>
        <v>6600.1000000000022</v>
      </c>
      <c r="K956" s="14">
        <f t="shared" si="216"/>
        <v>6624.1200000000026</v>
      </c>
      <c r="L956" s="14">
        <f t="shared" si="217"/>
        <v>6624.1200000000026</v>
      </c>
      <c r="M956" s="14">
        <f t="shared" si="228"/>
        <v>6601.0964160343165</v>
      </c>
      <c r="N956" s="14">
        <f t="shared" si="218"/>
        <v>6624.1200000000026</v>
      </c>
      <c r="O956" s="13">
        <f>Arrivals!I956</f>
        <v>13.088950397873266</v>
      </c>
      <c r="P956" s="14">
        <f t="shared" si="219"/>
        <v>6637.2089503978759</v>
      </c>
      <c r="Q956" s="14">
        <f t="shared" si="220"/>
        <v>84.005369245222028</v>
      </c>
      <c r="R956" s="14">
        <f t="shared" si="221"/>
        <v>46.896418847348286</v>
      </c>
      <c r="S956" s="14">
        <f t="shared" si="222"/>
        <v>0</v>
      </c>
      <c r="T956" s="14">
        <f t="shared" si="223"/>
        <v>0</v>
      </c>
      <c r="U956" s="14">
        <f t="shared" si="224"/>
        <v>46.896418847348286</v>
      </c>
      <c r="V956" t="str">
        <f>IF(MOD(C956-Settings!$B$32,Settings!$B$33)&lt;Settings!$B$30,"Up","Down")</f>
        <v>Up</v>
      </c>
      <c r="W956" s="15">
        <f>IF(OR(E956&gt;Settings!$B$30,Q956&gt;Settings!$B$37),0,1)</f>
        <v>1</v>
      </c>
      <c r="X956" s="15">
        <f>IF(AND(W956=1,Q956&lt;=Settings!$B$36),1,0)</f>
        <v>1</v>
      </c>
    </row>
    <row r="957" spans="1:24" x14ac:dyDescent="0.25">
      <c r="A957">
        <v>8</v>
      </c>
      <c r="B957">
        <v>112</v>
      </c>
      <c r="C957" s="13">
        <f>Arrivals!F957</f>
        <v>6809.3993522729888</v>
      </c>
      <c r="D957" s="13">
        <f>Arrivals!K957</f>
        <v>300</v>
      </c>
      <c r="E957" s="14">
        <f>D957*8/Settings!$B$28+Settings!$B$29</f>
        <v>24.02</v>
      </c>
      <c r="F957" s="14">
        <f t="shared" si="214"/>
        <v>6809.3993522729888</v>
      </c>
      <c r="G957" s="14">
        <f t="shared" si="227"/>
        <v>6624.1200000000026</v>
      </c>
      <c r="H957" s="14">
        <f t="shared" si="215"/>
        <v>6809.3993522729888</v>
      </c>
      <c r="I957" s="14">
        <f>MOD(H957-Settings!$B$32,Settings!$B$33)</f>
        <v>329.39935227298884</v>
      </c>
      <c r="J957" s="14">
        <f>IF(I957&lt;Settings!$B$30,IF(Settings!$B$30-I957&gt;=E957,H957,H957+(Settings!$B$30-I957)+Settings!$B$31),H957+(Settings!$B$33-I957))</f>
        <v>6809.3993522729888</v>
      </c>
      <c r="K957" s="14">
        <f t="shared" si="216"/>
        <v>6833.4193522729893</v>
      </c>
      <c r="L957" s="14">
        <f t="shared" si="217"/>
        <v>6833.4193522729893</v>
      </c>
      <c r="M957" s="14">
        <f t="shared" si="228"/>
        <v>6637.2089503978759</v>
      </c>
      <c r="N957" s="14">
        <f t="shared" si="218"/>
        <v>6833.4193522729893</v>
      </c>
      <c r="O957" s="13">
        <f>Arrivals!I957</f>
        <v>4.2418296137913076</v>
      </c>
      <c r="P957" s="14">
        <f t="shared" si="219"/>
        <v>6837.6611818867805</v>
      </c>
      <c r="Q957" s="14">
        <f t="shared" si="220"/>
        <v>28.261829613791633</v>
      </c>
      <c r="R957" s="14">
        <f t="shared" si="221"/>
        <v>0</v>
      </c>
      <c r="S957" s="14">
        <f t="shared" si="222"/>
        <v>0</v>
      </c>
      <c r="T957" s="14">
        <f t="shared" si="223"/>
        <v>0</v>
      </c>
      <c r="U957" s="14">
        <f t="shared" si="224"/>
        <v>0</v>
      </c>
      <c r="V957" t="str">
        <f>IF(MOD(C957-Settings!$B$32,Settings!$B$33)&lt;Settings!$B$30,"Up","Down")</f>
        <v>Up</v>
      </c>
      <c r="W957" s="15">
        <f>IF(OR(E957&gt;Settings!$B$30,Q957&gt;Settings!$B$37),0,1)</f>
        <v>1</v>
      </c>
      <c r="X957" s="15">
        <f>IF(AND(W957=1,Q957&lt;=Settings!$B$36),1,0)</f>
        <v>1</v>
      </c>
    </row>
    <row r="958" spans="1:24" x14ac:dyDescent="0.25">
      <c r="A958">
        <v>8</v>
      </c>
      <c r="B958">
        <v>113</v>
      </c>
      <c r="C958" s="13">
        <f>Arrivals!F958</f>
        <v>7096.223804418627</v>
      </c>
      <c r="D958" s="13">
        <f>Arrivals!K958</f>
        <v>300</v>
      </c>
      <c r="E958" s="14">
        <f>D958*8/Settings!$B$28+Settings!$B$29</f>
        <v>24.02</v>
      </c>
      <c r="F958" s="14">
        <f t="shared" si="214"/>
        <v>7096.223804418627</v>
      </c>
      <c r="G958" s="14">
        <f t="shared" si="227"/>
        <v>6833.4193522729893</v>
      </c>
      <c r="H958" s="14">
        <f t="shared" si="215"/>
        <v>7096.223804418627</v>
      </c>
      <c r="I958" s="14">
        <f>MOD(H958-Settings!$B$32,Settings!$B$33)</f>
        <v>616.22380441862697</v>
      </c>
      <c r="J958" s="14">
        <f>IF(I958&lt;Settings!$B$30,IF(Settings!$B$30-I958&gt;=E958,H958,H958+(Settings!$B$30-I958)+Settings!$B$31),H958+(Settings!$B$33-I958))</f>
        <v>7200</v>
      </c>
      <c r="K958" s="14">
        <f t="shared" si="216"/>
        <v>7224.02</v>
      </c>
      <c r="L958" s="14">
        <f t="shared" si="217"/>
        <v>7224.02</v>
      </c>
      <c r="M958" s="14">
        <f t="shared" si="228"/>
        <v>6837.6611818867805</v>
      </c>
      <c r="N958" s="14">
        <f t="shared" si="218"/>
        <v>7224.02</v>
      </c>
      <c r="O958" s="13">
        <f>Arrivals!I958</f>
        <v>6.0563913110348748</v>
      </c>
      <c r="P958" s="14">
        <f t="shared" si="219"/>
        <v>7230.076391311035</v>
      </c>
      <c r="Q958" s="14">
        <f t="shared" si="220"/>
        <v>133.852586892408</v>
      </c>
      <c r="R958" s="14">
        <f t="shared" si="221"/>
        <v>0</v>
      </c>
      <c r="S958" s="14">
        <f t="shared" si="222"/>
        <v>103.77619558137303</v>
      </c>
      <c r="T958" s="14">
        <f t="shared" si="223"/>
        <v>0</v>
      </c>
      <c r="U958" s="14">
        <f t="shared" si="224"/>
        <v>103.77619558137303</v>
      </c>
      <c r="V958" t="str">
        <f>IF(MOD(C958-Settings!$B$32,Settings!$B$33)&lt;Settings!$B$30,"Up","Down")</f>
        <v>Down</v>
      </c>
      <c r="W958" s="15">
        <f>IF(OR(E958&gt;Settings!$B$30,Q958&gt;Settings!$B$37),0,1)</f>
        <v>1</v>
      </c>
      <c r="X958" s="15">
        <f>IF(AND(W958=1,Q958&lt;=Settings!$B$36),1,0)</f>
        <v>0</v>
      </c>
    </row>
    <row r="959" spans="1:24" x14ac:dyDescent="0.25">
      <c r="A959">
        <v>8</v>
      </c>
      <c r="B959">
        <v>114</v>
      </c>
      <c r="C959" s="13">
        <f>Arrivals!F959</f>
        <v>7271.2852705278019</v>
      </c>
      <c r="D959" s="13">
        <f>Arrivals!K959</f>
        <v>300</v>
      </c>
      <c r="E959" s="14">
        <f>D959*8/Settings!$B$28+Settings!$B$29</f>
        <v>24.02</v>
      </c>
      <c r="F959" s="14">
        <f t="shared" si="214"/>
        <v>7271.2852705278019</v>
      </c>
      <c r="G959" s="14">
        <f t="shared" si="227"/>
        <v>7224.02</v>
      </c>
      <c r="H959" s="14">
        <f t="shared" si="215"/>
        <v>7271.2852705278019</v>
      </c>
      <c r="I959" s="14">
        <f>MOD(H959-Settings!$B$32,Settings!$B$33)</f>
        <v>71.285270527801913</v>
      </c>
      <c r="J959" s="14">
        <f>IF(I959&lt;Settings!$B$30,IF(Settings!$B$30-I959&gt;=E959,H959,H959+(Settings!$B$30-I959)+Settings!$B$31),H959+(Settings!$B$33-I959))</f>
        <v>7271.2852705278019</v>
      </c>
      <c r="K959" s="14">
        <f t="shared" si="216"/>
        <v>7295.3052705278023</v>
      </c>
      <c r="L959" s="14">
        <f t="shared" si="217"/>
        <v>7295.3052705278023</v>
      </c>
      <c r="M959" s="14">
        <f t="shared" si="228"/>
        <v>7230.076391311035</v>
      </c>
      <c r="N959" s="14">
        <f t="shared" si="218"/>
        <v>7295.3052705278023</v>
      </c>
      <c r="O959" s="13">
        <f>Arrivals!I959</f>
        <v>1.7195879404216714</v>
      </c>
      <c r="P959" s="14">
        <f t="shared" si="219"/>
        <v>7297.024858468224</v>
      </c>
      <c r="Q959" s="14">
        <f t="shared" si="220"/>
        <v>25.739587940422098</v>
      </c>
      <c r="R959" s="14">
        <f t="shared" si="221"/>
        <v>0</v>
      </c>
      <c r="S959" s="14">
        <f t="shared" si="222"/>
        <v>0</v>
      </c>
      <c r="T959" s="14">
        <f t="shared" si="223"/>
        <v>0</v>
      </c>
      <c r="U959" s="14">
        <f t="shared" si="224"/>
        <v>0</v>
      </c>
      <c r="V959" t="str">
        <f>IF(MOD(C959-Settings!$B$32,Settings!$B$33)&lt;Settings!$B$30,"Up","Down")</f>
        <v>Up</v>
      </c>
      <c r="W959" s="15">
        <f>IF(OR(E959&gt;Settings!$B$30,Q959&gt;Settings!$B$37),0,1)</f>
        <v>1</v>
      </c>
      <c r="X959" s="15">
        <f>IF(AND(W959=1,Q959&lt;=Settings!$B$36),1,0)</f>
        <v>1</v>
      </c>
    </row>
    <row r="960" spans="1:24" x14ac:dyDescent="0.25">
      <c r="A960">
        <v>8</v>
      </c>
      <c r="B960">
        <v>115</v>
      </c>
      <c r="C960" s="13">
        <f>Arrivals!F960</f>
        <v>7306.1996123118779</v>
      </c>
      <c r="D960" s="13">
        <f>Arrivals!K960</f>
        <v>300</v>
      </c>
      <c r="E960" s="14">
        <f>D960*8/Settings!$B$28+Settings!$B$29</f>
        <v>24.02</v>
      </c>
      <c r="F960" s="14">
        <f t="shared" si="214"/>
        <v>7306.1996123118779</v>
      </c>
      <c r="G960" s="14">
        <f t="shared" si="227"/>
        <v>7295.3052705278023</v>
      </c>
      <c r="H960" s="14">
        <f t="shared" si="215"/>
        <v>7306.1996123118779</v>
      </c>
      <c r="I960" s="14">
        <f>MOD(H960-Settings!$B$32,Settings!$B$33)</f>
        <v>106.1996123118779</v>
      </c>
      <c r="J960" s="14">
        <f>IF(I960&lt;Settings!$B$30,IF(Settings!$B$30-I960&gt;=E960,H960,H960+(Settings!$B$30-I960)+Settings!$B$31),H960+(Settings!$B$33-I960))</f>
        <v>7306.1996123118779</v>
      </c>
      <c r="K960" s="14">
        <f t="shared" si="216"/>
        <v>7330.2196123118783</v>
      </c>
      <c r="L960" s="14">
        <f t="shared" si="217"/>
        <v>7330.2196123118783</v>
      </c>
      <c r="M960" s="14">
        <f t="shared" si="228"/>
        <v>7297.024858468224</v>
      </c>
      <c r="N960" s="14">
        <f t="shared" si="218"/>
        <v>7330.2196123118783</v>
      </c>
      <c r="O960" s="13">
        <f>Arrivals!I960</f>
        <v>5.8322644720738834</v>
      </c>
      <c r="P960" s="14">
        <f t="shared" si="219"/>
        <v>7336.0518767839521</v>
      </c>
      <c r="Q960" s="14">
        <f t="shared" si="220"/>
        <v>29.852264472074239</v>
      </c>
      <c r="R960" s="14">
        <f t="shared" si="221"/>
        <v>0</v>
      </c>
      <c r="S960" s="14">
        <f t="shared" si="222"/>
        <v>0</v>
      </c>
      <c r="T960" s="14">
        <f t="shared" si="223"/>
        <v>0</v>
      </c>
      <c r="U960" s="14">
        <f t="shared" si="224"/>
        <v>0</v>
      </c>
      <c r="V960" t="str">
        <f>IF(MOD(C960-Settings!$B$32,Settings!$B$33)&lt;Settings!$B$30,"Up","Down")</f>
        <v>Up</v>
      </c>
      <c r="W960" s="15">
        <f>IF(OR(E960&gt;Settings!$B$30,Q960&gt;Settings!$B$37),0,1)</f>
        <v>1</v>
      </c>
      <c r="X960" s="15">
        <f>IF(AND(W960=1,Q960&lt;=Settings!$B$36),1,0)</f>
        <v>1</v>
      </c>
    </row>
    <row r="961" spans="1:24" x14ac:dyDescent="0.25">
      <c r="A961">
        <v>8</v>
      </c>
      <c r="B961">
        <v>116</v>
      </c>
      <c r="C961" s="13">
        <f>Arrivals!F961</f>
        <v>7379.2602701808119</v>
      </c>
      <c r="D961" s="13">
        <f>Arrivals!K961</f>
        <v>300</v>
      </c>
      <c r="E961" s="14">
        <f>D961*8/Settings!$B$28+Settings!$B$29</f>
        <v>24.02</v>
      </c>
      <c r="F961" s="14">
        <f t="shared" si="214"/>
        <v>7379.2602701808119</v>
      </c>
      <c r="G961" s="14">
        <f t="shared" si="227"/>
        <v>7330.2196123118783</v>
      </c>
      <c r="H961" s="14">
        <f t="shared" si="215"/>
        <v>7379.2602701808119</v>
      </c>
      <c r="I961" s="14">
        <f>MOD(H961-Settings!$B$32,Settings!$B$33)</f>
        <v>179.26027018081186</v>
      </c>
      <c r="J961" s="14">
        <f>IF(I961&lt;Settings!$B$30,IF(Settings!$B$30-I961&gt;=E961,H961,H961+(Settings!$B$30-I961)+Settings!$B$31),H961+(Settings!$B$33-I961))</f>
        <v>7379.2602701808119</v>
      </c>
      <c r="K961" s="14">
        <f t="shared" si="216"/>
        <v>7403.2802701808123</v>
      </c>
      <c r="L961" s="14">
        <f t="shared" si="217"/>
        <v>7403.2802701808123</v>
      </c>
      <c r="M961" s="14">
        <f t="shared" si="228"/>
        <v>7336.0518767839521</v>
      </c>
      <c r="N961" s="14">
        <f t="shared" si="218"/>
        <v>7403.2802701808123</v>
      </c>
      <c r="O961" s="13">
        <f>Arrivals!I961</f>
        <v>1.147042073769093</v>
      </c>
      <c r="P961" s="14">
        <f t="shared" si="219"/>
        <v>7404.427312254581</v>
      </c>
      <c r="Q961" s="14">
        <f t="shared" si="220"/>
        <v>25.167042073769153</v>
      </c>
      <c r="R961" s="14">
        <f t="shared" si="221"/>
        <v>0</v>
      </c>
      <c r="S961" s="14">
        <f t="shared" si="222"/>
        <v>0</v>
      </c>
      <c r="T961" s="14">
        <f t="shared" si="223"/>
        <v>0</v>
      </c>
      <c r="U961" s="14">
        <f t="shared" si="224"/>
        <v>0</v>
      </c>
      <c r="V961" t="str">
        <f>IF(MOD(C961-Settings!$B$32,Settings!$B$33)&lt;Settings!$B$30,"Up","Down")</f>
        <v>Up</v>
      </c>
      <c r="W961" s="15">
        <f>IF(OR(E961&gt;Settings!$B$30,Q961&gt;Settings!$B$37),0,1)</f>
        <v>1</v>
      </c>
      <c r="X961" s="15">
        <f>IF(AND(W961=1,Q961&lt;=Settings!$B$36),1,0)</f>
        <v>1</v>
      </c>
    </row>
    <row r="962" spans="1:24" x14ac:dyDescent="0.25">
      <c r="A962">
        <v>8</v>
      </c>
      <c r="B962">
        <v>117</v>
      </c>
      <c r="C962" s="13">
        <f>Arrivals!F962</f>
        <v>7424.5301908791807</v>
      </c>
      <c r="D962" s="13">
        <f>Arrivals!K962</f>
        <v>300</v>
      </c>
      <c r="E962" s="14">
        <f>D962*8/Settings!$B$28+Settings!$B$29</f>
        <v>24.02</v>
      </c>
      <c r="F962" s="14">
        <f t="shared" si="214"/>
        <v>7424.5301908791807</v>
      </c>
      <c r="G962" s="14">
        <f t="shared" si="227"/>
        <v>7403.2802701808123</v>
      </c>
      <c r="H962" s="14">
        <f t="shared" si="215"/>
        <v>7424.5301908791807</v>
      </c>
      <c r="I962" s="14">
        <f>MOD(H962-Settings!$B$32,Settings!$B$33)</f>
        <v>224.53019087918074</v>
      </c>
      <c r="J962" s="14">
        <f>IF(I962&lt;Settings!$B$30,IF(Settings!$B$30-I962&gt;=E962,H962,H962+(Settings!$B$30-I962)+Settings!$B$31),H962+(Settings!$B$33-I962))</f>
        <v>7424.5301908791807</v>
      </c>
      <c r="K962" s="14">
        <f t="shared" si="216"/>
        <v>7448.5501908791812</v>
      </c>
      <c r="L962" s="14">
        <f t="shared" si="217"/>
        <v>7448.5501908791812</v>
      </c>
      <c r="M962" s="14">
        <f t="shared" si="228"/>
        <v>7404.427312254581</v>
      </c>
      <c r="N962" s="14">
        <f t="shared" si="218"/>
        <v>7448.5501908791812</v>
      </c>
      <c r="O962" s="13">
        <f>Arrivals!I962</f>
        <v>0.54890529192660276</v>
      </c>
      <c r="P962" s="14">
        <f t="shared" si="219"/>
        <v>7449.0990961711077</v>
      </c>
      <c r="Q962" s="14">
        <f t="shared" si="220"/>
        <v>24.568905291926967</v>
      </c>
      <c r="R962" s="14">
        <f t="shared" si="221"/>
        <v>0</v>
      </c>
      <c r="S962" s="14">
        <f t="shared" si="222"/>
        <v>0</v>
      </c>
      <c r="T962" s="14">
        <f t="shared" si="223"/>
        <v>0</v>
      </c>
      <c r="U962" s="14">
        <f t="shared" si="224"/>
        <v>0</v>
      </c>
      <c r="V962" t="str">
        <f>IF(MOD(C962-Settings!$B$32,Settings!$B$33)&lt;Settings!$B$30,"Up","Down")</f>
        <v>Up</v>
      </c>
      <c r="W962" s="15">
        <f>IF(OR(E962&gt;Settings!$B$30,Q962&gt;Settings!$B$37),0,1)</f>
        <v>1</v>
      </c>
      <c r="X962" s="15">
        <f>IF(AND(W962=1,Q962&lt;=Settings!$B$36),1,0)</f>
        <v>1</v>
      </c>
    </row>
    <row r="963" spans="1:24" x14ac:dyDescent="0.25">
      <c r="A963">
        <v>8</v>
      </c>
      <c r="B963">
        <v>118</v>
      </c>
      <c r="C963" s="13">
        <f>Arrivals!F963</f>
        <v>7475.2284973932265</v>
      </c>
      <c r="D963" s="13">
        <f>Arrivals!K963</f>
        <v>300</v>
      </c>
      <c r="E963" s="14">
        <f>D963*8/Settings!$B$28+Settings!$B$29</f>
        <v>24.02</v>
      </c>
      <c r="F963" s="14">
        <f t="shared" si="214"/>
        <v>7475.2284973932265</v>
      </c>
      <c r="G963" s="14">
        <f t="shared" si="227"/>
        <v>7448.5501908791812</v>
      </c>
      <c r="H963" s="14">
        <f t="shared" si="215"/>
        <v>7475.2284973932265</v>
      </c>
      <c r="I963" s="14">
        <f>MOD(H963-Settings!$B$32,Settings!$B$33)</f>
        <v>275.22849739322646</v>
      </c>
      <c r="J963" s="14">
        <f>IF(I963&lt;Settings!$B$30,IF(Settings!$B$30-I963&gt;=E963,H963,H963+(Settings!$B$30-I963)+Settings!$B$31),H963+(Settings!$B$33-I963))</f>
        <v>7475.2284973932265</v>
      </c>
      <c r="K963" s="14">
        <f t="shared" si="216"/>
        <v>7499.2484973932269</v>
      </c>
      <c r="L963" s="14">
        <f t="shared" si="217"/>
        <v>7499.2484973932269</v>
      </c>
      <c r="M963" s="14">
        <f t="shared" si="228"/>
        <v>7449.0990961711077</v>
      </c>
      <c r="N963" s="14">
        <f t="shared" si="218"/>
        <v>7499.2484973932269</v>
      </c>
      <c r="O963" s="13">
        <f>Arrivals!I963</f>
        <v>0.47893533772583086</v>
      </c>
      <c r="P963" s="14">
        <f t="shared" si="219"/>
        <v>7499.7274327309524</v>
      </c>
      <c r="Q963" s="14">
        <f t="shared" si="220"/>
        <v>24.498935337725925</v>
      </c>
      <c r="R963" s="14">
        <f t="shared" si="221"/>
        <v>0</v>
      </c>
      <c r="S963" s="14">
        <f t="shared" si="222"/>
        <v>0</v>
      </c>
      <c r="T963" s="14">
        <f t="shared" si="223"/>
        <v>0</v>
      </c>
      <c r="U963" s="14">
        <f t="shared" si="224"/>
        <v>0</v>
      </c>
      <c r="V963" t="str">
        <f>IF(MOD(C963-Settings!$B$32,Settings!$B$33)&lt;Settings!$B$30,"Up","Down")</f>
        <v>Up</v>
      </c>
      <c r="W963" s="15">
        <f>IF(OR(E963&gt;Settings!$B$30,Q963&gt;Settings!$B$37),0,1)</f>
        <v>1</v>
      </c>
      <c r="X963" s="15">
        <f>IF(AND(W963=1,Q963&lt;=Settings!$B$36),1,0)</f>
        <v>1</v>
      </c>
    </row>
    <row r="964" spans="1:24" x14ac:dyDescent="0.25">
      <c r="A964">
        <v>8</v>
      </c>
      <c r="B964">
        <v>119</v>
      </c>
      <c r="C964" s="13">
        <f>Arrivals!F964</f>
        <v>7490.5767919519167</v>
      </c>
      <c r="D964" s="13">
        <f>Arrivals!K964</f>
        <v>300</v>
      </c>
      <c r="E964" s="14">
        <f>D964*8/Settings!$B$28+Settings!$B$29</f>
        <v>24.02</v>
      </c>
      <c r="F964" s="14">
        <f t="shared" si="214"/>
        <v>7490.5767919519167</v>
      </c>
      <c r="G964" s="14">
        <f t="shared" si="227"/>
        <v>7499.2484973932269</v>
      </c>
      <c r="H964" s="14">
        <f t="shared" si="215"/>
        <v>7499.2484973932269</v>
      </c>
      <c r="I964" s="14">
        <f>MOD(H964-Settings!$B$32,Settings!$B$33)</f>
        <v>299.2484973932269</v>
      </c>
      <c r="J964" s="14">
        <f>IF(I964&lt;Settings!$B$30,IF(Settings!$B$30-I964&gt;=E964,H964,H964+(Settings!$B$30-I964)+Settings!$B$31),H964+(Settings!$B$33-I964))</f>
        <v>7499.2484973932269</v>
      </c>
      <c r="K964" s="14">
        <f t="shared" si="216"/>
        <v>7523.2684973932273</v>
      </c>
      <c r="L964" s="14">
        <f t="shared" si="217"/>
        <v>7523.2684973932273</v>
      </c>
      <c r="M964" s="14">
        <f t="shared" si="228"/>
        <v>7499.7274327309524</v>
      </c>
      <c r="N964" s="14">
        <f t="shared" si="218"/>
        <v>7523.2684973932273</v>
      </c>
      <c r="O964" s="13">
        <f>Arrivals!I964</f>
        <v>3.284854078300588</v>
      </c>
      <c r="P964" s="14">
        <f t="shared" si="219"/>
        <v>7526.553351471528</v>
      </c>
      <c r="Q964" s="14">
        <f t="shared" si="220"/>
        <v>35.976559519611328</v>
      </c>
      <c r="R964" s="14">
        <f t="shared" si="221"/>
        <v>8.6717054413102233</v>
      </c>
      <c r="S964" s="14">
        <f t="shared" si="222"/>
        <v>0</v>
      </c>
      <c r="T964" s="14">
        <f t="shared" si="223"/>
        <v>0</v>
      </c>
      <c r="U964" s="14">
        <f t="shared" si="224"/>
        <v>8.6717054413102233</v>
      </c>
      <c r="V964" t="str">
        <f>IF(MOD(C964-Settings!$B$32,Settings!$B$33)&lt;Settings!$B$30,"Up","Down")</f>
        <v>Up</v>
      </c>
      <c r="W964" s="15">
        <f>IF(OR(E964&gt;Settings!$B$30,Q964&gt;Settings!$B$37),0,1)</f>
        <v>1</v>
      </c>
      <c r="X964" s="15">
        <f>IF(AND(W964=1,Q964&lt;=Settings!$B$36),1,0)</f>
        <v>1</v>
      </c>
    </row>
    <row r="965" spans="1:24" x14ac:dyDescent="0.25">
      <c r="A965">
        <v>8</v>
      </c>
      <c r="B965">
        <v>120</v>
      </c>
      <c r="C965" s="13">
        <f>Arrivals!F965</f>
        <v>7527.2550264405099</v>
      </c>
      <c r="D965" s="13">
        <f>Arrivals!K965</f>
        <v>300</v>
      </c>
      <c r="E965" s="14">
        <f>D965*8/Settings!$B$28+Settings!$B$29</f>
        <v>24.02</v>
      </c>
      <c r="F965" s="14">
        <f t="shared" si="214"/>
        <v>7527.2550264405099</v>
      </c>
      <c r="G965" s="14">
        <f t="shared" si="227"/>
        <v>7523.2684973932273</v>
      </c>
      <c r="H965" s="14">
        <f t="shared" si="215"/>
        <v>7527.2550264405099</v>
      </c>
      <c r="I965" s="14">
        <f>MOD(H965-Settings!$B$32,Settings!$B$33)</f>
        <v>327.25502644050994</v>
      </c>
      <c r="J965" s="14">
        <f>IF(I965&lt;Settings!$B$30,IF(Settings!$B$30-I965&gt;=E965,H965,H965+(Settings!$B$30-I965)+Settings!$B$31),H965+(Settings!$B$33-I965))</f>
        <v>7527.2550264405099</v>
      </c>
      <c r="K965" s="14">
        <f t="shared" si="216"/>
        <v>7551.2750264405104</v>
      </c>
      <c r="L965" s="14">
        <f t="shared" si="217"/>
        <v>7551.2750264405104</v>
      </c>
      <c r="M965" s="14">
        <f t="shared" si="228"/>
        <v>7526.553351471528</v>
      </c>
      <c r="N965" s="14">
        <f t="shared" si="218"/>
        <v>7551.2750264405104</v>
      </c>
      <c r="O965" s="13">
        <f>Arrivals!I965</f>
        <v>4.1157405658354564</v>
      </c>
      <c r="P965" s="14">
        <f t="shared" si="219"/>
        <v>7555.3907670063454</v>
      </c>
      <c r="Q965" s="14">
        <f t="shared" si="220"/>
        <v>28.135740565835476</v>
      </c>
      <c r="R965" s="14">
        <f t="shared" si="221"/>
        <v>0</v>
      </c>
      <c r="S965" s="14">
        <f t="shared" si="222"/>
        <v>0</v>
      </c>
      <c r="T965" s="14">
        <f t="shared" si="223"/>
        <v>0</v>
      </c>
      <c r="U965" s="14">
        <f t="shared" si="224"/>
        <v>0</v>
      </c>
      <c r="V965" t="str">
        <f>IF(MOD(C965-Settings!$B$32,Settings!$B$33)&lt;Settings!$B$30,"Up","Down")</f>
        <v>Up</v>
      </c>
      <c r="W965" s="15">
        <f>IF(OR(E965&gt;Settings!$B$30,Q965&gt;Settings!$B$37),0,1)</f>
        <v>1</v>
      </c>
      <c r="X965" s="15">
        <f>IF(AND(W965=1,Q965&lt;=Settings!$B$36),1,0)</f>
        <v>1</v>
      </c>
    </row>
    <row r="966" spans="1:24" x14ac:dyDescent="0.25">
      <c r="A966">
        <v>9</v>
      </c>
      <c r="B966">
        <v>1</v>
      </c>
      <c r="C966" s="13">
        <f>Arrivals!F966</f>
        <v>107.36634314544085</v>
      </c>
      <c r="D966" s="13">
        <f>Arrivals!K966</f>
        <v>300</v>
      </c>
      <c r="E966" s="14">
        <f>D966*8/Settings!$B$28+Settings!$B$29</f>
        <v>24.02</v>
      </c>
      <c r="F966" s="14">
        <f t="shared" ref="F966:F1029" si="229">C966</f>
        <v>107.36634314544085</v>
      </c>
      <c r="G966" s="14">
        <v>0</v>
      </c>
      <c r="H966" s="14">
        <f t="shared" ref="H966:H1029" si="230">MAX(F966,G966)</f>
        <v>107.36634314544085</v>
      </c>
      <c r="I966" s="14">
        <f>MOD(H966-Settings!$B$32,Settings!$B$33)</f>
        <v>107.36634314544085</v>
      </c>
      <c r="J966" s="14">
        <f>IF(I966&lt;Settings!$B$30,IF(Settings!$B$30-I966&gt;=E966,H966,H966+(Settings!$B$30-I966)+Settings!$B$31),H966+(Settings!$B$33-I966))</f>
        <v>107.36634314544085</v>
      </c>
      <c r="K966" s="14">
        <f t="shared" ref="K966:K1029" si="231">J966+E966</f>
        <v>131.38634314544086</v>
      </c>
      <c r="L966" s="14">
        <f t="shared" ref="L966:L1029" si="232">K966</f>
        <v>131.38634314544086</v>
      </c>
      <c r="M966" s="14">
        <v>0</v>
      </c>
      <c r="N966" s="14">
        <f t="shared" ref="N966:N1029" si="233">MAX(L966,M966)</f>
        <v>131.38634314544086</v>
      </c>
      <c r="O966" s="13">
        <f>Arrivals!I966</f>
        <v>2.8081581797893973</v>
      </c>
      <c r="P966" s="14">
        <f t="shared" ref="P966:P1029" si="234">N966+O966</f>
        <v>134.19450132523025</v>
      </c>
      <c r="Q966" s="14">
        <f t="shared" ref="Q966:Q1029" si="235">P966-C966</f>
        <v>26.828158179789398</v>
      </c>
      <c r="R966" s="14">
        <f t="shared" ref="R966:R1029" si="236">H966-F966</f>
        <v>0</v>
      </c>
      <c r="S966" s="14">
        <f t="shared" ref="S966:S1029" si="237">J966-H966</f>
        <v>0</v>
      </c>
      <c r="T966" s="14">
        <f t="shared" ref="T966:T1029" si="238">N966-L966</f>
        <v>0</v>
      </c>
      <c r="U966" s="14">
        <f t="shared" ref="U966:U1029" si="239">R966+S966+T966</f>
        <v>0</v>
      </c>
      <c r="V966" t="str">
        <f>IF(MOD(C966-Settings!$B$32,Settings!$B$33)&lt;Settings!$B$30,"Up","Down")</f>
        <v>Up</v>
      </c>
      <c r="W966" s="15">
        <f>IF(OR(E966&gt;Settings!$B$30,Q966&gt;Settings!$B$37),0,1)</f>
        <v>1</v>
      </c>
      <c r="X966" s="15">
        <f>IF(AND(W966=1,Q966&lt;=Settings!$B$36),1,0)</f>
        <v>1</v>
      </c>
    </row>
    <row r="967" spans="1:24" x14ac:dyDescent="0.25">
      <c r="A967">
        <v>9</v>
      </c>
      <c r="B967">
        <v>2</v>
      </c>
      <c r="C967" s="13">
        <f>Arrivals!F967</f>
        <v>131.03002740024408</v>
      </c>
      <c r="D967" s="13">
        <f>Arrivals!K967</f>
        <v>300</v>
      </c>
      <c r="E967" s="14">
        <f>D967*8/Settings!$B$28+Settings!$B$29</f>
        <v>24.02</v>
      </c>
      <c r="F967" s="14">
        <f t="shared" si="229"/>
        <v>131.03002740024408</v>
      </c>
      <c r="G967" s="14">
        <f t="shared" ref="G967:G998" si="240">K966</f>
        <v>131.38634314544086</v>
      </c>
      <c r="H967" s="14">
        <f t="shared" si="230"/>
        <v>131.38634314544086</v>
      </c>
      <c r="I967" s="14">
        <f>MOD(H967-Settings!$B$32,Settings!$B$33)</f>
        <v>131.38634314544086</v>
      </c>
      <c r="J967" s="14">
        <f>IF(I967&lt;Settings!$B$30,IF(Settings!$B$30-I967&gt;=E967,H967,H967+(Settings!$B$30-I967)+Settings!$B$31),H967+(Settings!$B$33-I967))</f>
        <v>131.38634314544086</v>
      </c>
      <c r="K967" s="14">
        <f t="shared" si="231"/>
        <v>155.40634314544087</v>
      </c>
      <c r="L967" s="14">
        <f t="shared" si="232"/>
        <v>155.40634314544087</v>
      </c>
      <c r="M967" s="14">
        <f t="shared" ref="M967:M998" si="241">P966</f>
        <v>134.19450132523025</v>
      </c>
      <c r="N967" s="14">
        <f t="shared" si="233"/>
        <v>155.40634314544087</v>
      </c>
      <c r="O967" s="13">
        <f>Arrivals!I967</f>
        <v>9.0425871714017099</v>
      </c>
      <c r="P967" s="14">
        <f t="shared" si="234"/>
        <v>164.44893031684259</v>
      </c>
      <c r="Q967" s="14">
        <f t="shared" si="235"/>
        <v>33.418902916598512</v>
      </c>
      <c r="R967" s="14">
        <f t="shared" si="236"/>
        <v>0.35631574519678111</v>
      </c>
      <c r="S967" s="14">
        <f t="shared" si="237"/>
        <v>0</v>
      </c>
      <c r="T967" s="14">
        <f t="shared" si="238"/>
        <v>0</v>
      </c>
      <c r="U967" s="14">
        <f t="shared" si="239"/>
        <v>0.35631574519678111</v>
      </c>
      <c r="V967" t="str">
        <f>IF(MOD(C967-Settings!$B$32,Settings!$B$33)&lt;Settings!$B$30,"Up","Down")</f>
        <v>Up</v>
      </c>
      <c r="W967" s="15">
        <f>IF(OR(E967&gt;Settings!$B$30,Q967&gt;Settings!$B$37),0,1)</f>
        <v>1</v>
      </c>
      <c r="X967" s="15">
        <f>IF(AND(W967=1,Q967&lt;=Settings!$B$36),1,0)</f>
        <v>1</v>
      </c>
    </row>
    <row r="968" spans="1:24" x14ac:dyDescent="0.25">
      <c r="A968">
        <v>9</v>
      </c>
      <c r="B968">
        <v>3</v>
      </c>
      <c r="C968" s="13">
        <f>Arrivals!F968</f>
        <v>186.67078644882631</v>
      </c>
      <c r="D968" s="13">
        <f>Arrivals!K968</f>
        <v>300</v>
      </c>
      <c r="E968" s="14">
        <f>D968*8/Settings!$B$28+Settings!$B$29</f>
        <v>24.02</v>
      </c>
      <c r="F968" s="14">
        <f t="shared" si="229"/>
        <v>186.67078644882631</v>
      </c>
      <c r="G968" s="14">
        <f t="shared" si="240"/>
        <v>155.40634314544087</v>
      </c>
      <c r="H968" s="14">
        <f t="shared" si="230"/>
        <v>186.67078644882631</v>
      </c>
      <c r="I968" s="14">
        <f>MOD(H968-Settings!$B$32,Settings!$B$33)</f>
        <v>186.67078644882631</v>
      </c>
      <c r="J968" s="14">
        <f>IF(I968&lt;Settings!$B$30,IF(Settings!$B$30-I968&gt;=E968,H968,H968+(Settings!$B$30-I968)+Settings!$B$31),H968+(Settings!$B$33-I968))</f>
        <v>186.67078644882631</v>
      </c>
      <c r="K968" s="14">
        <f t="shared" si="231"/>
        <v>210.69078644882632</v>
      </c>
      <c r="L968" s="14">
        <f t="shared" si="232"/>
        <v>210.69078644882632</v>
      </c>
      <c r="M968" s="14">
        <f t="shared" si="241"/>
        <v>164.44893031684259</v>
      </c>
      <c r="N968" s="14">
        <f t="shared" si="233"/>
        <v>210.69078644882632</v>
      </c>
      <c r="O968" s="13">
        <f>Arrivals!I968</f>
        <v>1.515642996434196</v>
      </c>
      <c r="P968" s="14">
        <f t="shared" si="234"/>
        <v>212.20642944526051</v>
      </c>
      <c r="Q968" s="14">
        <f t="shared" si="235"/>
        <v>25.535642996434206</v>
      </c>
      <c r="R968" s="14">
        <f t="shared" si="236"/>
        <v>0</v>
      </c>
      <c r="S968" s="14">
        <f t="shared" si="237"/>
        <v>0</v>
      </c>
      <c r="T968" s="14">
        <f t="shared" si="238"/>
        <v>0</v>
      </c>
      <c r="U968" s="14">
        <f t="shared" si="239"/>
        <v>0</v>
      </c>
      <c r="V968" t="str">
        <f>IF(MOD(C968-Settings!$B$32,Settings!$B$33)&lt;Settings!$B$30,"Up","Down")</f>
        <v>Up</v>
      </c>
      <c r="W968" s="15">
        <f>IF(OR(E968&gt;Settings!$B$30,Q968&gt;Settings!$B$37),0,1)</f>
        <v>1</v>
      </c>
      <c r="X968" s="15">
        <f>IF(AND(W968=1,Q968&lt;=Settings!$B$36),1,0)</f>
        <v>1</v>
      </c>
    </row>
    <row r="969" spans="1:24" x14ac:dyDescent="0.25">
      <c r="A969">
        <v>9</v>
      </c>
      <c r="B969">
        <v>4</v>
      </c>
      <c r="C969" s="13">
        <f>Arrivals!F969</f>
        <v>193.8609462845794</v>
      </c>
      <c r="D969" s="13">
        <f>Arrivals!K969</f>
        <v>300</v>
      </c>
      <c r="E969" s="14">
        <f>D969*8/Settings!$B$28+Settings!$B$29</f>
        <v>24.02</v>
      </c>
      <c r="F969" s="14">
        <f t="shared" si="229"/>
        <v>193.8609462845794</v>
      </c>
      <c r="G969" s="14">
        <f t="shared" si="240"/>
        <v>210.69078644882632</v>
      </c>
      <c r="H969" s="14">
        <f t="shared" si="230"/>
        <v>210.69078644882632</v>
      </c>
      <c r="I969" s="14">
        <f>MOD(H969-Settings!$B$32,Settings!$B$33)</f>
        <v>210.69078644882632</v>
      </c>
      <c r="J969" s="14">
        <f>IF(I969&lt;Settings!$B$30,IF(Settings!$B$30-I969&gt;=E969,H969,H969+(Settings!$B$30-I969)+Settings!$B$31),H969+(Settings!$B$33-I969))</f>
        <v>210.69078644882632</v>
      </c>
      <c r="K969" s="14">
        <f t="shared" si="231"/>
        <v>234.71078644882633</v>
      </c>
      <c r="L969" s="14">
        <f t="shared" si="232"/>
        <v>234.71078644882633</v>
      </c>
      <c r="M969" s="14">
        <f t="shared" si="241"/>
        <v>212.20642944526051</v>
      </c>
      <c r="N969" s="14">
        <f t="shared" si="233"/>
        <v>234.71078644882633</v>
      </c>
      <c r="O969" s="13">
        <f>Arrivals!I969</f>
        <v>6.7495216059128769</v>
      </c>
      <c r="P969" s="14">
        <f t="shared" si="234"/>
        <v>241.46030805473922</v>
      </c>
      <c r="Q969" s="14">
        <f t="shared" si="235"/>
        <v>47.599361770159817</v>
      </c>
      <c r="R969" s="14">
        <f t="shared" si="236"/>
        <v>16.829840164246917</v>
      </c>
      <c r="S969" s="14">
        <f t="shared" si="237"/>
        <v>0</v>
      </c>
      <c r="T969" s="14">
        <f t="shared" si="238"/>
        <v>0</v>
      </c>
      <c r="U969" s="14">
        <f t="shared" si="239"/>
        <v>16.829840164246917</v>
      </c>
      <c r="V969" t="str">
        <f>IF(MOD(C969-Settings!$B$32,Settings!$B$33)&lt;Settings!$B$30,"Up","Down")</f>
        <v>Up</v>
      </c>
      <c r="W969" s="15">
        <f>IF(OR(E969&gt;Settings!$B$30,Q969&gt;Settings!$B$37),0,1)</f>
        <v>1</v>
      </c>
      <c r="X969" s="15">
        <f>IF(AND(W969=1,Q969&lt;=Settings!$B$36),1,0)</f>
        <v>1</v>
      </c>
    </row>
    <row r="970" spans="1:24" x14ac:dyDescent="0.25">
      <c r="A970">
        <v>9</v>
      </c>
      <c r="B970">
        <v>5</v>
      </c>
      <c r="C970" s="13">
        <f>Arrivals!F970</f>
        <v>199.08058844193772</v>
      </c>
      <c r="D970" s="13">
        <f>Arrivals!K970</f>
        <v>300</v>
      </c>
      <c r="E970" s="14">
        <f>D970*8/Settings!$B$28+Settings!$B$29</f>
        <v>24.02</v>
      </c>
      <c r="F970" s="14">
        <f t="shared" si="229"/>
        <v>199.08058844193772</v>
      </c>
      <c r="G970" s="14">
        <f t="shared" si="240"/>
        <v>234.71078644882633</v>
      </c>
      <c r="H970" s="14">
        <f t="shared" si="230"/>
        <v>234.71078644882633</v>
      </c>
      <c r="I970" s="14">
        <f>MOD(H970-Settings!$B$32,Settings!$B$33)</f>
        <v>234.71078644882633</v>
      </c>
      <c r="J970" s="14">
        <f>IF(I970&lt;Settings!$B$30,IF(Settings!$B$30-I970&gt;=E970,H970,H970+(Settings!$B$30-I970)+Settings!$B$31),H970+(Settings!$B$33-I970))</f>
        <v>234.71078644882633</v>
      </c>
      <c r="K970" s="14">
        <f t="shared" si="231"/>
        <v>258.73078644882634</v>
      </c>
      <c r="L970" s="14">
        <f t="shared" si="232"/>
        <v>258.73078644882634</v>
      </c>
      <c r="M970" s="14">
        <f t="shared" si="241"/>
        <v>241.46030805473922</v>
      </c>
      <c r="N970" s="14">
        <f t="shared" si="233"/>
        <v>258.73078644882634</v>
      </c>
      <c r="O970" s="13">
        <f>Arrivals!I970</f>
        <v>4.1511205308649295</v>
      </c>
      <c r="P970" s="14">
        <f t="shared" si="234"/>
        <v>262.88190697969128</v>
      </c>
      <c r="Q970" s="14">
        <f t="shared" si="235"/>
        <v>63.801318537753559</v>
      </c>
      <c r="R970" s="14">
        <f t="shared" si="236"/>
        <v>35.630198006888605</v>
      </c>
      <c r="S970" s="14">
        <f t="shared" si="237"/>
        <v>0</v>
      </c>
      <c r="T970" s="14">
        <f t="shared" si="238"/>
        <v>0</v>
      </c>
      <c r="U970" s="14">
        <f t="shared" si="239"/>
        <v>35.630198006888605</v>
      </c>
      <c r="V970" t="str">
        <f>IF(MOD(C970-Settings!$B$32,Settings!$B$33)&lt;Settings!$B$30,"Up","Down")</f>
        <v>Up</v>
      </c>
      <c r="W970" s="15">
        <f>IF(OR(E970&gt;Settings!$B$30,Q970&gt;Settings!$B$37),0,1)</f>
        <v>1</v>
      </c>
      <c r="X970" s="15">
        <f>IF(AND(W970=1,Q970&lt;=Settings!$B$36),1,0)</f>
        <v>1</v>
      </c>
    </row>
    <row r="971" spans="1:24" x14ac:dyDescent="0.25">
      <c r="A971">
        <v>9</v>
      </c>
      <c r="B971">
        <v>6</v>
      </c>
      <c r="C971" s="13">
        <f>Arrivals!F971</f>
        <v>221.88315358877335</v>
      </c>
      <c r="D971" s="13">
        <f>Arrivals!K971</f>
        <v>300</v>
      </c>
      <c r="E971" s="14">
        <f>D971*8/Settings!$B$28+Settings!$B$29</f>
        <v>24.02</v>
      </c>
      <c r="F971" s="14">
        <f t="shared" si="229"/>
        <v>221.88315358877335</v>
      </c>
      <c r="G971" s="14">
        <f t="shared" si="240"/>
        <v>258.73078644882634</v>
      </c>
      <c r="H971" s="14">
        <f t="shared" si="230"/>
        <v>258.73078644882634</v>
      </c>
      <c r="I971" s="14">
        <f>MOD(H971-Settings!$B$32,Settings!$B$33)</f>
        <v>258.73078644882634</v>
      </c>
      <c r="J971" s="14">
        <f>IF(I971&lt;Settings!$B$30,IF(Settings!$B$30-I971&gt;=E971,H971,H971+(Settings!$B$30-I971)+Settings!$B$31),H971+(Settings!$B$33-I971))</f>
        <v>258.73078644882634</v>
      </c>
      <c r="K971" s="14">
        <f t="shared" si="231"/>
        <v>282.75078644882632</v>
      </c>
      <c r="L971" s="14">
        <f t="shared" si="232"/>
        <v>282.75078644882632</v>
      </c>
      <c r="M971" s="14">
        <f t="shared" si="241"/>
        <v>262.88190697969128</v>
      </c>
      <c r="N971" s="14">
        <f t="shared" si="233"/>
        <v>282.75078644882632</v>
      </c>
      <c r="O971" s="13">
        <f>Arrivals!I971</f>
        <v>1.3439195377356439</v>
      </c>
      <c r="P971" s="14">
        <f t="shared" si="234"/>
        <v>284.09470598656196</v>
      </c>
      <c r="Q971" s="14">
        <f t="shared" si="235"/>
        <v>62.211552397788608</v>
      </c>
      <c r="R971" s="14">
        <f t="shared" si="236"/>
        <v>36.847632860052983</v>
      </c>
      <c r="S971" s="14">
        <f t="shared" si="237"/>
        <v>0</v>
      </c>
      <c r="T971" s="14">
        <f t="shared" si="238"/>
        <v>0</v>
      </c>
      <c r="U971" s="14">
        <f t="shared" si="239"/>
        <v>36.847632860052983</v>
      </c>
      <c r="V971" t="str">
        <f>IF(MOD(C971-Settings!$B$32,Settings!$B$33)&lt;Settings!$B$30,"Up","Down")</f>
        <v>Up</v>
      </c>
      <c r="W971" s="15">
        <f>IF(OR(E971&gt;Settings!$B$30,Q971&gt;Settings!$B$37),0,1)</f>
        <v>1</v>
      </c>
      <c r="X971" s="15">
        <f>IF(AND(W971=1,Q971&lt;=Settings!$B$36),1,0)</f>
        <v>1</v>
      </c>
    </row>
    <row r="972" spans="1:24" x14ac:dyDescent="0.25">
      <c r="A972">
        <v>9</v>
      </c>
      <c r="B972">
        <v>7</v>
      </c>
      <c r="C972" s="13">
        <f>Arrivals!F972</f>
        <v>329.14928477482067</v>
      </c>
      <c r="D972" s="13">
        <f>Arrivals!K972</f>
        <v>300</v>
      </c>
      <c r="E972" s="14">
        <f>D972*8/Settings!$B$28+Settings!$B$29</f>
        <v>24.02</v>
      </c>
      <c r="F972" s="14">
        <f t="shared" si="229"/>
        <v>329.14928477482067</v>
      </c>
      <c r="G972" s="14">
        <f t="shared" si="240"/>
        <v>282.75078644882632</v>
      </c>
      <c r="H972" s="14">
        <f t="shared" si="230"/>
        <v>329.14928477482067</v>
      </c>
      <c r="I972" s="14">
        <f>MOD(H972-Settings!$B$32,Settings!$B$33)</f>
        <v>329.14928477482067</v>
      </c>
      <c r="J972" s="14">
        <f>IF(I972&lt;Settings!$B$30,IF(Settings!$B$30-I972&gt;=E972,H972,H972+(Settings!$B$30-I972)+Settings!$B$31),H972+(Settings!$B$33-I972))</f>
        <v>329.14928477482067</v>
      </c>
      <c r="K972" s="14">
        <f t="shared" si="231"/>
        <v>353.16928477482065</v>
      </c>
      <c r="L972" s="14">
        <f t="shared" si="232"/>
        <v>353.16928477482065</v>
      </c>
      <c r="M972" s="14">
        <f t="shared" si="241"/>
        <v>284.09470598656196</v>
      </c>
      <c r="N972" s="14">
        <f t="shared" si="233"/>
        <v>353.16928477482065</v>
      </c>
      <c r="O972" s="13">
        <f>Arrivals!I972</f>
        <v>0.36783261959503072</v>
      </c>
      <c r="P972" s="14">
        <f t="shared" si="234"/>
        <v>353.5371173944157</v>
      </c>
      <c r="Q972" s="14">
        <f t="shared" si="235"/>
        <v>24.387832619595031</v>
      </c>
      <c r="R972" s="14">
        <f t="shared" si="236"/>
        <v>0</v>
      </c>
      <c r="S972" s="14">
        <f t="shared" si="237"/>
        <v>0</v>
      </c>
      <c r="T972" s="14">
        <f t="shared" si="238"/>
        <v>0</v>
      </c>
      <c r="U972" s="14">
        <f t="shared" si="239"/>
        <v>0</v>
      </c>
      <c r="V972" t="str">
        <f>IF(MOD(C972-Settings!$B$32,Settings!$B$33)&lt;Settings!$B$30,"Up","Down")</f>
        <v>Up</v>
      </c>
      <c r="W972" s="15">
        <f>IF(OR(E972&gt;Settings!$B$30,Q972&gt;Settings!$B$37),0,1)</f>
        <v>1</v>
      </c>
      <c r="X972" s="15">
        <f>IF(AND(W972=1,Q972&lt;=Settings!$B$36),1,0)</f>
        <v>1</v>
      </c>
    </row>
    <row r="973" spans="1:24" x14ac:dyDescent="0.25">
      <c r="A973">
        <v>9</v>
      </c>
      <c r="B973">
        <v>8</v>
      </c>
      <c r="C973" s="13">
        <f>Arrivals!F973</f>
        <v>389.23054359028106</v>
      </c>
      <c r="D973" s="13">
        <f>Arrivals!K973</f>
        <v>300</v>
      </c>
      <c r="E973" s="14">
        <f>D973*8/Settings!$B$28+Settings!$B$29</f>
        <v>24.02</v>
      </c>
      <c r="F973" s="14">
        <f t="shared" si="229"/>
        <v>389.23054359028106</v>
      </c>
      <c r="G973" s="14">
        <f t="shared" si="240"/>
        <v>353.16928477482065</v>
      </c>
      <c r="H973" s="14">
        <f t="shared" si="230"/>
        <v>389.23054359028106</v>
      </c>
      <c r="I973" s="14">
        <f>MOD(H973-Settings!$B$32,Settings!$B$33)</f>
        <v>389.23054359028106</v>
      </c>
      <c r="J973" s="14">
        <f>IF(I973&lt;Settings!$B$30,IF(Settings!$B$30-I973&gt;=E973,H973,H973+(Settings!$B$30-I973)+Settings!$B$31),H973+(Settings!$B$33-I973))</f>
        <v>389.23054359028106</v>
      </c>
      <c r="K973" s="14">
        <f t="shared" si="231"/>
        <v>413.25054359028104</v>
      </c>
      <c r="L973" s="14">
        <f t="shared" si="232"/>
        <v>413.25054359028104</v>
      </c>
      <c r="M973" s="14">
        <f t="shared" si="241"/>
        <v>353.5371173944157</v>
      </c>
      <c r="N973" s="14">
        <f t="shared" si="233"/>
        <v>413.25054359028104</v>
      </c>
      <c r="O973" s="13">
        <f>Arrivals!I973</f>
        <v>3.7384622545849817</v>
      </c>
      <c r="P973" s="14">
        <f t="shared" si="234"/>
        <v>416.98900584486603</v>
      </c>
      <c r="Q973" s="14">
        <f t="shared" si="235"/>
        <v>27.75846225458497</v>
      </c>
      <c r="R973" s="14">
        <f t="shared" si="236"/>
        <v>0</v>
      </c>
      <c r="S973" s="14">
        <f t="shared" si="237"/>
        <v>0</v>
      </c>
      <c r="T973" s="14">
        <f t="shared" si="238"/>
        <v>0</v>
      </c>
      <c r="U973" s="14">
        <f t="shared" si="239"/>
        <v>0</v>
      </c>
      <c r="V973" t="str">
        <f>IF(MOD(C973-Settings!$B$32,Settings!$B$33)&lt;Settings!$B$30,"Up","Down")</f>
        <v>Up</v>
      </c>
      <c r="W973" s="15">
        <f>IF(OR(E973&gt;Settings!$B$30,Q973&gt;Settings!$B$37),0,1)</f>
        <v>1</v>
      </c>
      <c r="X973" s="15">
        <f>IF(AND(W973=1,Q973&lt;=Settings!$B$36),1,0)</f>
        <v>1</v>
      </c>
    </row>
    <row r="974" spans="1:24" x14ac:dyDescent="0.25">
      <c r="A974">
        <v>9</v>
      </c>
      <c r="B974">
        <v>9</v>
      </c>
      <c r="C974" s="13">
        <f>Arrivals!F974</f>
        <v>421.73005182960407</v>
      </c>
      <c r="D974" s="13">
        <f>Arrivals!K974</f>
        <v>300</v>
      </c>
      <c r="E974" s="14">
        <f>D974*8/Settings!$B$28+Settings!$B$29</f>
        <v>24.02</v>
      </c>
      <c r="F974" s="14">
        <f t="shared" si="229"/>
        <v>421.73005182960407</v>
      </c>
      <c r="G974" s="14">
        <f t="shared" si="240"/>
        <v>413.25054359028104</v>
      </c>
      <c r="H974" s="14">
        <f t="shared" si="230"/>
        <v>421.73005182960407</v>
      </c>
      <c r="I974" s="14">
        <f>MOD(H974-Settings!$B$32,Settings!$B$33)</f>
        <v>421.73005182960407</v>
      </c>
      <c r="J974" s="14">
        <f>IF(I974&lt;Settings!$B$30,IF(Settings!$B$30-I974&gt;=E974,H974,H974+(Settings!$B$30-I974)+Settings!$B$31),H974+(Settings!$B$33-I974))</f>
        <v>421.73005182960407</v>
      </c>
      <c r="K974" s="14">
        <f t="shared" si="231"/>
        <v>445.75005182960405</v>
      </c>
      <c r="L974" s="14">
        <f t="shared" si="232"/>
        <v>445.75005182960405</v>
      </c>
      <c r="M974" s="14">
        <f t="shared" si="241"/>
        <v>416.98900584486603</v>
      </c>
      <c r="N974" s="14">
        <f t="shared" si="233"/>
        <v>445.75005182960405</v>
      </c>
      <c r="O974" s="13">
        <f>Arrivals!I974</f>
        <v>1.2713887697437849</v>
      </c>
      <c r="P974" s="14">
        <f t="shared" si="234"/>
        <v>447.02144059934784</v>
      </c>
      <c r="Q974" s="14">
        <f t="shared" si="235"/>
        <v>25.291388769743776</v>
      </c>
      <c r="R974" s="14">
        <f t="shared" si="236"/>
        <v>0</v>
      </c>
      <c r="S974" s="14">
        <f t="shared" si="237"/>
        <v>0</v>
      </c>
      <c r="T974" s="14">
        <f t="shared" si="238"/>
        <v>0</v>
      </c>
      <c r="U974" s="14">
        <f t="shared" si="239"/>
        <v>0</v>
      </c>
      <c r="V974" t="str">
        <f>IF(MOD(C974-Settings!$B$32,Settings!$B$33)&lt;Settings!$B$30,"Up","Down")</f>
        <v>Up</v>
      </c>
      <c r="W974" s="15">
        <f>IF(OR(E974&gt;Settings!$B$30,Q974&gt;Settings!$B$37),0,1)</f>
        <v>1</v>
      </c>
      <c r="X974" s="15">
        <f>IF(AND(W974=1,Q974&lt;=Settings!$B$36),1,0)</f>
        <v>1</v>
      </c>
    </row>
    <row r="975" spans="1:24" x14ac:dyDescent="0.25">
      <c r="A975">
        <v>9</v>
      </c>
      <c r="B975">
        <v>10</v>
      </c>
      <c r="C975" s="13">
        <f>Arrivals!F975</f>
        <v>656.86125771877732</v>
      </c>
      <c r="D975" s="13">
        <f>Arrivals!K975</f>
        <v>300</v>
      </c>
      <c r="E975" s="14">
        <f>D975*8/Settings!$B$28+Settings!$B$29</f>
        <v>24.02</v>
      </c>
      <c r="F975" s="14">
        <f t="shared" si="229"/>
        <v>656.86125771877732</v>
      </c>
      <c r="G975" s="14">
        <f t="shared" si="240"/>
        <v>445.75005182960405</v>
      </c>
      <c r="H975" s="14">
        <f t="shared" si="230"/>
        <v>656.86125771877732</v>
      </c>
      <c r="I975" s="14">
        <f>MOD(H975-Settings!$B$32,Settings!$B$33)</f>
        <v>656.86125771877732</v>
      </c>
      <c r="J975" s="14">
        <f>IF(I975&lt;Settings!$B$30,IF(Settings!$B$30-I975&gt;=E975,H975,H975+(Settings!$B$30-I975)+Settings!$B$31),H975+(Settings!$B$33-I975))</f>
        <v>720</v>
      </c>
      <c r="K975" s="14">
        <f t="shared" si="231"/>
        <v>744.02</v>
      </c>
      <c r="L975" s="14">
        <f t="shared" si="232"/>
        <v>744.02</v>
      </c>
      <c r="M975" s="14">
        <f t="shared" si="241"/>
        <v>447.02144059934784</v>
      </c>
      <c r="N975" s="14">
        <f t="shared" si="233"/>
        <v>744.02</v>
      </c>
      <c r="O975" s="13">
        <f>Arrivals!I975</f>
        <v>1.4908464197058411</v>
      </c>
      <c r="P975" s="14">
        <f t="shared" si="234"/>
        <v>745.51084641970579</v>
      </c>
      <c r="Q975" s="14">
        <f t="shared" si="235"/>
        <v>88.649588700928462</v>
      </c>
      <c r="R975" s="14">
        <f t="shared" si="236"/>
        <v>0</v>
      </c>
      <c r="S975" s="14">
        <f t="shared" si="237"/>
        <v>63.138742281222676</v>
      </c>
      <c r="T975" s="14">
        <f t="shared" si="238"/>
        <v>0</v>
      </c>
      <c r="U975" s="14">
        <f t="shared" si="239"/>
        <v>63.138742281222676</v>
      </c>
      <c r="V975" t="str">
        <f>IF(MOD(C975-Settings!$B$32,Settings!$B$33)&lt;Settings!$B$30,"Up","Down")</f>
        <v>Down</v>
      </c>
      <c r="W975" s="15">
        <f>IF(OR(E975&gt;Settings!$B$30,Q975&gt;Settings!$B$37),0,1)</f>
        <v>1</v>
      </c>
      <c r="X975" s="15">
        <f>IF(AND(W975=1,Q975&lt;=Settings!$B$36),1,0)</f>
        <v>1</v>
      </c>
    </row>
    <row r="976" spans="1:24" x14ac:dyDescent="0.25">
      <c r="A976">
        <v>9</v>
      </c>
      <c r="B976">
        <v>11</v>
      </c>
      <c r="C976" s="13">
        <f>Arrivals!F976</f>
        <v>666.48236828663619</v>
      </c>
      <c r="D976" s="13">
        <f>Arrivals!K976</f>
        <v>300</v>
      </c>
      <c r="E976" s="14">
        <f>D976*8/Settings!$B$28+Settings!$B$29</f>
        <v>24.02</v>
      </c>
      <c r="F976" s="14">
        <f t="shared" si="229"/>
        <v>666.48236828663619</v>
      </c>
      <c r="G976" s="14">
        <f t="shared" si="240"/>
        <v>744.02</v>
      </c>
      <c r="H976" s="14">
        <f t="shared" si="230"/>
        <v>744.02</v>
      </c>
      <c r="I976" s="14">
        <f>MOD(H976-Settings!$B$32,Settings!$B$33)</f>
        <v>24.019999999999982</v>
      </c>
      <c r="J976" s="14">
        <f>IF(I976&lt;Settings!$B$30,IF(Settings!$B$30-I976&gt;=E976,H976,H976+(Settings!$B$30-I976)+Settings!$B$31),H976+(Settings!$B$33-I976))</f>
        <v>744.02</v>
      </c>
      <c r="K976" s="14">
        <f t="shared" si="231"/>
        <v>768.04</v>
      </c>
      <c r="L976" s="14">
        <f t="shared" si="232"/>
        <v>768.04</v>
      </c>
      <c r="M976" s="14">
        <f t="shared" si="241"/>
        <v>745.51084641970579</v>
      </c>
      <c r="N976" s="14">
        <f t="shared" si="233"/>
        <v>768.04</v>
      </c>
      <c r="O976" s="13">
        <f>Arrivals!I976</f>
        <v>1.231273901252784</v>
      </c>
      <c r="P976" s="14">
        <f t="shared" si="234"/>
        <v>769.2712739012527</v>
      </c>
      <c r="Q976" s="14">
        <f t="shared" si="235"/>
        <v>102.78890561461651</v>
      </c>
      <c r="R976" s="14">
        <f t="shared" si="236"/>
        <v>77.537631713363794</v>
      </c>
      <c r="S976" s="14">
        <f t="shared" si="237"/>
        <v>0</v>
      </c>
      <c r="T976" s="14">
        <f t="shared" si="238"/>
        <v>0</v>
      </c>
      <c r="U976" s="14">
        <f t="shared" si="239"/>
        <v>77.537631713363794</v>
      </c>
      <c r="V976" t="str">
        <f>IF(MOD(C976-Settings!$B$32,Settings!$B$33)&lt;Settings!$B$30,"Up","Down")</f>
        <v>Down</v>
      </c>
      <c r="W976" s="15">
        <f>IF(OR(E976&gt;Settings!$B$30,Q976&gt;Settings!$B$37),0,1)</f>
        <v>1</v>
      </c>
      <c r="X976" s="15">
        <f>IF(AND(W976=1,Q976&lt;=Settings!$B$36),1,0)</f>
        <v>1</v>
      </c>
    </row>
    <row r="977" spans="1:24" x14ac:dyDescent="0.25">
      <c r="A977">
        <v>9</v>
      </c>
      <c r="B977">
        <v>12</v>
      </c>
      <c r="C977" s="13">
        <f>Arrivals!F977</f>
        <v>670.03796235118045</v>
      </c>
      <c r="D977" s="13">
        <f>Arrivals!K977</f>
        <v>300</v>
      </c>
      <c r="E977" s="14">
        <f>D977*8/Settings!$B$28+Settings!$B$29</f>
        <v>24.02</v>
      </c>
      <c r="F977" s="14">
        <f t="shared" si="229"/>
        <v>670.03796235118045</v>
      </c>
      <c r="G977" s="14">
        <f t="shared" si="240"/>
        <v>768.04</v>
      </c>
      <c r="H977" s="14">
        <f t="shared" si="230"/>
        <v>768.04</v>
      </c>
      <c r="I977" s="14">
        <f>MOD(H977-Settings!$B$32,Settings!$B$33)</f>
        <v>48.039999999999964</v>
      </c>
      <c r="J977" s="14">
        <f>IF(I977&lt;Settings!$B$30,IF(Settings!$B$30-I977&gt;=E977,H977,H977+(Settings!$B$30-I977)+Settings!$B$31),H977+(Settings!$B$33-I977))</f>
        <v>768.04</v>
      </c>
      <c r="K977" s="14">
        <f t="shared" si="231"/>
        <v>792.06</v>
      </c>
      <c r="L977" s="14">
        <f t="shared" si="232"/>
        <v>792.06</v>
      </c>
      <c r="M977" s="14">
        <f t="shared" si="241"/>
        <v>769.2712739012527</v>
      </c>
      <c r="N977" s="14">
        <f t="shared" si="233"/>
        <v>792.06</v>
      </c>
      <c r="O977" s="13">
        <f>Arrivals!I977</f>
        <v>0.14625879972887745</v>
      </c>
      <c r="P977" s="14">
        <f t="shared" si="234"/>
        <v>792.20625879972886</v>
      </c>
      <c r="Q977" s="14">
        <f t="shared" si="235"/>
        <v>122.1682964485484</v>
      </c>
      <c r="R977" s="14">
        <f t="shared" si="236"/>
        <v>98.00203764881951</v>
      </c>
      <c r="S977" s="14">
        <f t="shared" si="237"/>
        <v>0</v>
      </c>
      <c r="T977" s="14">
        <f t="shared" si="238"/>
        <v>0</v>
      </c>
      <c r="U977" s="14">
        <f t="shared" si="239"/>
        <v>98.00203764881951</v>
      </c>
      <c r="V977" t="str">
        <f>IF(MOD(C977-Settings!$B$32,Settings!$B$33)&lt;Settings!$B$30,"Up","Down")</f>
        <v>Down</v>
      </c>
      <c r="W977" s="15">
        <f>IF(OR(E977&gt;Settings!$B$30,Q977&gt;Settings!$B$37),0,1)</f>
        <v>1</v>
      </c>
      <c r="X977" s="15">
        <f>IF(AND(W977=1,Q977&lt;=Settings!$B$36),1,0)</f>
        <v>0</v>
      </c>
    </row>
    <row r="978" spans="1:24" x14ac:dyDescent="0.25">
      <c r="A978">
        <v>9</v>
      </c>
      <c r="B978">
        <v>13</v>
      </c>
      <c r="C978" s="13">
        <f>Arrivals!F978</f>
        <v>672.78095150503805</v>
      </c>
      <c r="D978" s="13">
        <f>Arrivals!K978</f>
        <v>300</v>
      </c>
      <c r="E978" s="14">
        <f>D978*8/Settings!$B$28+Settings!$B$29</f>
        <v>24.02</v>
      </c>
      <c r="F978" s="14">
        <f t="shared" si="229"/>
        <v>672.78095150503805</v>
      </c>
      <c r="G978" s="14">
        <f t="shared" si="240"/>
        <v>792.06</v>
      </c>
      <c r="H978" s="14">
        <f t="shared" si="230"/>
        <v>792.06</v>
      </c>
      <c r="I978" s="14">
        <f>MOD(H978-Settings!$B$32,Settings!$B$33)</f>
        <v>72.059999999999945</v>
      </c>
      <c r="J978" s="14">
        <f>IF(I978&lt;Settings!$B$30,IF(Settings!$B$30-I978&gt;=E978,H978,H978+(Settings!$B$30-I978)+Settings!$B$31),H978+(Settings!$B$33-I978))</f>
        <v>792.06</v>
      </c>
      <c r="K978" s="14">
        <f t="shared" si="231"/>
        <v>816.07999999999993</v>
      </c>
      <c r="L978" s="14">
        <f t="shared" si="232"/>
        <v>816.07999999999993</v>
      </c>
      <c r="M978" s="14">
        <f t="shared" si="241"/>
        <v>792.20625879972886</v>
      </c>
      <c r="N978" s="14">
        <f t="shared" si="233"/>
        <v>816.07999999999993</v>
      </c>
      <c r="O978" s="13">
        <f>Arrivals!I978</f>
        <v>2.3430503550044888</v>
      </c>
      <c r="P978" s="14">
        <f t="shared" si="234"/>
        <v>818.42305035500442</v>
      </c>
      <c r="Q978" s="14">
        <f t="shared" si="235"/>
        <v>145.64209884996637</v>
      </c>
      <c r="R978" s="14">
        <f t="shared" si="236"/>
        <v>119.2790484949619</v>
      </c>
      <c r="S978" s="14">
        <f t="shared" si="237"/>
        <v>0</v>
      </c>
      <c r="T978" s="14">
        <f t="shared" si="238"/>
        <v>0</v>
      </c>
      <c r="U978" s="14">
        <f t="shared" si="239"/>
        <v>119.2790484949619</v>
      </c>
      <c r="V978" t="str">
        <f>IF(MOD(C978-Settings!$B$32,Settings!$B$33)&lt;Settings!$B$30,"Up","Down")</f>
        <v>Down</v>
      </c>
      <c r="W978" s="15">
        <f>IF(OR(E978&gt;Settings!$B$30,Q978&gt;Settings!$B$37),0,1)</f>
        <v>1</v>
      </c>
      <c r="X978" s="15">
        <f>IF(AND(W978=1,Q978&lt;=Settings!$B$36),1,0)</f>
        <v>0</v>
      </c>
    </row>
    <row r="979" spans="1:24" x14ac:dyDescent="0.25">
      <c r="A979">
        <v>9</v>
      </c>
      <c r="B979">
        <v>14</v>
      </c>
      <c r="C979" s="13">
        <f>Arrivals!F979</f>
        <v>676.38511351261434</v>
      </c>
      <c r="D979" s="13">
        <f>Arrivals!K979</f>
        <v>300</v>
      </c>
      <c r="E979" s="14">
        <f>D979*8/Settings!$B$28+Settings!$B$29</f>
        <v>24.02</v>
      </c>
      <c r="F979" s="14">
        <f t="shared" si="229"/>
        <v>676.38511351261434</v>
      </c>
      <c r="G979" s="14">
        <f t="shared" si="240"/>
        <v>816.07999999999993</v>
      </c>
      <c r="H979" s="14">
        <f t="shared" si="230"/>
        <v>816.07999999999993</v>
      </c>
      <c r="I979" s="14">
        <f>MOD(H979-Settings!$B$32,Settings!$B$33)</f>
        <v>96.079999999999927</v>
      </c>
      <c r="J979" s="14">
        <f>IF(I979&lt;Settings!$B$30,IF(Settings!$B$30-I979&gt;=E979,H979,H979+(Settings!$B$30-I979)+Settings!$B$31),H979+(Settings!$B$33-I979))</f>
        <v>816.07999999999993</v>
      </c>
      <c r="K979" s="14">
        <f t="shared" si="231"/>
        <v>840.09999999999991</v>
      </c>
      <c r="L979" s="14">
        <f t="shared" si="232"/>
        <v>840.09999999999991</v>
      </c>
      <c r="M979" s="14">
        <f t="shared" si="241"/>
        <v>818.42305035500442</v>
      </c>
      <c r="N979" s="14">
        <f t="shared" si="233"/>
        <v>840.09999999999991</v>
      </c>
      <c r="O979" s="13">
        <f>Arrivals!I979</f>
        <v>7.8470405333187649</v>
      </c>
      <c r="P979" s="14">
        <f t="shared" si="234"/>
        <v>847.94704053331873</v>
      </c>
      <c r="Q979" s="14">
        <f t="shared" si="235"/>
        <v>171.56192702070439</v>
      </c>
      <c r="R979" s="14">
        <f t="shared" si="236"/>
        <v>139.69488648738559</v>
      </c>
      <c r="S979" s="14">
        <f t="shared" si="237"/>
        <v>0</v>
      </c>
      <c r="T979" s="14">
        <f t="shared" si="238"/>
        <v>0</v>
      </c>
      <c r="U979" s="14">
        <f t="shared" si="239"/>
        <v>139.69488648738559</v>
      </c>
      <c r="V979" t="str">
        <f>IF(MOD(C979-Settings!$B$32,Settings!$B$33)&lt;Settings!$B$30,"Up","Down")</f>
        <v>Down</v>
      </c>
      <c r="W979" s="15">
        <f>IF(OR(E979&gt;Settings!$B$30,Q979&gt;Settings!$B$37),0,1)</f>
        <v>1</v>
      </c>
      <c r="X979" s="15">
        <f>IF(AND(W979=1,Q979&lt;=Settings!$B$36),1,0)</f>
        <v>0</v>
      </c>
    </row>
    <row r="980" spans="1:24" x14ac:dyDescent="0.25">
      <c r="A980">
        <v>9</v>
      </c>
      <c r="B980">
        <v>15</v>
      </c>
      <c r="C980" s="13">
        <f>Arrivals!F980</f>
        <v>794.95489405461353</v>
      </c>
      <c r="D980" s="13">
        <f>Arrivals!K980</f>
        <v>300</v>
      </c>
      <c r="E980" s="14">
        <f>D980*8/Settings!$B$28+Settings!$B$29</f>
        <v>24.02</v>
      </c>
      <c r="F980" s="14">
        <f t="shared" si="229"/>
        <v>794.95489405461353</v>
      </c>
      <c r="G980" s="14">
        <f t="shared" si="240"/>
        <v>840.09999999999991</v>
      </c>
      <c r="H980" s="14">
        <f t="shared" si="230"/>
        <v>840.09999999999991</v>
      </c>
      <c r="I980" s="14">
        <f>MOD(H980-Settings!$B$32,Settings!$B$33)</f>
        <v>120.09999999999991</v>
      </c>
      <c r="J980" s="14">
        <f>IF(I980&lt;Settings!$B$30,IF(Settings!$B$30-I980&gt;=E980,H980,H980+(Settings!$B$30-I980)+Settings!$B$31),H980+(Settings!$B$33-I980))</f>
        <v>840.09999999999991</v>
      </c>
      <c r="K980" s="14">
        <f t="shared" si="231"/>
        <v>864.11999999999989</v>
      </c>
      <c r="L980" s="14">
        <f t="shared" si="232"/>
        <v>864.11999999999989</v>
      </c>
      <c r="M980" s="14">
        <f t="shared" si="241"/>
        <v>847.94704053331873</v>
      </c>
      <c r="N980" s="14">
        <f t="shared" si="233"/>
        <v>864.11999999999989</v>
      </c>
      <c r="O980" s="13">
        <f>Arrivals!I980</f>
        <v>5.639191192396857</v>
      </c>
      <c r="P980" s="14">
        <f t="shared" si="234"/>
        <v>869.75919119239677</v>
      </c>
      <c r="Q980" s="14">
        <f t="shared" si="235"/>
        <v>74.804297137783237</v>
      </c>
      <c r="R980" s="14">
        <f t="shared" si="236"/>
        <v>45.145105945386376</v>
      </c>
      <c r="S980" s="14">
        <f t="shared" si="237"/>
        <v>0</v>
      </c>
      <c r="T980" s="14">
        <f t="shared" si="238"/>
        <v>0</v>
      </c>
      <c r="U980" s="14">
        <f t="shared" si="239"/>
        <v>45.145105945386376</v>
      </c>
      <c r="V980" t="str">
        <f>IF(MOD(C980-Settings!$B$32,Settings!$B$33)&lt;Settings!$B$30,"Up","Down")</f>
        <v>Up</v>
      </c>
      <c r="W980" s="15">
        <f>IF(OR(E980&gt;Settings!$B$30,Q980&gt;Settings!$B$37),0,1)</f>
        <v>1</v>
      </c>
      <c r="X980" s="15">
        <f>IF(AND(W980=1,Q980&lt;=Settings!$B$36),1,0)</f>
        <v>1</v>
      </c>
    </row>
    <row r="981" spans="1:24" x14ac:dyDescent="0.25">
      <c r="A981">
        <v>9</v>
      </c>
      <c r="B981">
        <v>16</v>
      </c>
      <c r="C981" s="13">
        <f>Arrivals!F981</f>
        <v>842.78184876057242</v>
      </c>
      <c r="D981" s="13">
        <f>Arrivals!K981</f>
        <v>300</v>
      </c>
      <c r="E981" s="14">
        <f>D981*8/Settings!$B$28+Settings!$B$29</f>
        <v>24.02</v>
      </c>
      <c r="F981" s="14">
        <f t="shared" si="229"/>
        <v>842.78184876057242</v>
      </c>
      <c r="G981" s="14">
        <f t="shared" si="240"/>
        <v>864.11999999999989</v>
      </c>
      <c r="H981" s="14">
        <f t="shared" si="230"/>
        <v>864.11999999999989</v>
      </c>
      <c r="I981" s="14">
        <f>MOD(H981-Settings!$B$32,Settings!$B$33)</f>
        <v>144.11999999999989</v>
      </c>
      <c r="J981" s="14">
        <f>IF(I981&lt;Settings!$B$30,IF(Settings!$B$30-I981&gt;=E981,H981,H981+(Settings!$B$30-I981)+Settings!$B$31),H981+(Settings!$B$33-I981))</f>
        <v>864.11999999999989</v>
      </c>
      <c r="K981" s="14">
        <f t="shared" si="231"/>
        <v>888.13999999999987</v>
      </c>
      <c r="L981" s="14">
        <f t="shared" si="232"/>
        <v>888.13999999999987</v>
      </c>
      <c r="M981" s="14">
        <f t="shared" si="241"/>
        <v>869.75919119239677</v>
      </c>
      <c r="N981" s="14">
        <f t="shared" si="233"/>
        <v>888.13999999999987</v>
      </c>
      <c r="O981" s="13">
        <f>Arrivals!I981</f>
        <v>7.6981791667665318</v>
      </c>
      <c r="P981" s="14">
        <f t="shared" si="234"/>
        <v>895.83817916676639</v>
      </c>
      <c r="Q981" s="14">
        <f t="shared" si="235"/>
        <v>53.056330406193979</v>
      </c>
      <c r="R981" s="14">
        <f t="shared" si="236"/>
        <v>21.338151239427475</v>
      </c>
      <c r="S981" s="14">
        <f t="shared" si="237"/>
        <v>0</v>
      </c>
      <c r="T981" s="14">
        <f t="shared" si="238"/>
        <v>0</v>
      </c>
      <c r="U981" s="14">
        <f t="shared" si="239"/>
        <v>21.338151239427475</v>
      </c>
      <c r="V981" t="str">
        <f>IF(MOD(C981-Settings!$B$32,Settings!$B$33)&lt;Settings!$B$30,"Up","Down")</f>
        <v>Up</v>
      </c>
      <c r="W981" s="15">
        <f>IF(OR(E981&gt;Settings!$B$30,Q981&gt;Settings!$B$37),0,1)</f>
        <v>1</v>
      </c>
      <c r="X981" s="15">
        <f>IF(AND(W981=1,Q981&lt;=Settings!$B$36),1,0)</f>
        <v>1</v>
      </c>
    </row>
    <row r="982" spans="1:24" x14ac:dyDescent="0.25">
      <c r="A982">
        <v>9</v>
      </c>
      <c r="B982">
        <v>17</v>
      </c>
      <c r="C982" s="13">
        <f>Arrivals!F982</f>
        <v>865.60451381446796</v>
      </c>
      <c r="D982" s="13">
        <f>Arrivals!K982</f>
        <v>300</v>
      </c>
      <c r="E982" s="14">
        <f>D982*8/Settings!$B$28+Settings!$B$29</f>
        <v>24.02</v>
      </c>
      <c r="F982" s="14">
        <f t="shared" si="229"/>
        <v>865.60451381446796</v>
      </c>
      <c r="G982" s="14">
        <f t="shared" si="240"/>
        <v>888.13999999999987</v>
      </c>
      <c r="H982" s="14">
        <f t="shared" si="230"/>
        <v>888.13999999999987</v>
      </c>
      <c r="I982" s="14">
        <f>MOD(H982-Settings!$B$32,Settings!$B$33)</f>
        <v>168.13999999999987</v>
      </c>
      <c r="J982" s="14">
        <f>IF(I982&lt;Settings!$B$30,IF(Settings!$B$30-I982&gt;=E982,H982,H982+(Settings!$B$30-I982)+Settings!$B$31),H982+(Settings!$B$33-I982))</f>
        <v>888.13999999999987</v>
      </c>
      <c r="K982" s="14">
        <f t="shared" si="231"/>
        <v>912.15999999999985</v>
      </c>
      <c r="L982" s="14">
        <f t="shared" si="232"/>
        <v>912.15999999999985</v>
      </c>
      <c r="M982" s="14">
        <f t="shared" si="241"/>
        <v>895.83817916676639</v>
      </c>
      <c r="N982" s="14">
        <f t="shared" si="233"/>
        <v>912.15999999999985</v>
      </c>
      <c r="O982" s="13">
        <f>Arrivals!I982</f>
        <v>0.64937387340808139</v>
      </c>
      <c r="P982" s="14">
        <f t="shared" si="234"/>
        <v>912.80937387340794</v>
      </c>
      <c r="Q982" s="14">
        <f t="shared" si="235"/>
        <v>47.204860058939971</v>
      </c>
      <c r="R982" s="14">
        <f t="shared" si="236"/>
        <v>22.535486185531909</v>
      </c>
      <c r="S982" s="14">
        <f t="shared" si="237"/>
        <v>0</v>
      </c>
      <c r="T982" s="14">
        <f t="shared" si="238"/>
        <v>0</v>
      </c>
      <c r="U982" s="14">
        <f t="shared" si="239"/>
        <v>22.535486185531909</v>
      </c>
      <c r="V982" t="str">
        <f>IF(MOD(C982-Settings!$B$32,Settings!$B$33)&lt;Settings!$B$30,"Up","Down")</f>
        <v>Up</v>
      </c>
      <c r="W982" s="15">
        <f>IF(OR(E982&gt;Settings!$B$30,Q982&gt;Settings!$B$37),0,1)</f>
        <v>1</v>
      </c>
      <c r="X982" s="15">
        <f>IF(AND(W982=1,Q982&lt;=Settings!$B$36),1,0)</f>
        <v>1</v>
      </c>
    </row>
    <row r="983" spans="1:24" x14ac:dyDescent="0.25">
      <c r="A983">
        <v>9</v>
      </c>
      <c r="B983">
        <v>18</v>
      </c>
      <c r="C983" s="13">
        <f>Arrivals!F983</f>
        <v>934.3873883394881</v>
      </c>
      <c r="D983" s="13">
        <f>Arrivals!K983</f>
        <v>300</v>
      </c>
      <c r="E983" s="14">
        <f>D983*8/Settings!$B$28+Settings!$B$29</f>
        <v>24.02</v>
      </c>
      <c r="F983" s="14">
        <f t="shared" si="229"/>
        <v>934.3873883394881</v>
      </c>
      <c r="G983" s="14">
        <f t="shared" si="240"/>
        <v>912.15999999999985</v>
      </c>
      <c r="H983" s="14">
        <f t="shared" si="230"/>
        <v>934.3873883394881</v>
      </c>
      <c r="I983" s="14">
        <f>MOD(H983-Settings!$B$32,Settings!$B$33)</f>
        <v>214.3873883394881</v>
      </c>
      <c r="J983" s="14">
        <f>IF(I983&lt;Settings!$B$30,IF(Settings!$B$30-I983&gt;=E983,H983,H983+(Settings!$B$30-I983)+Settings!$B$31),H983+(Settings!$B$33-I983))</f>
        <v>934.3873883394881</v>
      </c>
      <c r="K983" s="14">
        <f t="shared" si="231"/>
        <v>958.40738833948808</v>
      </c>
      <c r="L983" s="14">
        <f t="shared" si="232"/>
        <v>958.40738833948808</v>
      </c>
      <c r="M983" s="14">
        <f t="shared" si="241"/>
        <v>912.80937387340794</v>
      </c>
      <c r="N983" s="14">
        <f t="shared" si="233"/>
        <v>958.40738833948808</v>
      </c>
      <c r="O983" s="13">
        <f>Arrivals!I983</f>
        <v>3.1336087677581963</v>
      </c>
      <c r="P983" s="14">
        <f t="shared" si="234"/>
        <v>961.54099710724631</v>
      </c>
      <c r="Q983" s="14">
        <f t="shared" si="235"/>
        <v>27.153608767758215</v>
      </c>
      <c r="R983" s="14">
        <f t="shared" si="236"/>
        <v>0</v>
      </c>
      <c r="S983" s="14">
        <f t="shared" si="237"/>
        <v>0</v>
      </c>
      <c r="T983" s="14">
        <f t="shared" si="238"/>
        <v>0</v>
      </c>
      <c r="U983" s="14">
        <f t="shared" si="239"/>
        <v>0</v>
      </c>
      <c r="V983" t="str">
        <f>IF(MOD(C983-Settings!$B$32,Settings!$B$33)&lt;Settings!$B$30,"Up","Down")</f>
        <v>Up</v>
      </c>
      <c r="W983" s="15">
        <f>IF(OR(E983&gt;Settings!$B$30,Q983&gt;Settings!$B$37),0,1)</f>
        <v>1</v>
      </c>
      <c r="X983" s="15">
        <f>IF(AND(W983=1,Q983&lt;=Settings!$B$36),1,0)</f>
        <v>1</v>
      </c>
    </row>
    <row r="984" spans="1:24" x14ac:dyDescent="0.25">
      <c r="A984">
        <v>9</v>
      </c>
      <c r="B984">
        <v>19</v>
      </c>
      <c r="C984" s="13">
        <f>Arrivals!F984</f>
        <v>1231.5404394200011</v>
      </c>
      <c r="D984" s="13">
        <f>Arrivals!K984</f>
        <v>300</v>
      </c>
      <c r="E984" s="14">
        <f>D984*8/Settings!$B$28+Settings!$B$29</f>
        <v>24.02</v>
      </c>
      <c r="F984" s="14">
        <f t="shared" si="229"/>
        <v>1231.5404394200011</v>
      </c>
      <c r="G984" s="14">
        <f t="shared" si="240"/>
        <v>958.40738833948808</v>
      </c>
      <c r="H984" s="14">
        <f t="shared" si="230"/>
        <v>1231.5404394200011</v>
      </c>
      <c r="I984" s="14">
        <f>MOD(H984-Settings!$B$32,Settings!$B$33)</f>
        <v>511.54043942000112</v>
      </c>
      <c r="J984" s="14">
        <f>IF(I984&lt;Settings!$B$30,IF(Settings!$B$30-I984&gt;=E984,H984,H984+(Settings!$B$30-I984)+Settings!$B$31),H984+(Settings!$B$33-I984))</f>
        <v>1231.5404394200011</v>
      </c>
      <c r="K984" s="14">
        <f t="shared" si="231"/>
        <v>1255.5604394200011</v>
      </c>
      <c r="L984" s="14">
        <f t="shared" si="232"/>
        <v>1255.5604394200011</v>
      </c>
      <c r="M984" s="14">
        <f t="shared" si="241"/>
        <v>961.54099710724631</v>
      </c>
      <c r="N984" s="14">
        <f t="shared" si="233"/>
        <v>1255.5604394200011</v>
      </c>
      <c r="O984" s="13">
        <f>Arrivals!I984</f>
        <v>5.3512139086374297</v>
      </c>
      <c r="P984" s="14">
        <f t="shared" si="234"/>
        <v>1260.9116533286385</v>
      </c>
      <c r="Q984" s="14">
        <f t="shared" si="235"/>
        <v>29.371213908637401</v>
      </c>
      <c r="R984" s="14">
        <f t="shared" si="236"/>
        <v>0</v>
      </c>
      <c r="S984" s="14">
        <f t="shared" si="237"/>
        <v>0</v>
      </c>
      <c r="T984" s="14">
        <f t="shared" si="238"/>
        <v>0</v>
      </c>
      <c r="U984" s="14">
        <f t="shared" si="239"/>
        <v>0</v>
      </c>
      <c r="V984" t="str">
        <f>IF(MOD(C984-Settings!$B$32,Settings!$B$33)&lt;Settings!$B$30,"Up","Down")</f>
        <v>Up</v>
      </c>
      <c r="W984" s="15">
        <f>IF(OR(E984&gt;Settings!$B$30,Q984&gt;Settings!$B$37),0,1)</f>
        <v>1</v>
      </c>
      <c r="X984" s="15">
        <f>IF(AND(W984=1,Q984&lt;=Settings!$B$36),1,0)</f>
        <v>1</v>
      </c>
    </row>
    <row r="985" spans="1:24" x14ac:dyDescent="0.25">
      <c r="A985">
        <v>9</v>
      </c>
      <c r="B985">
        <v>20</v>
      </c>
      <c r="C985" s="13">
        <f>Arrivals!F985</f>
        <v>1248.9968953311547</v>
      </c>
      <c r="D985" s="13">
        <f>Arrivals!K985</f>
        <v>300</v>
      </c>
      <c r="E985" s="14">
        <f>D985*8/Settings!$B$28+Settings!$B$29</f>
        <v>24.02</v>
      </c>
      <c r="F985" s="14">
        <f t="shared" si="229"/>
        <v>1248.9968953311547</v>
      </c>
      <c r="G985" s="14">
        <f t="shared" si="240"/>
        <v>1255.5604394200011</v>
      </c>
      <c r="H985" s="14">
        <f t="shared" si="230"/>
        <v>1255.5604394200011</v>
      </c>
      <c r="I985" s="14">
        <f>MOD(H985-Settings!$B$32,Settings!$B$33)</f>
        <v>535.5604394200011</v>
      </c>
      <c r="J985" s="14">
        <f>IF(I985&lt;Settings!$B$30,IF(Settings!$B$30-I985&gt;=E985,H985,H985+(Settings!$B$30-I985)+Settings!$B$31),H985+(Settings!$B$33-I985))</f>
        <v>1255.5604394200011</v>
      </c>
      <c r="K985" s="14">
        <f t="shared" si="231"/>
        <v>1279.5804394200011</v>
      </c>
      <c r="L985" s="14">
        <f t="shared" si="232"/>
        <v>1279.5804394200011</v>
      </c>
      <c r="M985" s="14">
        <f t="shared" si="241"/>
        <v>1260.9116533286385</v>
      </c>
      <c r="N985" s="14">
        <f t="shared" si="233"/>
        <v>1279.5804394200011</v>
      </c>
      <c r="O985" s="13">
        <f>Arrivals!I985</f>
        <v>2.6363597715977294</v>
      </c>
      <c r="P985" s="14">
        <f t="shared" si="234"/>
        <v>1282.2167991915987</v>
      </c>
      <c r="Q985" s="14">
        <f t="shared" si="235"/>
        <v>33.219903860443992</v>
      </c>
      <c r="R985" s="14">
        <f t="shared" si="236"/>
        <v>6.5635440888463563</v>
      </c>
      <c r="S985" s="14">
        <f t="shared" si="237"/>
        <v>0</v>
      </c>
      <c r="T985" s="14">
        <f t="shared" si="238"/>
        <v>0</v>
      </c>
      <c r="U985" s="14">
        <f t="shared" si="239"/>
        <v>6.5635440888463563</v>
      </c>
      <c r="V985" t="str">
        <f>IF(MOD(C985-Settings!$B$32,Settings!$B$33)&lt;Settings!$B$30,"Up","Down")</f>
        <v>Up</v>
      </c>
      <c r="W985" s="15">
        <f>IF(OR(E985&gt;Settings!$B$30,Q985&gt;Settings!$B$37),0,1)</f>
        <v>1</v>
      </c>
      <c r="X985" s="15">
        <f>IF(AND(W985=1,Q985&lt;=Settings!$B$36),1,0)</f>
        <v>1</v>
      </c>
    </row>
    <row r="986" spans="1:24" x14ac:dyDescent="0.25">
      <c r="A986">
        <v>9</v>
      </c>
      <c r="B986">
        <v>21</v>
      </c>
      <c r="C986" s="13">
        <f>Arrivals!F986</f>
        <v>1335.0945172351826</v>
      </c>
      <c r="D986" s="13">
        <f>Arrivals!K986</f>
        <v>300</v>
      </c>
      <c r="E986" s="14">
        <f>D986*8/Settings!$B$28+Settings!$B$29</f>
        <v>24.02</v>
      </c>
      <c r="F986" s="14">
        <f t="shared" si="229"/>
        <v>1335.0945172351826</v>
      </c>
      <c r="G986" s="14">
        <f t="shared" si="240"/>
        <v>1279.5804394200011</v>
      </c>
      <c r="H986" s="14">
        <f t="shared" si="230"/>
        <v>1335.0945172351826</v>
      </c>
      <c r="I986" s="14">
        <f>MOD(H986-Settings!$B$32,Settings!$B$33)</f>
        <v>615.09451723518259</v>
      </c>
      <c r="J986" s="14">
        <f>IF(I986&lt;Settings!$B$30,IF(Settings!$B$30-I986&gt;=E986,H986,H986+(Settings!$B$30-I986)+Settings!$B$31),H986+(Settings!$B$33-I986))</f>
        <v>1440</v>
      </c>
      <c r="K986" s="14">
        <f t="shared" si="231"/>
        <v>1464.02</v>
      </c>
      <c r="L986" s="14">
        <f t="shared" si="232"/>
        <v>1464.02</v>
      </c>
      <c r="M986" s="14">
        <f t="shared" si="241"/>
        <v>1282.2167991915987</v>
      </c>
      <c r="N986" s="14">
        <f t="shared" si="233"/>
        <v>1464.02</v>
      </c>
      <c r="O986" s="13">
        <f>Arrivals!I986</f>
        <v>1.8520253560665292</v>
      </c>
      <c r="P986" s="14">
        <f t="shared" si="234"/>
        <v>1465.8720253560666</v>
      </c>
      <c r="Q986" s="14">
        <f t="shared" si="235"/>
        <v>130.77750812088402</v>
      </c>
      <c r="R986" s="14">
        <f t="shared" si="236"/>
        <v>0</v>
      </c>
      <c r="S986" s="14">
        <f t="shared" si="237"/>
        <v>104.90548276481741</v>
      </c>
      <c r="T986" s="14">
        <f t="shared" si="238"/>
        <v>0</v>
      </c>
      <c r="U986" s="14">
        <f t="shared" si="239"/>
        <v>104.90548276481741</v>
      </c>
      <c r="V986" t="str">
        <f>IF(MOD(C986-Settings!$B$32,Settings!$B$33)&lt;Settings!$B$30,"Up","Down")</f>
        <v>Down</v>
      </c>
      <c r="W986" s="15">
        <f>IF(OR(E986&gt;Settings!$B$30,Q986&gt;Settings!$B$37),0,1)</f>
        <v>1</v>
      </c>
      <c r="X986" s="15">
        <f>IF(AND(W986=1,Q986&lt;=Settings!$B$36),1,0)</f>
        <v>0</v>
      </c>
    </row>
    <row r="987" spans="1:24" x14ac:dyDescent="0.25">
      <c r="A987">
        <v>9</v>
      </c>
      <c r="B987">
        <v>22</v>
      </c>
      <c r="C987" s="13">
        <f>Arrivals!F987</f>
        <v>1443.7344202405357</v>
      </c>
      <c r="D987" s="13">
        <f>Arrivals!K987</f>
        <v>300</v>
      </c>
      <c r="E987" s="14">
        <f>D987*8/Settings!$B$28+Settings!$B$29</f>
        <v>24.02</v>
      </c>
      <c r="F987" s="14">
        <f t="shared" si="229"/>
        <v>1443.7344202405357</v>
      </c>
      <c r="G987" s="14">
        <f t="shared" si="240"/>
        <v>1464.02</v>
      </c>
      <c r="H987" s="14">
        <f t="shared" si="230"/>
        <v>1464.02</v>
      </c>
      <c r="I987" s="14">
        <f>MOD(H987-Settings!$B$32,Settings!$B$33)</f>
        <v>24.019999999999982</v>
      </c>
      <c r="J987" s="14">
        <f>IF(I987&lt;Settings!$B$30,IF(Settings!$B$30-I987&gt;=E987,H987,H987+(Settings!$B$30-I987)+Settings!$B$31),H987+(Settings!$B$33-I987))</f>
        <v>1464.02</v>
      </c>
      <c r="K987" s="14">
        <f t="shared" si="231"/>
        <v>1488.04</v>
      </c>
      <c r="L987" s="14">
        <f t="shared" si="232"/>
        <v>1488.04</v>
      </c>
      <c r="M987" s="14">
        <f t="shared" si="241"/>
        <v>1465.8720253560666</v>
      </c>
      <c r="N987" s="14">
        <f t="shared" si="233"/>
        <v>1488.04</v>
      </c>
      <c r="O987" s="13">
        <f>Arrivals!I987</f>
        <v>8.0123114870170138</v>
      </c>
      <c r="P987" s="14">
        <f t="shared" si="234"/>
        <v>1496.0523114870171</v>
      </c>
      <c r="Q987" s="14">
        <f t="shared" si="235"/>
        <v>52.317891246481395</v>
      </c>
      <c r="R987" s="14">
        <f t="shared" si="236"/>
        <v>20.285579759464326</v>
      </c>
      <c r="S987" s="14">
        <f t="shared" si="237"/>
        <v>0</v>
      </c>
      <c r="T987" s="14">
        <f t="shared" si="238"/>
        <v>0</v>
      </c>
      <c r="U987" s="14">
        <f t="shared" si="239"/>
        <v>20.285579759464326</v>
      </c>
      <c r="V987" t="str">
        <f>IF(MOD(C987-Settings!$B$32,Settings!$B$33)&lt;Settings!$B$30,"Up","Down")</f>
        <v>Up</v>
      </c>
      <c r="W987" s="15">
        <f>IF(OR(E987&gt;Settings!$B$30,Q987&gt;Settings!$B$37),0,1)</f>
        <v>1</v>
      </c>
      <c r="X987" s="15">
        <f>IF(AND(W987=1,Q987&lt;=Settings!$B$36),1,0)</f>
        <v>1</v>
      </c>
    </row>
    <row r="988" spans="1:24" x14ac:dyDescent="0.25">
      <c r="A988">
        <v>9</v>
      </c>
      <c r="B988">
        <v>23</v>
      </c>
      <c r="C988" s="13">
        <f>Arrivals!F988</f>
        <v>1464.5852895127509</v>
      </c>
      <c r="D988" s="13">
        <f>Arrivals!K988</f>
        <v>300</v>
      </c>
      <c r="E988" s="14">
        <f>D988*8/Settings!$B$28+Settings!$B$29</f>
        <v>24.02</v>
      </c>
      <c r="F988" s="14">
        <f t="shared" si="229"/>
        <v>1464.5852895127509</v>
      </c>
      <c r="G988" s="14">
        <f t="shared" si="240"/>
        <v>1488.04</v>
      </c>
      <c r="H988" s="14">
        <f t="shared" si="230"/>
        <v>1488.04</v>
      </c>
      <c r="I988" s="14">
        <f>MOD(H988-Settings!$B$32,Settings!$B$33)</f>
        <v>48.039999999999964</v>
      </c>
      <c r="J988" s="14">
        <f>IF(I988&lt;Settings!$B$30,IF(Settings!$B$30-I988&gt;=E988,H988,H988+(Settings!$B$30-I988)+Settings!$B$31),H988+(Settings!$B$33-I988))</f>
        <v>1488.04</v>
      </c>
      <c r="K988" s="14">
        <f t="shared" si="231"/>
        <v>1512.06</v>
      </c>
      <c r="L988" s="14">
        <f t="shared" si="232"/>
        <v>1512.06</v>
      </c>
      <c r="M988" s="14">
        <f t="shared" si="241"/>
        <v>1496.0523114870171</v>
      </c>
      <c r="N988" s="14">
        <f t="shared" si="233"/>
        <v>1512.06</v>
      </c>
      <c r="O988" s="13">
        <f>Arrivals!I988</f>
        <v>2.110515122396599</v>
      </c>
      <c r="P988" s="14">
        <f t="shared" si="234"/>
        <v>1514.1705151223966</v>
      </c>
      <c r="Q988" s="14">
        <f t="shared" si="235"/>
        <v>49.585225609645704</v>
      </c>
      <c r="R988" s="14">
        <f t="shared" si="236"/>
        <v>23.454710487249031</v>
      </c>
      <c r="S988" s="14">
        <f t="shared" si="237"/>
        <v>0</v>
      </c>
      <c r="T988" s="14">
        <f t="shared" si="238"/>
        <v>0</v>
      </c>
      <c r="U988" s="14">
        <f t="shared" si="239"/>
        <v>23.454710487249031</v>
      </c>
      <c r="V988" t="str">
        <f>IF(MOD(C988-Settings!$B$32,Settings!$B$33)&lt;Settings!$B$30,"Up","Down")</f>
        <v>Up</v>
      </c>
      <c r="W988" s="15">
        <f>IF(OR(E988&gt;Settings!$B$30,Q988&gt;Settings!$B$37),0,1)</f>
        <v>1</v>
      </c>
      <c r="X988" s="15">
        <f>IF(AND(W988=1,Q988&lt;=Settings!$B$36),1,0)</f>
        <v>1</v>
      </c>
    </row>
    <row r="989" spans="1:24" x14ac:dyDescent="0.25">
      <c r="A989">
        <v>9</v>
      </c>
      <c r="B989">
        <v>24</v>
      </c>
      <c r="C989" s="13">
        <f>Arrivals!F989</f>
        <v>1571.9781760105916</v>
      </c>
      <c r="D989" s="13">
        <f>Arrivals!K989</f>
        <v>300</v>
      </c>
      <c r="E989" s="14">
        <f>D989*8/Settings!$B$28+Settings!$B$29</f>
        <v>24.02</v>
      </c>
      <c r="F989" s="14">
        <f t="shared" si="229"/>
        <v>1571.9781760105916</v>
      </c>
      <c r="G989" s="14">
        <f t="shared" si="240"/>
        <v>1512.06</v>
      </c>
      <c r="H989" s="14">
        <f t="shared" si="230"/>
        <v>1571.9781760105916</v>
      </c>
      <c r="I989" s="14">
        <f>MOD(H989-Settings!$B$32,Settings!$B$33)</f>
        <v>131.9781760105916</v>
      </c>
      <c r="J989" s="14">
        <f>IF(I989&lt;Settings!$B$30,IF(Settings!$B$30-I989&gt;=E989,H989,H989+(Settings!$B$30-I989)+Settings!$B$31),H989+(Settings!$B$33-I989))</f>
        <v>1571.9781760105916</v>
      </c>
      <c r="K989" s="14">
        <f t="shared" si="231"/>
        <v>1595.9981760105916</v>
      </c>
      <c r="L989" s="14">
        <f t="shared" si="232"/>
        <v>1595.9981760105916</v>
      </c>
      <c r="M989" s="14">
        <f t="shared" si="241"/>
        <v>1514.1705151223966</v>
      </c>
      <c r="N989" s="14">
        <f t="shared" si="233"/>
        <v>1595.9981760105916</v>
      </c>
      <c r="O989" s="13">
        <f>Arrivals!I989</f>
        <v>7.1047416570746247</v>
      </c>
      <c r="P989" s="14">
        <f t="shared" si="234"/>
        <v>1603.1029176676661</v>
      </c>
      <c r="Q989" s="14">
        <f t="shared" si="235"/>
        <v>31.124741657074537</v>
      </c>
      <c r="R989" s="14">
        <f t="shared" si="236"/>
        <v>0</v>
      </c>
      <c r="S989" s="14">
        <f t="shared" si="237"/>
        <v>0</v>
      </c>
      <c r="T989" s="14">
        <f t="shared" si="238"/>
        <v>0</v>
      </c>
      <c r="U989" s="14">
        <f t="shared" si="239"/>
        <v>0</v>
      </c>
      <c r="V989" t="str">
        <f>IF(MOD(C989-Settings!$B$32,Settings!$B$33)&lt;Settings!$B$30,"Up","Down")</f>
        <v>Up</v>
      </c>
      <c r="W989" s="15">
        <f>IF(OR(E989&gt;Settings!$B$30,Q989&gt;Settings!$B$37),0,1)</f>
        <v>1</v>
      </c>
      <c r="X989" s="15">
        <f>IF(AND(W989=1,Q989&lt;=Settings!$B$36),1,0)</f>
        <v>1</v>
      </c>
    </row>
    <row r="990" spans="1:24" x14ac:dyDescent="0.25">
      <c r="A990">
        <v>9</v>
      </c>
      <c r="B990">
        <v>25</v>
      </c>
      <c r="C990" s="13">
        <f>Arrivals!F990</f>
        <v>1622.2993718798134</v>
      </c>
      <c r="D990" s="13">
        <f>Arrivals!K990</f>
        <v>300</v>
      </c>
      <c r="E990" s="14">
        <f>D990*8/Settings!$B$28+Settings!$B$29</f>
        <v>24.02</v>
      </c>
      <c r="F990" s="14">
        <f t="shared" si="229"/>
        <v>1622.2993718798134</v>
      </c>
      <c r="G990" s="14">
        <f t="shared" si="240"/>
        <v>1595.9981760105916</v>
      </c>
      <c r="H990" s="14">
        <f t="shared" si="230"/>
        <v>1622.2993718798134</v>
      </c>
      <c r="I990" s="14">
        <f>MOD(H990-Settings!$B$32,Settings!$B$33)</f>
        <v>182.29937187981341</v>
      </c>
      <c r="J990" s="14">
        <f>IF(I990&lt;Settings!$B$30,IF(Settings!$B$30-I990&gt;=E990,H990,H990+(Settings!$B$30-I990)+Settings!$B$31),H990+(Settings!$B$33-I990))</f>
        <v>1622.2993718798134</v>
      </c>
      <c r="K990" s="14">
        <f t="shared" si="231"/>
        <v>1646.3193718798134</v>
      </c>
      <c r="L990" s="14">
        <f t="shared" si="232"/>
        <v>1646.3193718798134</v>
      </c>
      <c r="M990" s="14">
        <f t="shared" si="241"/>
        <v>1603.1029176676661</v>
      </c>
      <c r="N990" s="14">
        <f t="shared" si="233"/>
        <v>1646.3193718798134</v>
      </c>
      <c r="O990" s="13">
        <f>Arrivals!I990</f>
        <v>8.0494083073694274</v>
      </c>
      <c r="P990" s="14">
        <f t="shared" si="234"/>
        <v>1654.3687801871829</v>
      </c>
      <c r="Q990" s="14">
        <f t="shared" si="235"/>
        <v>32.069408307369486</v>
      </c>
      <c r="R990" s="14">
        <f t="shared" si="236"/>
        <v>0</v>
      </c>
      <c r="S990" s="14">
        <f t="shared" si="237"/>
        <v>0</v>
      </c>
      <c r="T990" s="14">
        <f t="shared" si="238"/>
        <v>0</v>
      </c>
      <c r="U990" s="14">
        <f t="shared" si="239"/>
        <v>0</v>
      </c>
      <c r="V990" t="str">
        <f>IF(MOD(C990-Settings!$B$32,Settings!$B$33)&lt;Settings!$B$30,"Up","Down")</f>
        <v>Up</v>
      </c>
      <c r="W990" s="15">
        <f>IF(OR(E990&gt;Settings!$B$30,Q990&gt;Settings!$B$37),0,1)</f>
        <v>1</v>
      </c>
      <c r="X990" s="15">
        <f>IF(AND(W990=1,Q990&lt;=Settings!$B$36),1,0)</f>
        <v>1</v>
      </c>
    </row>
    <row r="991" spans="1:24" x14ac:dyDescent="0.25">
      <c r="A991">
        <v>9</v>
      </c>
      <c r="B991">
        <v>26</v>
      </c>
      <c r="C991" s="13">
        <f>Arrivals!F991</f>
        <v>1695.5954939230676</v>
      </c>
      <c r="D991" s="13">
        <f>Arrivals!K991</f>
        <v>300</v>
      </c>
      <c r="E991" s="14">
        <f>D991*8/Settings!$B$28+Settings!$B$29</f>
        <v>24.02</v>
      </c>
      <c r="F991" s="14">
        <f t="shared" si="229"/>
        <v>1695.5954939230676</v>
      </c>
      <c r="G991" s="14">
        <f t="shared" si="240"/>
        <v>1646.3193718798134</v>
      </c>
      <c r="H991" s="14">
        <f t="shared" si="230"/>
        <v>1695.5954939230676</v>
      </c>
      <c r="I991" s="14">
        <f>MOD(H991-Settings!$B$32,Settings!$B$33)</f>
        <v>255.59549392306758</v>
      </c>
      <c r="J991" s="14">
        <f>IF(I991&lt;Settings!$B$30,IF(Settings!$B$30-I991&gt;=E991,H991,H991+(Settings!$B$30-I991)+Settings!$B$31),H991+(Settings!$B$33-I991))</f>
        <v>1695.5954939230676</v>
      </c>
      <c r="K991" s="14">
        <f t="shared" si="231"/>
        <v>1719.6154939230676</v>
      </c>
      <c r="L991" s="14">
        <f t="shared" si="232"/>
        <v>1719.6154939230676</v>
      </c>
      <c r="M991" s="14">
        <f t="shared" si="241"/>
        <v>1654.3687801871829</v>
      </c>
      <c r="N991" s="14">
        <f t="shared" si="233"/>
        <v>1719.6154939230676</v>
      </c>
      <c r="O991" s="13">
        <f>Arrivals!I991</f>
        <v>1.6795208296735622</v>
      </c>
      <c r="P991" s="14">
        <f t="shared" si="234"/>
        <v>1721.2950147527411</v>
      </c>
      <c r="Q991" s="14">
        <f t="shared" si="235"/>
        <v>25.699520829673475</v>
      </c>
      <c r="R991" s="14">
        <f t="shared" si="236"/>
        <v>0</v>
      </c>
      <c r="S991" s="14">
        <f t="shared" si="237"/>
        <v>0</v>
      </c>
      <c r="T991" s="14">
        <f t="shared" si="238"/>
        <v>0</v>
      </c>
      <c r="U991" s="14">
        <f t="shared" si="239"/>
        <v>0</v>
      </c>
      <c r="V991" t="str">
        <f>IF(MOD(C991-Settings!$B$32,Settings!$B$33)&lt;Settings!$B$30,"Up","Down")</f>
        <v>Up</v>
      </c>
      <c r="W991" s="15">
        <f>IF(OR(E991&gt;Settings!$B$30,Q991&gt;Settings!$B$37),0,1)</f>
        <v>1</v>
      </c>
      <c r="X991" s="15">
        <f>IF(AND(W991=1,Q991&lt;=Settings!$B$36),1,0)</f>
        <v>1</v>
      </c>
    </row>
    <row r="992" spans="1:24" x14ac:dyDescent="0.25">
      <c r="A992">
        <v>9</v>
      </c>
      <c r="B992">
        <v>27</v>
      </c>
      <c r="C992" s="13">
        <f>Arrivals!F992</f>
        <v>1696.1625721081275</v>
      </c>
      <c r="D992" s="13">
        <f>Arrivals!K992</f>
        <v>300</v>
      </c>
      <c r="E992" s="14">
        <f>D992*8/Settings!$B$28+Settings!$B$29</f>
        <v>24.02</v>
      </c>
      <c r="F992" s="14">
        <f t="shared" si="229"/>
        <v>1696.1625721081275</v>
      </c>
      <c r="G992" s="14">
        <f t="shared" si="240"/>
        <v>1719.6154939230676</v>
      </c>
      <c r="H992" s="14">
        <f t="shared" si="230"/>
        <v>1719.6154939230676</v>
      </c>
      <c r="I992" s="14">
        <f>MOD(H992-Settings!$B$32,Settings!$B$33)</f>
        <v>279.61549392306756</v>
      </c>
      <c r="J992" s="14">
        <f>IF(I992&lt;Settings!$B$30,IF(Settings!$B$30-I992&gt;=E992,H992,H992+(Settings!$B$30-I992)+Settings!$B$31),H992+(Settings!$B$33-I992))</f>
        <v>1719.6154939230676</v>
      </c>
      <c r="K992" s="14">
        <f t="shared" si="231"/>
        <v>1743.6354939230675</v>
      </c>
      <c r="L992" s="14">
        <f t="shared" si="232"/>
        <v>1743.6354939230675</v>
      </c>
      <c r="M992" s="14">
        <f t="shared" si="241"/>
        <v>1721.2950147527411</v>
      </c>
      <c r="N992" s="14">
        <f t="shared" si="233"/>
        <v>1743.6354939230675</v>
      </c>
      <c r="O992" s="13">
        <f>Arrivals!I992</f>
        <v>4.6996285410739214</v>
      </c>
      <c r="P992" s="14">
        <f t="shared" si="234"/>
        <v>1748.3351224641415</v>
      </c>
      <c r="Q992" s="14">
        <f t="shared" si="235"/>
        <v>52.172550356013971</v>
      </c>
      <c r="R992" s="14">
        <f t="shared" si="236"/>
        <v>23.452921814940055</v>
      </c>
      <c r="S992" s="14">
        <f t="shared" si="237"/>
        <v>0</v>
      </c>
      <c r="T992" s="14">
        <f t="shared" si="238"/>
        <v>0</v>
      </c>
      <c r="U992" s="14">
        <f t="shared" si="239"/>
        <v>23.452921814940055</v>
      </c>
      <c r="V992" t="str">
        <f>IF(MOD(C992-Settings!$B$32,Settings!$B$33)&lt;Settings!$B$30,"Up","Down")</f>
        <v>Up</v>
      </c>
      <c r="W992" s="15">
        <f>IF(OR(E992&gt;Settings!$B$30,Q992&gt;Settings!$B$37),0,1)</f>
        <v>1</v>
      </c>
      <c r="X992" s="15">
        <f>IF(AND(W992=1,Q992&lt;=Settings!$B$36),1,0)</f>
        <v>1</v>
      </c>
    </row>
    <row r="993" spans="1:24" x14ac:dyDescent="0.25">
      <c r="A993">
        <v>9</v>
      </c>
      <c r="B993">
        <v>28</v>
      </c>
      <c r="C993" s="13">
        <f>Arrivals!F993</f>
        <v>1702.4675207633925</v>
      </c>
      <c r="D993" s="13">
        <f>Arrivals!K993</f>
        <v>300</v>
      </c>
      <c r="E993" s="14">
        <f>D993*8/Settings!$B$28+Settings!$B$29</f>
        <v>24.02</v>
      </c>
      <c r="F993" s="14">
        <f t="shared" si="229"/>
        <v>1702.4675207633925</v>
      </c>
      <c r="G993" s="14">
        <f t="shared" si="240"/>
        <v>1743.6354939230675</v>
      </c>
      <c r="H993" s="14">
        <f t="shared" si="230"/>
        <v>1743.6354939230675</v>
      </c>
      <c r="I993" s="14">
        <f>MOD(H993-Settings!$B$32,Settings!$B$33)</f>
        <v>303.63549392306754</v>
      </c>
      <c r="J993" s="14">
        <f>IF(I993&lt;Settings!$B$30,IF(Settings!$B$30-I993&gt;=E993,H993,H993+(Settings!$B$30-I993)+Settings!$B$31),H993+(Settings!$B$33-I993))</f>
        <v>1743.6354939230675</v>
      </c>
      <c r="K993" s="14">
        <f t="shared" si="231"/>
        <v>1767.6554939230675</v>
      </c>
      <c r="L993" s="14">
        <f t="shared" si="232"/>
        <v>1767.6554939230675</v>
      </c>
      <c r="M993" s="14">
        <f t="shared" si="241"/>
        <v>1748.3351224641415</v>
      </c>
      <c r="N993" s="14">
        <f t="shared" si="233"/>
        <v>1767.6554939230675</v>
      </c>
      <c r="O993" s="13">
        <f>Arrivals!I993</f>
        <v>0.87953684605778926</v>
      </c>
      <c r="P993" s="14">
        <f t="shared" si="234"/>
        <v>1768.5350307691253</v>
      </c>
      <c r="Q993" s="14">
        <f t="shared" si="235"/>
        <v>66.067510005732856</v>
      </c>
      <c r="R993" s="14">
        <f t="shared" si="236"/>
        <v>41.167973159675057</v>
      </c>
      <c r="S993" s="14">
        <f t="shared" si="237"/>
        <v>0</v>
      </c>
      <c r="T993" s="14">
        <f t="shared" si="238"/>
        <v>0</v>
      </c>
      <c r="U993" s="14">
        <f t="shared" si="239"/>
        <v>41.167973159675057</v>
      </c>
      <c r="V993" t="str">
        <f>IF(MOD(C993-Settings!$B$32,Settings!$B$33)&lt;Settings!$B$30,"Up","Down")</f>
        <v>Up</v>
      </c>
      <c r="W993" s="15">
        <f>IF(OR(E993&gt;Settings!$B$30,Q993&gt;Settings!$B$37),0,1)</f>
        <v>1</v>
      </c>
      <c r="X993" s="15">
        <f>IF(AND(W993=1,Q993&lt;=Settings!$B$36),1,0)</f>
        <v>1</v>
      </c>
    </row>
    <row r="994" spans="1:24" x14ac:dyDescent="0.25">
      <c r="A994">
        <v>9</v>
      </c>
      <c r="B994">
        <v>29</v>
      </c>
      <c r="C994" s="13">
        <f>Arrivals!F994</f>
        <v>1743.3083949190393</v>
      </c>
      <c r="D994" s="13">
        <f>Arrivals!K994</f>
        <v>300</v>
      </c>
      <c r="E994" s="14">
        <f>D994*8/Settings!$B$28+Settings!$B$29</f>
        <v>24.02</v>
      </c>
      <c r="F994" s="14">
        <f t="shared" si="229"/>
        <v>1743.3083949190393</v>
      </c>
      <c r="G994" s="14">
        <f t="shared" si="240"/>
        <v>1767.6554939230675</v>
      </c>
      <c r="H994" s="14">
        <f t="shared" si="230"/>
        <v>1767.6554939230675</v>
      </c>
      <c r="I994" s="14">
        <f>MOD(H994-Settings!$B$32,Settings!$B$33)</f>
        <v>327.65549392306752</v>
      </c>
      <c r="J994" s="14">
        <f>IF(I994&lt;Settings!$B$30,IF(Settings!$B$30-I994&gt;=E994,H994,H994+(Settings!$B$30-I994)+Settings!$B$31),H994+(Settings!$B$33-I994))</f>
        <v>1767.6554939230675</v>
      </c>
      <c r="K994" s="14">
        <f t="shared" si="231"/>
        <v>1791.6754939230675</v>
      </c>
      <c r="L994" s="14">
        <f t="shared" si="232"/>
        <v>1791.6754939230675</v>
      </c>
      <c r="M994" s="14">
        <f t="shared" si="241"/>
        <v>1768.5350307691253</v>
      </c>
      <c r="N994" s="14">
        <f t="shared" si="233"/>
        <v>1791.6754939230675</v>
      </c>
      <c r="O994" s="13">
        <f>Arrivals!I994</f>
        <v>2.8105671602475883</v>
      </c>
      <c r="P994" s="14">
        <f t="shared" si="234"/>
        <v>1794.486061083315</v>
      </c>
      <c r="Q994" s="14">
        <f t="shared" si="235"/>
        <v>51.177666164275706</v>
      </c>
      <c r="R994" s="14">
        <f t="shared" si="236"/>
        <v>24.347099004028223</v>
      </c>
      <c r="S994" s="14">
        <f t="shared" si="237"/>
        <v>0</v>
      </c>
      <c r="T994" s="14">
        <f t="shared" si="238"/>
        <v>0</v>
      </c>
      <c r="U994" s="14">
        <f t="shared" si="239"/>
        <v>24.347099004028223</v>
      </c>
      <c r="V994" t="str">
        <f>IF(MOD(C994-Settings!$B$32,Settings!$B$33)&lt;Settings!$B$30,"Up","Down")</f>
        <v>Up</v>
      </c>
      <c r="W994" s="15">
        <f>IF(OR(E994&gt;Settings!$B$30,Q994&gt;Settings!$B$37),0,1)</f>
        <v>1</v>
      </c>
      <c r="X994" s="15">
        <f>IF(AND(W994=1,Q994&lt;=Settings!$B$36),1,0)</f>
        <v>1</v>
      </c>
    </row>
    <row r="995" spans="1:24" x14ac:dyDescent="0.25">
      <c r="A995">
        <v>9</v>
      </c>
      <c r="B995">
        <v>30</v>
      </c>
      <c r="C995" s="13">
        <f>Arrivals!F995</f>
        <v>1748.7538925143326</v>
      </c>
      <c r="D995" s="13">
        <f>Arrivals!K995</f>
        <v>300</v>
      </c>
      <c r="E995" s="14">
        <f>D995*8/Settings!$B$28+Settings!$B$29</f>
        <v>24.02</v>
      </c>
      <c r="F995" s="14">
        <f t="shared" si="229"/>
        <v>1748.7538925143326</v>
      </c>
      <c r="G995" s="14">
        <f t="shared" si="240"/>
        <v>1791.6754939230675</v>
      </c>
      <c r="H995" s="14">
        <f t="shared" si="230"/>
        <v>1791.6754939230675</v>
      </c>
      <c r="I995" s="14">
        <f>MOD(H995-Settings!$B$32,Settings!$B$33)</f>
        <v>351.67549392306751</v>
      </c>
      <c r="J995" s="14">
        <f>IF(I995&lt;Settings!$B$30,IF(Settings!$B$30-I995&gt;=E995,H995,H995+(Settings!$B$30-I995)+Settings!$B$31),H995+(Settings!$B$33-I995))</f>
        <v>1791.6754939230675</v>
      </c>
      <c r="K995" s="14">
        <f t="shared" si="231"/>
        <v>1815.6954939230675</v>
      </c>
      <c r="L995" s="14">
        <f t="shared" si="232"/>
        <v>1815.6954939230675</v>
      </c>
      <c r="M995" s="14">
        <f t="shared" si="241"/>
        <v>1794.486061083315</v>
      </c>
      <c r="N995" s="14">
        <f t="shared" si="233"/>
        <v>1815.6954939230675</v>
      </c>
      <c r="O995" s="13">
        <f>Arrivals!I995</f>
        <v>9.6482238725229514</v>
      </c>
      <c r="P995" s="14">
        <f t="shared" si="234"/>
        <v>1825.3437177955905</v>
      </c>
      <c r="Q995" s="14">
        <f t="shared" si="235"/>
        <v>76.589825281257845</v>
      </c>
      <c r="R995" s="14">
        <f t="shared" si="236"/>
        <v>42.921601408734887</v>
      </c>
      <c r="S995" s="14">
        <f t="shared" si="237"/>
        <v>0</v>
      </c>
      <c r="T995" s="14">
        <f t="shared" si="238"/>
        <v>0</v>
      </c>
      <c r="U995" s="14">
        <f t="shared" si="239"/>
        <v>42.921601408734887</v>
      </c>
      <c r="V995" t="str">
        <f>IF(MOD(C995-Settings!$B$32,Settings!$B$33)&lt;Settings!$B$30,"Up","Down")</f>
        <v>Up</v>
      </c>
      <c r="W995" s="15">
        <f>IF(OR(E995&gt;Settings!$B$30,Q995&gt;Settings!$B$37),0,1)</f>
        <v>1</v>
      </c>
      <c r="X995" s="15">
        <f>IF(AND(W995=1,Q995&lt;=Settings!$B$36),1,0)</f>
        <v>1</v>
      </c>
    </row>
    <row r="996" spans="1:24" x14ac:dyDescent="0.25">
      <c r="A996">
        <v>9</v>
      </c>
      <c r="B996">
        <v>31</v>
      </c>
      <c r="C996" s="13">
        <f>Arrivals!F996</f>
        <v>1762.2831601971664</v>
      </c>
      <c r="D996" s="13">
        <f>Arrivals!K996</f>
        <v>300</v>
      </c>
      <c r="E996" s="14">
        <f>D996*8/Settings!$B$28+Settings!$B$29</f>
        <v>24.02</v>
      </c>
      <c r="F996" s="14">
        <f t="shared" si="229"/>
        <v>1762.2831601971664</v>
      </c>
      <c r="G996" s="14">
        <f t="shared" si="240"/>
        <v>1815.6954939230675</v>
      </c>
      <c r="H996" s="14">
        <f t="shared" si="230"/>
        <v>1815.6954939230675</v>
      </c>
      <c r="I996" s="14">
        <f>MOD(H996-Settings!$B$32,Settings!$B$33)</f>
        <v>375.69549392306749</v>
      </c>
      <c r="J996" s="14">
        <f>IF(I996&lt;Settings!$B$30,IF(Settings!$B$30-I996&gt;=E996,H996,H996+(Settings!$B$30-I996)+Settings!$B$31),H996+(Settings!$B$33-I996))</f>
        <v>1815.6954939230675</v>
      </c>
      <c r="K996" s="14">
        <f t="shared" si="231"/>
        <v>1839.7154939230675</v>
      </c>
      <c r="L996" s="14">
        <f t="shared" si="232"/>
        <v>1839.7154939230675</v>
      </c>
      <c r="M996" s="14">
        <f t="shared" si="241"/>
        <v>1825.3437177955905</v>
      </c>
      <c r="N996" s="14">
        <f t="shared" si="233"/>
        <v>1839.7154939230675</v>
      </c>
      <c r="O996" s="13">
        <f>Arrivals!I996</f>
        <v>3.4197719743036656</v>
      </c>
      <c r="P996" s="14">
        <f t="shared" si="234"/>
        <v>1843.135265897371</v>
      </c>
      <c r="Q996" s="14">
        <f t="shared" si="235"/>
        <v>80.852105700204675</v>
      </c>
      <c r="R996" s="14">
        <f t="shared" si="236"/>
        <v>53.412333725901135</v>
      </c>
      <c r="S996" s="14">
        <f t="shared" si="237"/>
        <v>0</v>
      </c>
      <c r="T996" s="14">
        <f t="shared" si="238"/>
        <v>0</v>
      </c>
      <c r="U996" s="14">
        <f t="shared" si="239"/>
        <v>53.412333725901135</v>
      </c>
      <c r="V996" t="str">
        <f>IF(MOD(C996-Settings!$B$32,Settings!$B$33)&lt;Settings!$B$30,"Up","Down")</f>
        <v>Up</v>
      </c>
      <c r="W996" s="15">
        <f>IF(OR(E996&gt;Settings!$B$30,Q996&gt;Settings!$B$37),0,1)</f>
        <v>1</v>
      </c>
      <c r="X996" s="15">
        <f>IF(AND(W996=1,Q996&lt;=Settings!$B$36),1,0)</f>
        <v>1</v>
      </c>
    </row>
    <row r="997" spans="1:24" x14ac:dyDescent="0.25">
      <c r="A997">
        <v>9</v>
      </c>
      <c r="B997">
        <v>32</v>
      </c>
      <c r="C997" s="13">
        <f>Arrivals!F997</f>
        <v>1890.9375377919607</v>
      </c>
      <c r="D997" s="13">
        <f>Arrivals!K997</f>
        <v>300</v>
      </c>
      <c r="E997" s="14">
        <f>D997*8/Settings!$B$28+Settings!$B$29</f>
        <v>24.02</v>
      </c>
      <c r="F997" s="14">
        <f t="shared" si="229"/>
        <v>1890.9375377919607</v>
      </c>
      <c r="G997" s="14">
        <f t="shared" si="240"/>
        <v>1839.7154939230675</v>
      </c>
      <c r="H997" s="14">
        <f t="shared" si="230"/>
        <v>1890.9375377919607</v>
      </c>
      <c r="I997" s="14">
        <f>MOD(H997-Settings!$B$32,Settings!$B$33)</f>
        <v>450.93753779196072</v>
      </c>
      <c r="J997" s="14">
        <f>IF(I997&lt;Settings!$B$30,IF(Settings!$B$30-I997&gt;=E997,H997,H997+(Settings!$B$30-I997)+Settings!$B$31),H997+(Settings!$B$33-I997))</f>
        <v>1890.9375377919607</v>
      </c>
      <c r="K997" s="14">
        <f t="shared" si="231"/>
        <v>1914.9575377919607</v>
      </c>
      <c r="L997" s="14">
        <f t="shared" si="232"/>
        <v>1914.9575377919607</v>
      </c>
      <c r="M997" s="14">
        <f t="shared" si="241"/>
        <v>1843.135265897371</v>
      </c>
      <c r="N997" s="14">
        <f t="shared" si="233"/>
        <v>1914.9575377919607</v>
      </c>
      <c r="O997" s="13">
        <f>Arrivals!I997</f>
        <v>7.8057155382981271</v>
      </c>
      <c r="P997" s="14">
        <f t="shared" si="234"/>
        <v>1922.7632533302587</v>
      </c>
      <c r="Q997" s="14">
        <f t="shared" si="235"/>
        <v>31.825715538298027</v>
      </c>
      <c r="R997" s="14">
        <f t="shared" si="236"/>
        <v>0</v>
      </c>
      <c r="S997" s="14">
        <f t="shared" si="237"/>
        <v>0</v>
      </c>
      <c r="T997" s="14">
        <f t="shared" si="238"/>
        <v>0</v>
      </c>
      <c r="U997" s="14">
        <f t="shared" si="239"/>
        <v>0</v>
      </c>
      <c r="V997" t="str">
        <f>IF(MOD(C997-Settings!$B$32,Settings!$B$33)&lt;Settings!$B$30,"Up","Down")</f>
        <v>Up</v>
      </c>
      <c r="W997" s="15">
        <f>IF(OR(E997&gt;Settings!$B$30,Q997&gt;Settings!$B$37),0,1)</f>
        <v>1</v>
      </c>
      <c r="X997" s="15">
        <f>IF(AND(W997=1,Q997&lt;=Settings!$B$36),1,0)</f>
        <v>1</v>
      </c>
    </row>
    <row r="998" spans="1:24" x14ac:dyDescent="0.25">
      <c r="A998">
        <v>9</v>
      </c>
      <c r="B998">
        <v>33</v>
      </c>
      <c r="C998" s="13">
        <f>Arrivals!F998</f>
        <v>2060.5985008183893</v>
      </c>
      <c r="D998" s="13">
        <f>Arrivals!K998</f>
        <v>300</v>
      </c>
      <c r="E998" s="14">
        <f>D998*8/Settings!$B$28+Settings!$B$29</f>
        <v>24.02</v>
      </c>
      <c r="F998" s="14">
        <f t="shared" si="229"/>
        <v>2060.5985008183893</v>
      </c>
      <c r="G998" s="14">
        <f t="shared" si="240"/>
        <v>1914.9575377919607</v>
      </c>
      <c r="H998" s="14">
        <f t="shared" si="230"/>
        <v>2060.5985008183893</v>
      </c>
      <c r="I998" s="14">
        <f>MOD(H998-Settings!$B$32,Settings!$B$33)</f>
        <v>620.59850081838931</v>
      </c>
      <c r="J998" s="14">
        <f>IF(I998&lt;Settings!$B$30,IF(Settings!$B$30-I998&gt;=E998,H998,H998+(Settings!$B$30-I998)+Settings!$B$31),H998+(Settings!$B$33-I998))</f>
        <v>2160</v>
      </c>
      <c r="K998" s="14">
        <f t="shared" si="231"/>
        <v>2184.02</v>
      </c>
      <c r="L998" s="14">
        <f t="shared" si="232"/>
        <v>2184.02</v>
      </c>
      <c r="M998" s="14">
        <f t="shared" si="241"/>
        <v>1922.7632533302587</v>
      </c>
      <c r="N998" s="14">
        <f t="shared" si="233"/>
        <v>2184.02</v>
      </c>
      <c r="O998" s="13">
        <f>Arrivals!I998</f>
        <v>0.96313385038905008</v>
      </c>
      <c r="P998" s="14">
        <f t="shared" si="234"/>
        <v>2184.9831338503891</v>
      </c>
      <c r="Q998" s="14">
        <f t="shared" si="235"/>
        <v>124.38463303199978</v>
      </c>
      <c r="R998" s="14">
        <f t="shared" si="236"/>
        <v>0</v>
      </c>
      <c r="S998" s="14">
        <f t="shared" si="237"/>
        <v>99.401499181610689</v>
      </c>
      <c r="T998" s="14">
        <f t="shared" si="238"/>
        <v>0</v>
      </c>
      <c r="U998" s="14">
        <f t="shared" si="239"/>
        <v>99.401499181610689</v>
      </c>
      <c r="V998" t="str">
        <f>IF(MOD(C998-Settings!$B$32,Settings!$B$33)&lt;Settings!$B$30,"Up","Down")</f>
        <v>Down</v>
      </c>
      <c r="W998" s="15">
        <f>IF(OR(E998&gt;Settings!$B$30,Q998&gt;Settings!$B$37),0,1)</f>
        <v>1</v>
      </c>
      <c r="X998" s="15">
        <f>IF(AND(W998=1,Q998&lt;=Settings!$B$36),1,0)</f>
        <v>0</v>
      </c>
    </row>
    <row r="999" spans="1:24" x14ac:dyDescent="0.25">
      <c r="A999">
        <v>9</v>
      </c>
      <c r="B999">
        <v>34</v>
      </c>
      <c r="C999" s="13">
        <f>Arrivals!F999</f>
        <v>2182.9909434007059</v>
      </c>
      <c r="D999" s="13">
        <f>Arrivals!K999</f>
        <v>300</v>
      </c>
      <c r="E999" s="14">
        <f>D999*8/Settings!$B$28+Settings!$B$29</f>
        <v>24.02</v>
      </c>
      <c r="F999" s="14">
        <f t="shared" si="229"/>
        <v>2182.9909434007059</v>
      </c>
      <c r="G999" s="14">
        <f t="shared" ref="G999:G1030" si="242">K998</f>
        <v>2184.02</v>
      </c>
      <c r="H999" s="14">
        <f t="shared" si="230"/>
        <v>2184.02</v>
      </c>
      <c r="I999" s="14">
        <f>MOD(H999-Settings!$B$32,Settings!$B$33)</f>
        <v>24.019999999999982</v>
      </c>
      <c r="J999" s="14">
        <f>IF(I999&lt;Settings!$B$30,IF(Settings!$B$30-I999&gt;=E999,H999,H999+(Settings!$B$30-I999)+Settings!$B$31),H999+(Settings!$B$33-I999))</f>
        <v>2184.02</v>
      </c>
      <c r="K999" s="14">
        <f t="shared" si="231"/>
        <v>2208.04</v>
      </c>
      <c r="L999" s="14">
        <f t="shared" si="232"/>
        <v>2208.04</v>
      </c>
      <c r="M999" s="14">
        <f t="shared" ref="M999:M1030" si="243">P998</f>
        <v>2184.9831338503891</v>
      </c>
      <c r="N999" s="14">
        <f t="shared" si="233"/>
        <v>2208.04</v>
      </c>
      <c r="O999" s="13">
        <f>Arrivals!I999</f>
        <v>2.7688106468182379</v>
      </c>
      <c r="P999" s="14">
        <f t="shared" si="234"/>
        <v>2210.8088106468181</v>
      </c>
      <c r="Q999" s="14">
        <f t="shared" si="235"/>
        <v>27.817867246112201</v>
      </c>
      <c r="R999" s="14">
        <f t="shared" si="236"/>
        <v>1.0290565992941083</v>
      </c>
      <c r="S999" s="14">
        <f t="shared" si="237"/>
        <v>0</v>
      </c>
      <c r="T999" s="14">
        <f t="shared" si="238"/>
        <v>0</v>
      </c>
      <c r="U999" s="14">
        <f t="shared" si="239"/>
        <v>1.0290565992941083</v>
      </c>
      <c r="V999" t="str">
        <f>IF(MOD(C999-Settings!$B$32,Settings!$B$33)&lt;Settings!$B$30,"Up","Down")</f>
        <v>Up</v>
      </c>
      <c r="W999" s="15">
        <f>IF(OR(E999&gt;Settings!$B$30,Q999&gt;Settings!$B$37),0,1)</f>
        <v>1</v>
      </c>
      <c r="X999" s="15">
        <f>IF(AND(W999=1,Q999&lt;=Settings!$B$36),1,0)</f>
        <v>1</v>
      </c>
    </row>
    <row r="1000" spans="1:24" x14ac:dyDescent="0.25">
      <c r="A1000">
        <v>9</v>
      </c>
      <c r="B1000">
        <v>35</v>
      </c>
      <c r="C1000" s="13">
        <f>Arrivals!F1000</f>
        <v>2207.2145578758718</v>
      </c>
      <c r="D1000" s="13">
        <f>Arrivals!K1000</f>
        <v>300</v>
      </c>
      <c r="E1000" s="14">
        <f>D1000*8/Settings!$B$28+Settings!$B$29</f>
        <v>24.02</v>
      </c>
      <c r="F1000" s="14">
        <f t="shared" si="229"/>
        <v>2207.2145578758718</v>
      </c>
      <c r="G1000" s="14">
        <f t="shared" si="242"/>
        <v>2208.04</v>
      </c>
      <c r="H1000" s="14">
        <f t="shared" si="230"/>
        <v>2208.04</v>
      </c>
      <c r="I1000" s="14">
        <f>MOD(H1000-Settings!$B$32,Settings!$B$33)</f>
        <v>48.039999999999964</v>
      </c>
      <c r="J1000" s="14">
        <f>IF(I1000&lt;Settings!$B$30,IF(Settings!$B$30-I1000&gt;=E1000,H1000,H1000+(Settings!$B$30-I1000)+Settings!$B$31),H1000+(Settings!$B$33-I1000))</f>
        <v>2208.04</v>
      </c>
      <c r="K1000" s="14">
        <f t="shared" si="231"/>
        <v>2232.06</v>
      </c>
      <c r="L1000" s="14">
        <f t="shared" si="232"/>
        <v>2232.06</v>
      </c>
      <c r="M1000" s="14">
        <f t="shared" si="243"/>
        <v>2210.8088106468181</v>
      </c>
      <c r="N1000" s="14">
        <f t="shared" si="233"/>
        <v>2232.06</v>
      </c>
      <c r="O1000" s="13">
        <f>Arrivals!I1000</f>
        <v>3.2747161782639007</v>
      </c>
      <c r="P1000" s="14">
        <f t="shared" si="234"/>
        <v>2235.334716178264</v>
      </c>
      <c r="Q1000" s="14">
        <f t="shared" si="235"/>
        <v>28.120158302392156</v>
      </c>
      <c r="R1000" s="14">
        <f t="shared" si="236"/>
        <v>0.82544212412813067</v>
      </c>
      <c r="S1000" s="14">
        <f t="shared" si="237"/>
        <v>0</v>
      </c>
      <c r="T1000" s="14">
        <f t="shared" si="238"/>
        <v>0</v>
      </c>
      <c r="U1000" s="14">
        <f t="shared" si="239"/>
        <v>0.82544212412813067</v>
      </c>
      <c r="V1000" t="str">
        <f>IF(MOD(C1000-Settings!$B$32,Settings!$B$33)&lt;Settings!$B$30,"Up","Down")</f>
        <v>Up</v>
      </c>
      <c r="W1000" s="15">
        <f>IF(OR(E1000&gt;Settings!$B$30,Q1000&gt;Settings!$B$37),0,1)</f>
        <v>1</v>
      </c>
      <c r="X1000" s="15">
        <f>IF(AND(W1000=1,Q1000&lt;=Settings!$B$36),1,0)</f>
        <v>1</v>
      </c>
    </row>
    <row r="1001" spans="1:24" x14ac:dyDescent="0.25">
      <c r="A1001">
        <v>9</v>
      </c>
      <c r="B1001">
        <v>36</v>
      </c>
      <c r="C1001" s="13">
        <f>Arrivals!F1001</f>
        <v>2317.3358965855828</v>
      </c>
      <c r="D1001" s="13">
        <f>Arrivals!K1001</f>
        <v>300</v>
      </c>
      <c r="E1001" s="14">
        <f>D1001*8/Settings!$B$28+Settings!$B$29</f>
        <v>24.02</v>
      </c>
      <c r="F1001" s="14">
        <f t="shared" si="229"/>
        <v>2317.3358965855828</v>
      </c>
      <c r="G1001" s="14">
        <f t="shared" si="242"/>
        <v>2232.06</v>
      </c>
      <c r="H1001" s="14">
        <f t="shared" si="230"/>
        <v>2317.3358965855828</v>
      </c>
      <c r="I1001" s="14">
        <f>MOD(H1001-Settings!$B$32,Settings!$B$33)</f>
        <v>157.33589658558276</v>
      </c>
      <c r="J1001" s="14">
        <f>IF(I1001&lt;Settings!$B$30,IF(Settings!$B$30-I1001&gt;=E1001,H1001,H1001+(Settings!$B$30-I1001)+Settings!$B$31),H1001+(Settings!$B$33-I1001))</f>
        <v>2317.3358965855828</v>
      </c>
      <c r="K1001" s="14">
        <f t="shared" si="231"/>
        <v>2341.3558965855827</v>
      </c>
      <c r="L1001" s="14">
        <f t="shared" si="232"/>
        <v>2341.3558965855827</v>
      </c>
      <c r="M1001" s="14">
        <f t="shared" si="243"/>
        <v>2235.334716178264</v>
      </c>
      <c r="N1001" s="14">
        <f t="shared" si="233"/>
        <v>2341.3558965855827</v>
      </c>
      <c r="O1001" s="13">
        <f>Arrivals!I1001</f>
        <v>8.5000062580352846</v>
      </c>
      <c r="P1001" s="14">
        <f t="shared" si="234"/>
        <v>2349.855902843618</v>
      </c>
      <c r="Q1001" s="14">
        <f t="shared" si="235"/>
        <v>32.52000625803521</v>
      </c>
      <c r="R1001" s="14">
        <f t="shared" si="236"/>
        <v>0</v>
      </c>
      <c r="S1001" s="14">
        <f t="shared" si="237"/>
        <v>0</v>
      </c>
      <c r="T1001" s="14">
        <f t="shared" si="238"/>
        <v>0</v>
      </c>
      <c r="U1001" s="14">
        <f t="shared" si="239"/>
        <v>0</v>
      </c>
      <c r="V1001" t="str">
        <f>IF(MOD(C1001-Settings!$B$32,Settings!$B$33)&lt;Settings!$B$30,"Up","Down")</f>
        <v>Up</v>
      </c>
      <c r="W1001" s="15">
        <f>IF(OR(E1001&gt;Settings!$B$30,Q1001&gt;Settings!$B$37),0,1)</f>
        <v>1</v>
      </c>
      <c r="X1001" s="15">
        <f>IF(AND(W1001=1,Q1001&lt;=Settings!$B$36),1,0)</f>
        <v>1</v>
      </c>
    </row>
    <row r="1002" spans="1:24" x14ac:dyDescent="0.25">
      <c r="A1002">
        <v>9</v>
      </c>
      <c r="B1002">
        <v>37</v>
      </c>
      <c r="C1002" s="13">
        <f>Arrivals!F1002</f>
        <v>2341.3438174810822</v>
      </c>
      <c r="D1002" s="13">
        <f>Arrivals!K1002</f>
        <v>300</v>
      </c>
      <c r="E1002" s="14">
        <f>D1002*8/Settings!$B$28+Settings!$B$29</f>
        <v>24.02</v>
      </c>
      <c r="F1002" s="14">
        <f t="shared" si="229"/>
        <v>2341.3438174810822</v>
      </c>
      <c r="G1002" s="14">
        <f t="shared" si="242"/>
        <v>2341.3558965855827</v>
      </c>
      <c r="H1002" s="14">
        <f t="shared" si="230"/>
        <v>2341.3558965855827</v>
      </c>
      <c r="I1002" s="14">
        <f>MOD(H1002-Settings!$B$32,Settings!$B$33)</f>
        <v>181.35589658558274</v>
      </c>
      <c r="J1002" s="14">
        <f>IF(I1002&lt;Settings!$B$30,IF(Settings!$B$30-I1002&gt;=E1002,H1002,H1002+(Settings!$B$30-I1002)+Settings!$B$31),H1002+(Settings!$B$33-I1002))</f>
        <v>2341.3558965855827</v>
      </c>
      <c r="K1002" s="14">
        <f t="shared" si="231"/>
        <v>2365.3758965855827</v>
      </c>
      <c r="L1002" s="14">
        <f t="shared" si="232"/>
        <v>2365.3758965855827</v>
      </c>
      <c r="M1002" s="14">
        <f t="shared" si="243"/>
        <v>2349.855902843618</v>
      </c>
      <c r="N1002" s="14">
        <f t="shared" si="233"/>
        <v>2365.3758965855827</v>
      </c>
      <c r="O1002" s="13">
        <f>Arrivals!I1002</f>
        <v>4.7267948016231855</v>
      </c>
      <c r="P1002" s="14">
        <f t="shared" si="234"/>
        <v>2370.1026913872061</v>
      </c>
      <c r="Q1002" s="14">
        <f t="shared" si="235"/>
        <v>28.758873906123881</v>
      </c>
      <c r="R1002" s="14">
        <f t="shared" si="236"/>
        <v>1.2079104500571702E-2</v>
      </c>
      <c r="S1002" s="14">
        <f t="shared" si="237"/>
        <v>0</v>
      </c>
      <c r="T1002" s="14">
        <f t="shared" si="238"/>
        <v>0</v>
      </c>
      <c r="U1002" s="14">
        <f t="shared" si="239"/>
        <v>1.2079104500571702E-2</v>
      </c>
      <c r="V1002" t="str">
        <f>IF(MOD(C1002-Settings!$B$32,Settings!$B$33)&lt;Settings!$B$30,"Up","Down")</f>
        <v>Up</v>
      </c>
      <c r="W1002" s="15">
        <f>IF(OR(E1002&gt;Settings!$B$30,Q1002&gt;Settings!$B$37),0,1)</f>
        <v>1</v>
      </c>
      <c r="X1002" s="15">
        <f>IF(AND(W1002=1,Q1002&lt;=Settings!$B$36),1,0)</f>
        <v>1</v>
      </c>
    </row>
    <row r="1003" spans="1:24" x14ac:dyDescent="0.25">
      <c r="A1003">
        <v>9</v>
      </c>
      <c r="B1003">
        <v>38</v>
      </c>
      <c r="C1003" s="13">
        <f>Arrivals!F1003</f>
        <v>2373.8391953921291</v>
      </c>
      <c r="D1003" s="13">
        <f>Arrivals!K1003</f>
        <v>300</v>
      </c>
      <c r="E1003" s="14">
        <f>D1003*8/Settings!$B$28+Settings!$B$29</f>
        <v>24.02</v>
      </c>
      <c r="F1003" s="14">
        <f t="shared" si="229"/>
        <v>2373.8391953921291</v>
      </c>
      <c r="G1003" s="14">
        <f t="shared" si="242"/>
        <v>2365.3758965855827</v>
      </c>
      <c r="H1003" s="14">
        <f t="shared" si="230"/>
        <v>2373.8391953921291</v>
      </c>
      <c r="I1003" s="14">
        <f>MOD(H1003-Settings!$B$32,Settings!$B$33)</f>
        <v>213.83919539212911</v>
      </c>
      <c r="J1003" s="14">
        <f>IF(I1003&lt;Settings!$B$30,IF(Settings!$B$30-I1003&gt;=E1003,H1003,H1003+(Settings!$B$30-I1003)+Settings!$B$31),H1003+(Settings!$B$33-I1003))</f>
        <v>2373.8391953921291</v>
      </c>
      <c r="K1003" s="14">
        <f t="shared" si="231"/>
        <v>2397.8591953921291</v>
      </c>
      <c r="L1003" s="14">
        <f t="shared" si="232"/>
        <v>2397.8591953921291</v>
      </c>
      <c r="M1003" s="14">
        <f t="shared" si="243"/>
        <v>2370.1026913872061</v>
      </c>
      <c r="N1003" s="14">
        <f t="shared" si="233"/>
        <v>2397.8591953921291</v>
      </c>
      <c r="O1003" s="13">
        <f>Arrivals!I1003</f>
        <v>1.6115880543458685</v>
      </c>
      <c r="P1003" s="14">
        <f t="shared" si="234"/>
        <v>2399.4707834464748</v>
      </c>
      <c r="Q1003" s="14">
        <f t="shared" si="235"/>
        <v>25.631588054345684</v>
      </c>
      <c r="R1003" s="14">
        <f t="shared" si="236"/>
        <v>0</v>
      </c>
      <c r="S1003" s="14">
        <f t="shared" si="237"/>
        <v>0</v>
      </c>
      <c r="T1003" s="14">
        <f t="shared" si="238"/>
        <v>0</v>
      </c>
      <c r="U1003" s="14">
        <f t="shared" si="239"/>
        <v>0</v>
      </c>
      <c r="V1003" t="str">
        <f>IF(MOD(C1003-Settings!$B$32,Settings!$B$33)&lt;Settings!$B$30,"Up","Down")</f>
        <v>Up</v>
      </c>
      <c r="W1003" s="15">
        <f>IF(OR(E1003&gt;Settings!$B$30,Q1003&gt;Settings!$B$37),0,1)</f>
        <v>1</v>
      </c>
      <c r="X1003" s="15">
        <f>IF(AND(W1003=1,Q1003&lt;=Settings!$B$36),1,0)</f>
        <v>1</v>
      </c>
    </row>
    <row r="1004" spans="1:24" x14ac:dyDescent="0.25">
      <c r="A1004">
        <v>9</v>
      </c>
      <c r="B1004">
        <v>39</v>
      </c>
      <c r="C1004" s="13">
        <f>Arrivals!F1004</f>
        <v>2395.8432122483887</v>
      </c>
      <c r="D1004" s="13">
        <f>Arrivals!K1004</f>
        <v>300</v>
      </c>
      <c r="E1004" s="14">
        <f>D1004*8/Settings!$B$28+Settings!$B$29</f>
        <v>24.02</v>
      </c>
      <c r="F1004" s="14">
        <f t="shared" si="229"/>
        <v>2395.8432122483887</v>
      </c>
      <c r="G1004" s="14">
        <f t="shared" si="242"/>
        <v>2397.8591953921291</v>
      </c>
      <c r="H1004" s="14">
        <f t="shared" si="230"/>
        <v>2397.8591953921291</v>
      </c>
      <c r="I1004" s="14">
        <f>MOD(H1004-Settings!$B$32,Settings!$B$33)</f>
        <v>237.8591953921291</v>
      </c>
      <c r="J1004" s="14">
        <f>IF(I1004&lt;Settings!$B$30,IF(Settings!$B$30-I1004&gt;=E1004,H1004,H1004+(Settings!$B$30-I1004)+Settings!$B$31),H1004+(Settings!$B$33-I1004))</f>
        <v>2397.8591953921291</v>
      </c>
      <c r="K1004" s="14">
        <f t="shared" si="231"/>
        <v>2421.8791953921291</v>
      </c>
      <c r="L1004" s="14">
        <f t="shared" si="232"/>
        <v>2421.8791953921291</v>
      </c>
      <c r="M1004" s="14">
        <f t="shared" si="243"/>
        <v>2399.4707834464748</v>
      </c>
      <c r="N1004" s="14">
        <f t="shared" si="233"/>
        <v>2421.8791953921291</v>
      </c>
      <c r="O1004" s="13">
        <f>Arrivals!I1004</f>
        <v>2.9501571499054124</v>
      </c>
      <c r="P1004" s="14">
        <f t="shared" si="234"/>
        <v>2424.8293525420345</v>
      </c>
      <c r="Q1004" s="14">
        <f t="shared" si="235"/>
        <v>28.986140293645803</v>
      </c>
      <c r="R1004" s="14">
        <f t="shared" si="236"/>
        <v>2.0159831437404137</v>
      </c>
      <c r="S1004" s="14">
        <f t="shared" si="237"/>
        <v>0</v>
      </c>
      <c r="T1004" s="14">
        <f t="shared" si="238"/>
        <v>0</v>
      </c>
      <c r="U1004" s="14">
        <f t="shared" si="239"/>
        <v>2.0159831437404137</v>
      </c>
      <c r="V1004" t="str">
        <f>IF(MOD(C1004-Settings!$B$32,Settings!$B$33)&lt;Settings!$B$30,"Up","Down")</f>
        <v>Up</v>
      </c>
      <c r="W1004" s="15">
        <f>IF(OR(E1004&gt;Settings!$B$30,Q1004&gt;Settings!$B$37),0,1)</f>
        <v>1</v>
      </c>
      <c r="X1004" s="15">
        <f>IF(AND(W1004=1,Q1004&lt;=Settings!$B$36),1,0)</f>
        <v>1</v>
      </c>
    </row>
    <row r="1005" spans="1:24" x14ac:dyDescent="0.25">
      <c r="A1005">
        <v>9</v>
      </c>
      <c r="B1005">
        <v>40</v>
      </c>
      <c r="C1005" s="13">
        <f>Arrivals!F1005</f>
        <v>2508.1199620581897</v>
      </c>
      <c r="D1005" s="13">
        <f>Arrivals!K1005</f>
        <v>300</v>
      </c>
      <c r="E1005" s="14">
        <f>D1005*8/Settings!$B$28+Settings!$B$29</f>
        <v>24.02</v>
      </c>
      <c r="F1005" s="14">
        <f t="shared" si="229"/>
        <v>2508.1199620581897</v>
      </c>
      <c r="G1005" s="14">
        <f t="shared" si="242"/>
        <v>2421.8791953921291</v>
      </c>
      <c r="H1005" s="14">
        <f t="shared" si="230"/>
        <v>2508.1199620581897</v>
      </c>
      <c r="I1005" s="14">
        <f>MOD(H1005-Settings!$B$32,Settings!$B$33)</f>
        <v>348.11996205818969</v>
      </c>
      <c r="J1005" s="14">
        <f>IF(I1005&lt;Settings!$B$30,IF(Settings!$B$30-I1005&gt;=E1005,H1005,H1005+(Settings!$B$30-I1005)+Settings!$B$31),H1005+(Settings!$B$33-I1005))</f>
        <v>2508.1199620581897</v>
      </c>
      <c r="K1005" s="14">
        <f t="shared" si="231"/>
        <v>2532.1399620581897</v>
      </c>
      <c r="L1005" s="14">
        <f t="shared" si="232"/>
        <v>2532.1399620581897</v>
      </c>
      <c r="M1005" s="14">
        <f t="shared" si="243"/>
        <v>2424.8293525420345</v>
      </c>
      <c r="N1005" s="14">
        <f t="shared" si="233"/>
        <v>2532.1399620581897</v>
      </c>
      <c r="O1005" s="13">
        <f>Arrivals!I1005</f>
        <v>1.9773884571407325</v>
      </c>
      <c r="P1005" s="14">
        <f t="shared" si="234"/>
        <v>2534.1173505153306</v>
      </c>
      <c r="Q1005" s="14">
        <f t="shared" si="235"/>
        <v>25.997388457140914</v>
      </c>
      <c r="R1005" s="14">
        <f t="shared" si="236"/>
        <v>0</v>
      </c>
      <c r="S1005" s="14">
        <f t="shared" si="237"/>
        <v>0</v>
      </c>
      <c r="T1005" s="14">
        <f t="shared" si="238"/>
        <v>0</v>
      </c>
      <c r="U1005" s="14">
        <f t="shared" si="239"/>
        <v>0</v>
      </c>
      <c r="V1005" t="str">
        <f>IF(MOD(C1005-Settings!$B$32,Settings!$B$33)&lt;Settings!$B$30,"Up","Down")</f>
        <v>Up</v>
      </c>
      <c r="W1005" s="15">
        <f>IF(OR(E1005&gt;Settings!$B$30,Q1005&gt;Settings!$B$37),0,1)</f>
        <v>1</v>
      </c>
      <c r="X1005" s="15">
        <f>IF(AND(W1005=1,Q1005&lt;=Settings!$B$36),1,0)</f>
        <v>1</v>
      </c>
    </row>
    <row r="1006" spans="1:24" x14ac:dyDescent="0.25">
      <c r="A1006">
        <v>9</v>
      </c>
      <c r="B1006">
        <v>41</v>
      </c>
      <c r="C1006" s="13">
        <f>Arrivals!F1006</f>
        <v>2694.1680107580305</v>
      </c>
      <c r="D1006" s="13">
        <f>Arrivals!K1006</f>
        <v>300</v>
      </c>
      <c r="E1006" s="14">
        <f>D1006*8/Settings!$B$28+Settings!$B$29</f>
        <v>24.02</v>
      </c>
      <c r="F1006" s="14">
        <f t="shared" si="229"/>
        <v>2694.1680107580305</v>
      </c>
      <c r="G1006" s="14">
        <f t="shared" si="242"/>
        <v>2532.1399620581897</v>
      </c>
      <c r="H1006" s="14">
        <f t="shared" si="230"/>
        <v>2694.1680107580305</v>
      </c>
      <c r="I1006" s="14">
        <f>MOD(H1006-Settings!$B$32,Settings!$B$33)</f>
        <v>534.1680107580305</v>
      </c>
      <c r="J1006" s="14">
        <f>IF(I1006&lt;Settings!$B$30,IF(Settings!$B$30-I1006&gt;=E1006,H1006,H1006+(Settings!$B$30-I1006)+Settings!$B$31),H1006+(Settings!$B$33-I1006))</f>
        <v>2694.1680107580305</v>
      </c>
      <c r="K1006" s="14">
        <f t="shared" si="231"/>
        <v>2718.1880107580305</v>
      </c>
      <c r="L1006" s="14">
        <f t="shared" si="232"/>
        <v>2718.1880107580305</v>
      </c>
      <c r="M1006" s="14">
        <f t="shared" si="243"/>
        <v>2534.1173505153306</v>
      </c>
      <c r="N1006" s="14">
        <f t="shared" si="233"/>
        <v>2718.1880107580305</v>
      </c>
      <c r="O1006" s="13">
        <f>Arrivals!I1006</f>
        <v>1.1545962712259688</v>
      </c>
      <c r="P1006" s="14">
        <f t="shared" si="234"/>
        <v>2719.3426070292567</v>
      </c>
      <c r="Q1006" s="14">
        <f t="shared" si="235"/>
        <v>25.174596271226164</v>
      </c>
      <c r="R1006" s="14">
        <f t="shared" si="236"/>
        <v>0</v>
      </c>
      <c r="S1006" s="14">
        <f t="shared" si="237"/>
        <v>0</v>
      </c>
      <c r="T1006" s="14">
        <f t="shared" si="238"/>
        <v>0</v>
      </c>
      <c r="U1006" s="14">
        <f t="shared" si="239"/>
        <v>0</v>
      </c>
      <c r="V1006" t="str">
        <f>IF(MOD(C1006-Settings!$B$32,Settings!$B$33)&lt;Settings!$B$30,"Up","Down")</f>
        <v>Up</v>
      </c>
      <c r="W1006" s="15">
        <f>IF(OR(E1006&gt;Settings!$B$30,Q1006&gt;Settings!$B$37),0,1)</f>
        <v>1</v>
      </c>
      <c r="X1006" s="15">
        <f>IF(AND(W1006=1,Q1006&lt;=Settings!$B$36),1,0)</f>
        <v>1</v>
      </c>
    </row>
    <row r="1007" spans="1:24" x14ac:dyDescent="0.25">
      <c r="A1007">
        <v>9</v>
      </c>
      <c r="B1007">
        <v>42</v>
      </c>
      <c r="C1007" s="13">
        <f>Arrivals!F1007</f>
        <v>2731.6010365659808</v>
      </c>
      <c r="D1007" s="13">
        <f>Arrivals!K1007</f>
        <v>300</v>
      </c>
      <c r="E1007" s="14">
        <f>D1007*8/Settings!$B$28+Settings!$B$29</f>
        <v>24.02</v>
      </c>
      <c r="F1007" s="14">
        <f t="shared" si="229"/>
        <v>2731.6010365659808</v>
      </c>
      <c r="G1007" s="14">
        <f t="shared" si="242"/>
        <v>2718.1880107580305</v>
      </c>
      <c r="H1007" s="14">
        <f t="shared" si="230"/>
        <v>2731.6010365659808</v>
      </c>
      <c r="I1007" s="14">
        <f>MOD(H1007-Settings!$B$32,Settings!$B$33)</f>
        <v>571.60103656598085</v>
      </c>
      <c r="J1007" s="14">
        <f>IF(I1007&lt;Settings!$B$30,IF(Settings!$B$30-I1007&gt;=E1007,H1007,H1007+(Settings!$B$30-I1007)+Settings!$B$31),H1007+(Settings!$B$33-I1007))</f>
        <v>2731.6010365659808</v>
      </c>
      <c r="K1007" s="14">
        <f t="shared" si="231"/>
        <v>2755.6210365659808</v>
      </c>
      <c r="L1007" s="14">
        <f t="shared" si="232"/>
        <v>2755.6210365659808</v>
      </c>
      <c r="M1007" s="14">
        <f t="shared" si="243"/>
        <v>2719.3426070292567</v>
      </c>
      <c r="N1007" s="14">
        <f t="shared" si="233"/>
        <v>2755.6210365659808</v>
      </c>
      <c r="O1007" s="13">
        <f>Arrivals!I1007</f>
        <v>10.831798953315985</v>
      </c>
      <c r="P1007" s="14">
        <f t="shared" si="234"/>
        <v>2766.452835519297</v>
      </c>
      <c r="Q1007" s="14">
        <f t="shared" si="235"/>
        <v>34.85179895331612</v>
      </c>
      <c r="R1007" s="14">
        <f t="shared" si="236"/>
        <v>0</v>
      </c>
      <c r="S1007" s="14">
        <f t="shared" si="237"/>
        <v>0</v>
      </c>
      <c r="T1007" s="14">
        <f t="shared" si="238"/>
        <v>0</v>
      </c>
      <c r="U1007" s="14">
        <f t="shared" si="239"/>
        <v>0</v>
      </c>
      <c r="V1007" t="str">
        <f>IF(MOD(C1007-Settings!$B$32,Settings!$B$33)&lt;Settings!$B$30,"Up","Down")</f>
        <v>Up</v>
      </c>
      <c r="W1007" s="15">
        <f>IF(OR(E1007&gt;Settings!$B$30,Q1007&gt;Settings!$B$37),0,1)</f>
        <v>1</v>
      </c>
      <c r="X1007" s="15">
        <f>IF(AND(W1007=1,Q1007&lt;=Settings!$B$36),1,0)</f>
        <v>1</v>
      </c>
    </row>
    <row r="1008" spans="1:24" x14ac:dyDescent="0.25">
      <c r="A1008">
        <v>9</v>
      </c>
      <c r="B1008">
        <v>43</v>
      </c>
      <c r="C1008" s="13">
        <f>Arrivals!F1008</f>
        <v>2832.4394946609946</v>
      </c>
      <c r="D1008" s="13">
        <f>Arrivals!K1008</f>
        <v>300</v>
      </c>
      <c r="E1008" s="14">
        <f>D1008*8/Settings!$B$28+Settings!$B$29</f>
        <v>24.02</v>
      </c>
      <c r="F1008" s="14">
        <f t="shared" si="229"/>
        <v>2832.4394946609946</v>
      </c>
      <c r="G1008" s="14">
        <f t="shared" si="242"/>
        <v>2755.6210365659808</v>
      </c>
      <c r="H1008" s="14">
        <f t="shared" si="230"/>
        <v>2832.4394946609946</v>
      </c>
      <c r="I1008" s="14">
        <f>MOD(H1008-Settings!$B$32,Settings!$B$33)</f>
        <v>672.43949466099457</v>
      </c>
      <c r="J1008" s="14">
        <f>IF(I1008&lt;Settings!$B$30,IF(Settings!$B$30-I1008&gt;=E1008,H1008,H1008+(Settings!$B$30-I1008)+Settings!$B$31),H1008+(Settings!$B$33-I1008))</f>
        <v>2880</v>
      </c>
      <c r="K1008" s="14">
        <f t="shared" si="231"/>
        <v>2904.02</v>
      </c>
      <c r="L1008" s="14">
        <f t="shared" si="232"/>
        <v>2904.02</v>
      </c>
      <c r="M1008" s="14">
        <f t="shared" si="243"/>
        <v>2766.452835519297</v>
      </c>
      <c r="N1008" s="14">
        <f t="shared" si="233"/>
        <v>2904.02</v>
      </c>
      <c r="O1008" s="13">
        <f>Arrivals!I1008</f>
        <v>2.1841707145289173</v>
      </c>
      <c r="P1008" s="14">
        <f t="shared" si="234"/>
        <v>2906.204170714529</v>
      </c>
      <c r="Q1008" s="14">
        <f t="shared" si="235"/>
        <v>73.764676053534458</v>
      </c>
      <c r="R1008" s="14">
        <f t="shared" si="236"/>
        <v>0</v>
      </c>
      <c r="S1008" s="14">
        <f t="shared" si="237"/>
        <v>47.560505339005431</v>
      </c>
      <c r="T1008" s="14">
        <f t="shared" si="238"/>
        <v>0</v>
      </c>
      <c r="U1008" s="14">
        <f t="shared" si="239"/>
        <v>47.560505339005431</v>
      </c>
      <c r="V1008" t="str">
        <f>IF(MOD(C1008-Settings!$B$32,Settings!$B$33)&lt;Settings!$B$30,"Up","Down")</f>
        <v>Down</v>
      </c>
      <c r="W1008" s="15">
        <f>IF(OR(E1008&gt;Settings!$B$30,Q1008&gt;Settings!$B$37),0,1)</f>
        <v>1</v>
      </c>
      <c r="X1008" s="15">
        <f>IF(AND(W1008=1,Q1008&lt;=Settings!$B$36),1,0)</f>
        <v>1</v>
      </c>
    </row>
    <row r="1009" spans="1:24" x14ac:dyDescent="0.25">
      <c r="A1009">
        <v>9</v>
      </c>
      <c r="B1009">
        <v>44</v>
      </c>
      <c r="C1009" s="13">
        <f>Arrivals!F1009</f>
        <v>2890.4475443615911</v>
      </c>
      <c r="D1009" s="13">
        <f>Arrivals!K1009</f>
        <v>300</v>
      </c>
      <c r="E1009" s="14">
        <f>D1009*8/Settings!$B$28+Settings!$B$29</f>
        <v>24.02</v>
      </c>
      <c r="F1009" s="14">
        <f t="shared" si="229"/>
        <v>2890.4475443615911</v>
      </c>
      <c r="G1009" s="14">
        <f t="shared" si="242"/>
        <v>2904.02</v>
      </c>
      <c r="H1009" s="14">
        <f t="shared" si="230"/>
        <v>2904.02</v>
      </c>
      <c r="I1009" s="14">
        <f>MOD(H1009-Settings!$B$32,Settings!$B$33)</f>
        <v>24.019999999999982</v>
      </c>
      <c r="J1009" s="14">
        <f>IF(I1009&lt;Settings!$B$30,IF(Settings!$B$30-I1009&gt;=E1009,H1009,H1009+(Settings!$B$30-I1009)+Settings!$B$31),H1009+(Settings!$B$33-I1009))</f>
        <v>2904.02</v>
      </c>
      <c r="K1009" s="14">
        <f t="shared" si="231"/>
        <v>2928.04</v>
      </c>
      <c r="L1009" s="14">
        <f t="shared" si="232"/>
        <v>2928.04</v>
      </c>
      <c r="M1009" s="14">
        <f t="shared" si="243"/>
        <v>2906.204170714529</v>
      </c>
      <c r="N1009" s="14">
        <f t="shared" si="233"/>
        <v>2928.04</v>
      </c>
      <c r="O1009" s="13">
        <f>Arrivals!I1009</f>
        <v>5.6288134861585615</v>
      </c>
      <c r="P1009" s="14">
        <f t="shared" si="234"/>
        <v>2933.6688134861583</v>
      </c>
      <c r="Q1009" s="14">
        <f t="shared" si="235"/>
        <v>43.221269124567243</v>
      </c>
      <c r="R1009" s="14">
        <f t="shared" si="236"/>
        <v>13.572455638408883</v>
      </c>
      <c r="S1009" s="14">
        <f t="shared" si="237"/>
        <v>0</v>
      </c>
      <c r="T1009" s="14">
        <f t="shared" si="238"/>
        <v>0</v>
      </c>
      <c r="U1009" s="14">
        <f t="shared" si="239"/>
        <v>13.572455638408883</v>
      </c>
      <c r="V1009" t="str">
        <f>IF(MOD(C1009-Settings!$B$32,Settings!$B$33)&lt;Settings!$B$30,"Up","Down")</f>
        <v>Up</v>
      </c>
      <c r="W1009" s="15">
        <f>IF(OR(E1009&gt;Settings!$B$30,Q1009&gt;Settings!$B$37),0,1)</f>
        <v>1</v>
      </c>
      <c r="X1009" s="15">
        <f>IF(AND(W1009=1,Q1009&lt;=Settings!$B$36),1,0)</f>
        <v>1</v>
      </c>
    </row>
    <row r="1010" spans="1:24" x14ac:dyDescent="0.25">
      <c r="A1010">
        <v>9</v>
      </c>
      <c r="B1010">
        <v>45</v>
      </c>
      <c r="C1010" s="13">
        <f>Arrivals!F1010</f>
        <v>2915.0179097638302</v>
      </c>
      <c r="D1010" s="13">
        <f>Arrivals!K1010</f>
        <v>300</v>
      </c>
      <c r="E1010" s="14">
        <f>D1010*8/Settings!$B$28+Settings!$B$29</f>
        <v>24.02</v>
      </c>
      <c r="F1010" s="14">
        <f t="shared" si="229"/>
        <v>2915.0179097638302</v>
      </c>
      <c r="G1010" s="14">
        <f t="shared" si="242"/>
        <v>2928.04</v>
      </c>
      <c r="H1010" s="14">
        <f t="shared" si="230"/>
        <v>2928.04</v>
      </c>
      <c r="I1010" s="14">
        <f>MOD(H1010-Settings!$B$32,Settings!$B$33)</f>
        <v>48.039999999999964</v>
      </c>
      <c r="J1010" s="14">
        <f>IF(I1010&lt;Settings!$B$30,IF(Settings!$B$30-I1010&gt;=E1010,H1010,H1010+(Settings!$B$30-I1010)+Settings!$B$31),H1010+(Settings!$B$33-I1010))</f>
        <v>2928.04</v>
      </c>
      <c r="K1010" s="14">
        <f t="shared" si="231"/>
        <v>2952.06</v>
      </c>
      <c r="L1010" s="14">
        <f t="shared" si="232"/>
        <v>2952.06</v>
      </c>
      <c r="M1010" s="14">
        <f t="shared" si="243"/>
        <v>2933.6688134861583</v>
      </c>
      <c r="N1010" s="14">
        <f t="shared" si="233"/>
        <v>2952.06</v>
      </c>
      <c r="O1010" s="13">
        <f>Arrivals!I1010</f>
        <v>0.85439712410988133</v>
      </c>
      <c r="P1010" s="14">
        <f t="shared" si="234"/>
        <v>2952.9143971241097</v>
      </c>
      <c r="Q1010" s="14">
        <f t="shared" si="235"/>
        <v>37.89648736027948</v>
      </c>
      <c r="R1010" s="14">
        <f t="shared" si="236"/>
        <v>13.022090236169788</v>
      </c>
      <c r="S1010" s="14">
        <f t="shared" si="237"/>
        <v>0</v>
      </c>
      <c r="T1010" s="14">
        <f t="shared" si="238"/>
        <v>0</v>
      </c>
      <c r="U1010" s="14">
        <f t="shared" si="239"/>
        <v>13.022090236169788</v>
      </c>
      <c r="V1010" t="str">
        <f>IF(MOD(C1010-Settings!$B$32,Settings!$B$33)&lt;Settings!$B$30,"Up","Down")</f>
        <v>Up</v>
      </c>
      <c r="W1010" s="15">
        <f>IF(OR(E1010&gt;Settings!$B$30,Q1010&gt;Settings!$B$37),0,1)</f>
        <v>1</v>
      </c>
      <c r="X1010" s="15">
        <f>IF(AND(W1010=1,Q1010&lt;=Settings!$B$36),1,0)</f>
        <v>1</v>
      </c>
    </row>
    <row r="1011" spans="1:24" x14ac:dyDescent="0.25">
      <c r="A1011">
        <v>9</v>
      </c>
      <c r="B1011">
        <v>46</v>
      </c>
      <c r="C1011" s="13">
        <f>Arrivals!F1011</f>
        <v>2959.034621710071</v>
      </c>
      <c r="D1011" s="13">
        <f>Arrivals!K1011</f>
        <v>300</v>
      </c>
      <c r="E1011" s="14">
        <f>D1011*8/Settings!$B$28+Settings!$B$29</f>
        <v>24.02</v>
      </c>
      <c r="F1011" s="14">
        <f t="shared" si="229"/>
        <v>2959.034621710071</v>
      </c>
      <c r="G1011" s="14">
        <f t="shared" si="242"/>
        <v>2952.06</v>
      </c>
      <c r="H1011" s="14">
        <f t="shared" si="230"/>
        <v>2959.034621710071</v>
      </c>
      <c r="I1011" s="14">
        <f>MOD(H1011-Settings!$B$32,Settings!$B$33)</f>
        <v>79.034621710070951</v>
      </c>
      <c r="J1011" s="14">
        <f>IF(I1011&lt;Settings!$B$30,IF(Settings!$B$30-I1011&gt;=E1011,H1011,H1011+(Settings!$B$30-I1011)+Settings!$B$31),H1011+(Settings!$B$33-I1011))</f>
        <v>2959.034621710071</v>
      </c>
      <c r="K1011" s="14">
        <f t="shared" si="231"/>
        <v>2983.0546217100709</v>
      </c>
      <c r="L1011" s="14">
        <f t="shared" si="232"/>
        <v>2983.0546217100709</v>
      </c>
      <c r="M1011" s="14">
        <f t="shared" si="243"/>
        <v>2952.9143971241097</v>
      </c>
      <c r="N1011" s="14">
        <f t="shared" si="233"/>
        <v>2983.0546217100709</v>
      </c>
      <c r="O1011" s="13">
        <f>Arrivals!I1011</f>
        <v>2.4441002046320182</v>
      </c>
      <c r="P1011" s="14">
        <f t="shared" si="234"/>
        <v>2985.4987219147029</v>
      </c>
      <c r="Q1011" s="14">
        <f t="shared" si="235"/>
        <v>26.464100204631904</v>
      </c>
      <c r="R1011" s="14">
        <f t="shared" si="236"/>
        <v>0</v>
      </c>
      <c r="S1011" s="14">
        <f t="shared" si="237"/>
        <v>0</v>
      </c>
      <c r="T1011" s="14">
        <f t="shared" si="238"/>
        <v>0</v>
      </c>
      <c r="U1011" s="14">
        <f t="shared" si="239"/>
        <v>0</v>
      </c>
      <c r="V1011" t="str">
        <f>IF(MOD(C1011-Settings!$B$32,Settings!$B$33)&lt;Settings!$B$30,"Up","Down")</f>
        <v>Up</v>
      </c>
      <c r="W1011" s="15">
        <f>IF(OR(E1011&gt;Settings!$B$30,Q1011&gt;Settings!$B$37),0,1)</f>
        <v>1</v>
      </c>
      <c r="X1011" s="15">
        <f>IF(AND(W1011=1,Q1011&lt;=Settings!$B$36),1,0)</f>
        <v>1</v>
      </c>
    </row>
    <row r="1012" spans="1:24" x14ac:dyDescent="0.25">
      <c r="A1012">
        <v>9</v>
      </c>
      <c r="B1012">
        <v>47</v>
      </c>
      <c r="C1012" s="13">
        <f>Arrivals!F1012</f>
        <v>3043.9019640975448</v>
      </c>
      <c r="D1012" s="13">
        <f>Arrivals!K1012</f>
        <v>300</v>
      </c>
      <c r="E1012" s="14">
        <f>D1012*8/Settings!$B$28+Settings!$B$29</f>
        <v>24.02</v>
      </c>
      <c r="F1012" s="14">
        <f t="shared" si="229"/>
        <v>3043.9019640975448</v>
      </c>
      <c r="G1012" s="14">
        <f t="shared" si="242"/>
        <v>2983.0546217100709</v>
      </c>
      <c r="H1012" s="14">
        <f t="shared" si="230"/>
        <v>3043.9019640975448</v>
      </c>
      <c r="I1012" s="14">
        <f>MOD(H1012-Settings!$B$32,Settings!$B$33)</f>
        <v>163.90196409754481</v>
      </c>
      <c r="J1012" s="14">
        <f>IF(I1012&lt;Settings!$B$30,IF(Settings!$B$30-I1012&gt;=E1012,H1012,H1012+(Settings!$B$30-I1012)+Settings!$B$31),H1012+(Settings!$B$33-I1012))</f>
        <v>3043.9019640975448</v>
      </c>
      <c r="K1012" s="14">
        <f t="shared" si="231"/>
        <v>3067.9219640975448</v>
      </c>
      <c r="L1012" s="14">
        <f t="shared" si="232"/>
        <v>3067.9219640975448</v>
      </c>
      <c r="M1012" s="14">
        <f t="shared" si="243"/>
        <v>2985.4987219147029</v>
      </c>
      <c r="N1012" s="14">
        <f t="shared" si="233"/>
        <v>3067.9219640975448</v>
      </c>
      <c r="O1012" s="13">
        <f>Arrivals!I1012</f>
        <v>1.1937055860482992</v>
      </c>
      <c r="P1012" s="14">
        <f t="shared" si="234"/>
        <v>3069.1156696835933</v>
      </c>
      <c r="Q1012" s="14">
        <f t="shared" si="235"/>
        <v>25.213705586048491</v>
      </c>
      <c r="R1012" s="14">
        <f t="shared" si="236"/>
        <v>0</v>
      </c>
      <c r="S1012" s="14">
        <f t="shared" si="237"/>
        <v>0</v>
      </c>
      <c r="T1012" s="14">
        <f t="shared" si="238"/>
        <v>0</v>
      </c>
      <c r="U1012" s="14">
        <f t="shared" si="239"/>
        <v>0</v>
      </c>
      <c r="V1012" t="str">
        <f>IF(MOD(C1012-Settings!$B$32,Settings!$B$33)&lt;Settings!$B$30,"Up","Down")</f>
        <v>Up</v>
      </c>
      <c r="W1012" s="15">
        <f>IF(OR(E1012&gt;Settings!$B$30,Q1012&gt;Settings!$B$37),0,1)</f>
        <v>1</v>
      </c>
      <c r="X1012" s="15">
        <f>IF(AND(W1012=1,Q1012&lt;=Settings!$B$36),1,0)</f>
        <v>1</v>
      </c>
    </row>
    <row r="1013" spans="1:24" x14ac:dyDescent="0.25">
      <c r="A1013">
        <v>9</v>
      </c>
      <c r="B1013">
        <v>48</v>
      </c>
      <c r="C1013" s="13">
        <f>Arrivals!F1013</f>
        <v>3200.4001407518672</v>
      </c>
      <c r="D1013" s="13">
        <f>Arrivals!K1013</f>
        <v>300</v>
      </c>
      <c r="E1013" s="14">
        <f>D1013*8/Settings!$B$28+Settings!$B$29</f>
        <v>24.02</v>
      </c>
      <c r="F1013" s="14">
        <f t="shared" si="229"/>
        <v>3200.4001407518672</v>
      </c>
      <c r="G1013" s="14">
        <f t="shared" si="242"/>
        <v>3067.9219640975448</v>
      </c>
      <c r="H1013" s="14">
        <f t="shared" si="230"/>
        <v>3200.4001407518672</v>
      </c>
      <c r="I1013" s="14">
        <f>MOD(H1013-Settings!$B$32,Settings!$B$33)</f>
        <v>320.40014075186718</v>
      </c>
      <c r="J1013" s="14">
        <f>IF(I1013&lt;Settings!$B$30,IF(Settings!$B$30-I1013&gt;=E1013,H1013,H1013+(Settings!$B$30-I1013)+Settings!$B$31),H1013+(Settings!$B$33-I1013))</f>
        <v>3200.4001407518672</v>
      </c>
      <c r="K1013" s="14">
        <f t="shared" si="231"/>
        <v>3224.4201407518672</v>
      </c>
      <c r="L1013" s="14">
        <f t="shared" si="232"/>
        <v>3224.4201407518672</v>
      </c>
      <c r="M1013" s="14">
        <f t="shared" si="243"/>
        <v>3069.1156696835933</v>
      </c>
      <c r="N1013" s="14">
        <f t="shared" si="233"/>
        <v>3224.4201407518672</v>
      </c>
      <c r="O1013" s="13">
        <f>Arrivals!I1013</f>
        <v>2.4640888857687866</v>
      </c>
      <c r="P1013" s="14">
        <f t="shared" si="234"/>
        <v>3226.8842296376361</v>
      </c>
      <c r="Q1013" s="14">
        <f t="shared" si="235"/>
        <v>26.48408888576887</v>
      </c>
      <c r="R1013" s="14">
        <f t="shared" si="236"/>
        <v>0</v>
      </c>
      <c r="S1013" s="14">
        <f t="shared" si="237"/>
        <v>0</v>
      </c>
      <c r="T1013" s="14">
        <f t="shared" si="238"/>
        <v>0</v>
      </c>
      <c r="U1013" s="14">
        <f t="shared" si="239"/>
        <v>0</v>
      </c>
      <c r="V1013" t="str">
        <f>IF(MOD(C1013-Settings!$B$32,Settings!$B$33)&lt;Settings!$B$30,"Up","Down")</f>
        <v>Up</v>
      </c>
      <c r="W1013" s="15">
        <f>IF(OR(E1013&gt;Settings!$B$30,Q1013&gt;Settings!$B$37),0,1)</f>
        <v>1</v>
      </c>
      <c r="X1013" s="15">
        <f>IF(AND(W1013=1,Q1013&lt;=Settings!$B$36),1,0)</f>
        <v>1</v>
      </c>
    </row>
    <row r="1014" spans="1:24" x14ac:dyDescent="0.25">
      <c r="A1014">
        <v>9</v>
      </c>
      <c r="B1014">
        <v>49</v>
      </c>
      <c r="C1014" s="13">
        <f>Arrivals!F1014</f>
        <v>3200.7467048251301</v>
      </c>
      <c r="D1014" s="13">
        <f>Arrivals!K1014</f>
        <v>300</v>
      </c>
      <c r="E1014" s="14">
        <f>D1014*8/Settings!$B$28+Settings!$B$29</f>
        <v>24.02</v>
      </c>
      <c r="F1014" s="14">
        <f t="shared" si="229"/>
        <v>3200.7467048251301</v>
      </c>
      <c r="G1014" s="14">
        <f t="shared" si="242"/>
        <v>3224.4201407518672</v>
      </c>
      <c r="H1014" s="14">
        <f t="shared" si="230"/>
        <v>3224.4201407518672</v>
      </c>
      <c r="I1014" s="14">
        <f>MOD(H1014-Settings!$B$32,Settings!$B$33)</f>
        <v>344.42014075186717</v>
      </c>
      <c r="J1014" s="14">
        <f>IF(I1014&lt;Settings!$B$30,IF(Settings!$B$30-I1014&gt;=E1014,H1014,H1014+(Settings!$B$30-I1014)+Settings!$B$31),H1014+(Settings!$B$33-I1014))</f>
        <v>3224.4201407518672</v>
      </c>
      <c r="K1014" s="14">
        <f t="shared" si="231"/>
        <v>3248.4401407518671</v>
      </c>
      <c r="L1014" s="14">
        <f t="shared" si="232"/>
        <v>3248.4401407518671</v>
      </c>
      <c r="M1014" s="14">
        <f t="shared" si="243"/>
        <v>3226.8842296376361</v>
      </c>
      <c r="N1014" s="14">
        <f t="shared" si="233"/>
        <v>3248.4401407518671</v>
      </c>
      <c r="O1014" s="13">
        <f>Arrivals!I1014</f>
        <v>5.2699776072610582</v>
      </c>
      <c r="P1014" s="14">
        <f t="shared" si="234"/>
        <v>3253.710118359128</v>
      </c>
      <c r="Q1014" s="14">
        <f t="shared" si="235"/>
        <v>52.963413533997937</v>
      </c>
      <c r="R1014" s="14">
        <f t="shared" si="236"/>
        <v>23.673435926737056</v>
      </c>
      <c r="S1014" s="14">
        <f t="shared" si="237"/>
        <v>0</v>
      </c>
      <c r="T1014" s="14">
        <f t="shared" si="238"/>
        <v>0</v>
      </c>
      <c r="U1014" s="14">
        <f t="shared" si="239"/>
        <v>23.673435926737056</v>
      </c>
      <c r="V1014" t="str">
        <f>IF(MOD(C1014-Settings!$B$32,Settings!$B$33)&lt;Settings!$B$30,"Up","Down")</f>
        <v>Up</v>
      </c>
      <c r="W1014" s="15">
        <f>IF(OR(E1014&gt;Settings!$B$30,Q1014&gt;Settings!$B$37),0,1)</f>
        <v>1</v>
      </c>
      <c r="X1014" s="15">
        <f>IF(AND(W1014=1,Q1014&lt;=Settings!$B$36),1,0)</f>
        <v>1</v>
      </c>
    </row>
    <row r="1015" spans="1:24" x14ac:dyDescent="0.25">
      <c r="A1015">
        <v>9</v>
      </c>
      <c r="B1015">
        <v>50</v>
      </c>
      <c r="C1015" s="13">
        <f>Arrivals!F1015</f>
        <v>3296.878469940485</v>
      </c>
      <c r="D1015" s="13">
        <f>Arrivals!K1015</f>
        <v>300</v>
      </c>
      <c r="E1015" s="14">
        <f>D1015*8/Settings!$B$28+Settings!$B$29</f>
        <v>24.02</v>
      </c>
      <c r="F1015" s="14">
        <f t="shared" si="229"/>
        <v>3296.878469940485</v>
      </c>
      <c r="G1015" s="14">
        <f t="shared" si="242"/>
        <v>3248.4401407518671</v>
      </c>
      <c r="H1015" s="14">
        <f t="shared" si="230"/>
        <v>3296.878469940485</v>
      </c>
      <c r="I1015" s="14">
        <f>MOD(H1015-Settings!$B$32,Settings!$B$33)</f>
        <v>416.87846994048505</v>
      </c>
      <c r="J1015" s="14">
        <f>IF(I1015&lt;Settings!$B$30,IF(Settings!$B$30-I1015&gt;=E1015,H1015,H1015+(Settings!$B$30-I1015)+Settings!$B$31),H1015+(Settings!$B$33-I1015))</f>
        <v>3296.878469940485</v>
      </c>
      <c r="K1015" s="14">
        <f t="shared" si="231"/>
        <v>3320.898469940485</v>
      </c>
      <c r="L1015" s="14">
        <f t="shared" si="232"/>
        <v>3320.898469940485</v>
      </c>
      <c r="M1015" s="14">
        <f t="shared" si="243"/>
        <v>3253.710118359128</v>
      </c>
      <c r="N1015" s="14">
        <f t="shared" si="233"/>
        <v>3320.898469940485</v>
      </c>
      <c r="O1015" s="13">
        <f>Arrivals!I1015</f>
        <v>20.072312073583316</v>
      </c>
      <c r="P1015" s="14">
        <f t="shared" si="234"/>
        <v>3340.9707820140684</v>
      </c>
      <c r="Q1015" s="14">
        <f t="shared" si="235"/>
        <v>44.092312073583344</v>
      </c>
      <c r="R1015" s="14">
        <f t="shared" si="236"/>
        <v>0</v>
      </c>
      <c r="S1015" s="14">
        <f t="shared" si="237"/>
        <v>0</v>
      </c>
      <c r="T1015" s="14">
        <f t="shared" si="238"/>
        <v>0</v>
      </c>
      <c r="U1015" s="14">
        <f t="shared" si="239"/>
        <v>0</v>
      </c>
      <c r="V1015" t="str">
        <f>IF(MOD(C1015-Settings!$B$32,Settings!$B$33)&lt;Settings!$B$30,"Up","Down")</f>
        <v>Up</v>
      </c>
      <c r="W1015" s="15">
        <f>IF(OR(E1015&gt;Settings!$B$30,Q1015&gt;Settings!$B$37),0,1)</f>
        <v>1</v>
      </c>
      <c r="X1015" s="15">
        <f>IF(AND(W1015=1,Q1015&lt;=Settings!$B$36),1,0)</f>
        <v>1</v>
      </c>
    </row>
    <row r="1016" spans="1:24" x14ac:dyDescent="0.25">
      <c r="A1016">
        <v>9</v>
      </c>
      <c r="B1016">
        <v>51</v>
      </c>
      <c r="C1016" s="13">
        <f>Arrivals!F1016</f>
        <v>3307.9835609782458</v>
      </c>
      <c r="D1016" s="13">
        <f>Arrivals!K1016</f>
        <v>300</v>
      </c>
      <c r="E1016" s="14">
        <f>D1016*8/Settings!$B$28+Settings!$B$29</f>
        <v>24.02</v>
      </c>
      <c r="F1016" s="14">
        <f t="shared" si="229"/>
        <v>3307.9835609782458</v>
      </c>
      <c r="G1016" s="14">
        <f t="shared" si="242"/>
        <v>3320.898469940485</v>
      </c>
      <c r="H1016" s="14">
        <f t="shared" si="230"/>
        <v>3320.898469940485</v>
      </c>
      <c r="I1016" s="14">
        <f>MOD(H1016-Settings!$B$32,Settings!$B$33)</f>
        <v>440.89846994048503</v>
      </c>
      <c r="J1016" s="14">
        <f>IF(I1016&lt;Settings!$B$30,IF(Settings!$B$30-I1016&gt;=E1016,H1016,H1016+(Settings!$B$30-I1016)+Settings!$B$31),H1016+(Settings!$B$33-I1016))</f>
        <v>3320.898469940485</v>
      </c>
      <c r="K1016" s="14">
        <f t="shared" si="231"/>
        <v>3344.918469940485</v>
      </c>
      <c r="L1016" s="14">
        <f t="shared" si="232"/>
        <v>3344.918469940485</v>
      </c>
      <c r="M1016" s="14">
        <f t="shared" si="243"/>
        <v>3340.9707820140684</v>
      </c>
      <c r="N1016" s="14">
        <f t="shared" si="233"/>
        <v>3344.918469940485</v>
      </c>
      <c r="O1016" s="13">
        <f>Arrivals!I1016</f>
        <v>6.1330587674395298</v>
      </c>
      <c r="P1016" s="14">
        <f t="shared" si="234"/>
        <v>3351.0515287079247</v>
      </c>
      <c r="Q1016" s="14">
        <f t="shared" si="235"/>
        <v>43.067967729678912</v>
      </c>
      <c r="R1016" s="14">
        <f t="shared" si="236"/>
        <v>12.914908962239224</v>
      </c>
      <c r="S1016" s="14">
        <f t="shared" si="237"/>
        <v>0</v>
      </c>
      <c r="T1016" s="14">
        <f t="shared" si="238"/>
        <v>0</v>
      </c>
      <c r="U1016" s="14">
        <f t="shared" si="239"/>
        <v>12.914908962239224</v>
      </c>
      <c r="V1016" t="str">
        <f>IF(MOD(C1016-Settings!$B$32,Settings!$B$33)&lt;Settings!$B$30,"Up","Down")</f>
        <v>Up</v>
      </c>
      <c r="W1016" s="15">
        <f>IF(OR(E1016&gt;Settings!$B$30,Q1016&gt;Settings!$B$37),0,1)</f>
        <v>1</v>
      </c>
      <c r="X1016" s="15">
        <f>IF(AND(W1016=1,Q1016&lt;=Settings!$B$36),1,0)</f>
        <v>1</v>
      </c>
    </row>
    <row r="1017" spans="1:24" x14ac:dyDescent="0.25">
      <c r="A1017">
        <v>9</v>
      </c>
      <c r="B1017">
        <v>52</v>
      </c>
      <c r="C1017" s="13">
        <f>Arrivals!F1017</f>
        <v>3409.3820974340101</v>
      </c>
      <c r="D1017" s="13">
        <f>Arrivals!K1017</f>
        <v>300</v>
      </c>
      <c r="E1017" s="14">
        <f>D1017*8/Settings!$B$28+Settings!$B$29</f>
        <v>24.02</v>
      </c>
      <c r="F1017" s="14">
        <f t="shared" si="229"/>
        <v>3409.3820974340101</v>
      </c>
      <c r="G1017" s="14">
        <f t="shared" si="242"/>
        <v>3344.918469940485</v>
      </c>
      <c r="H1017" s="14">
        <f t="shared" si="230"/>
        <v>3409.3820974340101</v>
      </c>
      <c r="I1017" s="14">
        <f>MOD(H1017-Settings!$B$32,Settings!$B$33)</f>
        <v>529.38209743401012</v>
      </c>
      <c r="J1017" s="14">
        <f>IF(I1017&lt;Settings!$B$30,IF(Settings!$B$30-I1017&gt;=E1017,H1017,H1017+(Settings!$B$30-I1017)+Settings!$B$31),H1017+(Settings!$B$33-I1017))</f>
        <v>3409.3820974340101</v>
      </c>
      <c r="K1017" s="14">
        <f t="shared" si="231"/>
        <v>3433.4020974340101</v>
      </c>
      <c r="L1017" s="14">
        <f t="shared" si="232"/>
        <v>3433.4020974340101</v>
      </c>
      <c r="M1017" s="14">
        <f t="shared" si="243"/>
        <v>3351.0515287079247</v>
      </c>
      <c r="N1017" s="14">
        <f t="shared" si="233"/>
        <v>3433.4020974340101</v>
      </c>
      <c r="O1017" s="13">
        <f>Arrivals!I1017</f>
        <v>3.1666415578136866</v>
      </c>
      <c r="P1017" s="14">
        <f t="shared" si="234"/>
        <v>3436.5687389918239</v>
      </c>
      <c r="Q1017" s="14">
        <f t="shared" si="235"/>
        <v>27.1866415578138</v>
      </c>
      <c r="R1017" s="14">
        <f t="shared" si="236"/>
        <v>0</v>
      </c>
      <c r="S1017" s="14">
        <f t="shared" si="237"/>
        <v>0</v>
      </c>
      <c r="T1017" s="14">
        <f t="shared" si="238"/>
        <v>0</v>
      </c>
      <c r="U1017" s="14">
        <f t="shared" si="239"/>
        <v>0</v>
      </c>
      <c r="V1017" t="str">
        <f>IF(MOD(C1017-Settings!$B$32,Settings!$B$33)&lt;Settings!$B$30,"Up","Down")</f>
        <v>Up</v>
      </c>
      <c r="W1017" s="15">
        <f>IF(OR(E1017&gt;Settings!$B$30,Q1017&gt;Settings!$B$37),0,1)</f>
        <v>1</v>
      </c>
      <c r="X1017" s="15">
        <f>IF(AND(W1017=1,Q1017&lt;=Settings!$B$36),1,0)</f>
        <v>1</v>
      </c>
    </row>
    <row r="1018" spans="1:24" x14ac:dyDescent="0.25">
      <c r="A1018">
        <v>9</v>
      </c>
      <c r="B1018">
        <v>53</v>
      </c>
      <c r="C1018" s="13">
        <f>Arrivals!F1018</f>
        <v>3482.5705737091102</v>
      </c>
      <c r="D1018" s="13">
        <f>Arrivals!K1018</f>
        <v>300</v>
      </c>
      <c r="E1018" s="14">
        <f>D1018*8/Settings!$B$28+Settings!$B$29</f>
        <v>24.02</v>
      </c>
      <c r="F1018" s="14">
        <f t="shared" si="229"/>
        <v>3482.5705737091102</v>
      </c>
      <c r="G1018" s="14">
        <f t="shared" si="242"/>
        <v>3433.4020974340101</v>
      </c>
      <c r="H1018" s="14">
        <f t="shared" si="230"/>
        <v>3482.5705737091102</v>
      </c>
      <c r="I1018" s="14">
        <f>MOD(H1018-Settings!$B$32,Settings!$B$33)</f>
        <v>602.57057370911025</v>
      </c>
      <c r="J1018" s="14">
        <f>IF(I1018&lt;Settings!$B$30,IF(Settings!$B$30-I1018&gt;=E1018,H1018,H1018+(Settings!$B$30-I1018)+Settings!$B$31),H1018+(Settings!$B$33-I1018))</f>
        <v>3600</v>
      </c>
      <c r="K1018" s="14">
        <f t="shared" si="231"/>
        <v>3624.02</v>
      </c>
      <c r="L1018" s="14">
        <f t="shared" si="232"/>
        <v>3624.02</v>
      </c>
      <c r="M1018" s="14">
        <f t="shared" si="243"/>
        <v>3436.5687389918239</v>
      </c>
      <c r="N1018" s="14">
        <f t="shared" si="233"/>
        <v>3624.02</v>
      </c>
      <c r="O1018" s="13">
        <f>Arrivals!I1018</f>
        <v>8.6542509839808073</v>
      </c>
      <c r="P1018" s="14">
        <f t="shared" si="234"/>
        <v>3632.674250983981</v>
      </c>
      <c r="Q1018" s="14">
        <f t="shared" si="235"/>
        <v>150.10367727487073</v>
      </c>
      <c r="R1018" s="14">
        <f t="shared" si="236"/>
        <v>0</v>
      </c>
      <c r="S1018" s="14">
        <f t="shared" si="237"/>
        <v>117.42942629088975</v>
      </c>
      <c r="T1018" s="14">
        <f t="shared" si="238"/>
        <v>0</v>
      </c>
      <c r="U1018" s="14">
        <f t="shared" si="239"/>
        <v>117.42942629088975</v>
      </c>
      <c r="V1018" t="str">
        <f>IF(MOD(C1018-Settings!$B$32,Settings!$B$33)&lt;Settings!$B$30,"Up","Down")</f>
        <v>Down</v>
      </c>
      <c r="W1018" s="15">
        <f>IF(OR(E1018&gt;Settings!$B$30,Q1018&gt;Settings!$B$37),0,1)</f>
        <v>1</v>
      </c>
      <c r="X1018" s="15">
        <f>IF(AND(W1018=1,Q1018&lt;=Settings!$B$36),1,0)</f>
        <v>0</v>
      </c>
    </row>
    <row r="1019" spans="1:24" x14ac:dyDescent="0.25">
      <c r="A1019">
        <v>9</v>
      </c>
      <c r="B1019">
        <v>54</v>
      </c>
      <c r="C1019" s="13">
        <f>Arrivals!F1019</f>
        <v>3489.7985981368024</v>
      </c>
      <c r="D1019" s="13">
        <f>Arrivals!K1019</f>
        <v>300</v>
      </c>
      <c r="E1019" s="14">
        <f>D1019*8/Settings!$B$28+Settings!$B$29</f>
        <v>24.02</v>
      </c>
      <c r="F1019" s="14">
        <f t="shared" si="229"/>
        <v>3489.7985981368024</v>
      </c>
      <c r="G1019" s="14">
        <f t="shared" si="242"/>
        <v>3624.02</v>
      </c>
      <c r="H1019" s="14">
        <f t="shared" si="230"/>
        <v>3624.02</v>
      </c>
      <c r="I1019" s="14">
        <f>MOD(H1019-Settings!$B$32,Settings!$B$33)</f>
        <v>24.019999999999982</v>
      </c>
      <c r="J1019" s="14">
        <f>IF(I1019&lt;Settings!$B$30,IF(Settings!$B$30-I1019&gt;=E1019,H1019,H1019+(Settings!$B$30-I1019)+Settings!$B$31),H1019+(Settings!$B$33-I1019))</f>
        <v>3624.02</v>
      </c>
      <c r="K1019" s="14">
        <f t="shared" si="231"/>
        <v>3648.04</v>
      </c>
      <c r="L1019" s="14">
        <f t="shared" si="232"/>
        <v>3648.04</v>
      </c>
      <c r="M1019" s="14">
        <f t="shared" si="243"/>
        <v>3632.674250983981</v>
      </c>
      <c r="N1019" s="14">
        <f t="shared" si="233"/>
        <v>3648.04</v>
      </c>
      <c r="O1019" s="13">
        <f>Arrivals!I1019</f>
        <v>3.9122937954368679</v>
      </c>
      <c r="P1019" s="14">
        <f t="shared" si="234"/>
        <v>3651.9522937954366</v>
      </c>
      <c r="Q1019" s="14">
        <f t="shared" si="235"/>
        <v>162.15369565863421</v>
      </c>
      <c r="R1019" s="14">
        <f t="shared" si="236"/>
        <v>134.22140186319757</v>
      </c>
      <c r="S1019" s="14">
        <f t="shared" si="237"/>
        <v>0</v>
      </c>
      <c r="T1019" s="14">
        <f t="shared" si="238"/>
        <v>0</v>
      </c>
      <c r="U1019" s="14">
        <f t="shared" si="239"/>
        <v>134.22140186319757</v>
      </c>
      <c r="V1019" t="str">
        <f>IF(MOD(C1019-Settings!$B$32,Settings!$B$33)&lt;Settings!$B$30,"Up","Down")</f>
        <v>Down</v>
      </c>
      <c r="W1019" s="15">
        <f>IF(OR(E1019&gt;Settings!$B$30,Q1019&gt;Settings!$B$37),0,1)</f>
        <v>1</v>
      </c>
      <c r="X1019" s="15">
        <f>IF(AND(W1019=1,Q1019&lt;=Settings!$B$36),1,0)</f>
        <v>0</v>
      </c>
    </row>
    <row r="1020" spans="1:24" x14ac:dyDescent="0.25">
      <c r="A1020">
        <v>9</v>
      </c>
      <c r="B1020">
        <v>55</v>
      </c>
      <c r="C1020" s="13">
        <f>Arrivals!F1020</f>
        <v>3530.0837012664588</v>
      </c>
      <c r="D1020" s="13">
        <f>Arrivals!K1020</f>
        <v>300</v>
      </c>
      <c r="E1020" s="14">
        <f>D1020*8/Settings!$B$28+Settings!$B$29</f>
        <v>24.02</v>
      </c>
      <c r="F1020" s="14">
        <f t="shared" si="229"/>
        <v>3530.0837012664588</v>
      </c>
      <c r="G1020" s="14">
        <f t="shared" si="242"/>
        <v>3648.04</v>
      </c>
      <c r="H1020" s="14">
        <f t="shared" si="230"/>
        <v>3648.04</v>
      </c>
      <c r="I1020" s="14">
        <f>MOD(H1020-Settings!$B$32,Settings!$B$33)</f>
        <v>48.039999999999964</v>
      </c>
      <c r="J1020" s="14">
        <f>IF(I1020&lt;Settings!$B$30,IF(Settings!$B$30-I1020&gt;=E1020,H1020,H1020+(Settings!$B$30-I1020)+Settings!$B$31),H1020+(Settings!$B$33-I1020))</f>
        <v>3648.04</v>
      </c>
      <c r="K1020" s="14">
        <f t="shared" si="231"/>
        <v>3672.06</v>
      </c>
      <c r="L1020" s="14">
        <f t="shared" si="232"/>
        <v>3672.06</v>
      </c>
      <c r="M1020" s="14">
        <f t="shared" si="243"/>
        <v>3651.9522937954366</v>
      </c>
      <c r="N1020" s="14">
        <f t="shared" si="233"/>
        <v>3672.06</v>
      </c>
      <c r="O1020" s="13">
        <f>Arrivals!I1020</f>
        <v>16.124430833541144</v>
      </c>
      <c r="P1020" s="14">
        <f t="shared" si="234"/>
        <v>3688.1844308335412</v>
      </c>
      <c r="Q1020" s="14">
        <f t="shared" si="235"/>
        <v>158.10072956708245</v>
      </c>
      <c r="R1020" s="14">
        <f t="shared" si="236"/>
        <v>117.95629873354119</v>
      </c>
      <c r="S1020" s="14">
        <f t="shared" si="237"/>
        <v>0</v>
      </c>
      <c r="T1020" s="14">
        <f t="shared" si="238"/>
        <v>0</v>
      </c>
      <c r="U1020" s="14">
        <f t="shared" si="239"/>
        <v>117.95629873354119</v>
      </c>
      <c r="V1020" t="str">
        <f>IF(MOD(C1020-Settings!$B$32,Settings!$B$33)&lt;Settings!$B$30,"Up","Down")</f>
        <v>Down</v>
      </c>
      <c r="W1020" s="15">
        <f>IF(OR(E1020&gt;Settings!$B$30,Q1020&gt;Settings!$B$37),0,1)</f>
        <v>1</v>
      </c>
      <c r="X1020" s="15">
        <f>IF(AND(W1020=1,Q1020&lt;=Settings!$B$36),1,0)</f>
        <v>0</v>
      </c>
    </row>
    <row r="1021" spans="1:24" x14ac:dyDescent="0.25">
      <c r="A1021">
        <v>9</v>
      </c>
      <c r="B1021">
        <v>56</v>
      </c>
      <c r="C1021" s="13">
        <f>Arrivals!F1021</f>
        <v>3670.5677046489018</v>
      </c>
      <c r="D1021" s="13">
        <f>Arrivals!K1021</f>
        <v>300</v>
      </c>
      <c r="E1021" s="14">
        <f>D1021*8/Settings!$B$28+Settings!$B$29</f>
        <v>24.02</v>
      </c>
      <c r="F1021" s="14">
        <f t="shared" si="229"/>
        <v>3670.5677046489018</v>
      </c>
      <c r="G1021" s="14">
        <f t="shared" si="242"/>
        <v>3672.06</v>
      </c>
      <c r="H1021" s="14">
        <f t="shared" si="230"/>
        <v>3672.06</v>
      </c>
      <c r="I1021" s="14">
        <f>MOD(H1021-Settings!$B$32,Settings!$B$33)</f>
        <v>72.059999999999945</v>
      </c>
      <c r="J1021" s="14">
        <f>IF(I1021&lt;Settings!$B$30,IF(Settings!$B$30-I1021&gt;=E1021,H1021,H1021+(Settings!$B$30-I1021)+Settings!$B$31),H1021+(Settings!$B$33-I1021))</f>
        <v>3672.06</v>
      </c>
      <c r="K1021" s="14">
        <f t="shared" si="231"/>
        <v>3696.08</v>
      </c>
      <c r="L1021" s="14">
        <f t="shared" si="232"/>
        <v>3696.08</v>
      </c>
      <c r="M1021" s="14">
        <f t="shared" si="243"/>
        <v>3688.1844308335412</v>
      </c>
      <c r="N1021" s="14">
        <f t="shared" si="233"/>
        <v>3696.08</v>
      </c>
      <c r="O1021" s="13">
        <f>Arrivals!I1021</f>
        <v>3.6408618076725507</v>
      </c>
      <c r="P1021" s="14">
        <f t="shared" si="234"/>
        <v>3699.7208618076725</v>
      </c>
      <c r="Q1021" s="14">
        <f t="shared" si="235"/>
        <v>29.153157158770682</v>
      </c>
      <c r="R1021" s="14">
        <f t="shared" si="236"/>
        <v>1.4922953510981642</v>
      </c>
      <c r="S1021" s="14">
        <f t="shared" si="237"/>
        <v>0</v>
      </c>
      <c r="T1021" s="14">
        <f t="shared" si="238"/>
        <v>0</v>
      </c>
      <c r="U1021" s="14">
        <f t="shared" si="239"/>
        <v>1.4922953510981642</v>
      </c>
      <c r="V1021" t="str">
        <f>IF(MOD(C1021-Settings!$B$32,Settings!$B$33)&lt;Settings!$B$30,"Up","Down")</f>
        <v>Up</v>
      </c>
      <c r="W1021" s="15">
        <f>IF(OR(E1021&gt;Settings!$B$30,Q1021&gt;Settings!$B$37),0,1)</f>
        <v>1</v>
      </c>
      <c r="X1021" s="15">
        <f>IF(AND(W1021=1,Q1021&lt;=Settings!$B$36),1,0)</f>
        <v>1</v>
      </c>
    </row>
    <row r="1022" spans="1:24" x14ac:dyDescent="0.25">
      <c r="A1022">
        <v>9</v>
      </c>
      <c r="B1022">
        <v>57</v>
      </c>
      <c r="C1022" s="13">
        <f>Arrivals!F1022</f>
        <v>3690.8186782637299</v>
      </c>
      <c r="D1022" s="13">
        <f>Arrivals!K1022</f>
        <v>300</v>
      </c>
      <c r="E1022" s="14">
        <f>D1022*8/Settings!$B$28+Settings!$B$29</f>
        <v>24.02</v>
      </c>
      <c r="F1022" s="14">
        <f t="shared" si="229"/>
        <v>3690.8186782637299</v>
      </c>
      <c r="G1022" s="14">
        <f t="shared" si="242"/>
        <v>3696.08</v>
      </c>
      <c r="H1022" s="14">
        <f t="shared" si="230"/>
        <v>3696.08</v>
      </c>
      <c r="I1022" s="14">
        <f>MOD(H1022-Settings!$B$32,Settings!$B$33)</f>
        <v>96.079999999999927</v>
      </c>
      <c r="J1022" s="14">
        <f>IF(I1022&lt;Settings!$B$30,IF(Settings!$B$30-I1022&gt;=E1022,H1022,H1022+(Settings!$B$30-I1022)+Settings!$B$31),H1022+(Settings!$B$33-I1022))</f>
        <v>3696.08</v>
      </c>
      <c r="K1022" s="14">
        <f t="shared" si="231"/>
        <v>3720.1</v>
      </c>
      <c r="L1022" s="14">
        <f t="shared" si="232"/>
        <v>3720.1</v>
      </c>
      <c r="M1022" s="14">
        <f t="shared" si="243"/>
        <v>3699.7208618076725</v>
      </c>
      <c r="N1022" s="14">
        <f t="shared" si="233"/>
        <v>3720.1</v>
      </c>
      <c r="O1022" s="13">
        <f>Arrivals!I1022</f>
        <v>1.0599803575835116</v>
      </c>
      <c r="P1022" s="14">
        <f t="shared" si="234"/>
        <v>3721.1599803575832</v>
      </c>
      <c r="Q1022" s="14">
        <f t="shared" si="235"/>
        <v>30.341302093853301</v>
      </c>
      <c r="R1022" s="14">
        <f t="shared" si="236"/>
        <v>5.2613217362700198</v>
      </c>
      <c r="S1022" s="14">
        <f t="shared" si="237"/>
        <v>0</v>
      </c>
      <c r="T1022" s="14">
        <f t="shared" si="238"/>
        <v>0</v>
      </c>
      <c r="U1022" s="14">
        <f t="shared" si="239"/>
        <v>5.2613217362700198</v>
      </c>
      <c r="V1022" t="str">
        <f>IF(MOD(C1022-Settings!$B$32,Settings!$B$33)&lt;Settings!$B$30,"Up","Down")</f>
        <v>Up</v>
      </c>
      <c r="W1022" s="15">
        <f>IF(OR(E1022&gt;Settings!$B$30,Q1022&gt;Settings!$B$37),0,1)</f>
        <v>1</v>
      </c>
      <c r="X1022" s="15">
        <f>IF(AND(W1022=1,Q1022&lt;=Settings!$B$36),1,0)</f>
        <v>1</v>
      </c>
    </row>
    <row r="1023" spans="1:24" x14ac:dyDescent="0.25">
      <c r="A1023">
        <v>9</v>
      </c>
      <c r="B1023">
        <v>58</v>
      </c>
      <c r="C1023" s="13">
        <f>Arrivals!F1023</f>
        <v>3735.6829297047389</v>
      </c>
      <c r="D1023" s="13">
        <f>Arrivals!K1023</f>
        <v>300</v>
      </c>
      <c r="E1023" s="14">
        <f>D1023*8/Settings!$B$28+Settings!$B$29</f>
        <v>24.02</v>
      </c>
      <c r="F1023" s="14">
        <f t="shared" si="229"/>
        <v>3735.6829297047389</v>
      </c>
      <c r="G1023" s="14">
        <f t="shared" si="242"/>
        <v>3720.1</v>
      </c>
      <c r="H1023" s="14">
        <f t="shared" si="230"/>
        <v>3735.6829297047389</v>
      </c>
      <c r="I1023" s="14">
        <f>MOD(H1023-Settings!$B$32,Settings!$B$33)</f>
        <v>135.68292970473885</v>
      </c>
      <c r="J1023" s="14">
        <f>IF(I1023&lt;Settings!$B$30,IF(Settings!$B$30-I1023&gt;=E1023,H1023,H1023+(Settings!$B$30-I1023)+Settings!$B$31),H1023+(Settings!$B$33-I1023))</f>
        <v>3735.6829297047389</v>
      </c>
      <c r="K1023" s="14">
        <f t="shared" si="231"/>
        <v>3759.7029297047388</v>
      </c>
      <c r="L1023" s="14">
        <f t="shared" si="232"/>
        <v>3759.7029297047388</v>
      </c>
      <c r="M1023" s="14">
        <f t="shared" si="243"/>
        <v>3721.1599803575832</v>
      </c>
      <c r="N1023" s="14">
        <f t="shared" si="233"/>
        <v>3759.7029297047388</v>
      </c>
      <c r="O1023" s="13">
        <f>Arrivals!I1023</f>
        <v>2.8231400686321471</v>
      </c>
      <c r="P1023" s="14">
        <f t="shared" si="234"/>
        <v>3762.5260697733711</v>
      </c>
      <c r="Q1023" s="14">
        <f t="shared" si="235"/>
        <v>26.843140068632238</v>
      </c>
      <c r="R1023" s="14">
        <f t="shared" si="236"/>
        <v>0</v>
      </c>
      <c r="S1023" s="14">
        <f t="shared" si="237"/>
        <v>0</v>
      </c>
      <c r="T1023" s="14">
        <f t="shared" si="238"/>
        <v>0</v>
      </c>
      <c r="U1023" s="14">
        <f t="shared" si="239"/>
        <v>0</v>
      </c>
      <c r="V1023" t="str">
        <f>IF(MOD(C1023-Settings!$B$32,Settings!$B$33)&lt;Settings!$B$30,"Up","Down")</f>
        <v>Up</v>
      </c>
      <c r="W1023" s="15">
        <f>IF(OR(E1023&gt;Settings!$B$30,Q1023&gt;Settings!$B$37),0,1)</f>
        <v>1</v>
      </c>
      <c r="X1023" s="15">
        <f>IF(AND(W1023=1,Q1023&lt;=Settings!$B$36),1,0)</f>
        <v>1</v>
      </c>
    </row>
    <row r="1024" spans="1:24" x14ac:dyDescent="0.25">
      <c r="A1024">
        <v>9</v>
      </c>
      <c r="B1024">
        <v>59</v>
      </c>
      <c r="C1024" s="13">
        <f>Arrivals!F1024</f>
        <v>3919.2293464655045</v>
      </c>
      <c r="D1024" s="13">
        <f>Arrivals!K1024</f>
        <v>300</v>
      </c>
      <c r="E1024" s="14">
        <f>D1024*8/Settings!$B$28+Settings!$B$29</f>
        <v>24.02</v>
      </c>
      <c r="F1024" s="14">
        <f t="shared" si="229"/>
        <v>3919.2293464655045</v>
      </c>
      <c r="G1024" s="14">
        <f t="shared" si="242"/>
        <v>3759.7029297047388</v>
      </c>
      <c r="H1024" s="14">
        <f t="shared" si="230"/>
        <v>3919.2293464655045</v>
      </c>
      <c r="I1024" s="14">
        <f>MOD(H1024-Settings!$B$32,Settings!$B$33)</f>
        <v>319.22934646550448</v>
      </c>
      <c r="J1024" s="14">
        <f>IF(I1024&lt;Settings!$B$30,IF(Settings!$B$30-I1024&gt;=E1024,H1024,H1024+(Settings!$B$30-I1024)+Settings!$B$31),H1024+(Settings!$B$33-I1024))</f>
        <v>3919.2293464655045</v>
      </c>
      <c r="K1024" s="14">
        <f t="shared" si="231"/>
        <v>3943.2493464655045</v>
      </c>
      <c r="L1024" s="14">
        <f t="shared" si="232"/>
        <v>3943.2493464655045</v>
      </c>
      <c r="M1024" s="14">
        <f t="shared" si="243"/>
        <v>3762.5260697733711</v>
      </c>
      <c r="N1024" s="14">
        <f t="shared" si="233"/>
        <v>3943.2493464655045</v>
      </c>
      <c r="O1024" s="13">
        <f>Arrivals!I1024</f>
        <v>0.13752037021710287</v>
      </c>
      <c r="P1024" s="14">
        <f t="shared" si="234"/>
        <v>3943.3868668357218</v>
      </c>
      <c r="Q1024" s="14">
        <f t="shared" si="235"/>
        <v>24.157520370217298</v>
      </c>
      <c r="R1024" s="14">
        <f t="shared" si="236"/>
        <v>0</v>
      </c>
      <c r="S1024" s="14">
        <f t="shared" si="237"/>
        <v>0</v>
      </c>
      <c r="T1024" s="14">
        <f t="shared" si="238"/>
        <v>0</v>
      </c>
      <c r="U1024" s="14">
        <f t="shared" si="239"/>
        <v>0</v>
      </c>
      <c r="V1024" t="str">
        <f>IF(MOD(C1024-Settings!$B$32,Settings!$B$33)&lt;Settings!$B$30,"Up","Down")</f>
        <v>Up</v>
      </c>
      <c r="W1024" s="15">
        <f>IF(OR(E1024&gt;Settings!$B$30,Q1024&gt;Settings!$B$37),0,1)</f>
        <v>1</v>
      </c>
      <c r="X1024" s="15">
        <f>IF(AND(W1024=1,Q1024&lt;=Settings!$B$36),1,0)</f>
        <v>1</v>
      </c>
    </row>
    <row r="1025" spans="1:24" x14ac:dyDescent="0.25">
      <c r="A1025">
        <v>9</v>
      </c>
      <c r="B1025">
        <v>60</v>
      </c>
      <c r="C1025" s="13">
        <f>Arrivals!F1025</f>
        <v>3936.8456006355746</v>
      </c>
      <c r="D1025" s="13">
        <f>Arrivals!K1025</f>
        <v>300</v>
      </c>
      <c r="E1025" s="14">
        <f>D1025*8/Settings!$B$28+Settings!$B$29</f>
        <v>24.02</v>
      </c>
      <c r="F1025" s="14">
        <f t="shared" si="229"/>
        <v>3936.8456006355746</v>
      </c>
      <c r="G1025" s="14">
        <f t="shared" si="242"/>
        <v>3943.2493464655045</v>
      </c>
      <c r="H1025" s="14">
        <f t="shared" si="230"/>
        <v>3943.2493464655045</v>
      </c>
      <c r="I1025" s="14">
        <f>MOD(H1025-Settings!$B$32,Settings!$B$33)</f>
        <v>343.24934646550446</v>
      </c>
      <c r="J1025" s="14">
        <f>IF(I1025&lt;Settings!$B$30,IF(Settings!$B$30-I1025&gt;=E1025,H1025,H1025+(Settings!$B$30-I1025)+Settings!$B$31),H1025+(Settings!$B$33-I1025))</f>
        <v>3943.2493464655045</v>
      </c>
      <c r="K1025" s="14">
        <f t="shared" si="231"/>
        <v>3967.2693464655044</v>
      </c>
      <c r="L1025" s="14">
        <f t="shared" si="232"/>
        <v>3967.2693464655044</v>
      </c>
      <c r="M1025" s="14">
        <f t="shared" si="243"/>
        <v>3943.3868668357218</v>
      </c>
      <c r="N1025" s="14">
        <f t="shared" si="233"/>
        <v>3967.2693464655044</v>
      </c>
      <c r="O1025" s="13">
        <f>Arrivals!I1025</f>
        <v>2.4939019363899428E-2</v>
      </c>
      <c r="P1025" s="14">
        <f t="shared" si="234"/>
        <v>3967.2942854848684</v>
      </c>
      <c r="Q1025" s="14">
        <f t="shared" si="235"/>
        <v>30.448684849293841</v>
      </c>
      <c r="R1025" s="14">
        <f t="shared" si="236"/>
        <v>6.4037458299299033</v>
      </c>
      <c r="S1025" s="14">
        <f t="shared" si="237"/>
        <v>0</v>
      </c>
      <c r="T1025" s="14">
        <f t="shared" si="238"/>
        <v>0</v>
      </c>
      <c r="U1025" s="14">
        <f t="shared" si="239"/>
        <v>6.4037458299299033</v>
      </c>
      <c r="V1025" t="str">
        <f>IF(MOD(C1025-Settings!$B$32,Settings!$B$33)&lt;Settings!$B$30,"Up","Down")</f>
        <v>Up</v>
      </c>
      <c r="W1025" s="15">
        <f>IF(OR(E1025&gt;Settings!$B$30,Q1025&gt;Settings!$B$37),0,1)</f>
        <v>1</v>
      </c>
      <c r="X1025" s="15">
        <f>IF(AND(W1025=1,Q1025&lt;=Settings!$B$36),1,0)</f>
        <v>1</v>
      </c>
    </row>
    <row r="1026" spans="1:24" x14ac:dyDescent="0.25">
      <c r="A1026">
        <v>9</v>
      </c>
      <c r="B1026">
        <v>61</v>
      </c>
      <c r="C1026" s="13">
        <f>Arrivals!F1026</f>
        <v>3948.7339342842224</v>
      </c>
      <c r="D1026" s="13">
        <f>Arrivals!K1026</f>
        <v>300</v>
      </c>
      <c r="E1026" s="14">
        <f>D1026*8/Settings!$B$28+Settings!$B$29</f>
        <v>24.02</v>
      </c>
      <c r="F1026" s="14">
        <f t="shared" si="229"/>
        <v>3948.7339342842224</v>
      </c>
      <c r="G1026" s="14">
        <f t="shared" si="242"/>
        <v>3967.2693464655044</v>
      </c>
      <c r="H1026" s="14">
        <f t="shared" si="230"/>
        <v>3967.2693464655044</v>
      </c>
      <c r="I1026" s="14">
        <f>MOD(H1026-Settings!$B$32,Settings!$B$33)</f>
        <v>367.26934646550444</v>
      </c>
      <c r="J1026" s="14">
        <f>IF(I1026&lt;Settings!$B$30,IF(Settings!$B$30-I1026&gt;=E1026,H1026,H1026+(Settings!$B$30-I1026)+Settings!$B$31),H1026+(Settings!$B$33-I1026))</f>
        <v>3967.2693464655044</v>
      </c>
      <c r="K1026" s="14">
        <f t="shared" si="231"/>
        <v>3991.2893464655044</v>
      </c>
      <c r="L1026" s="14">
        <f t="shared" si="232"/>
        <v>3991.2893464655044</v>
      </c>
      <c r="M1026" s="14">
        <f t="shared" si="243"/>
        <v>3967.2942854848684</v>
      </c>
      <c r="N1026" s="14">
        <f t="shared" si="233"/>
        <v>3991.2893464655044</v>
      </c>
      <c r="O1026" s="13">
        <f>Arrivals!I1026</f>
        <v>2.4761695890392192</v>
      </c>
      <c r="P1026" s="14">
        <f t="shared" si="234"/>
        <v>3993.7655160545437</v>
      </c>
      <c r="Q1026" s="14">
        <f t="shared" si="235"/>
        <v>45.031581770321282</v>
      </c>
      <c r="R1026" s="14">
        <f t="shared" si="236"/>
        <v>18.535412181282027</v>
      </c>
      <c r="S1026" s="14">
        <f t="shared" si="237"/>
        <v>0</v>
      </c>
      <c r="T1026" s="14">
        <f t="shared" si="238"/>
        <v>0</v>
      </c>
      <c r="U1026" s="14">
        <f t="shared" si="239"/>
        <v>18.535412181282027</v>
      </c>
      <c r="V1026" t="str">
        <f>IF(MOD(C1026-Settings!$B$32,Settings!$B$33)&lt;Settings!$B$30,"Up","Down")</f>
        <v>Up</v>
      </c>
      <c r="W1026" s="15">
        <f>IF(OR(E1026&gt;Settings!$B$30,Q1026&gt;Settings!$B$37),0,1)</f>
        <v>1</v>
      </c>
      <c r="X1026" s="15">
        <f>IF(AND(W1026=1,Q1026&lt;=Settings!$B$36),1,0)</f>
        <v>1</v>
      </c>
    </row>
    <row r="1027" spans="1:24" x14ac:dyDescent="0.25">
      <c r="A1027">
        <v>9</v>
      </c>
      <c r="B1027">
        <v>62</v>
      </c>
      <c r="C1027" s="13">
        <f>Arrivals!F1027</f>
        <v>4140.1099790546978</v>
      </c>
      <c r="D1027" s="13">
        <f>Arrivals!K1027</f>
        <v>300</v>
      </c>
      <c r="E1027" s="14">
        <f>D1027*8/Settings!$B$28+Settings!$B$29</f>
        <v>24.02</v>
      </c>
      <c r="F1027" s="14">
        <f t="shared" si="229"/>
        <v>4140.1099790546978</v>
      </c>
      <c r="G1027" s="14">
        <f t="shared" si="242"/>
        <v>3991.2893464655044</v>
      </c>
      <c r="H1027" s="14">
        <f t="shared" si="230"/>
        <v>4140.1099790546978</v>
      </c>
      <c r="I1027" s="14">
        <f>MOD(H1027-Settings!$B$32,Settings!$B$33)</f>
        <v>540.10997905469776</v>
      </c>
      <c r="J1027" s="14">
        <f>IF(I1027&lt;Settings!$B$30,IF(Settings!$B$30-I1027&gt;=E1027,H1027,H1027+(Settings!$B$30-I1027)+Settings!$B$31),H1027+(Settings!$B$33-I1027))</f>
        <v>4140.1099790546978</v>
      </c>
      <c r="K1027" s="14">
        <f t="shared" si="231"/>
        <v>4164.1299790546982</v>
      </c>
      <c r="L1027" s="14">
        <f t="shared" si="232"/>
        <v>4164.1299790546982</v>
      </c>
      <c r="M1027" s="14">
        <f t="shared" si="243"/>
        <v>3993.7655160545437</v>
      </c>
      <c r="N1027" s="14">
        <f t="shared" si="233"/>
        <v>4164.1299790546982</v>
      </c>
      <c r="O1027" s="13">
        <f>Arrivals!I1027</f>
        <v>0.4472223424001191</v>
      </c>
      <c r="P1027" s="14">
        <f t="shared" si="234"/>
        <v>4164.5772013970982</v>
      </c>
      <c r="Q1027" s="14">
        <f t="shared" si="235"/>
        <v>24.467222342400419</v>
      </c>
      <c r="R1027" s="14">
        <f t="shared" si="236"/>
        <v>0</v>
      </c>
      <c r="S1027" s="14">
        <f t="shared" si="237"/>
        <v>0</v>
      </c>
      <c r="T1027" s="14">
        <f t="shared" si="238"/>
        <v>0</v>
      </c>
      <c r="U1027" s="14">
        <f t="shared" si="239"/>
        <v>0</v>
      </c>
      <c r="V1027" t="str">
        <f>IF(MOD(C1027-Settings!$B$32,Settings!$B$33)&lt;Settings!$B$30,"Up","Down")</f>
        <v>Up</v>
      </c>
      <c r="W1027" s="15">
        <f>IF(OR(E1027&gt;Settings!$B$30,Q1027&gt;Settings!$B$37),0,1)</f>
        <v>1</v>
      </c>
      <c r="X1027" s="15">
        <f>IF(AND(W1027=1,Q1027&lt;=Settings!$B$36),1,0)</f>
        <v>1</v>
      </c>
    </row>
    <row r="1028" spans="1:24" x14ac:dyDescent="0.25">
      <c r="A1028">
        <v>9</v>
      </c>
      <c r="B1028">
        <v>63</v>
      </c>
      <c r="C1028" s="13">
        <f>Arrivals!F1028</f>
        <v>4222.8181341862837</v>
      </c>
      <c r="D1028" s="13">
        <f>Arrivals!K1028</f>
        <v>300</v>
      </c>
      <c r="E1028" s="14">
        <f>D1028*8/Settings!$B$28+Settings!$B$29</f>
        <v>24.02</v>
      </c>
      <c r="F1028" s="14">
        <f t="shared" si="229"/>
        <v>4222.8181341862837</v>
      </c>
      <c r="G1028" s="14">
        <f t="shared" si="242"/>
        <v>4164.1299790546982</v>
      </c>
      <c r="H1028" s="14">
        <f t="shared" si="230"/>
        <v>4222.8181341862837</v>
      </c>
      <c r="I1028" s="14">
        <f>MOD(H1028-Settings!$B$32,Settings!$B$33)</f>
        <v>622.81813418628371</v>
      </c>
      <c r="J1028" s="14">
        <f>IF(I1028&lt;Settings!$B$30,IF(Settings!$B$30-I1028&gt;=E1028,H1028,H1028+(Settings!$B$30-I1028)+Settings!$B$31),H1028+(Settings!$B$33-I1028))</f>
        <v>4320</v>
      </c>
      <c r="K1028" s="14">
        <f t="shared" si="231"/>
        <v>4344.0200000000004</v>
      </c>
      <c r="L1028" s="14">
        <f t="shared" si="232"/>
        <v>4344.0200000000004</v>
      </c>
      <c r="M1028" s="14">
        <f t="shared" si="243"/>
        <v>4164.5772013970982</v>
      </c>
      <c r="N1028" s="14">
        <f t="shared" si="233"/>
        <v>4344.0200000000004</v>
      </c>
      <c r="O1028" s="13">
        <f>Arrivals!I1028</f>
        <v>8.3683304005686114</v>
      </c>
      <c r="P1028" s="14">
        <f t="shared" si="234"/>
        <v>4352.3883304005694</v>
      </c>
      <c r="Q1028" s="14">
        <f t="shared" si="235"/>
        <v>129.57019621428572</v>
      </c>
      <c r="R1028" s="14">
        <f t="shared" si="236"/>
        <v>0</v>
      </c>
      <c r="S1028" s="14">
        <f t="shared" si="237"/>
        <v>97.181865813716286</v>
      </c>
      <c r="T1028" s="14">
        <f t="shared" si="238"/>
        <v>0</v>
      </c>
      <c r="U1028" s="14">
        <f t="shared" si="239"/>
        <v>97.181865813716286</v>
      </c>
      <c r="V1028" t="str">
        <f>IF(MOD(C1028-Settings!$B$32,Settings!$B$33)&lt;Settings!$B$30,"Up","Down")</f>
        <v>Down</v>
      </c>
      <c r="W1028" s="15">
        <f>IF(OR(E1028&gt;Settings!$B$30,Q1028&gt;Settings!$B$37),0,1)</f>
        <v>1</v>
      </c>
      <c r="X1028" s="15">
        <f>IF(AND(W1028=1,Q1028&lt;=Settings!$B$36),1,0)</f>
        <v>0</v>
      </c>
    </row>
    <row r="1029" spans="1:24" x14ac:dyDescent="0.25">
      <c r="A1029">
        <v>9</v>
      </c>
      <c r="B1029">
        <v>64</v>
      </c>
      <c r="C1029" s="13">
        <f>Arrivals!F1029</f>
        <v>4239.432229201163</v>
      </c>
      <c r="D1029" s="13">
        <f>Arrivals!K1029</f>
        <v>300</v>
      </c>
      <c r="E1029" s="14">
        <f>D1029*8/Settings!$B$28+Settings!$B$29</f>
        <v>24.02</v>
      </c>
      <c r="F1029" s="14">
        <f t="shared" si="229"/>
        <v>4239.432229201163</v>
      </c>
      <c r="G1029" s="14">
        <f t="shared" si="242"/>
        <v>4344.0200000000004</v>
      </c>
      <c r="H1029" s="14">
        <f t="shared" si="230"/>
        <v>4344.0200000000004</v>
      </c>
      <c r="I1029" s="14">
        <f>MOD(H1029-Settings!$B$32,Settings!$B$33)</f>
        <v>24.020000000000437</v>
      </c>
      <c r="J1029" s="14">
        <f>IF(I1029&lt;Settings!$B$30,IF(Settings!$B$30-I1029&gt;=E1029,H1029,H1029+(Settings!$B$30-I1029)+Settings!$B$31),H1029+(Settings!$B$33-I1029))</f>
        <v>4344.0200000000004</v>
      </c>
      <c r="K1029" s="14">
        <f t="shared" si="231"/>
        <v>4368.0400000000009</v>
      </c>
      <c r="L1029" s="14">
        <f t="shared" si="232"/>
        <v>4368.0400000000009</v>
      </c>
      <c r="M1029" s="14">
        <f t="shared" si="243"/>
        <v>4352.3883304005694</v>
      </c>
      <c r="N1029" s="14">
        <f t="shared" si="233"/>
        <v>4368.0400000000009</v>
      </c>
      <c r="O1029" s="13">
        <f>Arrivals!I1029</f>
        <v>2.8955199071720603</v>
      </c>
      <c r="P1029" s="14">
        <f t="shared" si="234"/>
        <v>4370.9355199071733</v>
      </c>
      <c r="Q1029" s="14">
        <f t="shared" si="235"/>
        <v>131.50329070601038</v>
      </c>
      <c r="R1029" s="14">
        <f t="shared" si="236"/>
        <v>104.58777079883748</v>
      </c>
      <c r="S1029" s="14">
        <f t="shared" si="237"/>
        <v>0</v>
      </c>
      <c r="T1029" s="14">
        <f t="shared" si="238"/>
        <v>0</v>
      </c>
      <c r="U1029" s="14">
        <f t="shared" si="239"/>
        <v>104.58777079883748</v>
      </c>
      <c r="V1029" t="str">
        <f>IF(MOD(C1029-Settings!$B$32,Settings!$B$33)&lt;Settings!$B$30,"Up","Down")</f>
        <v>Down</v>
      </c>
      <c r="W1029" s="15">
        <f>IF(OR(E1029&gt;Settings!$B$30,Q1029&gt;Settings!$B$37),0,1)</f>
        <v>1</v>
      </c>
      <c r="X1029" s="15">
        <f>IF(AND(W1029=1,Q1029&lt;=Settings!$B$36),1,0)</f>
        <v>0</v>
      </c>
    </row>
    <row r="1030" spans="1:24" x14ac:dyDescent="0.25">
      <c r="A1030">
        <v>9</v>
      </c>
      <c r="B1030">
        <v>65</v>
      </c>
      <c r="C1030" s="13">
        <f>Arrivals!F1030</f>
        <v>4247.3837301983085</v>
      </c>
      <c r="D1030" s="13">
        <f>Arrivals!K1030</f>
        <v>300</v>
      </c>
      <c r="E1030" s="14">
        <f>D1030*8/Settings!$B$28+Settings!$B$29</f>
        <v>24.02</v>
      </c>
      <c r="F1030" s="14">
        <f t="shared" ref="F1030:F1093" si="244">C1030</f>
        <v>4247.3837301983085</v>
      </c>
      <c r="G1030" s="14">
        <f t="shared" si="242"/>
        <v>4368.0400000000009</v>
      </c>
      <c r="H1030" s="14">
        <f t="shared" ref="H1030:H1093" si="245">MAX(F1030,G1030)</f>
        <v>4368.0400000000009</v>
      </c>
      <c r="I1030" s="14">
        <f>MOD(H1030-Settings!$B$32,Settings!$B$33)</f>
        <v>48.040000000000873</v>
      </c>
      <c r="J1030" s="14">
        <f>IF(I1030&lt;Settings!$B$30,IF(Settings!$B$30-I1030&gt;=E1030,H1030,H1030+(Settings!$B$30-I1030)+Settings!$B$31),H1030+(Settings!$B$33-I1030))</f>
        <v>4368.0400000000009</v>
      </c>
      <c r="K1030" s="14">
        <f t="shared" ref="K1030:K1093" si="246">J1030+E1030</f>
        <v>4392.0600000000013</v>
      </c>
      <c r="L1030" s="14">
        <f t="shared" ref="L1030:L1093" si="247">K1030</f>
        <v>4392.0600000000013</v>
      </c>
      <c r="M1030" s="14">
        <f t="shared" si="243"/>
        <v>4370.9355199071733</v>
      </c>
      <c r="N1030" s="14">
        <f t="shared" ref="N1030:N1093" si="248">MAX(L1030,M1030)</f>
        <v>4392.0600000000013</v>
      </c>
      <c r="O1030" s="13">
        <f>Arrivals!I1030</f>
        <v>7.2029969624919366</v>
      </c>
      <c r="P1030" s="14">
        <f t="shared" ref="P1030:P1093" si="249">N1030+O1030</f>
        <v>4399.2629969624932</v>
      </c>
      <c r="Q1030" s="14">
        <f t="shared" ref="Q1030:Q1093" si="250">P1030-C1030</f>
        <v>151.87926676418465</v>
      </c>
      <c r="R1030" s="14">
        <f t="shared" ref="R1030:R1093" si="251">H1030-F1030</f>
        <v>120.65626980169236</v>
      </c>
      <c r="S1030" s="14">
        <f t="shared" ref="S1030:S1093" si="252">J1030-H1030</f>
        <v>0</v>
      </c>
      <c r="T1030" s="14">
        <f t="shared" ref="T1030:T1093" si="253">N1030-L1030</f>
        <v>0</v>
      </c>
      <c r="U1030" s="14">
        <f t="shared" ref="U1030:U1093" si="254">R1030+S1030+T1030</f>
        <v>120.65626980169236</v>
      </c>
      <c r="V1030" t="str">
        <f>IF(MOD(C1030-Settings!$B$32,Settings!$B$33)&lt;Settings!$B$30,"Up","Down")</f>
        <v>Down</v>
      </c>
      <c r="W1030" s="15">
        <f>IF(OR(E1030&gt;Settings!$B$30,Q1030&gt;Settings!$B$37),0,1)</f>
        <v>1</v>
      </c>
      <c r="X1030" s="15">
        <f>IF(AND(W1030=1,Q1030&lt;=Settings!$B$36),1,0)</f>
        <v>0</v>
      </c>
    </row>
    <row r="1031" spans="1:24" x14ac:dyDescent="0.25">
      <c r="A1031">
        <v>9</v>
      </c>
      <c r="B1031">
        <v>66</v>
      </c>
      <c r="C1031" s="13">
        <f>Arrivals!F1031</f>
        <v>4251.5871318864438</v>
      </c>
      <c r="D1031" s="13">
        <f>Arrivals!K1031</f>
        <v>300</v>
      </c>
      <c r="E1031" s="14">
        <f>D1031*8/Settings!$B$28+Settings!$B$29</f>
        <v>24.02</v>
      </c>
      <c r="F1031" s="14">
        <f t="shared" si="244"/>
        <v>4251.5871318864438</v>
      </c>
      <c r="G1031" s="14">
        <f t="shared" ref="G1031:G1062" si="255">K1030</f>
        <v>4392.0600000000013</v>
      </c>
      <c r="H1031" s="14">
        <f t="shared" si="245"/>
        <v>4392.0600000000013</v>
      </c>
      <c r="I1031" s="14">
        <f>MOD(H1031-Settings!$B$32,Settings!$B$33)</f>
        <v>72.06000000000131</v>
      </c>
      <c r="J1031" s="14">
        <f>IF(I1031&lt;Settings!$B$30,IF(Settings!$B$30-I1031&gt;=E1031,H1031,H1031+(Settings!$B$30-I1031)+Settings!$B$31),H1031+(Settings!$B$33-I1031))</f>
        <v>4392.0600000000013</v>
      </c>
      <c r="K1031" s="14">
        <f t="shared" si="246"/>
        <v>4416.0800000000017</v>
      </c>
      <c r="L1031" s="14">
        <f t="shared" si="247"/>
        <v>4416.0800000000017</v>
      </c>
      <c r="M1031" s="14">
        <f t="shared" ref="M1031:M1062" si="256">P1030</f>
        <v>4399.2629969624932</v>
      </c>
      <c r="N1031" s="14">
        <f t="shared" si="248"/>
        <v>4416.0800000000017</v>
      </c>
      <c r="O1031" s="13">
        <f>Arrivals!I1031</f>
        <v>9.3046514766355521</v>
      </c>
      <c r="P1031" s="14">
        <f t="shared" si="249"/>
        <v>4425.3846514766374</v>
      </c>
      <c r="Q1031" s="14">
        <f t="shared" si="250"/>
        <v>173.79751959019359</v>
      </c>
      <c r="R1031" s="14">
        <f t="shared" si="251"/>
        <v>140.47286811355752</v>
      </c>
      <c r="S1031" s="14">
        <f t="shared" si="252"/>
        <v>0</v>
      </c>
      <c r="T1031" s="14">
        <f t="shared" si="253"/>
        <v>0</v>
      </c>
      <c r="U1031" s="14">
        <f t="shared" si="254"/>
        <v>140.47286811355752</v>
      </c>
      <c r="V1031" t="str">
        <f>IF(MOD(C1031-Settings!$B$32,Settings!$B$33)&lt;Settings!$B$30,"Up","Down")</f>
        <v>Down</v>
      </c>
      <c r="W1031" s="15">
        <f>IF(OR(E1031&gt;Settings!$B$30,Q1031&gt;Settings!$B$37),0,1)</f>
        <v>1</v>
      </c>
      <c r="X1031" s="15">
        <f>IF(AND(W1031=1,Q1031&lt;=Settings!$B$36),1,0)</f>
        <v>0</v>
      </c>
    </row>
    <row r="1032" spans="1:24" x14ac:dyDescent="0.25">
      <c r="A1032">
        <v>9</v>
      </c>
      <c r="B1032">
        <v>67</v>
      </c>
      <c r="C1032" s="13">
        <f>Arrivals!F1032</f>
        <v>4261.020989968848</v>
      </c>
      <c r="D1032" s="13">
        <f>Arrivals!K1032</f>
        <v>300</v>
      </c>
      <c r="E1032" s="14">
        <f>D1032*8/Settings!$B$28+Settings!$B$29</f>
        <v>24.02</v>
      </c>
      <c r="F1032" s="14">
        <f t="shared" si="244"/>
        <v>4261.020989968848</v>
      </c>
      <c r="G1032" s="14">
        <f t="shared" si="255"/>
        <v>4416.0800000000017</v>
      </c>
      <c r="H1032" s="14">
        <f t="shared" si="245"/>
        <v>4416.0800000000017</v>
      </c>
      <c r="I1032" s="14">
        <f>MOD(H1032-Settings!$B$32,Settings!$B$33)</f>
        <v>96.080000000001746</v>
      </c>
      <c r="J1032" s="14">
        <f>IF(I1032&lt;Settings!$B$30,IF(Settings!$B$30-I1032&gt;=E1032,H1032,H1032+(Settings!$B$30-I1032)+Settings!$B$31),H1032+(Settings!$B$33-I1032))</f>
        <v>4416.0800000000017</v>
      </c>
      <c r="K1032" s="14">
        <f t="shared" si="246"/>
        <v>4440.1000000000022</v>
      </c>
      <c r="L1032" s="14">
        <f t="shared" si="247"/>
        <v>4440.1000000000022</v>
      </c>
      <c r="M1032" s="14">
        <f t="shared" si="256"/>
        <v>4425.3846514766374</v>
      </c>
      <c r="N1032" s="14">
        <f t="shared" si="248"/>
        <v>4440.1000000000022</v>
      </c>
      <c r="O1032" s="13">
        <f>Arrivals!I1032</f>
        <v>2.4919340927591036</v>
      </c>
      <c r="P1032" s="14">
        <f t="shared" si="249"/>
        <v>4442.5919340927612</v>
      </c>
      <c r="Q1032" s="14">
        <f t="shared" si="250"/>
        <v>181.57094412391325</v>
      </c>
      <c r="R1032" s="14">
        <f t="shared" si="251"/>
        <v>155.05901003115378</v>
      </c>
      <c r="S1032" s="14">
        <f t="shared" si="252"/>
        <v>0</v>
      </c>
      <c r="T1032" s="14">
        <f t="shared" si="253"/>
        <v>0</v>
      </c>
      <c r="U1032" s="14">
        <f t="shared" si="254"/>
        <v>155.05901003115378</v>
      </c>
      <c r="V1032" t="str">
        <f>IF(MOD(C1032-Settings!$B$32,Settings!$B$33)&lt;Settings!$B$30,"Up","Down")</f>
        <v>Down</v>
      </c>
      <c r="W1032" s="15">
        <f>IF(OR(E1032&gt;Settings!$B$30,Q1032&gt;Settings!$B$37),0,1)</f>
        <v>1</v>
      </c>
      <c r="X1032" s="15">
        <f>IF(AND(W1032=1,Q1032&lt;=Settings!$B$36),1,0)</f>
        <v>0</v>
      </c>
    </row>
    <row r="1033" spans="1:24" x14ac:dyDescent="0.25">
      <c r="A1033">
        <v>9</v>
      </c>
      <c r="B1033">
        <v>68</v>
      </c>
      <c r="C1033" s="13">
        <f>Arrivals!F1033</f>
        <v>4282.9690158976782</v>
      </c>
      <c r="D1033" s="13">
        <f>Arrivals!K1033</f>
        <v>300</v>
      </c>
      <c r="E1033" s="14">
        <f>D1033*8/Settings!$B$28+Settings!$B$29</f>
        <v>24.02</v>
      </c>
      <c r="F1033" s="14">
        <f t="shared" si="244"/>
        <v>4282.9690158976782</v>
      </c>
      <c r="G1033" s="14">
        <f t="shared" si="255"/>
        <v>4440.1000000000022</v>
      </c>
      <c r="H1033" s="14">
        <f t="shared" si="245"/>
        <v>4440.1000000000022</v>
      </c>
      <c r="I1033" s="14">
        <f>MOD(H1033-Settings!$B$32,Settings!$B$33)</f>
        <v>120.10000000000218</v>
      </c>
      <c r="J1033" s="14">
        <f>IF(I1033&lt;Settings!$B$30,IF(Settings!$B$30-I1033&gt;=E1033,H1033,H1033+(Settings!$B$30-I1033)+Settings!$B$31),H1033+(Settings!$B$33-I1033))</f>
        <v>4440.1000000000022</v>
      </c>
      <c r="K1033" s="14">
        <f t="shared" si="246"/>
        <v>4464.1200000000026</v>
      </c>
      <c r="L1033" s="14">
        <f t="shared" si="247"/>
        <v>4464.1200000000026</v>
      </c>
      <c r="M1033" s="14">
        <f t="shared" si="256"/>
        <v>4442.5919340927612</v>
      </c>
      <c r="N1033" s="14">
        <f t="shared" si="248"/>
        <v>4464.1200000000026</v>
      </c>
      <c r="O1033" s="13">
        <f>Arrivals!I1033</f>
        <v>4.8475266111106912</v>
      </c>
      <c r="P1033" s="14">
        <f t="shared" si="249"/>
        <v>4468.9675266111135</v>
      </c>
      <c r="Q1033" s="14">
        <f t="shared" si="250"/>
        <v>185.99851071343528</v>
      </c>
      <c r="R1033" s="14">
        <f t="shared" si="251"/>
        <v>157.13098410232396</v>
      </c>
      <c r="S1033" s="14">
        <f t="shared" si="252"/>
        <v>0</v>
      </c>
      <c r="T1033" s="14">
        <f t="shared" si="253"/>
        <v>0</v>
      </c>
      <c r="U1033" s="14">
        <f t="shared" si="254"/>
        <v>157.13098410232396</v>
      </c>
      <c r="V1033" t="str">
        <f>IF(MOD(C1033-Settings!$B$32,Settings!$B$33)&lt;Settings!$B$30,"Up","Down")</f>
        <v>Down</v>
      </c>
      <c r="W1033" s="15">
        <f>IF(OR(E1033&gt;Settings!$B$30,Q1033&gt;Settings!$B$37),0,1)</f>
        <v>1</v>
      </c>
      <c r="X1033" s="15">
        <f>IF(AND(W1033=1,Q1033&lt;=Settings!$B$36),1,0)</f>
        <v>0</v>
      </c>
    </row>
    <row r="1034" spans="1:24" x14ac:dyDescent="0.25">
      <c r="A1034">
        <v>9</v>
      </c>
      <c r="B1034">
        <v>69</v>
      </c>
      <c r="C1034" s="13">
        <f>Arrivals!F1034</f>
        <v>4497.6836371767158</v>
      </c>
      <c r="D1034" s="13">
        <f>Arrivals!K1034</f>
        <v>300</v>
      </c>
      <c r="E1034" s="14">
        <f>D1034*8/Settings!$B$28+Settings!$B$29</f>
        <v>24.02</v>
      </c>
      <c r="F1034" s="14">
        <f t="shared" si="244"/>
        <v>4497.6836371767158</v>
      </c>
      <c r="G1034" s="14">
        <f t="shared" si="255"/>
        <v>4464.1200000000026</v>
      </c>
      <c r="H1034" s="14">
        <f t="shared" si="245"/>
        <v>4497.6836371767158</v>
      </c>
      <c r="I1034" s="14">
        <f>MOD(H1034-Settings!$B$32,Settings!$B$33)</f>
        <v>177.68363717671582</v>
      </c>
      <c r="J1034" s="14">
        <f>IF(I1034&lt;Settings!$B$30,IF(Settings!$B$30-I1034&gt;=E1034,H1034,H1034+(Settings!$B$30-I1034)+Settings!$B$31),H1034+(Settings!$B$33-I1034))</f>
        <v>4497.6836371767158</v>
      </c>
      <c r="K1034" s="14">
        <f t="shared" si="246"/>
        <v>4521.7036371767163</v>
      </c>
      <c r="L1034" s="14">
        <f t="shared" si="247"/>
        <v>4521.7036371767163</v>
      </c>
      <c r="M1034" s="14">
        <f t="shared" si="256"/>
        <v>4468.9675266111135</v>
      </c>
      <c r="N1034" s="14">
        <f t="shared" si="248"/>
        <v>4521.7036371767163</v>
      </c>
      <c r="O1034" s="13">
        <f>Arrivals!I1034</f>
        <v>3.8695813582301217</v>
      </c>
      <c r="P1034" s="14">
        <f t="shared" si="249"/>
        <v>4525.5732185349461</v>
      </c>
      <c r="Q1034" s="14">
        <f t="shared" si="250"/>
        <v>27.889581358230316</v>
      </c>
      <c r="R1034" s="14">
        <f t="shared" si="251"/>
        <v>0</v>
      </c>
      <c r="S1034" s="14">
        <f t="shared" si="252"/>
        <v>0</v>
      </c>
      <c r="T1034" s="14">
        <f t="shared" si="253"/>
        <v>0</v>
      </c>
      <c r="U1034" s="14">
        <f t="shared" si="254"/>
        <v>0</v>
      </c>
      <c r="V1034" t="str">
        <f>IF(MOD(C1034-Settings!$B$32,Settings!$B$33)&lt;Settings!$B$30,"Up","Down")</f>
        <v>Up</v>
      </c>
      <c r="W1034" s="15">
        <f>IF(OR(E1034&gt;Settings!$B$30,Q1034&gt;Settings!$B$37),0,1)</f>
        <v>1</v>
      </c>
      <c r="X1034" s="15">
        <f>IF(AND(W1034=1,Q1034&lt;=Settings!$B$36),1,0)</f>
        <v>1</v>
      </c>
    </row>
    <row r="1035" spans="1:24" x14ac:dyDescent="0.25">
      <c r="A1035">
        <v>9</v>
      </c>
      <c r="B1035">
        <v>70</v>
      </c>
      <c r="C1035" s="13">
        <f>Arrivals!F1035</f>
        <v>4602.6020468778415</v>
      </c>
      <c r="D1035" s="13">
        <f>Arrivals!K1035</f>
        <v>300</v>
      </c>
      <c r="E1035" s="14">
        <f>D1035*8/Settings!$B$28+Settings!$B$29</f>
        <v>24.02</v>
      </c>
      <c r="F1035" s="14">
        <f t="shared" si="244"/>
        <v>4602.6020468778415</v>
      </c>
      <c r="G1035" s="14">
        <f t="shared" si="255"/>
        <v>4521.7036371767163</v>
      </c>
      <c r="H1035" s="14">
        <f t="shared" si="245"/>
        <v>4602.6020468778415</v>
      </c>
      <c r="I1035" s="14">
        <f>MOD(H1035-Settings!$B$32,Settings!$B$33)</f>
        <v>282.60204687784153</v>
      </c>
      <c r="J1035" s="14">
        <f>IF(I1035&lt;Settings!$B$30,IF(Settings!$B$30-I1035&gt;=E1035,H1035,H1035+(Settings!$B$30-I1035)+Settings!$B$31),H1035+(Settings!$B$33-I1035))</f>
        <v>4602.6020468778415</v>
      </c>
      <c r="K1035" s="14">
        <f t="shared" si="246"/>
        <v>4626.622046877842</v>
      </c>
      <c r="L1035" s="14">
        <f t="shared" si="247"/>
        <v>4626.622046877842</v>
      </c>
      <c r="M1035" s="14">
        <f t="shared" si="256"/>
        <v>4525.5732185349461</v>
      </c>
      <c r="N1035" s="14">
        <f t="shared" si="248"/>
        <v>4626.622046877842</v>
      </c>
      <c r="O1035" s="13">
        <f>Arrivals!I1035</f>
        <v>0.57921752464117893</v>
      </c>
      <c r="P1035" s="14">
        <f t="shared" si="249"/>
        <v>4627.2012644024835</v>
      </c>
      <c r="Q1035" s="14">
        <f t="shared" si="250"/>
        <v>24.599217524641972</v>
      </c>
      <c r="R1035" s="14">
        <f t="shared" si="251"/>
        <v>0</v>
      </c>
      <c r="S1035" s="14">
        <f t="shared" si="252"/>
        <v>0</v>
      </c>
      <c r="T1035" s="14">
        <f t="shared" si="253"/>
        <v>0</v>
      </c>
      <c r="U1035" s="14">
        <f t="shared" si="254"/>
        <v>0</v>
      </c>
      <c r="V1035" t="str">
        <f>IF(MOD(C1035-Settings!$B$32,Settings!$B$33)&lt;Settings!$B$30,"Up","Down")</f>
        <v>Up</v>
      </c>
      <c r="W1035" s="15">
        <f>IF(OR(E1035&gt;Settings!$B$30,Q1035&gt;Settings!$B$37),0,1)</f>
        <v>1</v>
      </c>
      <c r="X1035" s="15">
        <f>IF(AND(W1035=1,Q1035&lt;=Settings!$B$36),1,0)</f>
        <v>1</v>
      </c>
    </row>
    <row r="1036" spans="1:24" x14ac:dyDescent="0.25">
      <c r="A1036">
        <v>9</v>
      </c>
      <c r="B1036">
        <v>71</v>
      </c>
      <c r="C1036" s="13">
        <f>Arrivals!F1036</f>
        <v>4633.9619419832834</v>
      </c>
      <c r="D1036" s="13">
        <f>Arrivals!K1036</f>
        <v>300</v>
      </c>
      <c r="E1036" s="14">
        <f>D1036*8/Settings!$B$28+Settings!$B$29</f>
        <v>24.02</v>
      </c>
      <c r="F1036" s="14">
        <f t="shared" si="244"/>
        <v>4633.9619419832834</v>
      </c>
      <c r="G1036" s="14">
        <f t="shared" si="255"/>
        <v>4626.622046877842</v>
      </c>
      <c r="H1036" s="14">
        <f t="shared" si="245"/>
        <v>4633.9619419832834</v>
      </c>
      <c r="I1036" s="14">
        <f>MOD(H1036-Settings!$B$32,Settings!$B$33)</f>
        <v>313.9619419832834</v>
      </c>
      <c r="J1036" s="14">
        <f>IF(I1036&lt;Settings!$B$30,IF(Settings!$B$30-I1036&gt;=E1036,H1036,H1036+(Settings!$B$30-I1036)+Settings!$B$31),H1036+(Settings!$B$33-I1036))</f>
        <v>4633.9619419832834</v>
      </c>
      <c r="K1036" s="14">
        <f t="shared" si="246"/>
        <v>4657.9819419832838</v>
      </c>
      <c r="L1036" s="14">
        <f t="shared" si="247"/>
        <v>4657.9819419832838</v>
      </c>
      <c r="M1036" s="14">
        <f t="shared" si="256"/>
        <v>4627.2012644024835</v>
      </c>
      <c r="N1036" s="14">
        <f t="shared" si="248"/>
        <v>4657.9819419832838</v>
      </c>
      <c r="O1036" s="13">
        <f>Arrivals!I1036</f>
        <v>5.1792497129843182</v>
      </c>
      <c r="P1036" s="14">
        <f t="shared" si="249"/>
        <v>4663.1611916962684</v>
      </c>
      <c r="Q1036" s="14">
        <f t="shared" si="250"/>
        <v>29.199249712984965</v>
      </c>
      <c r="R1036" s="14">
        <f t="shared" si="251"/>
        <v>0</v>
      </c>
      <c r="S1036" s="14">
        <f t="shared" si="252"/>
        <v>0</v>
      </c>
      <c r="T1036" s="14">
        <f t="shared" si="253"/>
        <v>0</v>
      </c>
      <c r="U1036" s="14">
        <f t="shared" si="254"/>
        <v>0</v>
      </c>
      <c r="V1036" t="str">
        <f>IF(MOD(C1036-Settings!$B$32,Settings!$B$33)&lt;Settings!$B$30,"Up","Down")</f>
        <v>Up</v>
      </c>
      <c r="W1036" s="15">
        <f>IF(OR(E1036&gt;Settings!$B$30,Q1036&gt;Settings!$B$37),0,1)</f>
        <v>1</v>
      </c>
      <c r="X1036" s="15">
        <f>IF(AND(W1036=1,Q1036&lt;=Settings!$B$36),1,0)</f>
        <v>1</v>
      </c>
    </row>
    <row r="1037" spans="1:24" x14ac:dyDescent="0.25">
      <c r="A1037">
        <v>9</v>
      </c>
      <c r="B1037">
        <v>72</v>
      </c>
      <c r="C1037" s="13">
        <f>Arrivals!F1037</f>
        <v>4673.8764113274619</v>
      </c>
      <c r="D1037" s="13">
        <f>Arrivals!K1037</f>
        <v>300</v>
      </c>
      <c r="E1037" s="14">
        <f>D1037*8/Settings!$B$28+Settings!$B$29</f>
        <v>24.02</v>
      </c>
      <c r="F1037" s="14">
        <f t="shared" si="244"/>
        <v>4673.8764113274619</v>
      </c>
      <c r="G1037" s="14">
        <f t="shared" si="255"/>
        <v>4657.9819419832838</v>
      </c>
      <c r="H1037" s="14">
        <f t="shared" si="245"/>
        <v>4673.8764113274619</v>
      </c>
      <c r="I1037" s="14">
        <f>MOD(H1037-Settings!$B$32,Settings!$B$33)</f>
        <v>353.87641132746194</v>
      </c>
      <c r="J1037" s="14">
        <f>IF(I1037&lt;Settings!$B$30,IF(Settings!$B$30-I1037&gt;=E1037,H1037,H1037+(Settings!$B$30-I1037)+Settings!$B$31),H1037+(Settings!$B$33-I1037))</f>
        <v>4673.8764113274619</v>
      </c>
      <c r="K1037" s="14">
        <f t="shared" si="246"/>
        <v>4697.8964113274624</v>
      </c>
      <c r="L1037" s="14">
        <f t="shared" si="247"/>
        <v>4697.8964113274624</v>
      </c>
      <c r="M1037" s="14">
        <f t="shared" si="256"/>
        <v>4663.1611916962684</v>
      </c>
      <c r="N1037" s="14">
        <f t="shared" si="248"/>
        <v>4697.8964113274624</v>
      </c>
      <c r="O1037" s="13">
        <f>Arrivals!I1037</f>
        <v>5.3127829194934471</v>
      </c>
      <c r="P1037" s="14">
        <f t="shared" si="249"/>
        <v>4703.209194246956</v>
      </c>
      <c r="Q1037" s="14">
        <f t="shared" si="250"/>
        <v>29.332782919494093</v>
      </c>
      <c r="R1037" s="14">
        <f t="shared" si="251"/>
        <v>0</v>
      </c>
      <c r="S1037" s="14">
        <f t="shared" si="252"/>
        <v>0</v>
      </c>
      <c r="T1037" s="14">
        <f t="shared" si="253"/>
        <v>0</v>
      </c>
      <c r="U1037" s="14">
        <f t="shared" si="254"/>
        <v>0</v>
      </c>
      <c r="V1037" t="str">
        <f>IF(MOD(C1037-Settings!$B$32,Settings!$B$33)&lt;Settings!$B$30,"Up","Down")</f>
        <v>Up</v>
      </c>
      <c r="W1037" s="15">
        <f>IF(OR(E1037&gt;Settings!$B$30,Q1037&gt;Settings!$B$37),0,1)</f>
        <v>1</v>
      </c>
      <c r="X1037" s="15">
        <f>IF(AND(W1037=1,Q1037&lt;=Settings!$B$36),1,0)</f>
        <v>1</v>
      </c>
    </row>
    <row r="1038" spans="1:24" x14ac:dyDescent="0.25">
      <c r="A1038">
        <v>9</v>
      </c>
      <c r="B1038">
        <v>73</v>
      </c>
      <c r="C1038" s="13">
        <f>Arrivals!F1038</f>
        <v>4743.9489157477183</v>
      </c>
      <c r="D1038" s="13">
        <f>Arrivals!K1038</f>
        <v>300</v>
      </c>
      <c r="E1038" s="14">
        <f>D1038*8/Settings!$B$28+Settings!$B$29</f>
        <v>24.02</v>
      </c>
      <c r="F1038" s="14">
        <f t="shared" si="244"/>
        <v>4743.9489157477183</v>
      </c>
      <c r="G1038" s="14">
        <f t="shared" si="255"/>
        <v>4697.8964113274624</v>
      </c>
      <c r="H1038" s="14">
        <f t="shared" si="245"/>
        <v>4743.9489157477183</v>
      </c>
      <c r="I1038" s="14">
        <f>MOD(H1038-Settings!$B$32,Settings!$B$33)</f>
        <v>423.94891574771827</v>
      </c>
      <c r="J1038" s="14">
        <f>IF(I1038&lt;Settings!$B$30,IF(Settings!$B$30-I1038&gt;=E1038,H1038,H1038+(Settings!$B$30-I1038)+Settings!$B$31),H1038+(Settings!$B$33-I1038))</f>
        <v>4743.9489157477183</v>
      </c>
      <c r="K1038" s="14">
        <f t="shared" si="246"/>
        <v>4767.9689157477187</v>
      </c>
      <c r="L1038" s="14">
        <f t="shared" si="247"/>
        <v>4767.9689157477187</v>
      </c>
      <c r="M1038" s="14">
        <f t="shared" si="256"/>
        <v>4703.209194246956</v>
      </c>
      <c r="N1038" s="14">
        <f t="shared" si="248"/>
        <v>4767.9689157477187</v>
      </c>
      <c r="O1038" s="13">
        <f>Arrivals!I1038</f>
        <v>9.3455586382450662</v>
      </c>
      <c r="P1038" s="14">
        <f t="shared" si="249"/>
        <v>4777.3144743859639</v>
      </c>
      <c r="Q1038" s="14">
        <f t="shared" si="250"/>
        <v>33.365558638245602</v>
      </c>
      <c r="R1038" s="14">
        <f t="shared" si="251"/>
        <v>0</v>
      </c>
      <c r="S1038" s="14">
        <f t="shared" si="252"/>
        <v>0</v>
      </c>
      <c r="T1038" s="14">
        <f t="shared" si="253"/>
        <v>0</v>
      </c>
      <c r="U1038" s="14">
        <f t="shared" si="254"/>
        <v>0</v>
      </c>
      <c r="V1038" t="str">
        <f>IF(MOD(C1038-Settings!$B$32,Settings!$B$33)&lt;Settings!$B$30,"Up","Down")</f>
        <v>Up</v>
      </c>
      <c r="W1038" s="15">
        <f>IF(OR(E1038&gt;Settings!$B$30,Q1038&gt;Settings!$B$37),0,1)</f>
        <v>1</v>
      </c>
      <c r="X1038" s="15">
        <f>IF(AND(W1038=1,Q1038&lt;=Settings!$B$36),1,0)</f>
        <v>1</v>
      </c>
    </row>
    <row r="1039" spans="1:24" x14ac:dyDescent="0.25">
      <c r="A1039">
        <v>9</v>
      </c>
      <c r="B1039">
        <v>74</v>
      </c>
      <c r="C1039" s="13">
        <f>Arrivals!F1039</f>
        <v>4794.1285361947248</v>
      </c>
      <c r="D1039" s="13">
        <f>Arrivals!K1039</f>
        <v>300</v>
      </c>
      <c r="E1039" s="14">
        <f>D1039*8/Settings!$B$28+Settings!$B$29</f>
        <v>24.02</v>
      </c>
      <c r="F1039" s="14">
        <f t="shared" si="244"/>
        <v>4794.1285361947248</v>
      </c>
      <c r="G1039" s="14">
        <f t="shared" si="255"/>
        <v>4767.9689157477187</v>
      </c>
      <c r="H1039" s="14">
        <f t="shared" si="245"/>
        <v>4794.1285361947248</v>
      </c>
      <c r="I1039" s="14">
        <f>MOD(H1039-Settings!$B$32,Settings!$B$33)</f>
        <v>474.1285361947248</v>
      </c>
      <c r="J1039" s="14">
        <f>IF(I1039&lt;Settings!$B$30,IF(Settings!$B$30-I1039&gt;=E1039,H1039,H1039+(Settings!$B$30-I1039)+Settings!$B$31),H1039+(Settings!$B$33-I1039))</f>
        <v>4794.1285361947248</v>
      </c>
      <c r="K1039" s="14">
        <f t="shared" si="246"/>
        <v>4818.1485361947252</v>
      </c>
      <c r="L1039" s="14">
        <f t="shared" si="247"/>
        <v>4818.1485361947252</v>
      </c>
      <c r="M1039" s="14">
        <f t="shared" si="256"/>
        <v>4777.3144743859639</v>
      </c>
      <c r="N1039" s="14">
        <f t="shared" si="248"/>
        <v>4818.1485361947252</v>
      </c>
      <c r="O1039" s="13">
        <f>Arrivals!I1039</f>
        <v>0.72491860973108635</v>
      </c>
      <c r="P1039" s="14">
        <f t="shared" si="249"/>
        <v>4818.8734548044567</v>
      </c>
      <c r="Q1039" s="14">
        <f t="shared" si="250"/>
        <v>24.74491860973194</v>
      </c>
      <c r="R1039" s="14">
        <f t="shared" si="251"/>
        <v>0</v>
      </c>
      <c r="S1039" s="14">
        <f t="shared" si="252"/>
        <v>0</v>
      </c>
      <c r="T1039" s="14">
        <f t="shared" si="253"/>
        <v>0</v>
      </c>
      <c r="U1039" s="14">
        <f t="shared" si="254"/>
        <v>0</v>
      </c>
      <c r="V1039" t="str">
        <f>IF(MOD(C1039-Settings!$B$32,Settings!$B$33)&lt;Settings!$B$30,"Up","Down")</f>
        <v>Up</v>
      </c>
      <c r="W1039" s="15">
        <f>IF(OR(E1039&gt;Settings!$B$30,Q1039&gt;Settings!$B$37),0,1)</f>
        <v>1</v>
      </c>
      <c r="X1039" s="15">
        <f>IF(AND(W1039=1,Q1039&lt;=Settings!$B$36),1,0)</f>
        <v>1</v>
      </c>
    </row>
    <row r="1040" spans="1:24" x14ac:dyDescent="0.25">
      <c r="A1040">
        <v>9</v>
      </c>
      <c r="B1040">
        <v>75</v>
      </c>
      <c r="C1040" s="13">
        <f>Arrivals!F1040</f>
        <v>4840.9661915343941</v>
      </c>
      <c r="D1040" s="13">
        <f>Arrivals!K1040</f>
        <v>300</v>
      </c>
      <c r="E1040" s="14">
        <f>D1040*8/Settings!$B$28+Settings!$B$29</f>
        <v>24.02</v>
      </c>
      <c r="F1040" s="14">
        <f t="shared" si="244"/>
        <v>4840.9661915343941</v>
      </c>
      <c r="G1040" s="14">
        <f t="shared" si="255"/>
        <v>4818.1485361947252</v>
      </c>
      <c r="H1040" s="14">
        <f t="shared" si="245"/>
        <v>4840.9661915343941</v>
      </c>
      <c r="I1040" s="14">
        <f>MOD(H1040-Settings!$B$32,Settings!$B$33)</f>
        <v>520.96619153439406</v>
      </c>
      <c r="J1040" s="14">
        <f>IF(I1040&lt;Settings!$B$30,IF(Settings!$B$30-I1040&gt;=E1040,H1040,H1040+(Settings!$B$30-I1040)+Settings!$B$31),H1040+(Settings!$B$33-I1040))</f>
        <v>4840.9661915343941</v>
      </c>
      <c r="K1040" s="14">
        <f t="shared" si="246"/>
        <v>4864.9861915343945</v>
      </c>
      <c r="L1040" s="14">
        <f t="shared" si="247"/>
        <v>4864.9861915343945</v>
      </c>
      <c r="M1040" s="14">
        <f t="shared" si="256"/>
        <v>4818.8734548044567</v>
      </c>
      <c r="N1040" s="14">
        <f t="shared" si="248"/>
        <v>4864.9861915343945</v>
      </c>
      <c r="O1040" s="13">
        <f>Arrivals!I1040</f>
        <v>8.0183416707417674</v>
      </c>
      <c r="P1040" s="14">
        <f t="shared" si="249"/>
        <v>4873.0045332051359</v>
      </c>
      <c r="Q1040" s="14">
        <f t="shared" si="250"/>
        <v>32.038341670741829</v>
      </c>
      <c r="R1040" s="14">
        <f t="shared" si="251"/>
        <v>0</v>
      </c>
      <c r="S1040" s="14">
        <f t="shared" si="252"/>
        <v>0</v>
      </c>
      <c r="T1040" s="14">
        <f t="shared" si="253"/>
        <v>0</v>
      </c>
      <c r="U1040" s="14">
        <f t="shared" si="254"/>
        <v>0</v>
      </c>
      <c r="V1040" t="str">
        <f>IF(MOD(C1040-Settings!$B$32,Settings!$B$33)&lt;Settings!$B$30,"Up","Down")</f>
        <v>Up</v>
      </c>
      <c r="W1040" s="15">
        <f>IF(OR(E1040&gt;Settings!$B$30,Q1040&gt;Settings!$B$37),0,1)</f>
        <v>1</v>
      </c>
      <c r="X1040" s="15">
        <f>IF(AND(W1040=1,Q1040&lt;=Settings!$B$36),1,0)</f>
        <v>1</v>
      </c>
    </row>
    <row r="1041" spans="1:24" x14ac:dyDescent="0.25">
      <c r="A1041">
        <v>9</v>
      </c>
      <c r="B1041">
        <v>76</v>
      </c>
      <c r="C1041" s="13">
        <f>Arrivals!F1041</f>
        <v>4872.0036218932055</v>
      </c>
      <c r="D1041" s="13">
        <f>Arrivals!K1041</f>
        <v>300</v>
      </c>
      <c r="E1041" s="14">
        <f>D1041*8/Settings!$B$28+Settings!$B$29</f>
        <v>24.02</v>
      </c>
      <c r="F1041" s="14">
        <f t="shared" si="244"/>
        <v>4872.0036218932055</v>
      </c>
      <c r="G1041" s="14">
        <f t="shared" si="255"/>
        <v>4864.9861915343945</v>
      </c>
      <c r="H1041" s="14">
        <f t="shared" si="245"/>
        <v>4872.0036218932055</v>
      </c>
      <c r="I1041" s="14">
        <f>MOD(H1041-Settings!$B$32,Settings!$B$33)</f>
        <v>552.00362189320549</v>
      </c>
      <c r="J1041" s="14">
        <f>IF(I1041&lt;Settings!$B$30,IF(Settings!$B$30-I1041&gt;=E1041,H1041,H1041+(Settings!$B$30-I1041)+Settings!$B$31),H1041+(Settings!$B$33-I1041))</f>
        <v>4872.0036218932055</v>
      </c>
      <c r="K1041" s="14">
        <f t="shared" si="246"/>
        <v>4896.0236218932059</v>
      </c>
      <c r="L1041" s="14">
        <f t="shared" si="247"/>
        <v>4896.0236218932059</v>
      </c>
      <c r="M1041" s="14">
        <f t="shared" si="256"/>
        <v>4873.0045332051359</v>
      </c>
      <c r="N1041" s="14">
        <f t="shared" si="248"/>
        <v>4896.0236218932059</v>
      </c>
      <c r="O1041" s="13">
        <f>Arrivals!I1041</f>
        <v>6.9929214819741841</v>
      </c>
      <c r="P1041" s="14">
        <f t="shared" si="249"/>
        <v>4903.0165433751799</v>
      </c>
      <c r="Q1041" s="14">
        <f t="shared" si="250"/>
        <v>31.012921481974445</v>
      </c>
      <c r="R1041" s="14">
        <f t="shared" si="251"/>
        <v>0</v>
      </c>
      <c r="S1041" s="14">
        <f t="shared" si="252"/>
        <v>0</v>
      </c>
      <c r="T1041" s="14">
        <f t="shared" si="253"/>
        <v>0</v>
      </c>
      <c r="U1041" s="14">
        <f t="shared" si="254"/>
        <v>0</v>
      </c>
      <c r="V1041" t="str">
        <f>IF(MOD(C1041-Settings!$B$32,Settings!$B$33)&lt;Settings!$B$30,"Up","Down")</f>
        <v>Up</v>
      </c>
      <c r="W1041" s="15">
        <f>IF(OR(E1041&gt;Settings!$B$30,Q1041&gt;Settings!$B$37),0,1)</f>
        <v>1</v>
      </c>
      <c r="X1041" s="15">
        <f>IF(AND(W1041=1,Q1041&lt;=Settings!$B$36),1,0)</f>
        <v>1</v>
      </c>
    </row>
    <row r="1042" spans="1:24" x14ac:dyDescent="0.25">
      <c r="A1042">
        <v>9</v>
      </c>
      <c r="B1042">
        <v>77</v>
      </c>
      <c r="C1042" s="13">
        <f>Arrivals!F1042</f>
        <v>4963.6434594298807</v>
      </c>
      <c r="D1042" s="13">
        <f>Arrivals!K1042</f>
        <v>300</v>
      </c>
      <c r="E1042" s="14">
        <f>D1042*8/Settings!$B$28+Settings!$B$29</f>
        <v>24.02</v>
      </c>
      <c r="F1042" s="14">
        <f t="shared" si="244"/>
        <v>4963.6434594298807</v>
      </c>
      <c r="G1042" s="14">
        <f t="shared" si="255"/>
        <v>4896.0236218932059</v>
      </c>
      <c r="H1042" s="14">
        <f t="shared" si="245"/>
        <v>4963.6434594298807</v>
      </c>
      <c r="I1042" s="14">
        <f>MOD(H1042-Settings!$B$32,Settings!$B$33)</f>
        <v>643.64345942988075</v>
      </c>
      <c r="J1042" s="14">
        <f>IF(I1042&lt;Settings!$B$30,IF(Settings!$B$30-I1042&gt;=E1042,H1042,H1042+(Settings!$B$30-I1042)+Settings!$B$31),H1042+(Settings!$B$33-I1042))</f>
        <v>5040</v>
      </c>
      <c r="K1042" s="14">
        <f t="shared" si="246"/>
        <v>5064.0200000000004</v>
      </c>
      <c r="L1042" s="14">
        <f t="shared" si="247"/>
        <v>5064.0200000000004</v>
      </c>
      <c r="M1042" s="14">
        <f t="shared" si="256"/>
        <v>4903.0165433751799</v>
      </c>
      <c r="N1042" s="14">
        <f t="shared" si="248"/>
        <v>5064.0200000000004</v>
      </c>
      <c r="O1042" s="13">
        <f>Arrivals!I1042</f>
        <v>0.93451163412718663</v>
      </c>
      <c r="P1042" s="14">
        <f t="shared" si="249"/>
        <v>5064.9545116341278</v>
      </c>
      <c r="Q1042" s="14">
        <f t="shared" si="250"/>
        <v>101.31105220424706</v>
      </c>
      <c r="R1042" s="14">
        <f t="shared" si="251"/>
        <v>0</v>
      </c>
      <c r="S1042" s="14">
        <f t="shared" si="252"/>
        <v>76.35654057011925</v>
      </c>
      <c r="T1042" s="14">
        <f t="shared" si="253"/>
        <v>0</v>
      </c>
      <c r="U1042" s="14">
        <f t="shared" si="254"/>
        <v>76.35654057011925</v>
      </c>
      <c r="V1042" t="str">
        <f>IF(MOD(C1042-Settings!$B$32,Settings!$B$33)&lt;Settings!$B$30,"Up","Down")</f>
        <v>Down</v>
      </c>
      <c r="W1042" s="15">
        <f>IF(OR(E1042&gt;Settings!$B$30,Q1042&gt;Settings!$B$37),0,1)</f>
        <v>1</v>
      </c>
      <c r="X1042" s="15">
        <f>IF(AND(W1042=1,Q1042&lt;=Settings!$B$36),1,0)</f>
        <v>1</v>
      </c>
    </row>
    <row r="1043" spans="1:24" x14ac:dyDescent="0.25">
      <c r="A1043">
        <v>9</v>
      </c>
      <c r="B1043">
        <v>78</v>
      </c>
      <c r="C1043" s="13">
        <f>Arrivals!F1043</f>
        <v>5152.9519732176195</v>
      </c>
      <c r="D1043" s="13">
        <f>Arrivals!K1043</f>
        <v>300</v>
      </c>
      <c r="E1043" s="14">
        <f>D1043*8/Settings!$B$28+Settings!$B$29</f>
        <v>24.02</v>
      </c>
      <c r="F1043" s="14">
        <f t="shared" si="244"/>
        <v>5152.9519732176195</v>
      </c>
      <c r="G1043" s="14">
        <f t="shared" si="255"/>
        <v>5064.0200000000004</v>
      </c>
      <c r="H1043" s="14">
        <f t="shared" si="245"/>
        <v>5152.9519732176195</v>
      </c>
      <c r="I1043" s="14">
        <f>MOD(H1043-Settings!$B$32,Settings!$B$33)</f>
        <v>112.95197321761952</v>
      </c>
      <c r="J1043" s="14">
        <f>IF(I1043&lt;Settings!$B$30,IF(Settings!$B$30-I1043&gt;=E1043,H1043,H1043+(Settings!$B$30-I1043)+Settings!$B$31),H1043+(Settings!$B$33-I1043))</f>
        <v>5152.9519732176195</v>
      </c>
      <c r="K1043" s="14">
        <f t="shared" si="246"/>
        <v>5176.97197321762</v>
      </c>
      <c r="L1043" s="14">
        <f t="shared" si="247"/>
        <v>5176.97197321762</v>
      </c>
      <c r="M1043" s="14">
        <f t="shared" si="256"/>
        <v>5064.9545116341278</v>
      </c>
      <c r="N1043" s="14">
        <f t="shared" si="248"/>
        <v>5176.97197321762</v>
      </c>
      <c r="O1043" s="13">
        <f>Arrivals!I1043</f>
        <v>3.9994211414623777</v>
      </c>
      <c r="P1043" s="14">
        <f t="shared" si="249"/>
        <v>5180.9713943590823</v>
      </c>
      <c r="Q1043" s="14">
        <f t="shared" si="250"/>
        <v>28.019421141462772</v>
      </c>
      <c r="R1043" s="14">
        <f t="shared" si="251"/>
        <v>0</v>
      </c>
      <c r="S1043" s="14">
        <f t="shared" si="252"/>
        <v>0</v>
      </c>
      <c r="T1043" s="14">
        <f t="shared" si="253"/>
        <v>0</v>
      </c>
      <c r="U1043" s="14">
        <f t="shared" si="254"/>
        <v>0</v>
      </c>
      <c r="V1043" t="str">
        <f>IF(MOD(C1043-Settings!$B$32,Settings!$B$33)&lt;Settings!$B$30,"Up","Down")</f>
        <v>Up</v>
      </c>
      <c r="W1043" s="15">
        <f>IF(OR(E1043&gt;Settings!$B$30,Q1043&gt;Settings!$B$37),0,1)</f>
        <v>1</v>
      </c>
      <c r="X1043" s="15">
        <f>IF(AND(W1043=1,Q1043&lt;=Settings!$B$36),1,0)</f>
        <v>1</v>
      </c>
    </row>
    <row r="1044" spans="1:24" x14ac:dyDescent="0.25">
      <c r="A1044">
        <v>9</v>
      </c>
      <c r="B1044">
        <v>79</v>
      </c>
      <c r="C1044" s="13">
        <f>Arrivals!F1044</f>
        <v>5191.9657015777011</v>
      </c>
      <c r="D1044" s="13">
        <f>Arrivals!K1044</f>
        <v>300</v>
      </c>
      <c r="E1044" s="14">
        <f>D1044*8/Settings!$B$28+Settings!$B$29</f>
        <v>24.02</v>
      </c>
      <c r="F1044" s="14">
        <f t="shared" si="244"/>
        <v>5191.9657015777011</v>
      </c>
      <c r="G1044" s="14">
        <f t="shared" si="255"/>
        <v>5176.97197321762</v>
      </c>
      <c r="H1044" s="14">
        <f t="shared" si="245"/>
        <v>5191.9657015777011</v>
      </c>
      <c r="I1044" s="14">
        <f>MOD(H1044-Settings!$B$32,Settings!$B$33)</f>
        <v>151.96570157770111</v>
      </c>
      <c r="J1044" s="14">
        <f>IF(I1044&lt;Settings!$B$30,IF(Settings!$B$30-I1044&gt;=E1044,H1044,H1044+(Settings!$B$30-I1044)+Settings!$B$31),H1044+(Settings!$B$33-I1044))</f>
        <v>5191.9657015777011</v>
      </c>
      <c r="K1044" s="14">
        <f t="shared" si="246"/>
        <v>5215.9857015777015</v>
      </c>
      <c r="L1044" s="14">
        <f t="shared" si="247"/>
        <v>5215.9857015777015</v>
      </c>
      <c r="M1044" s="14">
        <f t="shared" si="256"/>
        <v>5180.9713943590823</v>
      </c>
      <c r="N1044" s="14">
        <f t="shared" si="248"/>
        <v>5215.9857015777015</v>
      </c>
      <c r="O1044" s="13">
        <f>Arrivals!I1044</f>
        <v>0.67558829772690465</v>
      </c>
      <c r="P1044" s="14">
        <f t="shared" si="249"/>
        <v>5216.6612898754283</v>
      </c>
      <c r="Q1044" s="14">
        <f t="shared" si="250"/>
        <v>24.695588297727227</v>
      </c>
      <c r="R1044" s="14">
        <f t="shared" si="251"/>
        <v>0</v>
      </c>
      <c r="S1044" s="14">
        <f t="shared" si="252"/>
        <v>0</v>
      </c>
      <c r="T1044" s="14">
        <f t="shared" si="253"/>
        <v>0</v>
      </c>
      <c r="U1044" s="14">
        <f t="shared" si="254"/>
        <v>0</v>
      </c>
      <c r="V1044" t="str">
        <f>IF(MOD(C1044-Settings!$B$32,Settings!$B$33)&lt;Settings!$B$30,"Up","Down")</f>
        <v>Up</v>
      </c>
      <c r="W1044" s="15">
        <f>IF(OR(E1044&gt;Settings!$B$30,Q1044&gt;Settings!$B$37),0,1)</f>
        <v>1</v>
      </c>
      <c r="X1044" s="15">
        <f>IF(AND(W1044=1,Q1044&lt;=Settings!$B$36),1,0)</f>
        <v>1</v>
      </c>
    </row>
    <row r="1045" spans="1:24" x14ac:dyDescent="0.25">
      <c r="A1045">
        <v>9</v>
      </c>
      <c r="B1045">
        <v>80</v>
      </c>
      <c r="C1045" s="13">
        <f>Arrivals!F1045</f>
        <v>5439.886724878017</v>
      </c>
      <c r="D1045" s="13">
        <f>Arrivals!K1045</f>
        <v>300</v>
      </c>
      <c r="E1045" s="14">
        <f>D1045*8/Settings!$B$28+Settings!$B$29</f>
        <v>24.02</v>
      </c>
      <c r="F1045" s="14">
        <f t="shared" si="244"/>
        <v>5439.886724878017</v>
      </c>
      <c r="G1045" s="14">
        <f t="shared" si="255"/>
        <v>5215.9857015777015</v>
      </c>
      <c r="H1045" s="14">
        <f t="shared" si="245"/>
        <v>5439.886724878017</v>
      </c>
      <c r="I1045" s="14">
        <f>MOD(H1045-Settings!$B$32,Settings!$B$33)</f>
        <v>399.88672487801705</v>
      </c>
      <c r="J1045" s="14">
        <f>IF(I1045&lt;Settings!$B$30,IF(Settings!$B$30-I1045&gt;=E1045,H1045,H1045+(Settings!$B$30-I1045)+Settings!$B$31),H1045+(Settings!$B$33-I1045))</f>
        <v>5439.886724878017</v>
      </c>
      <c r="K1045" s="14">
        <f t="shared" si="246"/>
        <v>5463.9067248780175</v>
      </c>
      <c r="L1045" s="14">
        <f t="shared" si="247"/>
        <v>5463.9067248780175</v>
      </c>
      <c r="M1045" s="14">
        <f t="shared" si="256"/>
        <v>5216.6612898754283</v>
      </c>
      <c r="N1045" s="14">
        <f t="shared" si="248"/>
        <v>5463.9067248780175</v>
      </c>
      <c r="O1045" s="13">
        <f>Arrivals!I1045</f>
        <v>8.4114947530310697</v>
      </c>
      <c r="P1045" s="14">
        <f t="shared" si="249"/>
        <v>5472.3182196310481</v>
      </c>
      <c r="Q1045" s="14">
        <f t="shared" si="250"/>
        <v>32.431494753031075</v>
      </c>
      <c r="R1045" s="14">
        <f t="shared" si="251"/>
        <v>0</v>
      </c>
      <c r="S1045" s="14">
        <f t="shared" si="252"/>
        <v>0</v>
      </c>
      <c r="T1045" s="14">
        <f t="shared" si="253"/>
        <v>0</v>
      </c>
      <c r="U1045" s="14">
        <f t="shared" si="254"/>
        <v>0</v>
      </c>
      <c r="V1045" t="str">
        <f>IF(MOD(C1045-Settings!$B$32,Settings!$B$33)&lt;Settings!$B$30,"Up","Down")</f>
        <v>Up</v>
      </c>
      <c r="W1045" s="15">
        <f>IF(OR(E1045&gt;Settings!$B$30,Q1045&gt;Settings!$B$37),0,1)</f>
        <v>1</v>
      </c>
      <c r="X1045" s="15">
        <f>IF(AND(W1045=1,Q1045&lt;=Settings!$B$36),1,0)</f>
        <v>1</v>
      </c>
    </row>
    <row r="1046" spans="1:24" x14ac:dyDescent="0.25">
      <c r="A1046">
        <v>9</v>
      </c>
      <c r="B1046">
        <v>81</v>
      </c>
      <c r="C1046" s="13">
        <f>Arrivals!F1046</f>
        <v>5456.3313134608316</v>
      </c>
      <c r="D1046" s="13">
        <f>Arrivals!K1046</f>
        <v>300</v>
      </c>
      <c r="E1046" s="14">
        <f>D1046*8/Settings!$B$28+Settings!$B$29</f>
        <v>24.02</v>
      </c>
      <c r="F1046" s="14">
        <f t="shared" si="244"/>
        <v>5456.3313134608316</v>
      </c>
      <c r="G1046" s="14">
        <f t="shared" si="255"/>
        <v>5463.9067248780175</v>
      </c>
      <c r="H1046" s="14">
        <f t="shared" si="245"/>
        <v>5463.9067248780175</v>
      </c>
      <c r="I1046" s="14">
        <f>MOD(H1046-Settings!$B$32,Settings!$B$33)</f>
        <v>423.90672487801749</v>
      </c>
      <c r="J1046" s="14">
        <f>IF(I1046&lt;Settings!$B$30,IF(Settings!$B$30-I1046&gt;=E1046,H1046,H1046+(Settings!$B$30-I1046)+Settings!$B$31),H1046+(Settings!$B$33-I1046))</f>
        <v>5463.9067248780175</v>
      </c>
      <c r="K1046" s="14">
        <f t="shared" si="246"/>
        <v>5487.9267248780179</v>
      </c>
      <c r="L1046" s="14">
        <f t="shared" si="247"/>
        <v>5487.9267248780179</v>
      </c>
      <c r="M1046" s="14">
        <f t="shared" si="256"/>
        <v>5472.3182196310481</v>
      </c>
      <c r="N1046" s="14">
        <f t="shared" si="248"/>
        <v>5487.9267248780179</v>
      </c>
      <c r="O1046" s="13">
        <f>Arrivals!I1046</f>
        <v>6.0698165180005033</v>
      </c>
      <c r="P1046" s="14">
        <f t="shared" si="249"/>
        <v>5493.9965413960181</v>
      </c>
      <c r="Q1046" s="14">
        <f t="shared" si="250"/>
        <v>37.665227935186522</v>
      </c>
      <c r="R1046" s="14">
        <f t="shared" si="251"/>
        <v>7.5754114171859328</v>
      </c>
      <c r="S1046" s="14">
        <f t="shared" si="252"/>
        <v>0</v>
      </c>
      <c r="T1046" s="14">
        <f t="shared" si="253"/>
        <v>0</v>
      </c>
      <c r="U1046" s="14">
        <f t="shared" si="254"/>
        <v>7.5754114171859328</v>
      </c>
      <c r="V1046" t="str">
        <f>IF(MOD(C1046-Settings!$B$32,Settings!$B$33)&lt;Settings!$B$30,"Up","Down")</f>
        <v>Up</v>
      </c>
      <c r="W1046" s="15">
        <f>IF(OR(E1046&gt;Settings!$B$30,Q1046&gt;Settings!$B$37),0,1)</f>
        <v>1</v>
      </c>
      <c r="X1046" s="15">
        <f>IF(AND(W1046=1,Q1046&lt;=Settings!$B$36),1,0)</f>
        <v>1</v>
      </c>
    </row>
    <row r="1047" spans="1:24" x14ac:dyDescent="0.25">
      <c r="A1047">
        <v>9</v>
      </c>
      <c r="B1047">
        <v>82</v>
      </c>
      <c r="C1047" s="13">
        <f>Arrivals!F1047</f>
        <v>5461.0776610880475</v>
      </c>
      <c r="D1047" s="13">
        <f>Arrivals!K1047</f>
        <v>300</v>
      </c>
      <c r="E1047" s="14">
        <f>D1047*8/Settings!$B$28+Settings!$B$29</f>
        <v>24.02</v>
      </c>
      <c r="F1047" s="14">
        <f t="shared" si="244"/>
        <v>5461.0776610880475</v>
      </c>
      <c r="G1047" s="14">
        <f t="shared" si="255"/>
        <v>5487.9267248780179</v>
      </c>
      <c r="H1047" s="14">
        <f t="shared" si="245"/>
        <v>5487.9267248780179</v>
      </c>
      <c r="I1047" s="14">
        <f>MOD(H1047-Settings!$B$32,Settings!$B$33)</f>
        <v>447.92672487801792</v>
      </c>
      <c r="J1047" s="14">
        <f>IF(I1047&lt;Settings!$B$30,IF(Settings!$B$30-I1047&gt;=E1047,H1047,H1047+(Settings!$B$30-I1047)+Settings!$B$31),H1047+(Settings!$B$33-I1047))</f>
        <v>5487.9267248780179</v>
      </c>
      <c r="K1047" s="14">
        <f t="shared" si="246"/>
        <v>5511.9467248780184</v>
      </c>
      <c r="L1047" s="14">
        <f t="shared" si="247"/>
        <v>5511.9467248780184</v>
      </c>
      <c r="M1047" s="14">
        <f t="shared" si="256"/>
        <v>5493.9965413960181</v>
      </c>
      <c r="N1047" s="14">
        <f t="shared" si="248"/>
        <v>5511.9467248780184</v>
      </c>
      <c r="O1047" s="13">
        <f>Arrivals!I1047</f>
        <v>5.3737313238428586</v>
      </c>
      <c r="P1047" s="14">
        <f t="shared" si="249"/>
        <v>5517.3204562018609</v>
      </c>
      <c r="Q1047" s="14">
        <f t="shared" si="250"/>
        <v>56.242795113813372</v>
      </c>
      <c r="R1047" s="14">
        <f t="shared" si="251"/>
        <v>26.849063789970387</v>
      </c>
      <c r="S1047" s="14">
        <f t="shared" si="252"/>
        <v>0</v>
      </c>
      <c r="T1047" s="14">
        <f t="shared" si="253"/>
        <v>0</v>
      </c>
      <c r="U1047" s="14">
        <f t="shared" si="254"/>
        <v>26.849063789970387</v>
      </c>
      <c r="V1047" t="str">
        <f>IF(MOD(C1047-Settings!$B$32,Settings!$B$33)&lt;Settings!$B$30,"Up","Down")</f>
        <v>Up</v>
      </c>
      <c r="W1047" s="15">
        <f>IF(OR(E1047&gt;Settings!$B$30,Q1047&gt;Settings!$B$37),0,1)</f>
        <v>1</v>
      </c>
      <c r="X1047" s="15">
        <f>IF(AND(W1047=1,Q1047&lt;=Settings!$B$36),1,0)</f>
        <v>1</v>
      </c>
    </row>
    <row r="1048" spans="1:24" x14ac:dyDescent="0.25">
      <c r="A1048">
        <v>9</v>
      </c>
      <c r="B1048">
        <v>83</v>
      </c>
      <c r="C1048" s="13">
        <f>Arrivals!F1048</f>
        <v>5482.8147848772751</v>
      </c>
      <c r="D1048" s="13">
        <f>Arrivals!K1048</f>
        <v>300</v>
      </c>
      <c r="E1048" s="14">
        <f>D1048*8/Settings!$B$28+Settings!$B$29</f>
        <v>24.02</v>
      </c>
      <c r="F1048" s="14">
        <f t="shared" si="244"/>
        <v>5482.8147848772751</v>
      </c>
      <c r="G1048" s="14">
        <f t="shared" si="255"/>
        <v>5511.9467248780184</v>
      </c>
      <c r="H1048" s="14">
        <f t="shared" si="245"/>
        <v>5511.9467248780184</v>
      </c>
      <c r="I1048" s="14">
        <f>MOD(H1048-Settings!$B$32,Settings!$B$33)</f>
        <v>471.94672487801836</v>
      </c>
      <c r="J1048" s="14">
        <f>IF(I1048&lt;Settings!$B$30,IF(Settings!$B$30-I1048&gt;=E1048,H1048,H1048+(Settings!$B$30-I1048)+Settings!$B$31),H1048+(Settings!$B$33-I1048))</f>
        <v>5511.9467248780184</v>
      </c>
      <c r="K1048" s="14">
        <f t="shared" si="246"/>
        <v>5535.9667248780188</v>
      </c>
      <c r="L1048" s="14">
        <f t="shared" si="247"/>
        <v>5535.9667248780188</v>
      </c>
      <c r="M1048" s="14">
        <f t="shared" si="256"/>
        <v>5517.3204562018609</v>
      </c>
      <c r="N1048" s="14">
        <f t="shared" si="248"/>
        <v>5535.9667248780188</v>
      </c>
      <c r="O1048" s="13">
        <f>Arrivals!I1048</f>
        <v>1.1045303422597699</v>
      </c>
      <c r="P1048" s="14">
        <f t="shared" si="249"/>
        <v>5537.0712552202785</v>
      </c>
      <c r="Q1048" s="14">
        <f t="shared" si="250"/>
        <v>54.256470343003457</v>
      </c>
      <c r="R1048" s="14">
        <f t="shared" si="251"/>
        <v>29.131940000743271</v>
      </c>
      <c r="S1048" s="14">
        <f t="shared" si="252"/>
        <v>0</v>
      </c>
      <c r="T1048" s="14">
        <f t="shared" si="253"/>
        <v>0</v>
      </c>
      <c r="U1048" s="14">
        <f t="shared" si="254"/>
        <v>29.131940000743271</v>
      </c>
      <c r="V1048" t="str">
        <f>IF(MOD(C1048-Settings!$B$32,Settings!$B$33)&lt;Settings!$B$30,"Up","Down")</f>
        <v>Up</v>
      </c>
      <c r="W1048" s="15">
        <f>IF(OR(E1048&gt;Settings!$B$30,Q1048&gt;Settings!$B$37),0,1)</f>
        <v>1</v>
      </c>
      <c r="X1048" s="15">
        <f>IF(AND(W1048=1,Q1048&lt;=Settings!$B$36),1,0)</f>
        <v>1</v>
      </c>
    </row>
    <row r="1049" spans="1:24" x14ac:dyDescent="0.25">
      <c r="A1049">
        <v>9</v>
      </c>
      <c r="B1049">
        <v>84</v>
      </c>
      <c r="C1049" s="13">
        <f>Arrivals!F1049</f>
        <v>5635.5676503918039</v>
      </c>
      <c r="D1049" s="13">
        <f>Arrivals!K1049</f>
        <v>300</v>
      </c>
      <c r="E1049" s="14">
        <f>D1049*8/Settings!$B$28+Settings!$B$29</f>
        <v>24.02</v>
      </c>
      <c r="F1049" s="14">
        <f t="shared" si="244"/>
        <v>5635.5676503918039</v>
      </c>
      <c r="G1049" s="14">
        <f t="shared" si="255"/>
        <v>5535.9667248780188</v>
      </c>
      <c r="H1049" s="14">
        <f t="shared" si="245"/>
        <v>5635.5676503918039</v>
      </c>
      <c r="I1049" s="14">
        <f>MOD(H1049-Settings!$B$32,Settings!$B$33)</f>
        <v>595.56765039180391</v>
      </c>
      <c r="J1049" s="14">
        <f>IF(I1049&lt;Settings!$B$30,IF(Settings!$B$30-I1049&gt;=E1049,H1049,H1049+(Settings!$B$30-I1049)+Settings!$B$31),H1049+(Settings!$B$33-I1049))</f>
        <v>5760</v>
      </c>
      <c r="K1049" s="14">
        <f t="shared" si="246"/>
        <v>5784.02</v>
      </c>
      <c r="L1049" s="14">
        <f t="shared" si="247"/>
        <v>5784.02</v>
      </c>
      <c r="M1049" s="14">
        <f t="shared" si="256"/>
        <v>5537.0712552202785</v>
      </c>
      <c r="N1049" s="14">
        <f t="shared" si="248"/>
        <v>5784.02</v>
      </c>
      <c r="O1049" s="13">
        <f>Arrivals!I1049</f>
        <v>1.5536841261883925</v>
      </c>
      <c r="P1049" s="14">
        <f t="shared" si="249"/>
        <v>5785.5736841261887</v>
      </c>
      <c r="Q1049" s="14">
        <f t="shared" si="250"/>
        <v>150.0060337343848</v>
      </c>
      <c r="R1049" s="14">
        <f t="shared" si="251"/>
        <v>0</v>
      </c>
      <c r="S1049" s="14">
        <f t="shared" si="252"/>
        <v>124.43234960819609</v>
      </c>
      <c r="T1049" s="14">
        <f t="shared" si="253"/>
        <v>0</v>
      </c>
      <c r="U1049" s="14">
        <f t="shared" si="254"/>
        <v>124.43234960819609</v>
      </c>
      <c r="V1049" t="str">
        <f>IF(MOD(C1049-Settings!$B$32,Settings!$B$33)&lt;Settings!$B$30,"Up","Down")</f>
        <v>Up</v>
      </c>
      <c r="W1049" s="15">
        <f>IF(OR(E1049&gt;Settings!$B$30,Q1049&gt;Settings!$B$37),0,1)</f>
        <v>1</v>
      </c>
      <c r="X1049" s="15">
        <f>IF(AND(W1049=1,Q1049&lt;=Settings!$B$36),1,0)</f>
        <v>0</v>
      </c>
    </row>
    <row r="1050" spans="1:24" x14ac:dyDescent="0.25">
      <c r="A1050">
        <v>9</v>
      </c>
      <c r="B1050">
        <v>85</v>
      </c>
      <c r="C1050" s="13">
        <f>Arrivals!F1050</f>
        <v>5654.0385065895289</v>
      </c>
      <c r="D1050" s="13">
        <f>Arrivals!K1050</f>
        <v>300</v>
      </c>
      <c r="E1050" s="14">
        <f>D1050*8/Settings!$B$28+Settings!$B$29</f>
        <v>24.02</v>
      </c>
      <c r="F1050" s="14">
        <f t="shared" si="244"/>
        <v>5654.0385065895289</v>
      </c>
      <c r="G1050" s="14">
        <f t="shared" si="255"/>
        <v>5784.02</v>
      </c>
      <c r="H1050" s="14">
        <f t="shared" si="245"/>
        <v>5784.02</v>
      </c>
      <c r="I1050" s="14">
        <f>MOD(H1050-Settings!$B$32,Settings!$B$33)</f>
        <v>24.020000000000437</v>
      </c>
      <c r="J1050" s="14">
        <f>IF(I1050&lt;Settings!$B$30,IF(Settings!$B$30-I1050&gt;=E1050,H1050,H1050+(Settings!$B$30-I1050)+Settings!$B$31),H1050+(Settings!$B$33-I1050))</f>
        <v>5784.02</v>
      </c>
      <c r="K1050" s="14">
        <f t="shared" si="246"/>
        <v>5808.0400000000009</v>
      </c>
      <c r="L1050" s="14">
        <f t="shared" si="247"/>
        <v>5808.0400000000009</v>
      </c>
      <c r="M1050" s="14">
        <f t="shared" si="256"/>
        <v>5785.5736841261887</v>
      </c>
      <c r="N1050" s="14">
        <f t="shared" si="248"/>
        <v>5808.0400000000009</v>
      </c>
      <c r="O1050" s="13">
        <f>Arrivals!I1050</f>
        <v>5.1402990388699292</v>
      </c>
      <c r="P1050" s="14">
        <f t="shared" si="249"/>
        <v>5813.1802990388705</v>
      </c>
      <c r="Q1050" s="14">
        <f t="shared" si="250"/>
        <v>159.14179244934166</v>
      </c>
      <c r="R1050" s="14">
        <f t="shared" si="251"/>
        <v>129.98149341047156</v>
      </c>
      <c r="S1050" s="14">
        <f t="shared" si="252"/>
        <v>0</v>
      </c>
      <c r="T1050" s="14">
        <f t="shared" si="253"/>
        <v>0</v>
      </c>
      <c r="U1050" s="14">
        <f t="shared" si="254"/>
        <v>129.98149341047156</v>
      </c>
      <c r="V1050" t="str">
        <f>IF(MOD(C1050-Settings!$B$32,Settings!$B$33)&lt;Settings!$B$30,"Up","Down")</f>
        <v>Down</v>
      </c>
      <c r="W1050" s="15">
        <f>IF(OR(E1050&gt;Settings!$B$30,Q1050&gt;Settings!$B$37),0,1)</f>
        <v>1</v>
      </c>
      <c r="X1050" s="15">
        <f>IF(AND(W1050=1,Q1050&lt;=Settings!$B$36),1,0)</f>
        <v>0</v>
      </c>
    </row>
    <row r="1051" spans="1:24" x14ac:dyDescent="0.25">
      <c r="A1051">
        <v>9</v>
      </c>
      <c r="B1051">
        <v>86</v>
      </c>
      <c r="C1051" s="13">
        <f>Arrivals!F1051</f>
        <v>5684.2640546941611</v>
      </c>
      <c r="D1051" s="13">
        <f>Arrivals!K1051</f>
        <v>300</v>
      </c>
      <c r="E1051" s="14">
        <f>D1051*8/Settings!$B$28+Settings!$B$29</f>
        <v>24.02</v>
      </c>
      <c r="F1051" s="14">
        <f t="shared" si="244"/>
        <v>5684.2640546941611</v>
      </c>
      <c r="G1051" s="14">
        <f t="shared" si="255"/>
        <v>5808.0400000000009</v>
      </c>
      <c r="H1051" s="14">
        <f t="shared" si="245"/>
        <v>5808.0400000000009</v>
      </c>
      <c r="I1051" s="14">
        <f>MOD(H1051-Settings!$B$32,Settings!$B$33)</f>
        <v>48.040000000000873</v>
      </c>
      <c r="J1051" s="14">
        <f>IF(I1051&lt;Settings!$B$30,IF(Settings!$B$30-I1051&gt;=E1051,H1051,H1051+(Settings!$B$30-I1051)+Settings!$B$31),H1051+(Settings!$B$33-I1051))</f>
        <v>5808.0400000000009</v>
      </c>
      <c r="K1051" s="14">
        <f t="shared" si="246"/>
        <v>5832.0600000000013</v>
      </c>
      <c r="L1051" s="14">
        <f t="shared" si="247"/>
        <v>5832.0600000000013</v>
      </c>
      <c r="M1051" s="14">
        <f t="shared" si="256"/>
        <v>5813.1802990388705</v>
      </c>
      <c r="N1051" s="14">
        <f t="shared" si="248"/>
        <v>5832.0600000000013</v>
      </c>
      <c r="O1051" s="13">
        <f>Arrivals!I1051</f>
        <v>4.573212625693019</v>
      </c>
      <c r="P1051" s="14">
        <f t="shared" si="249"/>
        <v>5836.6332126256939</v>
      </c>
      <c r="Q1051" s="14">
        <f t="shared" si="250"/>
        <v>152.36915793153275</v>
      </c>
      <c r="R1051" s="14">
        <f t="shared" si="251"/>
        <v>123.77594530583974</v>
      </c>
      <c r="S1051" s="14">
        <f t="shared" si="252"/>
        <v>0</v>
      </c>
      <c r="T1051" s="14">
        <f t="shared" si="253"/>
        <v>0</v>
      </c>
      <c r="U1051" s="14">
        <f t="shared" si="254"/>
        <v>123.77594530583974</v>
      </c>
      <c r="V1051" t="str">
        <f>IF(MOD(C1051-Settings!$B$32,Settings!$B$33)&lt;Settings!$B$30,"Up","Down")</f>
        <v>Down</v>
      </c>
      <c r="W1051" s="15">
        <f>IF(OR(E1051&gt;Settings!$B$30,Q1051&gt;Settings!$B$37),0,1)</f>
        <v>1</v>
      </c>
      <c r="X1051" s="15">
        <f>IF(AND(W1051=1,Q1051&lt;=Settings!$B$36),1,0)</f>
        <v>0</v>
      </c>
    </row>
    <row r="1052" spans="1:24" x14ac:dyDescent="0.25">
      <c r="A1052">
        <v>9</v>
      </c>
      <c r="B1052">
        <v>87</v>
      </c>
      <c r="C1052" s="13">
        <f>Arrivals!F1052</f>
        <v>5704.6229646227393</v>
      </c>
      <c r="D1052" s="13">
        <f>Arrivals!K1052</f>
        <v>300</v>
      </c>
      <c r="E1052" s="14">
        <f>D1052*8/Settings!$B$28+Settings!$B$29</f>
        <v>24.02</v>
      </c>
      <c r="F1052" s="14">
        <f t="shared" si="244"/>
        <v>5704.6229646227393</v>
      </c>
      <c r="G1052" s="14">
        <f t="shared" si="255"/>
        <v>5832.0600000000013</v>
      </c>
      <c r="H1052" s="14">
        <f t="shared" si="245"/>
        <v>5832.0600000000013</v>
      </c>
      <c r="I1052" s="14">
        <f>MOD(H1052-Settings!$B$32,Settings!$B$33)</f>
        <v>72.06000000000131</v>
      </c>
      <c r="J1052" s="14">
        <f>IF(I1052&lt;Settings!$B$30,IF(Settings!$B$30-I1052&gt;=E1052,H1052,H1052+(Settings!$B$30-I1052)+Settings!$B$31),H1052+(Settings!$B$33-I1052))</f>
        <v>5832.0600000000013</v>
      </c>
      <c r="K1052" s="14">
        <f t="shared" si="246"/>
        <v>5856.0800000000017</v>
      </c>
      <c r="L1052" s="14">
        <f t="shared" si="247"/>
        <v>5856.0800000000017</v>
      </c>
      <c r="M1052" s="14">
        <f t="shared" si="256"/>
        <v>5836.6332126256939</v>
      </c>
      <c r="N1052" s="14">
        <f t="shared" si="248"/>
        <v>5856.0800000000017</v>
      </c>
      <c r="O1052" s="13">
        <f>Arrivals!I1052</f>
        <v>2.9991191359538787</v>
      </c>
      <c r="P1052" s="14">
        <f t="shared" si="249"/>
        <v>5859.0791191359558</v>
      </c>
      <c r="Q1052" s="14">
        <f t="shared" si="250"/>
        <v>154.45615451321646</v>
      </c>
      <c r="R1052" s="14">
        <f t="shared" si="251"/>
        <v>127.43703537726196</v>
      </c>
      <c r="S1052" s="14">
        <f t="shared" si="252"/>
        <v>0</v>
      </c>
      <c r="T1052" s="14">
        <f t="shared" si="253"/>
        <v>0</v>
      </c>
      <c r="U1052" s="14">
        <f t="shared" si="254"/>
        <v>127.43703537726196</v>
      </c>
      <c r="V1052" t="str">
        <f>IF(MOD(C1052-Settings!$B$32,Settings!$B$33)&lt;Settings!$B$30,"Up","Down")</f>
        <v>Down</v>
      </c>
      <c r="W1052" s="15">
        <f>IF(OR(E1052&gt;Settings!$B$30,Q1052&gt;Settings!$B$37),0,1)</f>
        <v>1</v>
      </c>
      <c r="X1052" s="15">
        <f>IF(AND(W1052=1,Q1052&lt;=Settings!$B$36),1,0)</f>
        <v>0</v>
      </c>
    </row>
    <row r="1053" spans="1:24" x14ac:dyDescent="0.25">
      <c r="A1053">
        <v>9</v>
      </c>
      <c r="B1053">
        <v>88</v>
      </c>
      <c r="C1053" s="13">
        <f>Arrivals!F1053</f>
        <v>5709.6841399219475</v>
      </c>
      <c r="D1053" s="13">
        <f>Arrivals!K1053</f>
        <v>300</v>
      </c>
      <c r="E1053" s="14">
        <f>D1053*8/Settings!$B$28+Settings!$B$29</f>
        <v>24.02</v>
      </c>
      <c r="F1053" s="14">
        <f t="shared" si="244"/>
        <v>5709.6841399219475</v>
      </c>
      <c r="G1053" s="14">
        <f t="shared" si="255"/>
        <v>5856.0800000000017</v>
      </c>
      <c r="H1053" s="14">
        <f t="shared" si="245"/>
        <v>5856.0800000000017</v>
      </c>
      <c r="I1053" s="14">
        <f>MOD(H1053-Settings!$B$32,Settings!$B$33)</f>
        <v>96.080000000001746</v>
      </c>
      <c r="J1053" s="14">
        <f>IF(I1053&lt;Settings!$B$30,IF(Settings!$B$30-I1053&gt;=E1053,H1053,H1053+(Settings!$B$30-I1053)+Settings!$B$31),H1053+(Settings!$B$33-I1053))</f>
        <v>5856.0800000000017</v>
      </c>
      <c r="K1053" s="14">
        <f t="shared" si="246"/>
        <v>5880.1000000000022</v>
      </c>
      <c r="L1053" s="14">
        <f t="shared" si="247"/>
        <v>5880.1000000000022</v>
      </c>
      <c r="M1053" s="14">
        <f t="shared" si="256"/>
        <v>5859.0791191359558</v>
      </c>
      <c r="N1053" s="14">
        <f t="shared" si="248"/>
        <v>5880.1000000000022</v>
      </c>
      <c r="O1053" s="13">
        <f>Arrivals!I1053</f>
        <v>0.82734108796966011</v>
      </c>
      <c r="P1053" s="14">
        <f t="shared" si="249"/>
        <v>5880.9273410879714</v>
      </c>
      <c r="Q1053" s="14">
        <f t="shared" si="250"/>
        <v>171.24320116602394</v>
      </c>
      <c r="R1053" s="14">
        <f t="shared" si="251"/>
        <v>146.39586007805428</v>
      </c>
      <c r="S1053" s="14">
        <f t="shared" si="252"/>
        <v>0</v>
      </c>
      <c r="T1053" s="14">
        <f t="shared" si="253"/>
        <v>0</v>
      </c>
      <c r="U1053" s="14">
        <f t="shared" si="254"/>
        <v>146.39586007805428</v>
      </c>
      <c r="V1053" t="str">
        <f>IF(MOD(C1053-Settings!$B$32,Settings!$B$33)&lt;Settings!$B$30,"Up","Down")</f>
        <v>Down</v>
      </c>
      <c r="W1053" s="15">
        <f>IF(OR(E1053&gt;Settings!$B$30,Q1053&gt;Settings!$B$37),0,1)</f>
        <v>1</v>
      </c>
      <c r="X1053" s="15">
        <f>IF(AND(W1053=1,Q1053&lt;=Settings!$B$36),1,0)</f>
        <v>0</v>
      </c>
    </row>
    <row r="1054" spans="1:24" x14ac:dyDescent="0.25">
      <c r="A1054">
        <v>9</v>
      </c>
      <c r="B1054">
        <v>89</v>
      </c>
      <c r="C1054" s="13">
        <f>Arrivals!F1054</f>
        <v>5760.5422240252265</v>
      </c>
      <c r="D1054" s="13">
        <f>Arrivals!K1054</f>
        <v>300</v>
      </c>
      <c r="E1054" s="14">
        <f>D1054*8/Settings!$B$28+Settings!$B$29</f>
        <v>24.02</v>
      </c>
      <c r="F1054" s="14">
        <f t="shared" si="244"/>
        <v>5760.5422240252265</v>
      </c>
      <c r="G1054" s="14">
        <f t="shared" si="255"/>
        <v>5880.1000000000022</v>
      </c>
      <c r="H1054" s="14">
        <f t="shared" si="245"/>
        <v>5880.1000000000022</v>
      </c>
      <c r="I1054" s="14">
        <f>MOD(H1054-Settings!$B$32,Settings!$B$33)</f>
        <v>120.10000000000218</v>
      </c>
      <c r="J1054" s="14">
        <f>IF(I1054&lt;Settings!$B$30,IF(Settings!$B$30-I1054&gt;=E1054,H1054,H1054+(Settings!$B$30-I1054)+Settings!$B$31),H1054+(Settings!$B$33-I1054))</f>
        <v>5880.1000000000022</v>
      </c>
      <c r="K1054" s="14">
        <f t="shared" si="246"/>
        <v>5904.1200000000026</v>
      </c>
      <c r="L1054" s="14">
        <f t="shared" si="247"/>
        <v>5904.1200000000026</v>
      </c>
      <c r="M1054" s="14">
        <f t="shared" si="256"/>
        <v>5880.9273410879714</v>
      </c>
      <c r="N1054" s="14">
        <f t="shared" si="248"/>
        <v>5904.1200000000026</v>
      </c>
      <c r="O1054" s="13">
        <f>Arrivals!I1054</f>
        <v>1.5878714446863886</v>
      </c>
      <c r="P1054" s="14">
        <f t="shared" si="249"/>
        <v>5905.7078714446889</v>
      </c>
      <c r="Q1054" s="14">
        <f t="shared" si="250"/>
        <v>145.1656474194624</v>
      </c>
      <c r="R1054" s="14">
        <f t="shared" si="251"/>
        <v>119.55777597477572</v>
      </c>
      <c r="S1054" s="14">
        <f t="shared" si="252"/>
        <v>0</v>
      </c>
      <c r="T1054" s="14">
        <f t="shared" si="253"/>
        <v>0</v>
      </c>
      <c r="U1054" s="14">
        <f t="shared" si="254"/>
        <v>119.55777597477572</v>
      </c>
      <c r="V1054" t="str">
        <f>IF(MOD(C1054-Settings!$B$32,Settings!$B$33)&lt;Settings!$B$30,"Up","Down")</f>
        <v>Up</v>
      </c>
      <c r="W1054" s="15">
        <f>IF(OR(E1054&gt;Settings!$B$30,Q1054&gt;Settings!$B$37),0,1)</f>
        <v>1</v>
      </c>
      <c r="X1054" s="15">
        <f>IF(AND(W1054=1,Q1054&lt;=Settings!$B$36),1,0)</f>
        <v>0</v>
      </c>
    </row>
    <row r="1055" spans="1:24" x14ac:dyDescent="0.25">
      <c r="A1055">
        <v>9</v>
      </c>
      <c r="B1055">
        <v>90</v>
      </c>
      <c r="C1055" s="13">
        <f>Arrivals!F1055</f>
        <v>5793.8601849490642</v>
      </c>
      <c r="D1055" s="13">
        <f>Arrivals!K1055</f>
        <v>300</v>
      </c>
      <c r="E1055" s="14">
        <f>D1055*8/Settings!$B$28+Settings!$B$29</f>
        <v>24.02</v>
      </c>
      <c r="F1055" s="14">
        <f t="shared" si="244"/>
        <v>5793.8601849490642</v>
      </c>
      <c r="G1055" s="14">
        <f t="shared" si="255"/>
        <v>5904.1200000000026</v>
      </c>
      <c r="H1055" s="14">
        <f t="shared" si="245"/>
        <v>5904.1200000000026</v>
      </c>
      <c r="I1055" s="14">
        <f>MOD(H1055-Settings!$B$32,Settings!$B$33)</f>
        <v>144.12000000000262</v>
      </c>
      <c r="J1055" s="14">
        <f>IF(I1055&lt;Settings!$B$30,IF(Settings!$B$30-I1055&gt;=E1055,H1055,H1055+(Settings!$B$30-I1055)+Settings!$B$31),H1055+(Settings!$B$33-I1055))</f>
        <v>5904.1200000000026</v>
      </c>
      <c r="K1055" s="14">
        <f t="shared" si="246"/>
        <v>5928.1400000000031</v>
      </c>
      <c r="L1055" s="14">
        <f t="shared" si="247"/>
        <v>5928.1400000000031</v>
      </c>
      <c r="M1055" s="14">
        <f t="shared" si="256"/>
        <v>5905.7078714446889</v>
      </c>
      <c r="N1055" s="14">
        <f t="shared" si="248"/>
        <v>5928.1400000000031</v>
      </c>
      <c r="O1055" s="13">
        <f>Arrivals!I1055</f>
        <v>5.0755991173390642</v>
      </c>
      <c r="P1055" s="14">
        <f t="shared" si="249"/>
        <v>5933.2155991173422</v>
      </c>
      <c r="Q1055" s="14">
        <f t="shared" si="250"/>
        <v>139.355414168278</v>
      </c>
      <c r="R1055" s="14">
        <f t="shared" si="251"/>
        <v>110.25981505093841</v>
      </c>
      <c r="S1055" s="14">
        <f t="shared" si="252"/>
        <v>0</v>
      </c>
      <c r="T1055" s="14">
        <f t="shared" si="253"/>
        <v>0</v>
      </c>
      <c r="U1055" s="14">
        <f t="shared" si="254"/>
        <v>110.25981505093841</v>
      </c>
      <c r="V1055" t="str">
        <f>IF(MOD(C1055-Settings!$B$32,Settings!$B$33)&lt;Settings!$B$30,"Up","Down")</f>
        <v>Up</v>
      </c>
      <c r="W1055" s="15">
        <f>IF(OR(E1055&gt;Settings!$B$30,Q1055&gt;Settings!$B$37),0,1)</f>
        <v>1</v>
      </c>
      <c r="X1055" s="15">
        <f>IF(AND(W1055=1,Q1055&lt;=Settings!$B$36),1,0)</f>
        <v>0</v>
      </c>
    </row>
    <row r="1056" spans="1:24" x14ac:dyDescent="0.25">
      <c r="A1056">
        <v>9</v>
      </c>
      <c r="B1056">
        <v>91</v>
      </c>
      <c r="C1056" s="13">
        <f>Arrivals!F1056</f>
        <v>5830.3135758539511</v>
      </c>
      <c r="D1056" s="13">
        <f>Arrivals!K1056</f>
        <v>300</v>
      </c>
      <c r="E1056" s="14">
        <f>D1056*8/Settings!$B$28+Settings!$B$29</f>
        <v>24.02</v>
      </c>
      <c r="F1056" s="14">
        <f t="shared" si="244"/>
        <v>5830.3135758539511</v>
      </c>
      <c r="G1056" s="14">
        <f t="shared" si="255"/>
        <v>5928.1400000000031</v>
      </c>
      <c r="H1056" s="14">
        <f t="shared" si="245"/>
        <v>5928.1400000000031</v>
      </c>
      <c r="I1056" s="14">
        <f>MOD(H1056-Settings!$B$32,Settings!$B$33)</f>
        <v>168.14000000000306</v>
      </c>
      <c r="J1056" s="14">
        <f>IF(I1056&lt;Settings!$B$30,IF(Settings!$B$30-I1056&gt;=E1056,H1056,H1056+(Settings!$B$30-I1056)+Settings!$B$31),H1056+(Settings!$B$33-I1056))</f>
        <v>5928.1400000000031</v>
      </c>
      <c r="K1056" s="14">
        <f t="shared" si="246"/>
        <v>5952.1600000000035</v>
      </c>
      <c r="L1056" s="14">
        <f t="shared" si="247"/>
        <v>5952.1600000000035</v>
      </c>
      <c r="M1056" s="14">
        <f t="shared" si="256"/>
        <v>5933.2155991173422</v>
      </c>
      <c r="N1056" s="14">
        <f t="shared" si="248"/>
        <v>5952.1600000000035</v>
      </c>
      <c r="O1056" s="13">
        <f>Arrivals!I1056</f>
        <v>8.0727149732210428</v>
      </c>
      <c r="P1056" s="14">
        <f t="shared" si="249"/>
        <v>5960.2327149732246</v>
      </c>
      <c r="Q1056" s="14">
        <f t="shared" si="250"/>
        <v>129.9191391192735</v>
      </c>
      <c r="R1056" s="14">
        <f t="shared" si="251"/>
        <v>97.826424146051977</v>
      </c>
      <c r="S1056" s="14">
        <f t="shared" si="252"/>
        <v>0</v>
      </c>
      <c r="T1056" s="14">
        <f t="shared" si="253"/>
        <v>0</v>
      </c>
      <c r="U1056" s="14">
        <f t="shared" si="254"/>
        <v>97.826424146051977</v>
      </c>
      <c r="V1056" t="str">
        <f>IF(MOD(C1056-Settings!$B$32,Settings!$B$33)&lt;Settings!$B$30,"Up","Down")</f>
        <v>Up</v>
      </c>
      <c r="W1056" s="15">
        <f>IF(OR(E1056&gt;Settings!$B$30,Q1056&gt;Settings!$B$37),0,1)</f>
        <v>1</v>
      </c>
      <c r="X1056" s="15">
        <f>IF(AND(W1056=1,Q1056&lt;=Settings!$B$36),1,0)</f>
        <v>0</v>
      </c>
    </row>
    <row r="1057" spans="1:24" x14ac:dyDescent="0.25">
      <c r="A1057">
        <v>9</v>
      </c>
      <c r="B1057">
        <v>92</v>
      </c>
      <c r="C1057" s="13">
        <f>Arrivals!F1057</f>
        <v>5879.6427092705599</v>
      </c>
      <c r="D1057" s="13">
        <f>Arrivals!K1057</f>
        <v>300</v>
      </c>
      <c r="E1057" s="14">
        <f>D1057*8/Settings!$B$28+Settings!$B$29</f>
        <v>24.02</v>
      </c>
      <c r="F1057" s="14">
        <f t="shared" si="244"/>
        <v>5879.6427092705599</v>
      </c>
      <c r="G1057" s="14">
        <f t="shared" si="255"/>
        <v>5952.1600000000035</v>
      </c>
      <c r="H1057" s="14">
        <f t="shared" si="245"/>
        <v>5952.1600000000035</v>
      </c>
      <c r="I1057" s="14">
        <f>MOD(H1057-Settings!$B$32,Settings!$B$33)</f>
        <v>192.16000000000349</v>
      </c>
      <c r="J1057" s="14">
        <f>IF(I1057&lt;Settings!$B$30,IF(Settings!$B$30-I1057&gt;=E1057,H1057,H1057+(Settings!$B$30-I1057)+Settings!$B$31),H1057+(Settings!$B$33-I1057))</f>
        <v>5952.1600000000035</v>
      </c>
      <c r="K1057" s="14">
        <f t="shared" si="246"/>
        <v>5976.1800000000039</v>
      </c>
      <c r="L1057" s="14">
        <f t="shared" si="247"/>
        <v>5976.1800000000039</v>
      </c>
      <c r="M1057" s="14">
        <f t="shared" si="256"/>
        <v>5960.2327149732246</v>
      </c>
      <c r="N1057" s="14">
        <f t="shared" si="248"/>
        <v>5976.1800000000039</v>
      </c>
      <c r="O1057" s="13">
        <f>Arrivals!I1057</f>
        <v>2.0123102309417895</v>
      </c>
      <c r="P1057" s="14">
        <f t="shared" si="249"/>
        <v>5978.1923102309456</v>
      </c>
      <c r="Q1057" s="14">
        <f t="shared" si="250"/>
        <v>98.54960096038576</v>
      </c>
      <c r="R1057" s="14">
        <f t="shared" si="251"/>
        <v>72.51729072944363</v>
      </c>
      <c r="S1057" s="14">
        <f t="shared" si="252"/>
        <v>0</v>
      </c>
      <c r="T1057" s="14">
        <f t="shared" si="253"/>
        <v>0</v>
      </c>
      <c r="U1057" s="14">
        <f t="shared" si="254"/>
        <v>72.51729072944363</v>
      </c>
      <c r="V1057" t="str">
        <f>IF(MOD(C1057-Settings!$B$32,Settings!$B$33)&lt;Settings!$B$30,"Up","Down")</f>
        <v>Up</v>
      </c>
      <c r="W1057" s="15">
        <f>IF(OR(E1057&gt;Settings!$B$30,Q1057&gt;Settings!$B$37),0,1)</f>
        <v>1</v>
      </c>
      <c r="X1057" s="15">
        <f>IF(AND(W1057=1,Q1057&lt;=Settings!$B$36),1,0)</f>
        <v>1</v>
      </c>
    </row>
    <row r="1058" spans="1:24" x14ac:dyDescent="0.25">
      <c r="A1058">
        <v>9</v>
      </c>
      <c r="B1058">
        <v>93</v>
      </c>
      <c r="C1058" s="13">
        <f>Arrivals!F1058</f>
        <v>5931.6257408819656</v>
      </c>
      <c r="D1058" s="13">
        <f>Arrivals!K1058</f>
        <v>300</v>
      </c>
      <c r="E1058" s="14">
        <f>D1058*8/Settings!$B$28+Settings!$B$29</f>
        <v>24.02</v>
      </c>
      <c r="F1058" s="14">
        <f t="shared" si="244"/>
        <v>5931.6257408819656</v>
      </c>
      <c r="G1058" s="14">
        <f t="shared" si="255"/>
        <v>5976.1800000000039</v>
      </c>
      <c r="H1058" s="14">
        <f t="shared" si="245"/>
        <v>5976.1800000000039</v>
      </c>
      <c r="I1058" s="14">
        <f>MOD(H1058-Settings!$B$32,Settings!$B$33)</f>
        <v>216.18000000000393</v>
      </c>
      <c r="J1058" s="14">
        <f>IF(I1058&lt;Settings!$B$30,IF(Settings!$B$30-I1058&gt;=E1058,H1058,H1058+(Settings!$B$30-I1058)+Settings!$B$31),H1058+(Settings!$B$33-I1058))</f>
        <v>5976.1800000000039</v>
      </c>
      <c r="K1058" s="14">
        <f t="shared" si="246"/>
        <v>6000.2000000000044</v>
      </c>
      <c r="L1058" s="14">
        <f t="shared" si="247"/>
        <v>6000.2000000000044</v>
      </c>
      <c r="M1058" s="14">
        <f t="shared" si="256"/>
        <v>5978.1923102309456</v>
      </c>
      <c r="N1058" s="14">
        <f t="shared" si="248"/>
        <v>6000.2000000000044</v>
      </c>
      <c r="O1058" s="13">
        <f>Arrivals!I1058</f>
        <v>1.8069530998682195</v>
      </c>
      <c r="P1058" s="14">
        <f t="shared" si="249"/>
        <v>6002.0069530998726</v>
      </c>
      <c r="Q1058" s="14">
        <f t="shared" si="250"/>
        <v>70.381212217906977</v>
      </c>
      <c r="R1058" s="14">
        <f t="shared" si="251"/>
        <v>44.554259118038317</v>
      </c>
      <c r="S1058" s="14">
        <f t="shared" si="252"/>
        <v>0</v>
      </c>
      <c r="T1058" s="14">
        <f t="shared" si="253"/>
        <v>0</v>
      </c>
      <c r="U1058" s="14">
        <f t="shared" si="254"/>
        <v>44.554259118038317</v>
      </c>
      <c r="V1058" t="str">
        <f>IF(MOD(C1058-Settings!$B$32,Settings!$B$33)&lt;Settings!$B$30,"Up","Down")</f>
        <v>Up</v>
      </c>
      <c r="W1058" s="15">
        <f>IF(OR(E1058&gt;Settings!$B$30,Q1058&gt;Settings!$B$37),0,1)</f>
        <v>1</v>
      </c>
      <c r="X1058" s="15">
        <f>IF(AND(W1058=1,Q1058&lt;=Settings!$B$36),1,0)</f>
        <v>1</v>
      </c>
    </row>
    <row r="1059" spans="1:24" x14ac:dyDescent="0.25">
      <c r="A1059">
        <v>9</v>
      </c>
      <c r="B1059">
        <v>94</v>
      </c>
      <c r="C1059" s="13">
        <f>Arrivals!F1059</f>
        <v>5943.0101274057533</v>
      </c>
      <c r="D1059" s="13">
        <f>Arrivals!K1059</f>
        <v>300</v>
      </c>
      <c r="E1059" s="14">
        <f>D1059*8/Settings!$B$28+Settings!$B$29</f>
        <v>24.02</v>
      </c>
      <c r="F1059" s="14">
        <f t="shared" si="244"/>
        <v>5943.0101274057533</v>
      </c>
      <c r="G1059" s="14">
        <f t="shared" si="255"/>
        <v>6000.2000000000044</v>
      </c>
      <c r="H1059" s="14">
        <f t="shared" si="245"/>
        <v>6000.2000000000044</v>
      </c>
      <c r="I1059" s="14">
        <f>MOD(H1059-Settings!$B$32,Settings!$B$33)</f>
        <v>240.20000000000437</v>
      </c>
      <c r="J1059" s="14">
        <f>IF(I1059&lt;Settings!$B$30,IF(Settings!$B$30-I1059&gt;=E1059,H1059,H1059+(Settings!$B$30-I1059)+Settings!$B$31),H1059+(Settings!$B$33-I1059))</f>
        <v>6000.2000000000044</v>
      </c>
      <c r="K1059" s="14">
        <f t="shared" si="246"/>
        <v>6024.2200000000048</v>
      </c>
      <c r="L1059" s="14">
        <f t="shared" si="247"/>
        <v>6024.2200000000048</v>
      </c>
      <c r="M1059" s="14">
        <f t="shared" si="256"/>
        <v>6002.0069530998726</v>
      </c>
      <c r="N1059" s="14">
        <f t="shared" si="248"/>
        <v>6024.2200000000048</v>
      </c>
      <c r="O1059" s="13">
        <f>Arrivals!I1059</f>
        <v>21.987394859546164</v>
      </c>
      <c r="P1059" s="14">
        <f t="shared" si="249"/>
        <v>6046.2073948595507</v>
      </c>
      <c r="Q1059" s="14">
        <f t="shared" si="250"/>
        <v>103.19726745379739</v>
      </c>
      <c r="R1059" s="14">
        <f t="shared" si="251"/>
        <v>57.189872594251028</v>
      </c>
      <c r="S1059" s="14">
        <f t="shared" si="252"/>
        <v>0</v>
      </c>
      <c r="T1059" s="14">
        <f t="shared" si="253"/>
        <v>0</v>
      </c>
      <c r="U1059" s="14">
        <f t="shared" si="254"/>
        <v>57.189872594251028</v>
      </c>
      <c r="V1059" t="str">
        <f>IF(MOD(C1059-Settings!$B$32,Settings!$B$33)&lt;Settings!$B$30,"Up","Down")</f>
        <v>Up</v>
      </c>
      <c r="W1059" s="15">
        <f>IF(OR(E1059&gt;Settings!$B$30,Q1059&gt;Settings!$B$37),0,1)</f>
        <v>1</v>
      </c>
      <c r="X1059" s="15">
        <f>IF(AND(W1059=1,Q1059&lt;=Settings!$B$36),1,0)</f>
        <v>1</v>
      </c>
    </row>
    <row r="1060" spans="1:24" x14ac:dyDescent="0.25">
      <c r="A1060">
        <v>9</v>
      </c>
      <c r="B1060">
        <v>95</v>
      </c>
      <c r="C1060" s="13">
        <f>Arrivals!F1060</f>
        <v>6011.4852067451529</v>
      </c>
      <c r="D1060" s="13">
        <f>Arrivals!K1060</f>
        <v>300</v>
      </c>
      <c r="E1060" s="14">
        <f>D1060*8/Settings!$B$28+Settings!$B$29</f>
        <v>24.02</v>
      </c>
      <c r="F1060" s="14">
        <f t="shared" si="244"/>
        <v>6011.4852067451529</v>
      </c>
      <c r="G1060" s="14">
        <f t="shared" si="255"/>
        <v>6024.2200000000048</v>
      </c>
      <c r="H1060" s="14">
        <f t="shared" si="245"/>
        <v>6024.2200000000048</v>
      </c>
      <c r="I1060" s="14">
        <f>MOD(H1060-Settings!$B$32,Settings!$B$33)</f>
        <v>264.2200000000048</v>
      </c>
      <c r="J1060" s="14">
        <f>IF(I1060&lt;Settings!$B$30,IF(Settings!$B$30-I1060&gt;=E1060,H1060,H1060+(Settings!$B$30-I1060)+Settings!$B$31),H1060+(Settings!$B$33-I1060))</f>
        <v>6024.2200000000048</v>
      </c>
      <c r="K1060" s="14">
        <f t="shared" si="246"/>
        <v>6048.2400000000052</v>
      </c>
      <c r="L1060" s="14">
        <f t="shared" si="247"/>
        <v>6048.2400000000052</v>
      </c>
      <c r="M1060" s="14">
        <f t="shared" si="256"/>
        <v>6046.2073948595507</v>
      </c>
      <c r="N1060" s="14">
        <f t="shared" si="248"/>
        <v>6048.2400000000052</v>
      </c>
      <c r="O1060" s="13">
        <f>Arrivals!I1060</f>
        <v>0.40742531332638815</v>
      </c>
      <c r="P1060" s="14">
        <f t="shared" si="249"/>
        <v>6048.647425313332</v>
      </c>
      <c r="Q1060" s="14">
        <f t="shared" si="250"/>
        <v>37.162218568179014</v>
      </c>
      <c r="R1060" s="14">
        <f t="shared" si="251"/>
        <v>12.734793254851866</v>
      </c>
      <c r="S1060" s="14">
        <f t="shared" si="252"/>
        <v>0</v>
      </c>
      <c r="T1060" s="14">
        <f t="shared" si="253"/>
        <v>0</v>
      </c>
      <c r="U1060" s="14">
        <f t="shared" si="254"/>
        <v>12.734793254851866</v>
      </c>
      <c r="V1060" t="str">
        <f>IF(MOD(C1060-Settings!$B$32,Settings!$B$33)&lt;Settings!$B$30,"Up","Down")</f>
        <v>Up</v>
      </c>
      <c r="W1060" s="15">
        <f>IF(OR(E1060&gt;Settings!$B$30,Q1060&gt;Settings!$B$37),0,1)</f>
        <v>1</v>
      </c>
      <c r="X1060" s="15">
        <f>IF(AND(W1060=1,Q1060&lt;=Settings!$B$36),1,0)</f>
        <v>1</v>
      </c>
    </row>
    <row r="1061" spans="1:24" x14ac:dyDescent="0.25">
      <c r="A1061">
        <v>9</v>
      </c>
      <c r="B1061">
        <v>96</v>
      </c>
      <c r="C1061" s="13">
        <f>Arrivals!F1061</f>
        <v>6055.9749839391525</v>
      </c>
      <c r="D1061" s="13">
        <f>Arrivals!K1061</f>
        <v>300</v>
      </c>
      <c r="E1061" s="14">
        <f>D1061*8/Settings!$B$28+Settings!$B$29</f>
        <v>24.02</v>
      </c>
      <c r="F1061" s="14">
        <f t="shared" si="244"/>
        <v>6055.9749839391525</v>
      </c>
      <c r="G1061" s="14">
        <f t="shared" si="255"/>
        <v>6048.2400000000052</v>
      </c>
      <c r="H1061" s="14">
        <f t="shared" si="245"/>
        <v>6055.9749839391525</v>
      </c>
      <c r="I1061" s="14">
        <f>MOD(H1061-Settings!$B$32,Settings!$B$33)</f>
        <v>295.97498393915248</v>
      </c>
      <c r="J1061" s="14">
        <f>IF(I1061&lt;Settings!$B$30,IF(Settings!$B$30-I1061&gt;=E1061,H1061,H1061+(Settings!$B$30-I1061)+Settings!$B$31),H1061+(Settings!$B$33-I1061))</f>
        <v>6055.9749839391525</v>
      </c>
      <c r="K1061" s="14">
        <f t="shared" si="246"/>
        <v>6079.9949839391529</v>
      </c>
      <c r="L1061" s="14">
        <f t="shared" si="247"/>
        <v>6079.9949839391529</v>
      </c>
      <c r="M1061" s="14">
        <f t="shared" si="256"/>
        <v>6048.647425313332</v>
      </c>
      <c r="N1061" s="14">
        <f t="shared" si="248"/>
        <v>6079.9949839391529</v>
      </c>
      <c r="O1061" s="13">
        <f>Arrivals!I1061</f>
        <v>3.6815190019357082</v>
      </c>
      <c r="P1061" s="14">
        <f t="shared" si="249"/>
        <v>6083.676502941089</v>
      </c>
      <c r="Q1061" s="14">
        <f t="shared" si="250"/>
        <v>27.701519001936504</v>
      </c>
      <c r="R1061" s="14">
        <f t="shared" si="251"/>
        <v>0</v>
      </c>
      <c r="S1061" s="14">
        <f t="shared" si="252"/>
        <v>0</v>
      </c>
      <c r="T1061" s="14">
        <f t="shared" si="253"/>
        <v>0</v>
      </c>
      <c r="U1061" s="14">
        <f t="shared" si="254"/>
        <v>0</v>
      </c>
      <c r="V1061" t="str">
        <f>IF(MOD(C1061-Settings!$B$32,Settings!$B$33)&lt;Settings!$B$30,"Up","Down")</f>
        <v>Up</v>
      </c>
      <c r="W1061" s="15">
        <f>IF(OR(E1061&gt;Settings!$B$30,Q1061&gt;Settings!$B$37),0,1)</f>
        <v>1</v>
      </c>
      <c r="X1061" s="15">
        <f>IF(AND(W1061=1,Q1061&lt;=Settings!$B$36),1,0)</f>
        <v>1</v>
      </c>
    </row>
    <row r="1062" spans="1:24" x14ac:dyDescent="0.25">
      <c r="A1062">
        <v>9</v>
      </c>
      <c r="B1062">
        <v>97</v>
      </c>
      <c r="C1062" s="13">
        <f>Arrivals!F1062</f>
        <v>6064.7426431911726</v>
      </c>
      <c r="D1062" s="13">
        <f>Arrivals!K1062</f>
        <v>300</v>
      </c>
      <c r="E1062" s="14">
        <f>D1062*8/Settings!$B$28+Settings!$B$29</f>
        <v>24.02</v>
      </c>
      <c r="F1062" s="14">
        <f t="shared" si="244"/>
        <v>6064.7426431911726</v>
      </c>
      <c r="G1062" s="14">
        <f t="shared" si="255"/>
        <v>6079.9949839391529</v>
      </c>
      <c r="H1062" s="14">
        <f t="shared" si="245"/>
        <v>6079.9949839391529</v>
      </c>
      <c r="I1062" s="14">
        <f>MOD(H1062-Settings!$B$32,Settings!$B$33)</f>
        <v>319.99498393915292</v>
      </c>
      <c r="J1062" s="14">
        <f>IF(I1062&lt;Settings!$B$30,IF(Settings!$B$30-I1062&gt;=E1062,H1062,H1062+(Settings!$B$30-I1062)+Settings!$B$31),H1062+(Settings!$B$33-I1062))</f>
        <v>6079.9949839391529</v>
      </c>
      <c r="K1062" s="14">
        <f t="shared" si="246"/>
        <v>6104.0149839391534</v>
      </c>
      <c r="L1062" s="14">
        <f t="shared" si="247"/>
        <v>6104.0149839391534</v>
      </c>
      <c r="M1062" s="14">
        <f t="shared" si="256"/>
        <v>6083.676502941089</v>
      </c>
      <c r="N1062" s="14">
        <f t="shared" si="248"/>
        <v>6104.0149839391534</v>
      </c>
      <c r="O1062" s="13">
        <f>Arrivals!I1062</f>
        <v>4.0153324430308119</v>
      </c>
      <c r="P1062" s="14">
        <f t="shared" si="249"/>
        <v>6108.0303163821845</v>
      </c>
      <c r="Q1062" s="14">
        <f t="shared" si="250"/>
        <v>43.287673191011891</v>
      </c>
      <c r="R1062" s="14">
        <f t="shared" si="251"/>
        <v>15.25234074798027</v>
      </c>
      <c r="S1062" s="14">
        <f t="shared" si="252"/>
        <v>0</v>
      </c>
      <c r="T1062" s="14">
        <f t="shared" si="253"/>
        <v>0</v>
      </c>
      <c r="U1062" s="14">
        <f t="shared" si="254"/>
        <v>15.25234074798027</v>
      </c>
      <c r="V1062" t="str">
        <f>IF(MOD(C1062-Settings!$B$32,Settings!$B$33)&lt;Settings!$B$30,"Up","Down")</f>
        <v>Up</v>
      </c>
      <c r="W1062" s="15">
        <f>IF(OR(E1062&gt;Settings!$B$30,Q1062&gt;Settings!$B$37),0,1)</f>
        <v>1</v>
      </c>
      <c r="X1062" s="15">
        <f>IF(AND(W1062=1,Q1062&lt;=Settings!$B$36),1,0)</f>
        <v>1</v>
      </c>
    </row>
    <row r="1063" spans="1:24" x14ac:dyDescent="0.25">
      <c r="A1063">
        <v>9</v>
      </c>
      <c r="B1063">
        <v>98</v>
      </c>
      <c r="C1063" s="13">
        <f>Arrivals!F1063</f>
        <v>6251.3451309695301</v>
      </c>
      <c r="D1063" s="13">
        <f>Arrivals!K1063</f>
        <v>300</v>
      </c>
      <c r="E1063" s="14">
        <f>D1063*8/Settings!$B$28+Settings!$B$29</f>
        <v>24.02</v>
      </c>
      <c r="F1063" s="14">
        <f t="shared" si="244"/>
        <v>6251.3451309695301</v>
      </c>
      <c r="G1063" s="14">
        <f t="shared" ref="G1063:G1085" si="257">K1062</f>
        <v>6104.0149839391534</v>
      </c>
      <c r="H1063" s="14">
        <f t="shared" si="245"/>
        <v>6251.3451309695301</v>
      </c>
      <c r="I1063" s="14">
        <f>MOD(H1063-Settings!$B$32,Settings!$B$33)</f>
        <v>491.34513096953015</v>
      </c>
      <c r="J1063" s="14">
        <f>IF(I1063&lt;Settings!$B$30,IF(Settings!$B$30-I1063&gt;=E1063,H1063,H1063+(Settings!$B$30-I1063)+Settings!$B$31),H1063+(Settings!$B$33-I1063))</f>
        <v>6251.3451309695301</v>
      </c>
      <c r="K1063" s="14">
        <f t="shared" si="246"/>
        <v>6275.3651309695306</v>
      </c>
      <c r="L1063" s="14">
        <f t="shared" si="247"/>
        <v>6275.3651309695306</v>
      </c>
      <c r="M1063" s="14">
        <f t="shared" ref="M1063:M1085" si="258">P1062</f>
        <v>6108.0303163821845</v>
      </c>
      <c r="N1063" s="14">
        <f t="shared" si="248"/>
        <v>6275.3651309695306</v>
      </c>
      <c r="O1063" s="13">
        <f>Arrivals!I1063</f>
        <v>4.8803985900512936</v>
      </c>
      <c r="P1063" s="14">
        <f t="shared" si="249"/>
        <v>6280.2455295595819</v>
      </c>
      <c r="Q1063" s="14">
        <f t="shared" si="250"/>
        <v>28.900398590051736</v>
      </c>
      <c r="R1063" s="14">
        <f t="shared" si="251"/>
        <v>0</v>
      </c>
      <c r="S1063" s="14">
        <f t="shared" si="252"/>
        <v>0</v>
      </c>
      <c r="T1063" s="14">
        <f t="shared" si="253"/>
        <v>0</v>
      </c>
      <c r="U1063" s="14">
        <f t="shared" si="254"/>
        <v>0</v>
      </c>
      <c r="V1063" t="str">
        <f>IF(MOD(C1063-Settings!$B$32,Settings!$B$33)&lt;Settings!$B$30,"Up","Down")</f>
        <v>Up</v>
      </c>
      <c r="W1063" s="15">
        <f>IF(OR(E1063&gt;Settings!$B$30,Q1063&gt;Settings!$B$37),0,1)</f>
        <v>1</v>
      </c>
      <c r="X1063" s="15">
        <f>IF(AND(W1063=1,Q1063&lt;=Settings!$B$36),1,0)</f>
        <v>1</v>
      </c>
    </row>
    <row r="1064" spans="1:24" x14ac:dyDescent="0.25">
      <c r="A1064">
        <v>9</v>
      </c>
      <c r="B1064">
        <v>99</v>
      </c>
      <c r="C1064" s="13">
        <f>Arrivals!F1064</f>
        <v>6284.3216065319757</v>
      </c>
      <c r="D1064" s="13">
        <f>Arrivals!K1064</f>
        <v>300</v>
      </c>
      <c r="E1064" s="14">
        <f>D1064*8/Settings!$B$28+Settings!$B$29</f>
        <v>24.02</v>
      </c>
      <c r="F1064" s="14">
        <f t="shared" si="244"/>
        <v>6284.3216065319757</v>
      </c>
      <c r="G1064" s="14">
        <f t="shared" si="257"/>
        <v>6275.3651309695306</v>
      </c>
      <c r="H1064" s="14">
        <f t="shared" si="245"/>
        <v>6284.3216065319757</v>
      </c>
      <c r="I1064" s="14">
        <f>MOD(H1064-Settings!$B$32,Settings!$B$33)</f>
        <v>524.3216065319757</v>
      </c>
      <c r="J1064" s="14">
        <f>IF(I1064&lt;Settings!$B$30,IF(Settings!$B$30-I1064&gt;=E1064,H1064,H1064+(Settings!$B$30-I1064)+Settings!$B$31),H1064+(Settings!$B$33-I1064))</f>
        <v>6284.3216065319757</v>
      </c>
      <c r="K1064" s="14">
        <f t="shared" si="246"/>
        <v>6308.3416065319761</v>
      </c>
      <c r="L1064" s="14">
        <f t="shared" si="247"/>
        <v>6308.3416065319761</v>
      </c>
      <c r="M1064" s="14">
        <f t="shared" si="258"/>
        <v>6280.2455295595819</v>
      </c>
      <c r="N1064" s="14">
        <f t="shared" si="248"/>
        <v>6308.3416065319761</v>
      </c>
      <c r="O1064" s="13">
        <f>Arrivals!I1064</f>
        <v>3.2930617096987489</v>
      </c>
      <c r="P1064" s="14">
        <f t="shared" si="249"/>
        <v>6311.6346682416752</v>
      </c>
      <c r="Q1064" s="14">
        <f t="shared" si="250"/>
        <v>27.313061709699468</v>
      </c>
      <c r="R1064" s="14">
        <f t="shared" si="251"/>
        <v>0</v>
      </c>
      <c r="S1064" s="14">
        <f t="shared" si="252"/>
        <v>0</v>
      </c>
      <c r="T1064" s="14">
        <f t="shared" si="253"/>
        <v>0</v>
      </c>
      <c r="U1064" s="14">
        <f t="shared" si="254"/>
        <v>0</v>
      </c>
      <c r="V1064" t="str">
        <f>IF(MOD(C1064-Settings!$B$32,Settings!$B$33)&lt;Settings!$B$30,"Up","Down")</f>
        <v>Up</v>
      </c>
      <c r="W1064" s="15">
        <f>IF(OR(E1064&gt;Settings!$B$30,Q1064&gt;Settings!$B$37),0,1)</f>
        <v>1</v>
      </c>
      <c r="X1064" s="15">
        <f>IF(AND(W1064=1,Q1064&lt;=Settings!$B$36),1,0)</f>
        <v>1</v>
      </c>
    </row>
    <row r="1065" spans="1:24" x14ac:dyDescent="0.25">
      <c r="A1065">
        <v>9</v>
      </c>
      <c r="B1065">
        <v>100</v>
      </c>
      <c r="C1065" s="13">
        <f>Arrivals!F1065</f>
        <v>6315.1645095404438</v>
      </c>
      <c r="D1065" s="13">
        <f>Arrivals!K1065</f>
        <v>300</v>
      </c>
      <c r="E1065" s="14">
        <f>D1065*8/Settings!$B$28+Settings!$B$29</f>
        <v>24.02</v>
      </c>
      <c r="F1065" s="14">
        <f t="shared" si="244"/>
        <v>6315.1645095404438</v>
      </c>
      <c r="G1065" s="14">
        <f t="shared" si="257"/>
        <v>6308.3416065319761</v>
      </c>
      <c r="H1065" s="14">
        <f t="shared" si="245"/>
        <v>6315.1645095404438</v>
      </c>
      <c r="I1065" s="14">
        <f>MOD(H1065-Settings!$B$32,Settings!$B$33)</f>
        <v>555.16450954044376</v>
      </c>
      <c r="J1065" s="14">
        <f>IF(I1065&lt;Settings!$B$30,IF(Settings!$B$30-I1065&gt;=E1065,H1065,H1065+(Settings!$B$30-I1065)+Settings!$B$31),H1065+(Settings!$B$33-I1065))</f>
        <v>6315.1645095404438</v>
      </c>
      <c r="K1065" s="14">
        <f t="shared" si="246"/>
        <v>6339.1845095404442</v>
      </c>
      <c r="L1065" s="14">
        <f t="shared" si="247"/>
        <v>6339.1845095404442</v>
      </c>
      <c r="M1065" s="14">
        <f t="shared" si="258"/>
        <v>6311.6346682416752</v>
      </c>
      <c r="N1065" s="14">
        <f t="shared" si="248"/>
        <v>6339.1845095404442</v>
      </c>
      <c r="O1065" s="13">
        <f>Arrivals!I1065</f>
        <v>6.3889930515174225</v>
      </c>
      <c r="P1065" s="14">
        <f t="shared" si="249"/>
        <v>6345.5735025919612</v>
      </c>
      <c r="Q1065" s="14">
        <f t="shared" si="250"/>
        <v>30.408993051517427</v>
      </c>
      <c r="R1065" s="14">
        <f t="shared" si="251"/>
        <v>0</v>
      </c>
      <c r="S1065" s="14">
        <f t="shared" si="252"/>
        <v>0</v>
      </c>
      <c r="T1065" s="14">
        <f t="shared" si="253"/>
        <v>0</v>
      </c>
      <c r="U1065" s="14">
        <f t="shared" si="254"/>
        <v>0</v>
      </c>
      <c r="V1065" t="str">
        <f>IF(MOD(C1065-Settings!$B$32,Settings!$B$33)&lt;Settings!$B$30,"Up","Down")</f>
        <v>Up</v>
      </c>
      <c r="W1065" s="15">
        <f>IF(OR(E1065&gt;Settings!$B$30,Q1065&gt;Settings!$B$37),0,1)</f>
        <v>1</v>
      </c>
      <c r="X1065" s="15">
        <f>IF(AND(W1065=1,Q1065&lt;=Settings!$B$36),1,0)</f>
        <v>1</v>
      </c>
    </row>
    <row r="1066" spans="1:24" x14ac:dyDescent="0.25">
      <c r="A1066">
        <v>9</v>
      </c>
      <c r="B1066">
        <v>101</v>
      </c>
      <c r="C1066" s="13">
        <f>Arrivals!F1066</f>
        <v>6332.1573540459576</v>
      </c>
      <c r="D1066" s="13">
        <f>Arrivals!K1066</f>
        <v>300</v>
      </c>
      <c r="E1066" s="14">
        <f>D1066*8/Settings!$B$28+Settings!$B$29</f>
        <v>24.02</v>
      </c>
      <c r="F1066" s="14">
        <f t="shared" si="244"/>
        <v>6332.1573540459576</v>
      </c>
      <c r="G1066" s="14">
        <f t="shared" si="257"/>
        <v>6339.1845095404442</v>
      </c>
      <c r="H1066" s="14">
        <f t="shared" si="245"/>
        <v>6339.1845095404442</v>
      </c>
      <c r="I1066" s="14">
        <f>MOD(H1066-Settings!$B$32,Settings!$B$33)</f>
        <v>579.1845095404442</v>
      </c>
      <c r="J1066" s="14">
        <f>IF(I1066&lt;Settings!$B$30,IF(Settings!$B$30-I1066&gt;=E1066,H1066,H1066+(Settings!$B$30-I1066)+Settings!$B$31),H1066+(Settings!$B$33-I1066))</f>
        <v>6480</v>
      </c>
      <c r="K1066" s="14">
        <f t="shared" si="246"/>
        <v>6504.02</v>
      </c>
      <c r="L1066" s="14">
        <f t="shared" si="247"/>
        <v>6504.02</v>
      </c>
      <c r="M1066" s="14">
        <f t="shared" si="258"/>
        <v>6345.5735025919612</v>
      </c>
      <c r="N1066" s="14">
        <f t="shared" si="248"/>
        <v>6504.02</v>
      </c>
      <c r="O1066" s="13">
        <f>Arrivals!I1066</f>
        <v>1.8797781688247208</v>
      </c>
      <c r="P1066" s="14">
        <f t="shared" si="249"/>
        <v>6505.8997781688249</v>
      </c>
      <c r="Q1066" s="14">
        <f t="shared" si="250"/>
        <v>173.74242412286731</v>
      </c>
      <c r="R1066" s="14">
        <f t="shared" si="251"/>
        <v>7.0271554944865784</v>
      </c>
      <c r="S1066" s="14">
        <f t="shared" si="252"/>
        <v>140.8154904595558</v>
      </c>
      <c r="T1066" s="14">
        <f t="shared" si="253"/>
        <v>0</v>
      </c>
      <c r="U1066" s="14">
        <f t="shared" si="254"/>
        <v>147.84264595404238</v>
      </c>
      <c r="V1066" t="str">
        <f>IF(MOD(C1066-Settings!$B$32,Settings!$B$33)&lt;Settings!$B$30,"Up","Down")</f>
        <v>Up</v>
      </c>
      <c r="W1066" s="15">
        <f>IF(OR(E1066&gt;Settings!$B$30,Q1066&gt;Settings!$B$37),0,1)</f>
        <v>1</v>
      </c>
      <c r="X1066" s="15">
        <f>IF(AND(W1066=1,Q1066&lt;=Settings!$B$36),1,0)</f>
        <v>0</v>
      </c>
    </row>
    <row r="1067" spans="1:24" x14ac:dyDescent="0.25">
      <c r="A1067">
        <v>9</v>
      </c>
      <c r="B1067">
        <v>102</v>
      </c>
      <c r="C1067" s="13">
        <f>Arrivals!F1067</f>
        <v>6353.8818132223823</v>
      </c>
      <c r="D1067" s="13">
        <f>Arrivals!K1067</f>
        <v>300</v>
      </c>
      <c r="E1067" s="14">
        <f>D1067*8/Settings!$B$28+Settings!$B$29</f>
        <v>24.02</v>
      </c>
      <c r="F1067" s="14">
        <f t="shared" si="244"/>
        <v>6353.8818132223823</v>
      </c>
      <c r="G1067" s="14">
        <f t="shared" si="257"/>
        <v>6504.02</v>
      </c>
      <c r="H1067" s="14">
        <f t="shared" si="245"/>
        <v>6504.02</v>
      </c>
      <c r="I1067" s="14">
        <f>MOD(H1067-Settings!$B$32,Settings!$B$33)</f>
        <v>24.020000000000437</v>
      </c>
      <c r="J1067" s="14">
        <f>IF(I1067&lt;Settings!$B$30,IF(Settings!$B$30-I1067&gt;=E1067,H1067,H1067+(Settings!$B$30-I1067)+Settings!$B$31),H1067+(Settings!$B$33-I1067))</f>
        <v>6504.02</v>
      </c>
      <c r="K1067" s="14">
        <f t="shared" si="246"/>
        <v>6528.0400000000009</v>
      </c>
      <c r="L1067" s="14">
        <f t="shared" si="247"/>
        <v>6528.0400000000009</v>
      </c>
      <c r="M1067" s="14">
        <f t="shared" si="258"/>
        <v>6505.8997781688249</v>
      </c>
      <c r="N1067" s="14">
        <f t="shared" si="248"/>
        <v>6528.0400000000009</v>
      </c>
      <c r="O1067" s="13">
        <f>Arrivals!I1067</f>
        <v>1.7274212815524194E-2</v>
      </c>
      <c r="P1067" s="14">
        <f t="shared" si="249"/>
        <v>6528.0572742128161</v>
      </c>
      <c r="Q1067" s="14">
        <f t="shared" si="250"/>
        <v>174.17546099043375</v>
      </c>
      <c r="R1067" s="14">
        <f t="shared" si="251"/>
        <v>150.1381867776181</v>
      </c>
      <c r="S1067" s="14">
        <f t="shared" si="252"/>
        <v>0</v>
      </c>
      <c r="T1067" s="14">
        <f t="shared" si="253"/>
        <v>0</v>
      </c>
      <c r="U1067" s="14">
        <f t="shared" si="254"/>
        <v>150.1381867776181</v>
      </c>
      <c r="V1067" t="str">
        <f>IF(MOD(C1067-Settings!$B$32,Settings!$B$33)&lt;Settings!$B$30,"Up","Down")</f>
        <v>Up</v>
      </c>
      <c r="W1067" s="15">
        <f>IF(OR(E1067&gt;Settings!$B$30,Q1067&gt;Settings!$B$37),0,1)</f>
        <v>1</v>
      </c>
      <c r="X1067" s="15">
        <f>IF(AND(W1067=1,Q1067&lt;=Settings!$B$36),1,0)</f>
        <v>0</v>
      </c>
    </row>
    <row r="1068" spans="1:24" x14ac:dyDescent="0.25">
      <c r="A1068">
        <v>9</v>
      </c>
      <c r="B1068">
        <v>103</v>
      </c>
      <c r="C1068" s="13">
        <f>Arrivals!F1068</f>
        <v>6389.9629988271026</v>
      </c>
      <c r="D1068" s="13">
        <f>Arrivals!K1068</f>
        <v>300</v>
      </c>
      <c r="E1068" s="14">
        <f>D1068*8/Settings!$B$28+Settings!$B$29</f>
        <v>24.02</v>
      </c>
      <c r="F1068" s="14">
        <f t="shared" si="244"/>
        <v>6389.9629988271026</v>
      </c>
      <c r="G1068" s="14">
        <f t="shared" si="257"/>
        <v>6528.0400000000009</v>
      </c>
      <c r="H1068" s="14">
        <f t="shared" si="245"/>
        <v>6528.0400000000009</v>
      </c>
      <c r="I1068" s="14">
        <f>MOD(H1068-Settings!$B$32,Settings!$B$33)</f>
        <v>48.040000000000873</v>
      </c>
      <c r="J1068" s="14">
        <f>IF(I1068&lt;Settings!$B$30,IF(Settings!$B$30-I1068&gt;=E1068,H1068,H1068+(Settings!$B$30-I1068)+Settings!$B$31),H1068+(Settings!$B$33-I1068))</f>
        <v>6528.0400000000009</v>
      </c>
      <c r="K1068" s="14">
        <f t="shared" si="246"/>
        <v>6552.0600000000013</v>
      </c>
      <c r="L1068" s="14">
        <f t="shared" si="247"/>
        <v>6552.0600000000013</v>
      </c>
      <c r="M1068" s="14">
        <f t="shared" si="258"/>
        <v>6528.0572742128161</v>
      </c>
      <c r="N1068" s="14">
        <f t="shared" si="248"/>
        <v>6552.0600000000013</v>
      </c>
      <c r="O1068" s="13">
        <f>Arrivals!I1068</f>
        <v>2.2164958687835279</v>
      </c>
      <c r="P1068" s="14">
        <f t="shared" si="249"/>
        <v>6554.2764958687849</v>
      </c>
      <c r="Q1068" s="14">
        <f t="shared" si="250"/>
        <v>164.31349704168224</v>
      </c>
      <c r="R1068" s="14">
        <f t="shared" si="251"/>
        <v>138.07700117289824</v>
      </c>
      <c r="S1068" s="14">
        <f t="shared" si="252"/>
        <v>0</v>
      </c>
      <c r="T1068" s="14">
        <f t="shared" si="253"/>
        <v>0</v>
      </c>
      <c r="U1068" s="14">
        <f t="shared" si="254"/>
        <v>138.07700117289824</v>
      </c>
      <c r="V1068" t="str">
        <f>IF(MOD(C1068-Settings!$B$32,Settings!$B$33)&lt;Settings!$B$30,"Up","Down")</f>
        <v>Down</v>
      </c>
      <c r="W1068" s="15">
        <f>IF(OR(E1068&gt;Settings!$B$30,Q1068&gt;Settings!$B$37),0,1)</f>
        <v>1</v>
      </c>
      <c r="X1068" s="15">
        <f>IF(AND(W1068=1,Q1068&lt;=Settings!$B$36),1,0)</f>
        <v>0</v>
      </c>
    </row>
    <row r="1069" spans="1:24" x14ac:dyDescent="0.25">
      <c r="A1069">
        <v>9</v>
      </c>
      <c r="B1069">
        <v>104</v>
      </c>
      <c r="C1069" s="13">
        <f>Arrivals!F1069</f>
        <v>6444.2187379280858</v>
      </c>
      <c r="D1069" s="13">
        <f>Arrivals!K1069</f>
        <v>300</v>
      </c>
      <c r="E1069" s="14">
        <f>D1069*8/Settings!$B$28+Settings!$B$29</f>
        <v>24.02</v>
      </c>
      <c r="F1069" s="14">
        <f t="shared" si="244"/>
        <v>6444.2187379280858</v>
      </c>
      <c r="G1069" s="14">
        <f t="shared" si="257"/>
        <v>6552.0600000000013</v>
      </c>
      <c r="H1069" s="14">
        <f t="shared" si="245"/>
        <v>6552.0600000000013</v>
      </c>
      <c r="I1069" s="14">
        <f>MOD(H1069-Settings!$B$32,Settings!$B$33)</f>
        <v>72.06000000000131</v>
      </c>
      <c r="J1069" s="14">
        <f>IF(I1069&lt;Settings!$B$30,IF(Settings!$B$30-I1069&gt;=E1069,H1069,H1069+(Settings!$B$30-I1069)+Settings!$B$31),H1069+(Settings!$B$33-I1069))</f>
        <v>6552.0600000000013</v>
      </c>
      <c r="K1069" s="14">
        <f t="shared" si="246"/>
        <v>6576.0800000000017</v>
      </c>
      <c r="L1069" s="14">
        <f t="shared" si="247"/>
        <v>6576.0800000000017</v>
      </c>
      <c r="M1069" s="14">
        <f t="shared" si="258"/>
        <v>6554.2764958687849</v>
      </c>
      <c r="N1069" s="14">
        <f t="shared" si="248"/>
        <v>6576.0800000000017</v>
      </c>
      <c r="O1069" s="13">
        <f>Arrivals!I1069</f>
        <v>0.47269953425079175</v>
      </c>
      <c r="P1069" s="14">
        <f t="shared" si="249"/>
        <v>6576.5526995342525</v>
      </c>
      <c r="Q1069" s="14">
        <f t="shared" si="250"/>
        <v>132.33396160616667</v>
      </c>
      <c r="R1069" s="14">
        <f t="shared" si="251"/>
        <v>107.84126207191548</v>
      </c>
      <c r="S1069" s="14">
        <f t="shared" si="252"/>
        <v>0</v>
      </c>
      <c r="T1069" s="14">
        <f t="shared" si="253"/>
        <v>0</v>
      </c>
      <c r="U1069" s="14">
        <f t="shared" si="254"/>
        <v>107.84126207191548</v>
      </c>
      <c r="V1069" t="str">
        <f>IF(MOD(C1069-Settings!$B$32,Settings!$B$33)&lt;Settings!$B$30,"Up","Down")</f>
        <v>Down</v>
      </c>
      <c r="W1069" s="15">
        <f>IF(OR(E1069&gt;Settings!$B$30,Q1069&gt;Settings!$B$37),0,1)</f>
        <v>1</v>
      </c>
      <c r="X1069" s="15">
        <f>IF(AND(W1069=1,Q1069&lt;=Settings!$B$36),1,0)</f>
        <v>0</v>
      </c>
    </row>
    <row r="1070" spans="1:24" x14ac:dyDescent="0.25">
      <c r="A1070">
        <v>9</v>
      </c>
      <c r="B1070">
        <v>105</v>
      </c>
      <c r="C1070" s="13">
        <f>Arrivals!F1070</f>
        <v>6556.8927671351539</v>
      </c>
      <c r="D1070" s="13">
        <f>Arrivals!K1070</f>
        <v>300</v>
      </c>
      <c r="E1070" s="14">
        <f>D1070*8/Settings!$B$28+Settings!$B$29</f>
        <v>24.02</v>
      </c>
      <c r="F1070" s="14">
        <f t="shared" si="244"/>
        <v>6556.8927671351539</v>
      </c>
      <c r="G1070" s="14">
        <f t="shared" si="257"/>
        <v>6576.0800000000017</v>
      </c>
      <c r="H1070" s="14">
        <f t="shared" si="245"/>
        <v>6576.0800000000017</v>
      </c>
      <c r="I1070" s="14">
        <f>MOD(H1070-Settings!$B$32,Settings!$B$33)</f>
        <v>96.080000000001746</v>
      </c>
      <c r="J1070" s="14">
        <f>IF(I1070&lt;Settings!$B$30,IF(Settings!$B$30-I1070&gt;=E1070,H1070,H1070+(Settings!$B$30-I1070)+Settings!$B$31),H1070+(Settings!$B$33-I1070))</f>
        <v>6576.0800000000017</v>
      </c>
      <c r="K1070" s="14">
        <f t="shared" si="246"/>
        <v>6600.1000000000022</v>
      </c>
      <c r="L1070" s="14">
        <f t="shared" si="247"/>
        <v>6600.1000000000022</v>
      </c>
      <c r="M1070" s="14">
        <f t="shared" si="258"/>
        <v>6576.5526995342525</v>
      </c>
      <c r="N1070" s="14">
        <f t="shared" si="248"/>
        <v>6600.1000000000022</v>
      </c>
      <c r="O1070" s="13">
        <f>Arrivals!I1070</f>
        <v>1.4114785706187203</v>
      </c>
      <c r="P1070" s="14">
        <f t="shared" si="249"/>
        <v>6601.511478570621</v>
      </c>
      <c r="Q1070" s="14">
        <f t="shared" si="250"/>
        <v>44.618711435467048</v>
      </c>
      <c r="R1070" s="14">
        <f t="shared" si="251"/>
        <v>19.187232864847829</v>
      </c>
      <c r="S1070" s="14">
        <f t="shared" si="252"/>
        <v>0</v>
      </c>
      <c r="T1070" s="14">
        <f t="shared" si="253"/>
        <v>0</v>
      </c>
      <c r="U1070" s="14">
        <f t="shared" si="254"/>
        <v>19.187232864847829</v>
      </c>
      <c r="V1070" t="str">
        <f>IF(MOD(C1070-Settings!$B$32,Settings!$B$33)&lt;Settings!$B$30,"Up","Down")</f>
        <v>Up</v>
      </c>
      <c r="W1070" s="15">
        <f>IF(OR(E1070&gt;Settings!$B$30,Q1070&gt;Settings!$B$37),0,1)</f>
        <v>1</v>
      </c>
      <c r="X1070" s="15">
        <f>IF(AND(W1070=1,Q1070&lt;=Settings!$B$36),1,0)</f>
        <v>1</v>
      </c>
    </row>
    <row r="1071" spans="1:24" x14ac:dyDescent="0.25">
      <c r="A1071">
        <v>9</v>
      </c>
      <c r="B1071">
        <v>106</v>
      </c>
      <c r="C1071" s="13">
        <f>Arrivals!F1071</f>
        <v>6558.6006059481379</v>
      </c>
      <c r="D1071" s="13">
        <f>Arrivals!K1071</f>
        <v>300</v>
      </c>
      <c r="E1071" s="14">
        <f>D1071*8/Settings!$B$28+Settings!$B$29</f>
        <v>24.02</v>
      </c>
      <c r="F1071" s="14">
        <f t="shared" si="244"/>
        <v>6558.6006059481379</v>
      </c>
      <c r="G1071" s="14">
        <f t="shared" si="257"/>
        <v>6600.1000000000022</v>
      </c>
      <c r="H1071" s="14">
        <f t="shared" si="245"/>
        <v>6600.1000000000022</v>
      </c>
      <c r="I1071" s="14">
        <f>MOD(H1071-Settings!$B$32,Settings!$B$33)</f>
        <v>120.10000000000218</v>
      </c>
      <c r="J1071" s="14">
        <f>IF(I1071&lt;Settings!$B$30,IF(Settings!$B$30-I1071&gt;=E1071,H1071,H1071+(Settings!$B$30-I1071)+Settings!$B$31),H1071+(Settings!$B$33-I1071))</f>
        <v>6600.1000000000022</v>
      </c>
      <c r="K1071" s="14">
        <f t="shared" si="246"/>
        <v>6624.1200000000026</v>
      </c>
      <c r="L1071" s="14">
        <f t="shared" si="247"/>
        <v>6624.1200000000026</v>
      </c>
      <c r="M1071" s="14">
        <f t="shared" si="258"/>
        <v>6601.511478570621</v>
      </c>
      <c r="N1071" s="14">
        <f t="shared" si="248"/>
        <v>6624.1200000000026</v>
      </c>
      <c r="O1071" s="13">
        <f>Arrivals!I1071</f>
        <v>1.1279825753075872</v>
      </c>
      <c r="P1071" s="14">
        <f t="shared" si="249"/>
        <v>6625.2479825753098</v>
      </c>
      <c r="Q1071" s="14">
        <f t="shared" si="250"/>
        <v>66.64737662717198</v>
      </c>
      <c r="R1071" s="14">
        <f t="shared" si="251"/>
        <v>41.499394051864329</v>
      </c>
      <c r="S1071" s="14">
        <f t="shared" si="252"/>
        <v>0</v>
      </c>
      <c r="T1071" s="14">
        <f t="shared" si="253"/>
        <v>0</v>
      </c>
      <c r="U1071" s="14">
        <f t="shared" si="254"/>
        <v>41.499394051864329</v>
      </c>
      <c r="V1071" t="str">
        <f>IF(MOD(C1071-Settings!$B$32,Settings!$B$33)&lt;Settings!$B$30,"Up","Down")</f>
        <v>Up</v>
      </c>
      <c r="W1071" s="15">
        <f>IF(OR(E1071&gt;Settings!$B$30,Q1071&gt;Settings!$B$37),0,1)</f>
        <v>1</v>
      </c>
      <c r="X1071" s="15">
        <f>IF(AND(W1071=1,Q1071&lt;=Settings!$B$36),1,0)</f>
        <v>1</v>
      </c>
    </row>
    <row r="1072" spans="1:24" x14ac:dyDescent="0.25">
      <c r="A1072">
        <v>9</v>
      </c>
      <c r="B1072">
        <v>107</v>
      </c>
      <c r="C1072" s="13">
        <f>Arrivals!F1072</f>
        <v>6621.5483081977227</v>
      </c>
      <c r="D1072" s="13">
        <f>Arrivals!K1072</f>
        <v>300</v>
      </c>
      <c r="E1072" s="14">
        <f>D1072*8/Settings!$B$28+Settings!$B$29</f>
        <v>24.02</v>
      </c>
      <c r="F1072" s="14">
        <f t="shared" si="244"/>
        <v>6621.5483081977227</v>
      </c>
      <c r="G1072" s="14">
        <f t="shared" si="257"/>
        <v>6624.1200000000026</v>
      </c>
      <c r="H1072" s="14">
        <f t="shared" si="245"/>
        <v>6624.1200000000026</v>
      </c>
      <c r="I1072" s="14">
        <f>MOD(H1072-Settings!$B$32,Settings!$B$33)</f>
        <v>144.12000000000262</v>
      </c>
      <c r="J1072" s="14">
        <f>IF(I1072&lt;Settings!$B$30,IF(Settings!$B$30-I1072&gt;=E1072,H1072,H1072+(Settings!$B$30-I1072)+Settings!$B$31),H1072+(Settings!$B$33-I1072))</f>
        <v>6624.1200000000026</v>
      </c>
      <c r="K1072" s="14">
        <f t="shared" si="246"/>
        <v>6648.1400000000031</v>
      </c>
      <c r="L1072" s="14">
        <f t="shared" si="247"/>
        <v>6648.1400000000031</v>
      </c>
      <c r="M1072" s="14">
        <f t="shared" si="258"/>
        <v>6625.2479825753098</v>
      </c>
      <c r="N1072" s="14">
        <f t="shared" si="248"/>
        <v>6648.1400000000031</v>
      </c>
      <c r="O1072" s="13">
        <f>Arrivals!I1072</f>
        <v>8.0684334024945574</v>
      </c>
      <c r="P1072" s="14">
        <f t="shared" si="249"/>
        <v>6656.2084334024976</v>
      </c>
      <c r="Q1072" s="14">
        <f t="shared" si="250"/>
        <v>34.660125204774886</v>
      </c>
      <c r="R1072" s="14">
        <f t="shared" si="251"/>
        <v>2.5716918022799291</v>
      </c>
      <c r="S1072" s="14">
        <f t="shared" si="252"/>
        <v>0</v>
      </c>
      <c r="T1072" s="14">
        <f t="shared" si="253"/>
        <v>0</v>
      </c>
      <c r="U1072" s="14">
        <f t="shared" si="254"/>
        <v>2.5716918022799291</v>
      </c>
      <c r="V1072" t="str">
        <f>IF(MOD(C1072-Settings!$B$32,Settings!$B$33)&lt;Settings!$B$30,"Up","Down")</f>
        <v>Up</v>
      </c>
      <c r="W1072" s="15">
        <f>IF(OR(E1072&gt;Settings!$B$30,Q1072&gt;Settings!$B$37),0,1)</f>
        <v>1</v>
      </c>
      <c r="X1072" s="15">
        <f>IF(AND(W1072=1,Q1072&lt;=Settings!$B$36),1,0)</f>
        <v>1</v>
      </c>
    </row>
    <row r="1073" spans="1:24" x14ac:dyDescent="0.25">
      <c r="A1073">
        <v>9</v>
      </c>
      <c r="B1073">
        <v>108</v>
      </c>
      <c r="C1073" s="13">
        <f>Arrivals!F1073</f>
        <v>6659.3713610209215</v>
      </c>
      <c r="D1073" s="13">
        <f>Arrivals!K1073</f>
        <v>300</v>
      </c>
      <c r="E1073" s="14">
        <f>D1073*8/Settings!$B$28+Settings!$B$29</f>
        <v>24.02</v>
      </c>
      <c r="F1073" s="14">
        <f t="shared" si="244"/>
        <v>6659.3713610209215</v>
      </c>
      <c r="G1073" s="14">
        <f t="shared" si="257"/>
        <v>6648.1400000000031</v>
      </c>
      <c r="H1073" s="14">
        <f t="shared" si="245"/>
        <v>6659.3713610209215</v>
      </c>
      <c r="I1073" s="14">
        <f>MOD(H1073-Settings!$B$32,Settings!$B$33)</f>
        <v>179.37136102092154</v>
      </c>
      <c r="J1073" s="14">
        <f>IF(I1073&lt;Settings!$B$30,IF(Settings!$B$30-I1073&gt;=E1073,H1073,H1073+(Settings!$B$30-I1073)+Settings!$B$31),H1073+(Settings!$B$33-I1073))</f>
        <v>6659.3713610209215</v>
      </c>
      <c r="K1073" s="14">
        <f t="shared" si="246"/>
        <v>6683.391361020922</v>
      </c>
      <c r="L1073" s="14">
        <f t="shared" si="247"/>
        <v>6683.391361020922</v>
      </c>
      <c r="M1073" s="14">
        <f t="shared" si="258"/>
        <v>6656.2084334024976</v>
      </c>
      <c r="N1073" s="14">
        <f t="shared" si="248"/>
        <v>6683.391361020922</v>
      </c>
      <c r="O1073" s="13">
        <f>Arrivals!I1073</f>
        <v>1.2896738866804253E-2</v>
      </c>
      <c r="P1073" s="14">
        <f t="shared" si="249"/>
        <v>6683.4042577597884</v>
      </c>
      <c r="Q1073" s="14">
        <f t="shared" si="250"/>
        <v>24.032896738866839</v>
      </c>
      <c r="R1073" s="14">
        <f t="shared" si="251"/>
        <v>0</v>
      </c>
      <c r="S1073" s="14">
        <f t="shared" si="252"/>
        <v>0</v>
      </c>
      <c r="T1073" s="14">
        <f t="shared" si="253"/>
        <v>0</v>
      </c>
      <c r="U1073" s="14">
        <f t="shared" si="254"/>
        <v>0</v>
      </c>
      <c r="V1073" t="str">
        <f>IF(MOD(C1073-Settings!$B$32,Settings!$B$33)&lt;Settings!$B$30,"Up","Down")</f>
        <v>Up</v>
      </c>
      <c r="W1073" s="15">
        <f>IF(OR(E1073&gt;Settings!$B$30,Q1073&gt;Settings!$B$37),0,1)</f>
        <v>1</v>
      </c>
      <c r="X1073" s="15">
        <f>IF(AND(W1073=1,Q1073&lt;=Settings!$B$36),1,0)</f>
        <v>1</v>
      </c>
    </row>
    <row r="1074" spans="1:24" x14ac:dyDescent="0.25">
      <c r="A1074">
        <v>9</v>
      </c>
      <c r="B1074">
        <v>109</v>
      </c>
      <c r="C1074" s="13">
        <f>Arrivals!F1074</f>
        <v>6670.4168835845176</v>
      </c>
      <c r="D1074" s="13">
        <f>Arrivals!K1074</f>
        <v>300</v>
      </c>
      <c r="E1074" s="14">
        <f>D1074*8/Settings!$B$28+Settings!$B$29</f>
        <v>24.02</v>
      </c>
      <c r="F1074" s="14">
        <f t="shared" si="244"/>
        <v>6670.4168835845176</v>
      </c>
      <c r="G1074" s="14">
        <f t="shared" si="257"/>
        <v>6683.391361020922</v>
      </c>
      <c r="H1074" s="14">
        <f t="shared" si="245"/>
        <v>6683.391361020922</v>
      </c>
      <c r="I1074" s="14">
        <f>MOD(H1074-Settings!$B$32,Settings!$B$33)</f>
        <v>203.39136102092198</v>
      </c>
      <c r="J1074" s="14">
        <f>IF(I1074&lt;Settings!$B$30,IF(Settings!$B$30-I1074&gt;=E1074,H1074,H1074+(Settings!$B$30-I1074)+Settings!$B$31),H1074+(Settings!$B$33-I1074))</f>
        <v>6683.391361020922</v>
      </c>
      <c r="K1074" s="14">
        <f t="shared" si="246"/>
        <v>6707.4113610209224</v>
      </c>
      <c r="L1074" s="14">
        <f t="shared" si="247"/>
        <v>6707.4113610209224</v>
      </c>
      <c r="M1074" s="14">
        <f t="shared" si="258"/>
        <v>6683.4042577597884</v>
      </c>
      <c r="N1074" s="14">
        <f t="shared" si="248"/>
        <v>6707.4113610209224</v>
      </c>
      <c r="O1074" s="13">
        <f>Arrivals!I1074</f>
        <v>0.4285990224012029</v>
      </c>
      <c r="P1074" s="14">
        <f t="shared" si="249"/>
        <v>6707.839960043324</v>
      </c>
      <c r="Q1074" s="14">
        <f t="shared" si="250"/>
        <v>37.423076458806463</v>
      </c>
      <c r="R1074" s="14">
        <f t="shared" si="251"/>
        <v>12.974477436404413</v>
      </c>
      <c r="S1074" s="14">
        <f t="shared" si="252"/>
        <v>0</v>
      </c>
      <c r="T1074" s="14">
        <f t="shared" si="253"/>
        <v>0</v>
      </c>
      <c r="U1074" s="14">
        <f t="shared" si="254"/>
        <v>12.974477436404413</v>
      </c>
      <c r="V1074" t="str">
        <f>IF(MOD(C1074-Settings!$B$32,Settings!$B$33)&lt;Settings!$B$30,"Up","Down")</f>
        <v>Up</v>
      </c>
      <c r="W1074" s="15">
        <f>IF(OR(E1074&gt;Settings!$B$30,Q1074&gt;Settings!$B$37),0,1)</f>
        <v>1</v>
      </c>
      <c r="X1074" s="15">
        <f>IF(AND(W1074=1,Q1074&lt;=Settings!$B$36),1,0)</f>
        <v>1</v>
      </c>
    </row>
    <row r="1075" spans="1:24" x14ac:dyDescent="0.25">
      <c r="A1075">
        <v>9</v>
      </c>
      <c r="B1075">
        <v>110</v>
      </c>
      <c r="C1075" s="13">
        <f>Arrivals!F1075</f>
        <v>6841.1099570841579</v>
      </c>
      <c r="D1075" s="13">
        <f>Arrivals!K1075</f>
        <v>300</v>
      </c>
      <c r="E1075" s="14">
        <f>D1075*8/Settings!$B$28+Settings!$B$29</f>
        <v>24.02</v>
      </c>
      <c r="F1075" s="14">
        <f t="shared" si="244"/>
        <v>6841.1099570841579</v>
      </c>
      <c r="G1075" s="14">
        <f t="shared" si="257"/>
        <v>6707.4113610209224</v>
      </c>
      <c r="H1075" s="14">
        <f t="shared" si="245"/>
        <v>6841.1099570841579</v>
      </c>
      <c r="I1075" s="14">
        <f>MOD(H1075-Settings!$B$32,Settings!$B$33)</f>
        <v>361.10995708415794</v>
      </c>
      <c r="J1075" s="14">
        <f>IF(I1075&lt;Settings!$B$30,IF(Settings!$B$30-I1075&gt;=E1075,H1075,H1075+(Settings!$B$30-I1075)+Settings!$B$31),H1075+(Settings!$B$33-I1075))</f>
        <v>6841.1099570841579</v>
      </c>
      <c r="K1075" s="14">
        <f t="shared" si="246"/>
        <v>6865.1299570841584</v>
      </c>
      <c r="L1075" s="14">
        <f t="shared" si="247"/>
        <v>6865.1299570841584</v>
      </c>
      <c r="M1075" s="14">
        <f t="shared" si="258"/>
        <v>6707.839960043324</v>
      </c>
      <c r="N1075" s="14">
        <f t="shared" si="248"/>
        <v>6865.1299570841584</v>
      </c>
      <c r="O1075" s="13">
        <f>Arrivals!I1075</f>
        <v>5.3941767940209795</v>
      </c>
      <c r="P1075" s="14">
        <f t="shared" si="249"/>
        <v>6870.5241338781798</v>
      </c>
      <c r="Q1075" s="14">
        <f t="shared" si="250"/>
        <v>29.414176794021841</v>
      </c>
      <c r="R1075" s="14">
        <f t="shared" si="251"/>
        <v>0</v>
      </c>
      <c r="S1075" s="14">
        <f t="shared" si="252"/>
        <v>0</v>
      </c>
      <c r="T1075" s="14">
        <f t="shared" si="253"/>
        <v>0</v>
      </c>
      <c r="U1075" s="14">
        <f t="shared" si="254"/>
        <v>0</v>
      </c>
      <c r="V1075" t="str">
        <f>IF(MOD(C1075-Settings!$B$32,Settings!$B$33)&lt;Settings!$B$30,"Up","Down")</f>
        <v>Up</v>
      </c>
      <c r="W1075" s="15">
        <f>IF(OR(E1075&gt;Settings!$B$30,Q1075&gt;Settings!$B$37),0,1)</f>
        <v>1</v>
      </c>
      <c r="X1075" s="15">
        <f>IF(AND(W1075=1,Q1075&lt;=Settings!$B$36),1,0)</f>
        <v>1</v>
      </c>
    </row>
    <row r="1076" spans="1:24" x14ac:dyDescent="0.25">
      <c r="A1076">
        <v>9</v>
      </c>
      <c r="B1076">
        <v>111</v>
      </c>
      <c r="C1076" s="13">
        <f>Arrivals!F1076</f>
        <v>6945.5438260784631</v>
      </c>
      <c r="D1076" s="13">
        <f>Arrivals!K1076</f>
        <v>300</v>
      </c>
      <c r="E1076" s="14">
        <f>D1076*8/Settings!$B$28+Settings!$B$29</f>
        <v>24.02</v>
      </c>
      <c r="F1076" s="14">
        <f t="shared" si="244"/>
        <v>6945.5438260784631</v>
      </c>
      <c r="G1076" s="14">
        <f t="shared" si="257"/>
        <v>6865.1299570841584</v>
      </c>
      <c r="H1076" s="14">
        <f t="shared" si="245"/>
        <v>6945.5438260784631</v>
      </c>
      <c r="I1076" s="14">
        <f>MOD(H1076-Settings!$B$32,Settings!$B$33)</f>
        <v>465.5438260784631</v>
      </c>
      <c r="J1076" s="14">
        <f>IF(I1076&lt;Settings!$B$30,IF(Settings!$B$30-I1076&gt;=E1076,H1076,H1076+(Settings!$B$30-I1076)+Settings!$B$31),H1076+(Settings!$B$33-I1076))</f>
        <v>6945.5438260784631</v>
      </c>
      <c r="K1076" s="14">
        <f t="shared" si="246"/>
        <v>6969.5638260784635</v>
      </c>
      <c r="L1076" s="14">
        <f t="shared" si="247"/>
        <v>6969.5638260784635</v>
      </c>
      <c r="M1076" s="14">
        <f t="shared" si="258"/>
        <v>6870.5241338781798</v>
      </c>
      <c r="N1076" s="14">
        <f t="shared" si="248"/>
        <v>6969.5638260784635</v>
      </c>
      <c r="O1076" s="13">
        <f>Arrivals!I1076</f>
        <v>3.6783703161142949</v>
      </c>
      <c r="P1076" s="14">
        <f t="shared" si="249"/>
        <v>6973.2421963945781</v>
      </c>
      <c r="Q1076" s="14">
        <f t="shared" si="250"/>
        <v>27.698370316114961</v>
      </c>
      <c r="R1076" s="14">
        <f t="shared" si="251"/>
        <v>0</v>
      </c>
      <c r="S1076" s="14">
        <f t="shared" si="252"/>
        <v>0</v>
      </c>
      <c r="T1076" s="14">
        <f t="shared" si="253"/>
        <v>0</v>
      </c>
      <c r="U1076" s="14">
        <f t="shared" si="254"/>
        <v>0</v>
      </c>
      <c r="V1076" t="str">
        <f>IF(MOD(C1076-Settings!$B$32,Settings!$B$33)&lt;Settings!$B$30,"Up","Down")</f>
        <v>Up</v>
      </c>
      <c r="W1076" s="15">
        <f>IF(OR(E1076&gt;Settings!$B$30,Q1076&gt;Settings!$B$37),0,1)</f>
        <v>1</v>
      </c>
      <c r="X1076" s="15">
        <f>IF(AND(W1076=1,Q1076&lt;=Settings!$B$36),1,0)</f>
        <v>1</v>
      </c>
    </row>
    <row r="1077" spans="1:24" x14ac:dyDescent="0.25">
      <c r="A1077">
        <v>9</v>
      </c>
      <c r="B1077">
        <v>112</v>
      </c>
      <c r="C1077" s="13">
        <f>Arrivals!F1077</f>
        <v>7016.469914415522</v>
      </c>
      <c r="D1077" s="13">
        <f>Arrivals!K1077</f>
        <v>300</v>
      </c>
      <c r="E1077" s="14">
        <f>D1077*8/Settings!$B$28+Settings!$B$29</f>
        <v>24.02</v>
      </c>
      <c r="F1077" s="14">
        <f t="shared" si="244"/>
        <v>7016.469914415522</v>
      </c>
      <c r="G1077" s="14">
        <f t="shared" si="257"/>
        <v>6969.5638260784635</v>
      </c>
      <c r="H1077" s="14">
        <f t="shared" si="245"/>
        <v>7016.469914415522</v>
      </c>
      <c r="I1077" s="14">
        <f>MOD(H1077-Settings!$B$32,Settings!$B$33)</f>
        <v>536.469914415522</v>
      </c>
      <c r="J1077" s="14">
        <f>IF(I1077&lt;Settings!$B$30,IF(Settings!$B$30-I1077&gt;=E1077,H1077,H1077+(Settings!$B$30-I1077)+Settings!$B$31),H1077+(Settings!$B$33-I1077))</f>
        <v>7016.469914415522</v>
      </c>
      <c r="K1077" s="14">
        <f t="shared" si="246"/>
        <v>7040.4899144155224</v>
      </c>
      <c r="L1077" s="14">
        <f t="shared" si="247"/>
        <v>7040.4899144155224</v>
      </c>
      <c r="M1077" s="14">
        <f t="shared" si="258"/>
        <v>6973.2421963945781</v>
      </c>
      <c r="N1077" s="14">
        <f t="shared" si="248"/>
        <v>7040.4899144155224</v>
      </c>
      <c r="O1077" s="13">
        <f>Arrivals!I1077</f>
        <v>1.7917270253495259</v>
      </c>
      <c r="P1077" s="14">
        <f t="shared" si="249"/>
        <v>7042.2816414408717</v>
      </c>
      <c r="Q1077" s="14">
        <f t="shared" si="250"/>
        <v>25.811727025349683</v>
      </c>
      <c r="R1077" s="14">
        <f t="shared" si="251"/>
        <v>0</v>
      </c>
      <c r="S1077" s="14">
        <f t="shared" si="252"/>
        <v>0</v>
      </c>
      <c r="T1077" s="14">
        <f t="shared" si="253"/>
        <v>0</v>
      </c>
      <c r="U1077" s="14">
        <f t="shared" si="254"/>
        <v>0</v>
      </c>
      <c r="V1077" t="str">
        <f>IF(MOD(C1077-Settings!$B$32,Settings!$B$33)&lt;Settings!$B$30,"Up","Down")</f>
        <v>Up</v>
      </c>
      <c r="W1077" s="15">
        <f>IF(OR(E1077&gt;Settings!$B$30,Q1077&gt;Settings!$B$37),0,1)</f>
        <v>1</v>
      </c>
      <c r="X1077" s="15">
        <f>IF(AND(W1077=1,Q1077&lt;=Settings!$B$36),1,0)</f>
        <v>1</v>
      </c>
    </row>
    <row r="1078" spans="1:24" x14ac:dyDescent="0.25">
      <c r="A1078">
        <v>9</v>
      </c>
      <c r="B1078">
        <v>113</v>
      </c>
      <c r="C1078" s="13">
        <f>Arrivals!F1078</f>
        <v>7047.9004301219184</v>
      </c>
      <c r="D1078" s="13">
        <f>Arrivals!K1078</f>
        <v>300</v>
      </c>
      <c r="E1078" s="14">
        <f>D1078*8/Settings!$B$28+Settings!$B$29</f>
        <v>24.02</v>
      </c>
      <c r="F1078" s="14">
        <f t="shared" si="244"/>
        <v>7047.9004301219184</v>
      </c>
      <c r="G1078" s="14">
        <f t="shared" si="257"/>
        <v>7040.4899144155224</v>
      </c>
      <c r="H1078" s="14">
        <f t="shared" si="245"/>
        <v>7047.9004301219184</v>
      </c>
      <c r="I1078" s="14">
        <f>MOD(H1078-Settings!$B$32,Settings!$B$33)</f>
        <v>567.90043012191836</v>
      </c>
      <c r="J1078" s="14">
        <f>IF(I1078&lt;Settings!$B$30,IF(Settings!$B$30-I1078&gt;=E1078,H1078,H1078+(Settings!$B$30-I1078)+Settings!$B$31),H1078+(Settings!$B$33-I1078))</f>
        <v>7047.9004301219184</v>
      </c>
      <c r="K1078" s="14">
        <f t="shared" si="246"/>
        <v>7071.9204301219188</v>
      </c>
      <c r="L1078" s="14">
        <f t="shared" si="247"/>
        <v>7071.9204301219188</v>
      </c>
      <c r="M1078" s="14">
        <f t="shared" si="258"/>
        <v>7042.2816414408717</v>
      </c>
      <c r="N1078" s="14">
        <f t="shared" si="248"/>
        <v>7071.9204301219188</v>
      </c>
      <c r="O1078" s="13">
        <f>Arrivals!I1078</f>
        <v>0.87334636405418098</v>
      </c>
      <c r="P1078" s="14">
        <f t="shared" si="249"/>
        <v>7072.7937764859726</v>
      </c>
      <c r="Q1078" s="14">
        <f t="shared" si="250"/>
        <v>24.893346364054196</v>
      </c>
      <c r="R1078" s="14">
        <f t="shared" si="251"/>
        <v>0</v>
      </c>
      <c r="S1078" s="14">
        <f t="shared" si="252"/>
        <v>0</v>
      </c>
      <c r="T1078" s="14">
        <f t="shared" si="253"/>
        <v>0</v>
      </c>
      <c r="U1078" s="14">
        <f t="shared" si="254"/>
        <v>0</v>
      </c>
      <c r="V1078" t="str">
        <f>IF(MOD(C1078-Settings!$B$32,Settings!$B$33)&lt;Settings!$B$30,"Up","Down")</f>
        <v>Up</v>
      </c>
      <c r="W1078" s="15">
        <f>IF(OR(E1078&gt;Settings!$B$30,Q1078&gt;Settings!$B$37),0,1)</f>
        <v>1</v>
      </c>
      <c r="X1078" s="15">
        <f>IF(AND(W1078=1,Q1078&lt;=Settings!$B$36),1,0)</f>
        <v>1</v>
      </c>
    </row>
    <row r="1079" spans="1:24" x14ac:dyDescent="0.25">
      <c r="A1079">
        <v>9</v>
      </c>
      <c r="B1079">
        <v>114</v>
      </c>
      <c r="C1079" s="13">
        <f>Arrivals!F1079</f>
        <v>7061.926942961235</v>
      </c>
      <c r="D1079" s="13">
        <f>Arrivals!K1079</f>
        <v>300</v>
      </c>
      <c r="E1079" s="14">
        <f>D1079*8/Settings!$B$28+Settings!$B$29</f>
        <v>24.02</v>
      </c>
      <c r="F1079" s="14">
        <f t="shared" si="244"/>
        <v>7061.926942961235</v>
      </c>
      <c r="G1079" s="14">
        <f t="shared" si="257"/>
        <v>7071.9204301219188</v>
      </c>
      <c r="H1079" s="14">
        <f t="shared" si="245"/>
        <v>7071.9204301219188</v>
      </c>
      <c r="I1079" s="14">
        <f>MOD(H1079-Settings!$B$32,Settings!$B$33)</f>
        <v>591.9204301219188</v>
      </c>
      <c r="J1079" s="14">
        <f>IF(I1079&lt;Settings!$B$30,IF(Settings!$B$30-I1079&gt;=E1079,H1079,H1079+(Settings!$B$30-I1079)+Settings!$B$31),H1079+(Settings!$B$33-I1079))</f>
        <v>7200</v>
      </c>
      <c r="K1079" s="14">
        <f t="shared" si="246"/>
        <v>7224.02</v>
      </c>
      <c r="L1079" s="14">
        <f t="shared" si="247"/>
        <v>7224.02</v>
      </c>
      <c r="M1079" s="14">
        <f t="shared" si="258"/>
        <v>7072.7937764859726</v>
      </c>
      <c r="N1079" s="14">
        <f t="shared" si="248"/>
        <v>7224.02</v>
      </c>
      <c r="O1079" s="13">
        <f>Arrivals!I1079</f>
        <v>3.7864072787050564</v>
      </c>
      <c r="P1079" s="14">
        <f t="shared" si="249"/>
        <v>7227.8064072787056</v>
      </c>
      <c r="Q1079" s="14">
        <f t="shared" si="250"/>
        <v>165.87946431747059</v>
      </c>
      <c r="R1079" s="14">
        <f t="shared" si="251"/>
        <v>9.9934871606837987</v>
      </c>
      <c r="S1079" s="14">
        <f t="shared" si="252"/>
        <v>128.0795698780812</v>
      </c>
      <c r="T1079" s="14">
        <f t="shared" si="253"/>
        <v>0</v>
      </c>
      <c r="U1079" s="14">
        <f t="shared" si="254"/>
        <v>138.073057038765</v>
      </c>
      <c r="V1079" t="str">
        <f>IF(MOD(C1079-Settings!$B$32,Settings!$B$33)&lt;Settings!$B$30,"Up","Down")</f>
        <v>Up</v>
      </c>
      <c r="W1079" s="15">
        <f>IF(OR(E1079&gt;Settings!$B$30,Q1079&gt;Settings!$B$37),0,1)</f>
        <v>1</v>
      </c>
      <c r="X1079" s="15">
        <f>IF(AND(W1079=1,Q1079&lt;=Settings!$B$36),1,0)</f>
        <v>0</v>
      </c>
    </row>
    <row r="1080" spans="1:24" x14ac:dyDescent="0.25">
      <c r="A1080">
        <v>9</v>
      </c>
      <c r="B1080">
        <v>115</v>
      </c>
      <c r="C1080" s="13">
        <f>Arrivals!F1080</f>
        <v>7115.698036414854</v>
      </c>
      <c r="D1080" s="13">
        <f>Arrivals!K1080</f>
        <v>300</v>
      </c>
      <c r="E1080" s="14">
        <f>D1080*8/Settings!$B$28+Settings!$B$29</f>
        <v>24.02</v>
      </c>
      <c r="F1080" s="14">
        <f t="shared" si="244"/>
        <v>7115.698036414854</v>
      </c>
      <c r="G1080" s="14">
        <f t="shared" si="257"/>
        <v>7224.02</v>
      </c>
      <c r="H1080" s="14">
        <f t="shared" si="245"/>
        <v>7224.02</v>
      </c>
      <c r="I1080" s="14">
        <f>MOD(H1080-Settings!$B$32,Settings!$B$33)</f>
        <v>24.020000000000437</v>
      </c>
      <c r="J1080" s="14">
        <f>IF(I1080&lt;Settings!$B$30,IF(Settings!$B$30-I1080&gt;=E1080,H1080,H1080+(Settings!$B$30-I1080)+Settings!$B$31),H1080+(Settings!$B$33-I1080))</f>
        <v>7224.02</v>
      </c>
      <c r="K1080" s="14">
        <f t="shared" si="246"/>
        <v>7248.0400000000009</v>
      </c>
      <c r="L1080" s="14">
        <f t="shared" si="247"/>
        <v>7248.0400000000009</v>
      </c>
      <c r="M1080" s="14">
        <f t="shared" si="258"/>
        <v>7227.8064072787056</v>
      </c>
      <c r="N1080" s="14">
        <f t="shared" si="248"/>
        <v>7248.0400000000009</v>
      </c>
      <c r="O1080" s="13">
        <f>Arrivals!I1080</f>
        <v>10.005257917797953</v>
      </c>
      <c r="P1080" s="14">
        <f t="shared" si="249"/>
        <v>7258.0452579177991</v>
      </c>
      <c r="Q1080" s="14">
        <f t="shared" si="250"/>
        <v>142.3472215029451</v>
      </c>
      <c r="R1080" s="14">
        <f t="shared" si="251"/>
        <v>108.32196358514648</v>
      </c>
      <c r="S1080" s="14">
        <f t="shared" si="252"/>
        <v>0</v>
      </c>
      <c r="T1080" s="14">
        <f t="shared" si="253"/>
        <v>0</v>
      </c>
      <c r="U1080" s="14">
        <f t="shared" si="254"/>
        <v>108.32196358514648</v>
      </c>
      <c r="V1080" t="str">
        <f>IF(MOD(C1080-Settings!$B$32,Settings!$B$33)&lt;Settings!$B$30,"Up","Down")</f>
        <v>Down</v>
      </c>
      <c r="W1080" s="15">
        <f>IF(OR(E1080&gt;Settings!$B$30,Q1080&gt;Settings!$B$37),0,1)</f>
        <v>1</v>
      </c>
      <c r="X1080" s="15">
        <f>IF(AND(W1080=1,Q1080&lt;=Settings!$B$36),1,0)</f>
        <v>0</v>
      </c>
    </row>
    <row r="1081" spans="1:24" x14ac:dyDescent="0.25">
      <c r="A1081">
        <v>9</v>
      </c>
      <c r="B1081">
        <v>116</v>
      </c>
      <c r="C1081" s="13">
        <f>Arrivals!F1081</f>
        <v>7181.2208298519226</v>
      </c>
      <c r="D1081" s="13">
        <f>Arrivals!K1081</f>
        <v>300</v>
      </c>
      <c r="E1081" s="14">
        <f>D1081*8/Settings!$B$28+Settings!$B$29</f>
        <v>24.02</v>
      </c>
      <c r="F1081" s="14">
        <f t="shared" si="244"/>
        <v>7181.2208298519226</v>
      </c>
      <c r="G1081" s="14">
        <f t="shared" si="257"/>
        <v>7248.0400000000009</v>
      </c>
      <c r="H1081" s="14">
        <f t="shared" si="245"/>
        <v>7248.0400000000009</v>
      </c>
      <c r="I1081" s="14">
        <f>MOD(H1081-Settings!$B$32,Settings!$B$33)</f>
        <v>48.040000000000873</v>
      </c>
      <c r="J1081" s="14">
        <f>IF(I1081&lt;Settings!$B$30,IF(Settings!$B$30-I1081&gt;=E1081,H1081,H1081+(Settings!$B$30-I1081)+Settings!$B$31),H1081+(Settings!$B$33-I1081))</f>
        <v>7248.0400000000009</v>
      </c>
      <c r="K1081" s="14">
        <f t="shared" si="246"/>
        <v>7272.0600000000013</v>
      </c>
      <c r="L1081" s="14">
        <f t="shared" si="247"/>
        <v>7272.0600000000013</v>
      </c>
      <c r="M1081" s="14">
        <f t="shared" si="258"/>
        <v>7258.0452579177991</v>
      </c>
      <c r="N1081" s="14">
        <f t="shared" si="248"/>
        <v>7272.0600000000013</v>
      </c>
      <c r="O1081" s="13">
        <f>Arrivals!I1081</f>
        <v>0.94135039946115728</v>
      </c>
      <c r="P1081" s="14">
        <f t="shared" si="249"/>
        <v>7273.0013503994624</v>
      </c>
      <c r="Q1081" s="14">
        <f t="shared" si="250"/>
        <v>91.780520547539709</v>
      </c>
      <c r="R1081" s="14">
        <f t="shared" si="251"/>
        <v>66.819170148078229</v>
      </c>
      <c r="S1081" s="14">
        <f t="shared" si="252"/>
        <v>0</v>
      </c>
      <c r="T1081" s="14">
        <f t="shared" si="253"/>
        <v>0</v>
      </c>
      <c r="U1081" s="14">
        <f t="shared" si="254"/>
        <v>66.819170148078229</v>
      </c>
      <c r="V1081" t="str">
        <f>IF(MOD(C1081-Settings!$B$32,Settings!$B$33)&lt;Settings!$B$30,"Up","Down")</f>
        <v>Down</v>
      </c>
      <c r="W1081" s="15">
        <f>IF(OR(E1081&gt;Settings!$B$30,Q1081&gt;Settings!$B$37),0,1)</f>
        <v>1</v>
      </c>
      <c r="X1081" s="15">
        <f>IF(AND(W1081=1,Q1081&lt;=Settings!$B$36),1,0)</f>
        <v>1</v>
      </c>
    </row>
    <row r="1082" spans="1:24" x14ac:dyDescent="0.25">
      <c r="A1082">
        <v>9</v>
      </c>
      <c r="B1082">
        <v>117</v>
      </c>
      <c r="C1082" s="13">
        <f>Arrivals!F1082</f>
        <v>7267.4082072601468</v>
      </c>
      <c r="D1082" s="13">
        <f>Arrivals!K1082</f>
        <v>300</v>
      </c>
      <c r="E1082" s="14">
        <f>D1082*8/Settings!$B$28+Settings!$B$29</f>
        <v>24.02</v>
      </c>
      <c r="F1082" s="14">
        <f t="shared" si="244"/>
        <v>7267.4082072601468</v>
      </c>
      <c r="G1082" s="14">
        <f t="shared" si="257"/>
        <v>7272.0600000000013</v>
      </c>
      <c r="H1082" s="14">
        <f t="shared" si="245"/>
        <v>7272.0600000000013</v>
      </c>
      <c r="I1082" s="14">
        <f>MOD(H1082-Settings!$B$32,Settings!$B$33)</f>
        <v>72.06000000000131</v>
      </c>
      <c r="J1082" s="14">
        <f>IF(I1082&lt;Settings!$B$30,IF(Settings!$B$30-I1082&gt;=E1082,H1082,H1082+(Settings!$B$30-I1082)+Settings!$B$31),H1082+(Settings!$B$33-I1082))</f>
        <v>7272.0600000000013</v>
      </c>
      <c r="K1082" s="14">
        <f t="shared" si="246"/>
        <v>7296.0800000000017</v>
      </c>
      <c r="L1082" s="14">
        <f t="shared" si="247"/>
        <v>7296.0800000000017</v>
      </c>
      <c r="M1082" s="14">
        <f t="shared" si="258"/>
        <v>7273.0013503994624</v>
      </c>
      <c r="N1082" s="14">
        <f t="shared" si="248"/>
        <v>7296.0800000000017</v>
      </c>
      <c r="O1082" s="13">
        <f>Arrivals!I1082</f>
        <v>1.7895542574835055</v>
      </c>
      <c r="P1082" s="14">
        <f t="shared" si="249"/>
        <v>7297.8695542574851</v>
      </c>
      <c r="Q1082" s="14">
        <f t="shared" si="250"/>
        <v>30.461346997338296</v>
      </c>
      <c r="R1082" s="14">
        <f t="shared" si="251"/>
        <v>4.6517927398544998</v>
      </c>
      <c r="S1082" s="14">
        <f t="shared" si="252"/>
        <v>0</v>
      </c>
      <c r="T1082" s="14">
        <f t="shared" si="253"/>
        <v>0</v>
      </c>
      <c r="U1082" s="14">
        <f t="shared" si="254"/>
        <v>4.6517927398544998</v>
      </c>
      <c r="V1082" t="str">
        <f>IF(MOD(C1082-Settings!$B$32,Settings!$B$33)&lt;Settings!$B$30,"Up","Down")</f>
        <v>Up</v>
      </c>
      <c r="W1082" s="15">
        <f>IF(OR(E1082&gt;Settings!$B$30,Q1082&gt;Settings!$B$37),0,1)</f>
        <v>1</v>
      </c>
      <c r="X1082" s="15">
        <f>IF(AND(W1082=1,Q1082&lt;=Settings!$B$36),1,0)</f>
        <v>1</v>
      </c>
    </row>
    <row r="1083" spans="1:24" x14ac:dyDescent="0.25">
      <c r="A1083">
        <v>9</v>
      </c>
      <c r="B1083">
        <v>118</v>
      </c>
      <c r="C1083" s="13">
        <f>Arrivals!F1083</f>
        <v>7369.9357553879699</v>
      </c>
      <c r="D1083" s="13">
        <f>Arrivals!K1083</f>
        <v>300</v>
      </c>
      <c r="E1083" s="14">
        <f>D1083*8/Settings!$B$28+Settings!$B$29</f>
        <v>24.02</v>
      </c>
      <c r="F1083" s="14">
        <f t="shared" si="244"/>
        <v>7369.9357553879699</v>
      </c>
      <c r="G1083" s="14">
        <f t="shared" si="257"/>
        <v>7296.0800000000017</v>
      </c>
      <c r="H1083" s="14">
        <f t="shared" si="245"/>
        <v>7369.9357553879699</v>
      </c>
      <c r="I1083" s="14">
        <f>MOD(H1083-Settings!$B$32,Settings!$B$33)</f>
        <v>169.93575538796995</v>
      </c>
      <c r="J1083" s="14">
        <f>IF(I1083&lt;Settings!$B$30,IF(Settings!$B$30-I1083&gt;=E1083,H1083,H1083+(Settings!$B$30-I1083)+Settings!$B$31),H1083+(Settings!$B$33-I1083))</f>
        <v>7369.9357553879699</v>
      </c>
      <c r="K1083" s="14">
        <f t="shared" si="246"/>
        <v>7393.9557553879704</v>
      </c>
      <c r="L1083" s="14">
        <f t="shared" si="247"/>
        <v>7393.9557553879704</v>
      </c>
      <c r="M1083" s="14">
        <f t="shared" si="258"/>
        <v>7297.8695542574851</v>
      </c>
      <c r="N1083" s="14">
        <f t="shared" si="248"/>
        <v>7393.9557553879704</v>
      </c>
      <c r="O1083" s="13">
        <f>Arrivals!I1083</f>
        <v>1.7934609236275234</v>
      </c>
      <c r="P1083" s="14">
        <f t="shared" si="249"/>
        <v>7395.7492163115976</v>
      </c>
      <c r="Q1083" s="14">
        <f t="shared" si="250"/>
        <v>25.813460923627645</v>
      </c>
      <c r="R1083" s="14">
        <f t="shared" si="251"/>
        <v>0</v>
      </c>
      <c r="S1083" s="14">
        <f t="shared" si="252"/>
        <v>0</v>
      </c>
      <c r="T1083" s="14">
        <f t="shared" si="253"/>
        <v>0</v>
      </c>
      <c r="U1083" s="14">
        <f t="shared" si="254"/>
        <v>0</v>
      </c>
      <c r="V1083" t="str">
        <f>IF(MOD(C1083-Settings!$B$32,Settings!$B$33)&lt;Settings!$B$30,"Up","Down")</f>
        <v>Up</v>
      </c>
      <c r="W1083" s="15">
        <f>IF(OR(E1083&gt;Settings!$B$30,Q1083&gt;Settings!$B$37),0,1)</f>
        <v>1</v>
      </c>
      <c r="X1083" s="15">
        <f>IF(AND(W1083=1,Q1083&lt;=Settings!$B$36),1,0)</f>
        <v>1</v>
      </c>
    </row>
    <row r="1084" spans="1:24" x14ac:dyDescent="0.25">
      <c r="A1084">
        <v>9</v>
      </c>
      <c r="B1084">
        <v>119</v>
      </c>
      <c r="C1084" s="13">
        <f>Arrivals!F1084</f>
        <v>7413.4436658850909</v>
      </c>
      <c r="D1084" s="13">
        <f>Arrivals!K1084</f>
        <v>300</v>
      </c>
      <c r="E1084" s="14">
        <f>D1084*8/Settings!$B$28+Settings!$B$29</f>
        <v>24.02</v>
      </c>
      <c r="F1084" s="14">
        <f t="shared" si="244"/>
        <v>7413.4436658850909</v>
      </c>
      <c r="G1084" s="14">
        <f t="shared" si="257"/>
        <v>7393.9557553879704</v>
      </c>
      <c r="H1084" s="14">
        <f t="shared" si="245"/>
        <v>7413.4436658850909</v>
      </c>
      <c r="I1084" s="14">
        <f>MOD(H1084-Settings!$B$32,Settings!$B$33)</f>
        <v>213.44366588509092</v>
      </c>
      <c r="J1084" s="14">
        <f>IF(I1084&lt;Settings!$B$30,IF(Settings!$B$30-I1084&gt;=E1084,H1084,H1084+(Settings!$B$30-I1084)+Settings!$B$31),H1084+(Settings!$B$33-I1084))</f>
        <v>7413.4436658850909</v>
      </c>
      <c r="K1084" s="14">
        <f t="shared" si="246"/>
        <v>7437.4636658850914</v>
      </c>
      <c r="L1084" s="14">
        <f t="shared" si="247"/>
        <v>7437.4636658850914</v>
      </c>
      <c r="M1084" s="14">
        <f t="shared" si="258"/>
        <v>7395.7492163115976</v>
      </c>
      <c r="N1084" s="14">
        <f t="shared" si="248"/>
        <v>7437.4636658850914</v>
      </c>
      <c r="O1084" s="13">
        <f>Arrivals!I1084</f>
        <v>7.5920758526796872</v>
      </c>
      <c r="P1084" s="14">
        <f t="shared" si="249"/>
        <v>7445.0557417377713</v>
      </c>
      <c r="Q1084" s="14">
        <f t="shared" si="250"/>
        <v>31.612075852680391</v>
      </c>
      <c r="R1084" s="14">
        <f t="shared" si="251"/>
        <v>0</v>
      </c>
      <c r="S1084" s="14">
        <f t="shared" si="252"/>
        <v>0</v>
      </c>
      <c r="T1084" s="14">
        <f t="shared" si="253"/>
        <v>0</v>
      </c>
      <c r="U1084" s="14">
        <f t="shared" si="254"/>
        <v>0</v>
      </c>
      <c r="V1084" t="str">
        <f>IF(MOD(C1084-Settings!$B$32,Settings!$B$33)&lt;Settings!$B$30,"Up","Down")</f>
        <v>Up</v>
      </c>
      <c r="W1084" s="15">
        <f>IF(OR(E1084&gt;Settings!$B$30,Q1084&gt;Settings!$B$37),0,1)</f>
        <v>1</v>
      </c>
      <c r="X1084" s="15">
        <f>IF(AND(W1084=1,Q1084&lt;=Settings!$B$36),1,0)</f>
        <v>1</v>
      </c>
    </row>
    <row r="1085" spans="1:24" x14ac:dyDescent="0.25">
      <c r="A1085">
        <v>9</v>
      </c>
      <c r="B1085">
        <v>120</v>
      </c>
      <c r="C1085" s="13">
        <f>Arrivals!F1085</f>
        <v>7415.2771118386299</v>
      </c>
      <c r="D1085" s="13">
        <f>Arrivals!K1085</f>
        <v>300</v>
      </c>
      <c r="E1085" s="14">
        <f>D1085*8/Settings!$B$28+Settings!$B$29</f>
        <v>24.02</v>
      </c>
      <c r="F1085" s="14">
        <f t="shared" si="244"/>
        <v>7415.2771118386299</v>
      </c>
      <c r="G1085" s="14">
        <f t="shared" si="257"/>
        <v>7437.4636658850914</v>
      </c>
      <c r="H1085" s="14">
        <f t="shared" si="245"/>
        <v>7437.4636658850914</v>
      </c>
      <c r="I1085" s="14">
        <f>MOD(H1085-Settings!$B$32,Settings!$B$33)</f>
        <v>237.46366588509136</v>
      </c>
      <c r="J1085" s="14">
        <f>IF(I1085&lt;Settings!$B$30,IF(Settings!$B$30-I1085&gt;=E1085,H1085,H1085+(Settings!$B$30-I1085)+Settings!$B$31),H1085+(Settings!$B$33-I1085))</f>
        <v>7437.4636658850914</v>
      </c>
      <c r="K1085" s="14">
        <f t="shared" si="246"/>
        <v>7461.4836658850918</v>
      </c>
      <c r="L1085" s="14">
        <f t="shared" si="247"/>
        <v>7461.4836658850918</v>
      </c>
      <c r="M1085" s="14">
        <f t="shared" si="258"/>
        <v>7445.0557417377713</v>
      </c>
      <c r="N1085" s="14">
        <f t="shared" si="248"/>
        <v>7461.4836658850918</v>
      </c>
      <c r="O1085" s="13">
        <f>Arrivals!I1085</f>
        <v>0.97007415936870589</v>
      </c>
      <c r="P1085" s="14">
        <f t="shared" si="249"/>
        <v>7462.4537400444606</v>
      </c>
      <c r="Q1085" s="14">
        <f t="shared" si="250"/>
        <v>47.176628205830639</v>
      </c>
      <c r="R1085" s="14">
        <f t="shared" si="251"/>
        <v>22.186554046461424</v>
      </c>
      <c r="S1085" s="14">
        <f t="shared" si="252"/>
        <v>0</v>
      </c>
      <c r="T1085" s="14">
        <f t="shared" si="253"/>
        <v>0</v>
      </c>
      <c r="U1085" s="14">
        <f t="shared" si="254"/>
        <v>22.186554046461424</v>
      </c>
      <c r="V1085" t="str">
        <f>IF(MOD(C1085-Settings!$B$32,Settings!$B$33)&lt;Settings!$B$30,"Up","Down")</f>
        <v>Up</v>
      </c>
      <c r="W1085" s="15">
        <f>IF(OR(E1085&gt;Settings!$B$30,Q1085&gt;Settings!$B$37),0,1)</f>
        <v>1</v>
      </c>
      <c r="X1085" s="15">
        <f>IF(AND(W1085=1,Q1085&lt;=Settings!$B$36),1,0)</f>
        <v>1</v>
      </c>
    </row>
    <row r="1086" spans="1:24" x14ac:dyDescent="0.25">
      <c r="A1086">
        <v>10</v>
      </c>
      <c r="B1086">
        <v>1</v>
      </c>
      <c r="C1086" s="13">
        <f>Arrivals!F1086</f>
        <v>104.61923941491149</v>
      </c>
      <c r="D1086" s="13">
        <f>Arrivals!K1086</f>
        <v>300</v>
      </c>
      <c r="E1086" s="14">
        <f>D1086*8/Settings!$B$28+Settings!$B$29</f>
        <v>24.02</v>
      </c>
      <c r="F1086" s="14">
        <f t="shared" si="244"/>
        <v>104.61923941491149</v>
      </c>
      <c r="G1086" s="14">
        <v>0</v>
      </c>
      <c r="H1086" s="14">
        <f t="shared" si="245"/>
        <v>104.61923941491149</v>
      </c>
      <c r="I1086" s="14">
        <f>MOD(H1086-Settings!$B$32,Settings!$B$33)</f>
        <v>104.61923941491149</v>
      </c>
      <c r="J1086" s="14">
        <f>IF(I1086&lt;Settings!$B$30,IF(Settings!$B$30-I1086&gt;=E1086,H1086,H1086+(Settings!$B$30-I1086)+Settings!$B$31),H1086+(Settings!$B$33-I1086))</f>
        <v>104.61923941491149</v>
      </c>
      <c r="K1086" s="14">
        <f t="shared" si="246"/>
        <v>128.63923941491149</v>
      </c>
      <c r="L1086" s="14">
        <f t="shared" si="247"/>
        <v>128.63923941491149</v>
      </c>
      <c r="M1086" s="14">
        <v>0</v>
      </c>
      <c r="N1086" s="14">
        <f t="shared" si="248"/>
        <v>128.63923941491149</v>
      </c>
      <c r="O1086" s="13">
        <f>Arrivals!I1086</f>
        <v>2.7454816024816187</v>
      </c>
      <c r="P1086" s="14">
        <f t="shared" si="249"/>
        <v>131.3847210173931</v>
      </c>
      <c r="Q1086" s="14">
        <f t="shared" si="250"/>
        <v>26.765481602481614</v>
      </c>
      <c r="R1086" s="14">
        <f t="shared" si="251"/>
        <v>0</v>
      </c>
      <c r="S1086" s="14">
        <f t="shared" si="252"/>
        <v>0</v>
      </c>
      <c r="T1086" s="14">
        <f t="shared" si="253"/>
        <v>0</v>
      </c>
      <c r="U1086" s="14">
        <f t="shared" si="254"/>
        <v>0</v>
      </c>
      <c r="V1086" t="str">
        <f>IF(MOD(C1086-Settings!$B$32,Settings!$B$33)&lt;Settings!$B$30,"Up","Down")</f>
        <v>Up</v>
      </c>
      <c r="W1086" s="15">
        <f>IF(OR(E1086&gt;Settings!$B$30,Q1086&gt;Settings!$B$37),0,1)</f>
        <v>1</v>
      </c>
      <c r="X1086" s="15">
        <f>IF(AND(W1086=1,Q1086&lt;=Settings!$B$36),1,0)</f>
        <v>1</v>
      </c>
    </row>
    <row r="1087" spans="1:24" x14ac:dyDescent="0.25">
      <c r="A1087">
        <v>10</v>
      </c>
      <c r="B1087">
        <v>2</v>
      </c>
      <c r="C1087" s="13">
        <f>Arrivals!F1087</f>
        <v>197.7244675586316</v>
      </c>
      <c r="D1087" s="13">
        <f>Arrivals!K1087</f>
        <v>300</v>
      </c>
      <c r="E1087" s="14">
        <f>D1087*8/Settings!$B$28+Settings!$B$29</f>
        <v>24.02</v>
      </c>
      <c r="F1087" s="14">
        <f t="shared" si="244"/>
        <v>197.7244675586316</v>
      </c>
      <c r="G1087" s="14">
        <f t="shared" ref="G1087:G1118" si="259">K1086</f>
        <v>128.63923941491149</v>
      </c>
      <c r="H1087" s="14">
        <f t="shared" si="245"/>
        <v>197.7244675586316</v>
      </c>
      <c r="I1087" s="14">
        <f>MOD(H1087-Settings!$B$32,Settings!$B$33)</f>
        <v>197.7244675586316</v>
      </c>
      <c r="J1087" s="14">
        <f>IF(I1087&lt;Settings!$B$30,IF(Settings!$B$30-I1087&gt;=E1087,H1087,H1087+(Settings!$B$30-I1087)+Settings!$B$31),H1087+(Settings!$B$33-I1087))</f>
        <v>197.7244675586316</v>
      </c>
      <c r="K1087" s="14">
        <f t="shared" si="246"/>
        <v>221.74446755863161</v>
      </c>
      <c r="L1087" s="14">
        <f t="shared" si="247"/>
        <v>221.74446755863161</v>
      </c>
      <c r="M1087" s="14">
        <f t="shared" ref="M1087:M1118" si="260">P1086</f>
        <v>131.3847210173931</v>
      </c>
      <c r="N1087" s="14">
        <f t="shared" si="248"/>
        <v>221.74446755863161</v>
      </c>
      <c r="O1087" s="13">
        <f>Arrivals!I1087</f>
        <v>1.7722245824596172</v>
      </c>
      <c r="P1087" s="14">
        <f t="shared" si="249"/>
        <v>223.51669214109123</v>
      </c>
      <c r="Q1087" s="14">
        <f t="shared" si="250"/>
        <v>25.792224582459625</v>
      </c>
      <c r="R1087" s="14">
        <f t="shared" si="251"/>
        <v>0</v>
      </c>
      <c r="S1087" s="14">
        <f t="shared" si="252"/>
        <v>0</v>
      </c>
      <c r="T1087" s="14">
        <f t="shared" si="253"/>
        <v>0</v>
      </c>
      <c r="U1087" s="14">
        <f t="shared" si="254"/>
        <v>0</v>
      </c>
      <c r="V1087" t="str">
        <f>IF(MOD(C1087-Settings!$B$32,Settings!$B$33)&lt;Settings!$B$30,"Up","Down")</f>
        <v>Up</v>
      </c>
      <c r="W1087" s="15">
        <f>IF(OR(E1087&gt;Settings!$B$30,Q1087&gt;Settings!$B$37),0,1)</f>
        <v>1</v>
      </c>
      <c r="X1087" s="15">
        <f>IF(AND(W1087=1,Q1087&lt;=Settings!$B$36),1,0)</f>
        <v>1</v>
      </c>
    </row>
    <row r="1088" spans="1:24" x14ac:dyDescent="0.25">
      <c r="A1088">
        <v>10</v>
      </c>
      <c r="B1088">
        <v>3</v>
      </c>
      <c r="C1088" s="13">
        <f>Arrivals!F1088</f>
        <v>616.90329174564908</v>
      </c>
      <c r="D1088" s="13">
        <f>Arrivals!K1088</f>
        <v>300</v>
      </c>
      <c r="E1088" s="14">
        <f>D1088*8/Settings!$B$28+Settings!$B$29</f>
        <v>24.02</v>
      </c>
      <c r="F1088" s="14">
        <f t="shared" si="244"/>
        <v>616.90329174564908</v>
      </c>
      <c r="G1088" s="14">
        <f t="shared" si="259"/>
        <v>221.74446755863161</v>
      </c>
      <c r="H1088" s="14">
        <f t="shared" si="245"/>
        <v>616.90329174564908</v>
      </c>
      <c r="I1088" s="14">
        <f>MOD(H1088-Settings!$B$32,Settings!$B$33)</f>
        <v>616.90329174564908</v>
      </c>
      <c r="J1088" s="14">
        <f>IF(I1088&lt;Settings!$B$30,IF(Settings!$B$30-I1088&gt;=E1088,H1088,H1088+(Settings!$B$30-I1088)+Settings!$B$31),H1088+(Settings!$B$33-I1088))</f>
        <v>720</v>
      </c>
      <c r="K1088" s="14">
        <f t="shared" si="246"/>
        <v>744.02</v>
      </c>
      <c r="L1088" s="14">
        <f t="shared" si="247"/>
        <v>744.02</v>
      </c>
      <c r="M1088" s="14">
        <f t="shared" si="260"/>
        <v>223.51669214109123</v>
      </c>
      <c r="N1088" s="14">
        <f t="shared" si="248"/>
        <v>744.02</v>
      </c>
      <c r="O1088" s="13">
        <f>Arrivals!I1088</f>
        <v>4.9524781410195393</v>
      </c>
      <c r="P1088" s="14">
        <f t="shared" si="249"/>
        <v>748.97247814101956</v>
      </c>
      <c r="Q1088" s="14">
        <f t="shared" si="250"/>
        <v>132.06918639537048</v>
      </c>
      <c r="R1088" s="14">
        <f t="shared" si="251"/>
        <v>0</v>
      </c>
      <c r="S1088" s="14">
        <f t="shared" si="252"/>
        <v>103.09670825435092</v>
      </c>
      <c r="T1088" s="14">
        <f t="shared" si="253"/>
        <v>0</v>
      </c>
      <c r="U1088" s="14">
        <f t="shared" si="254"/>
        <v>103.09670825435092</v>
      </c>
      <c r="V1088" t="str">
        <f>IF(MOD(C1088-Settings!$B$32,Settings!$B$33)&lt;Settings!$B$30,"Up","Down")</f>
        <v>Down</v>
      </c>
      <c r="W1088" s="15">
        <f>IF(OR(E1088&gt;Settings!$B$30,Q1088&gt;Settings!$B$37),0,1)</f>
        <v>1</v>
      </c>
      <c r="X1088" s="15">
        <f>IF(AND(W1088=1,Q1088&lt;=Settings!$B$36),1,0)</f>
        <v>0</v>
      </c>
    </row>
    <row r="1089" spans="1:24" x14ac:dyDescent="0.25">
      <c r="A1089">
        <v>10</v>
      </c>
      <c r="B1089">
        <v>4</v>
      </c>
      <c r="C1089" s="13">
        <f>Arrivals!F1089</f>
        <v>654.18662303266854</v>
      </c>
      <c r="D1089" s="13">
        <f>Arrivals!K1089</f>
        <v>300</v>
      </c>
      <c r="E1089" s="14">
        <f>D1089*8/Settings!$B$28+Settings!$B$29</f>
        <v>24.02</v>
      </c>
      <c r="F1089" s="14">
        <f t="shared" si="244"/>
        <v>654.18662303266854</v>
      </c>
      <c r="G1089" s="14">
        <f t="shared" si="259"/>
        <v>744.02</v>
      </c>
      <c r="H1089" s="14">
        <f t="shared" si="245"/>
        <v>744.02</v>
      </c>
      <c r="I1089" s="14">
        <f>MOD(H1089-Settings!$B$32,Settings!$B$33)</f>
        <v>24.019999999999982</v>
      </c>
      <c r="J1089" s="14">
        <f>IF(I1089&lt;Settings!$B$30,IF(Settings!$B$30-I1089&gt;=E1089,H1089,H1089+(Settings!$B$30-I1089)+Settings!$B$31),H1089+(Settings!$B$33-I1089))</f>
        <v>744.02</v>
      </c>
      <c r="K1089" s="14">
        <f t="shared" si="246"/>
        <v>768.04</v>
      </c>
      <c r="L1089" s="14">
        <f t="shared" si="247"/>
        <v>768.04</v>
      </c>
      <c r="M1089" s="14">
        <f t="shared" si="260"/>
        <v>748.97247814101956</v>
      </c>
      <c r="N1089" s="14">
        <f t="shared" si="248"/>
        <v>768.04</v>
      </c>
      <c r="O1089" s="13">
        <f>Arrivals!I1089</f>
        <v>0.72064541558125761</v>
      </c>
      <c r="P1089" s="14">
        <f t="shared" si="249"/>
        <v>768.76064541558117</v>
      </c>
      <c r="Q1089" s="14">
        <f t="shared" si="250"/>
        <v>114.57402238291263</v>
      </c>
      <c r="R1089" s="14">
        <f t="shared" si="251"/>
        <v>89.833376967331446</v>
      </c>
      <c r="S1089" s="14">
        <f t="shared" si="252"/>
        <v>0</v>
      </c>
      <c r="T1089" s="14">
        <f t="shared" si="253"/>
        <v>0</v>
      </c>
      <c r="U1089" s="14">
        <f t="shared" si="254"/>
        <v>89.833376967331446</v>
      </c>
      <c r="V1089" t="str">
        <f>IF(MOD(C1089-Settings!$B$32,Settings!$B$33)&lt;Settings!$B$30,"Up","Down")</f>
        <v>Down</v>
      </c>
      <c r="W1089" s="15">
        <f>IF(OR(E1089&gt;Settings!$B$30,Q1089&gt;Settings!$B$37),0,1)</f>
        <v>1</v>
      </c>
      <c r="X1089" s="15">
        <f>IF(AND(W1089=1,Q1089&lt;=Settings!$B$36),1,0)</f>
        <v>1</v>
      </c>
    </row>
    <row r="1090" spans="1:24" x14ac:dyDescent="0.25">
      <c r="A1090">
        <v>10</v>
      </c>
      <c r="B1090">
        <v>5</v>
      </c>
      <c r="C1090" s="13">
        <f>Arrivals!F1090</f>
        <v>676.98148486866717</v>
      </c>
      <c r="D1090" s="13">
        <f>Arrivals!K1090</f>
        <v>300</v>
      </c>
      <c r="E1090" s="14">
        <f>D1090*8/Settings!$B$28+Settings!$B$29</f>
        <v>24.02</v>
      </c>
      <c r="F1090" s="14">
        <f t="shared" si="244"/>
        <v>676.98148486866717</v>
      </c>
      <c r="G1090" s="14">
        <f t="shared" si="259"/>
        <v>768.04</v>
      </c>
      <c r="H1090" s="14">
        <f t="shared" si="245"/>
        <v>768.04</v>
      </c>
      <c r="I1090" s="14">
        <f>MOD(H1090-Settings!$B$32,Settings!$B$33)</f>
        <v>48.039999999999964</v>
      </c>
      <c r="J1090" s="14">
        <f>IF(I1090&lt;Settings!$B$30,IF(Settings!$B$30-I1090&gt;=E1090,H1090,H1090+(Settings!$B$30-I1090)+Settings!$B$31),H1090+(Settings!$B$33-I1090))</f>
        <v>768.04</v>
      </c>
      <c r="K1090" s="14">
        <f t="shared" si="246"/>
        <v>792.06</v>
      </c>
      <c r="L1090" s="14">
        <f t="shared" si="247"/>
        <v>792.06</v>
      </c>
      <c r="M1090" s="14">
        <f t="shared" si="260"/>
        <v>768.76064541558117</v>
      </c>
      <c r="N1090" s="14">
        <f t="shared" si="248"/>
        <v>792.06</v>
      </c>
      <c r="O1090" s="13">
        <f>Arrivals!I1090</f>
        <v>8.4321019719949692</v>
      </c>
      <c r="P1090" s="14">
        <f t="shared" si="249"/>
        <v>800.49210197199488</v>
      </c>
      <c r="Q1090" s="14">
        <f t="shared" si="250"/>
        <v>123.51061710332772</v>
      </c>
      <c r="R1090" s="14">
        <f t="shared" si="251"/>
        <v>91.058515131332797</v>
      </c>
      <c r="S1090" s="14">
        <f t="shared" si="252"/>
        <v>0</v>
      </c>
      <c r="T1090" s="14">
        <f t="shared" si="253"/>
        <v>0</v>
      </c>
      <c r="U1090" s="14">
        <f t="shared" si="254"/>
        <v>91.058515131332797</v>
      </c>
      <c r="V1090" t="str">
        <f>IF(MOD(C1090-Settings!$B$32,Settings!$B$33)&lt;Settings!$B$30,"Up","Down")</f>
        <v>Down</v>
      </c>
      <c r="W1090" s="15">
        <f>IF(OR(E1090&gt;Settings!$B$30,Q1090&gt;Settings!$B$37),0,1)</f>
        <v>1</v>
      </c>
      <c r="X1090" s="15">
        <f>IF(AND(W1090=1,Q1090&lt;=Settings!$B$36),1,0)</f>
        <v>0</v>
      </c>
    </row>
    <row r="1091" spans="1:24" x14ac:dyDescent="0.25">
      <c r="A1091">
        <v>10</v>
      </c>
      <c r="B1091">
        <v>6</v>
      </c>
      <c r="C1091" s="13">
        <f>Arrivals!F1091</f>
        <v>703.47639178512622</v>
      </c>
      <c r="D1091" s="13">
        <f>Arrivals!K1091</f>
        <v>300</v>
      </c>
      <c r="E1091" s="14">
        <f>D1091*8/Settings!$B$28+Settings!$B$29</f>
        <v>24.02</v>
      </c>
      <c r="F1091" s="14">
        <f t="shared" si="244"/>
        <v>703.47639178512622</v>
      </c>
      <c r="G1091" s="14">
        <f t="shared" si="259"/>
        <v>792.06</v>
      </c>
      <c r="H1091" s="14">
        <f t="shared" si="245"/>
        <v>792.06</v>
      </c>
      <c r="I1091" s="14">
        <f>MOD(H1091-Settings!$B$32,Settings!$B$33)</f>
        <v>72.059999999999945</v>
      </c>
      <c r="J1091" s="14">
        <f>IF(I1091&lt;Settings!$B$30,IF(Settings!$B$30-I1091&gt;=E1091,H1091,H1091+(Settings!$B$30-I1091)+Settings!$B$31),H1091+(Settings!$B$33-I1091))</f>
        <v>792.06</v>
      </c>
      <c r="K1091" s="14">
        <f t="shared" si="246"/>
        <v>816.07999999999993</v>
      </c>
      <c r="L1091" s="14">
        <f t="shared" si="247"/>
        <v>816.07999999999993</v>
      </c>
      <c r="M1091" s="14">
        <f t="shared" si="260"/>
        <v>800.49210197199488</v>
      </c>
      <c r="N1091" s="14">
        <f t="shared" si="248"/>
        <v>816.07999999999993</v>
      </c>
      <c r="O1091" s="13">
        <f>Arrivals!I1091</f>
        <v>1.5791464523019758</v>
      </c>
      <c r="P1091" s="14">
        <f t="shared" si="249"/>
        <v>817.65914645230191</v>
      </c>
      <c r="Q1091" s="14">
        <f t="shared" si="250"/>
        <v>114.18275466717569</v>
      </c>
      <c r="R1091" s="14">
        <f t="shared" si="251"/>
        <v>88.58360821487372</v>
      </c>
      <c r="S1091" s="14">
        <f t="shared" si="252"/>
        <v>0</v>
      </c>
      <c r="T1091" s="14">
        <f t="shared" si="253"/>
        <v>0</v>
      </c>
      <c r="U1091" s="14">
        <f t="shared" si="254"/>
        <v>88.58360821487372</v>
      </c>
      <c r="V1091" t="str">
        <f>IF(MOD(C1091-Settings!$B$32,Settings!$B$33)&lt;Settings!$B$30,"Up","Down")</f>
        <v>Down</v>
      </c>
      <c r="W1091" s="15">
        <f>IF(OR(E1091&gt;Settings!$B$30,Q1091&gt;Settings!$B$37),0,1)</f>
        <v>1</v>
      </c>
      <c r="X1091" s="15">
        <f>IF(AND(W1091=1,Q1091&lt;=Settings!$B$36),1,0)</f>
        <v>1</v>
      </c>
    </row>
    <row r="1092" spans="1:24" x14ac:dyDescent="0.25">
      <c r="A1092">
        <v>10</v>
      </c>
      <c r="B1092">
        <v>7</v>
      </c>
      <c r="C1092" s="13">
        <f>Arrivals!F1092</f>
        <v>796.5608792233345</v>
      </c>
      <c r="D1092" s="13">
        <f>Arrivals!K1092</f>
        <v>300</v>
      </c>
      <c r="E1092" s="14">
        <f>D1092*8/Settings!$B$28+Settings!$B$29</f>
        <v>24.02</v>
      </c>
      <c r="F1092" s="14">
        <f t="shared" si="244"/>
        <v>796.5608792233345</v>
      </c>
      <c r="G1092" s="14">
        <f t="shared" si="259"/>
        <v>816.07999999999993</v>
      </c>
      <c r="H1092" s="14">
        <f t="shared" si="245"/>
        <v>816.07999999999993</v>
      </c>
      <c r="I1092" s="14">
        <f>MOD(H1092-Settings!$B$32,Settings!$B$33)</f>
        <v>96.079999999999927</v>
      </c>
      <c r="J1092" s="14">
        <f>IF(I1092&lt;Settings!$B$30,IF(Settings!$B$30-I1092&gt;=E1092,H1092,H1092+(Settings!$B$30-I1092)+Settings!$B$31),H1092+(Settings!$B$33-I1092))</f>
        <v>816.07999999999993</v>
      </c>
      <c r="K1092" s="14">
        <f t="shared" si="246"/>
        <v>840.09999999999991</v>
      </c>
      <c r="L1092" s="14">
        <f t="shared" si="247"/>
        <v>840.09999999999991</v>
      </c>
      <c r="M1092" s="14">
        <f t="shared" si="260"/>
        <v>817.65914645230191</v>
      </c>
      <c r="N1092" s="14">
        <f t="shared" si="248"/>
        <v>840.09999999999991</v>
      </c>
      <c r="O1092" s="13">
        <f>Arrivals!I1092</f>
        <v>0.17681276748136582</v>
      </c>
      <c r="P1092" s="14">
        <f t="shared" si="249"/>
        <v>840.27681276748126</v>
      </c>
      <c r="Q1092" s="14">
        <f t="shared" si="250"/>
        <v>43.715933544146765</v>
      </c>
      <c r="R1092" s="14">
        <f t="shared" si="251"/>
        <v>19.519120776665432</v>
      </c>
      <c r="S1092" s="14">
        <f t="shared" si="252"/>
        <v>0</v>
      </c>
      <c r="T1092" s="14">
        <f t="shared" si="253"/>
        <v>0</v>
      </c>
      <c r="U1092" s="14">
        <f t="shared" si="254"/>
        <v>19.519120776665432</v>
      </c>
      <c r="V1092" t="str">
        <f>IF(MOD(C1092-Settings!$B$32,Settings!$B$33)&lt;Settings!$B$30,"Up","Down")</f>
        <v>Up</v>
      </c>
      <c r="W1092" s="15">
        <f>IF(OR(E1092&gt;Settings!$B$30,Q1092&gt;Settings!$B$37),0,1)</f>
        <v>1</v>
      </c>
      <c r="X1092" s="15">
        <f>IF(AND(W1092=1,Q1092&lt;=Settings!$B$36),1,0)</f>
        <v>1</v>
      </c>
    </row>
    <row r="1093" spans="1:24" x14ac:dyDescent="0.25">
      <c r="A1093">
        <v>10</v>
      </c>
      <c r="B1093">
        <v>8</v>
      </c>
      <c r="C1093" s="13">
        <f>Arrivals!F1093</f>
        <v>884.19650494270672</v>
      </c>
      <c r="D1093" s="13">
        <f>Arrivals!K1093</f>
        <v>300</v>
      </c>
      <c r="E1093" s="14">
        <f>D1093*8/Settings!$B$28+Settings!$B$29</f>
        <v>24.02</v>
      </c>
      <c r="F1093" s="14">
        <f t="shared" si="244"/>
        <v>884.19650494270672</v>
      </c>
      <c r="G1093" s="14">
        <f t="shared" si="259"/>
        <v>840.09999999999991</v>
      </c>
      <c r="H1093" s="14">
        <f t="shared" si="245"/>
        <v>884.19650494270672</v>
      </c>
      <c r="I1093" s="14">
        <f>MOD(H1093-Settings!$B$32,Settings!$B$33)</f>
        <v>164.19650494270672</v>
      </c>
      <c r="J1093" s="14">
        <f>IF(I1093&lt;Settings!$B$30,IF(Settings!$B$30-I1093&gt;=E1093,H1093,H1093+(Settings!$B$30-I1093)+Settings!$B$31),H1093+(Settings!$B$33-I1093))</f>
        <v>884.19650494270672</v>
      </c>
      <c r="K1093" s="14">
        <f t="shared" si="246"/>
        <v>908.21650494270671</v>
      </c>
      <c r="L1093" s="14">
        <f t="shared" si="247"/>
        <v>908.21650494270671</v>
      </c>
      <c r="M1093" s="14">
        <f t="shared" si="260"/>
        <v>840.27681276748126</v>
      </c>
      <c r="N1093" s="14">
        <f t="shared" si="248"/>
        <v>908.21650494270671</v>
      </c>
      <c r="O1093" s="13">
        <f>Arrivals!I1093</f>
        <v>5.4276617232346842</v>
      </c>
      <c r="P1093" s="14">
        <f t="shared" si="249"/>
        <v>913.64416666594138</v>
      </c>
      <c r="Q1093" s="14">
        <f t="shared" si="250"/>
        <v>29.44766172323466</v>
      </c>
      <c r="R1093" s="14">
        <f t="shared" si="251"/>
        <v>0</v>
      </c>
      <c r="S1093" s="14">
        <f t="shared" si="252"/>
        <v>0</v>
      </c>
      <c r="T1093" s="14">
        <f t="shared" si="253"/>
        <v>0</v>
      </c>
      <c r="U1093" s="14">
        <f t="shared" si="254"/>
        <v>0</v>
      </c>
      <c r="V1093" t="str">
        <f>IF(MOD(C1093-Settings!$B$32,Settings!$B$33)&lt;Settings!$B$30,"Up","Down")</f>
        <v>Up</v>
      </c>
      <c r="W1093" s="15">
        <f>IF(OR(E1093&gt;Settings!$B$30,Q1093&gt;Settings!$B$37),0,1)</f>
        <v>1</v>
      </c>
      <c r="X1093" s="15">
        <f>IF(AND(W1093=1,Q1093&lt;=Settings!$B$36),1,0)</f>
        <v>1</v>
      </c>
    </row>
    <row r="1094" spans="1:24" x14ac:dyDescent="0.25">
      <c r="A1094">
        <v>10</v>
      </c>
      <c r="B1094">
        <v>9</v>
      </c>
      <c r="C1094" s="13">
        <f>Arrivals!F1094</f>
        <v>891.99015142449309</v>
      </c>
      <c r="D1094" s="13">
        <f>Arrivals!K1094</f>
        <v>300</v>
      </c>
      <c r="E1094" s="14">
        <f>D1094*8/Settings!$B$28+Settings!$B$29</f>
        <v>24.02</v>
      </c>
      <c r="F1094" s="14">
        <f t="shared" ref="F1094:F1157" si="261">C1094</f>
        <v>891.99015142449309</v>
      </c>
      <c r="G1094" s="14">
        <f t="shared" si="259"/>
        <v>908.21650494270671</v>
      </c>
      <c r="H1094" s="14">
        <f t="shared" ref="H1094:H1157" si="262">MAX(F1094,G1094)</f>
        <v>908.21650494270671</v>
      </c>
      <c r="I1094" s="14">
        <f>MOD(H1094-Settings!$B$32,Settings!$B$33)</f>
        <v>188.21650494270671</v>
      </c>
      <c r="J1094" s="14">
        <f>IF(I1094&lt;Settings!$B$30,IF(Settings!$B$30-I1094&gt;=E1094,H1094,H1094+(Settings!$B$30-I1094)+Settings!$B$31),H1094+(Settings!$B$33-I1094))</f>
        <v>908.21650494270671</v>
      </c>
      <c r="K1094" s="14">
        <f t="shared" ref="K1094:K1157" si="263">J1094+E1094</f>
        <v>932.23650494270669</v>
      </c>
      <c r="L1094" s="14">
        <f t="shared" ref="L1094:L1157" si="264">K1094</f>
        <v>932.23650494270669</v>
      </c>
      <c r="M1094" s="14">
        <f t="shared" si="260"/>
        <v>913.64416666594138</v>
      </c>
      <c r="N1094" s="14">
        <f t="shared" ref="N1094:N1157" si="265">MAX(L1094,M1094)</f>
        <v>932.23650494270669</v>
      </c>
      <c r="O1094" s="13">
        <f>Arrivals!I1094</f>
        <v>14.8988860213581</v>
      </c>
      <c r="P1094" s="14">
        <f t="shared" ref="P1094:P1157" si="266">N1094+O1094</f>
        <v>947.13539096406475</v>
      </c>
      <c r="Q1094" s="14">
        <f t="shared" ref="Q1094:Q1157" si="267">P1094-C1094</f>
        <v>55.145239539571662</v>
      </c>
      <c r="R1094" s="14">
        <f t="shared" ref="R1094:R1157" si="268">H1094-F1094</f>
        <v>16.226353518213614</v>
      </c>
      <c r="S1094" s="14">
        <f t="shared" ref="S1094:S1157" si="269">J1094-H1094</f>
        <v>0</v>
      </c>
      <c r="T1094" s="14">
        <f t="shared" ref="T1094:T1157" si="270">N1094-L1094</f>
        <v>0</v>
      </c>
      <c r="U1094" s="14">
        <f t="shared" ref="U1094:U1157" si="271">R1094+S1094+T1094</f>
        <v>16.226353518213614</v>
      </c>
      <c r="V1094" t="str">
        <f>IF(MOD(C1094-Settings!$B$32,Settings!$B$33)&lt;Settings!$B$30,"Up","Down")</f>
        <v>Up</v>
      </c>
      <c r="W1094" s="15">
        <f>IF(OR(E1094&gt;Settings!$B$30,Q1094&gt;Settings!$B$37),0,1)</f>
        <v>1</v>
      </c>
      <c r="X1094" s="15">
        <f>IF(AND(W1094=1,Q1094&lt;=Settings!$B$36),1,0)</f>
        <v>1</v>
      </c>
    </row>
    <row r="1095" spans="1:24" x14ac:dyDescent="0.25">
      <c r="A1095">
        <v>10</v>
      </c>
      <c r="B1095">
        <v>10</v>
      </c>
      <c r="C1095" s="13">
        <f>Arrivals!F1095</f>
        <v>912.30679971359757</v>
      </c>
      <c r="D1095" s="13">
        <f>Arrivals!K1095</f>
        <v>300</v>
      </c>
      <c r="E1095" s="14">
        <f>D1095*8/Settings!$B$28+Settings!$B$29</f>
        <v>24.02</v>
      </c>
      <c r="F1095" s="14">
        <f t="shared" si="261"/>
        <v>912.30679971359757</v>
      </c>
      <c r="G1095" s="14">
        <f t="shared" si="259"/>
        <v>932.23650494270669</v>
      </c>
      <c r="H1095" s="14">
        <f t="shared" si="262"/>
        <v>932.23650494270669</v>
      </c>
      <c r="I1095" s="14">
        <f>MOD(H1095-Settings!$B$32,Settings!$B$33)</f>
        <v>212.23650494270669</v>
      </c>
      <c r="J1095" s="14">
        <f>IF(I1095&lt;Settings!$B$30,IF(Settings!$B$30-I1095&gt;=E1095,H1095,H1095+(Settings!$B$30-I1095)+Settings!$B$31),H1095+(Settings!$B$33-I1095))</f>
        <v>932.23650494270669</v>
      </c>
      <c r="K1095" s="14">
        <f t="shared" si="263"/>
        <v>956.25650494270667</v>
      </c>
      <c r="L1095" s="14">
        <f t="shared" si="264"/>
        <v>956.25650494270667</v>
      </c>
      <c r="M1095" s="14">
        <f t="shared" si="260"/>
        <v>947.13539096406475</v>
      </c>
      <c r="N1095" s="14">
        <f t="shared" si="265"/>
        <v>956.25650494270667</v>
      </c>
      <c r="O1095" s="13">
        <f>Arrivals!I1095</f>
        <v>3.851854551347651</v>
      </c>
      <c r="P1095" s="14">
        <f t="shared" si="266"/>
        <v>960.1083594940543</v>
      </c>
      <c r="Q1095" s="14">
        <f t="shared" si="267"/>
        <v>47.801559780456728</v>
      </c>
      <c r="R1095" s="14">
        <f t="shared" si="268"/>
        <v>19.929705229109118</v>
      </c>
      <c r="S1095" s="14">
        <f t="shared" si="269"/>
        <v>0</v>
      </c>
      <c r="T1095" s="14">
        <f t="shared" si="270"/>
        <v>0</v>
      </c>
      <c r="U1095" s="14">
        <f t="shared" si="271"/>
        <v>19.929705229109118</v>
      </c>
      <c r="V1095" t="str">
        <f>IF(MOD(C1095-Settings!$B$32,Settings!$B$33)&lt;Settings!$B$30,"Up","Down")</f>
        <v>Up</v>
      </c>
      <c r="W1095" s="15">
        <f>IF(OR(E1095&gt;Settings!$B$30,Q1095&gt;Settings!$B$37),0,1)</f>
        <v>1</v>
      </c>
      <c r="X1095" s="15">
        <f>IF(AND(W1095=1,Q1095&lt;=Settings!$B$36),1,0)</f>
        <v>1</v>
      </c>
    </row>
    <row r="1096" spans="1:24" x14ac:dyDescent="0.25">
      <c r="A1096">
        <v>10</v>
      </c>
      <c r="B1096">
        <v>11</v>
      </c>
      <c r="C1096" s="13">
        <f>Arrivals!F1096</f>
        <v>974.62760637517101</v>
      </c>
      <c r="D1096" s="13">
        <f>Arrivals!K1096</f>
        <v>300</v>
      </c>
      <c r="E1096" s="14">
        <f>D1096*8/Settings!$B$28+Settings!$B$29</f>
        <v>24.02</v>
      </c>
      <c r="F1096" s="14">
        <f t="shared" si="261"/>
        <v>974.62760637517101</v>
      </c>
      <c r="G1096" s="14">
        <f t="shared" si="259"/>
        <v>956.25650494270667</v>
      </c>
      <c r="H1096" s="14">
        <f t="shared" si="262"/>
        <v>974.62760637517101</v>
      </c>
      <c r="I1096" s="14">
        <f>MOD(H1096-Settings!$B$32,Settings!$B$33)</f>
        <v>254.62760637517101</v>
      </c>
      <c r="J1096" s="14">
        <f>IF(I1096&lt;Settings!$B$30,IF(Settings!$B$30-I1096&gt;=E1096,H1096,H1096+(Settings!$B$30-I1096)+Settings!$B$31),H1096+(Settings!$B$33-I1096))</f>
        <v>974.62760637517101</v>
      </c>
      <c r="K1096" s="14">
        <f t="shared" si="263"/>
        <v>998.64760637517099</v>
      </c>
      <c r="L1096" s="14">
        <f t="shared" si="264"/>
        <v>998.64760637517099</v>
      </c>
      <c r="M1096" s="14">
        <f t="shared" si="260"/>
        <v>960.1083594940543</v>
      </c>
      <c r="N1096" s="14">
        <f t="shared" si="265"/>
        <v>998.64760637517099</v>
      </c>
      <c r="O1096" s="13">
        <f>Arrivals!I1096</f>
        <v>5.7566507345312274</v>
      </c>
      <c r="P1096" s="14">
        <f t="shared" si="266"/>
        <v>1004.4042571097023</v>
      </c>
      <c r="Q1096" s="14">
        <f t="shared" si="267"/>
        <v>29.776650734531245</v>
      </c>
      <c r="R1096" s="14">
        <f t="shared" si="268"/>
        <v>0</v>
      </c>
      <c r="S1096" s="14">
        <f t="shared" si="269"/>
        <v>0</v>
      </c>
      <c r="T1096" s="14">
        <f t="shared" si="270"/>
        <v>0</v>
      </c>
      <c r="U1096" s="14">
        <f t="shared" si="271"/>
        <v>0</v>
      </c>
      <c r="V1096" t="str">
        <f>IF(MOD(C1096-Settings!$B$32,Settings!$B$33)&lt;Settings!$B$30,"Up","Down")</f>
        <v>Up</v>
      </c>
      <c r="W1096" s="15">
        <f>IF(OR(E1096&gt;Settings!$B$30,Q1096&gt;Settings!$B$37),0,1)</f>
        <v>1</v>
      </c>
      <c r="X1096" s="15">
        <f>IF(AND(W1096=1,Q1096&lt;=Settings!$B$36),1,0)</f>
        <v>1</v>
      </c>
    </row>
    <row r="1097" spans="1:24" x14ac:dyDescent="0.25">
      <c r="A1097">
        <v>10</v>
      </c>
      <c r="B1097">
        <v>12</v>
      </c>
      <c r="C1097" s="13">
        <f>Arrivals!F1097</f>
        <v>1036.1213536228695</v>
      </c>
      <c r="D1097" s="13">
        <f>Arrivals!K1097</f>
        <v>300</v>
      </c>
      <c r="E1097" s="14">
        <f>D1097*8/Settings!$B$28+Settings!$B$29</f>
        <v>24.02</v>
      </c>
      <c r="F1097" s="14">
        <f t="shared" si="261"/>
        <v>1036.1213536228695</v>
      </c>
      <c r="G1097" s="14">
        <f t="shared" si="259"/>
        <v>998.64760637517099</v>
      </c>
      <c r="H1097" s="14">
        <f t="shared" si="262"/>
        <v>1036.1213536228695</v>
      </c>
      <c r="I1097" s="14">
        <f>MOD(H1097-Settings!$B$32,Settings!$B$33)</f>
        <v>316.12135362286949</v>
      </c>
      <c r="J1097" s="14">
        <f>IF(I1097&lt;Settings!$B$30,IF(Settings!$B$30-I1097&gt;=E1097,H1097,H1097+(Settings!$B$30-I1097)+Settings!$B$31),H1097+(Settings!$B$33-I1097))</f>
        <v>1036.1213536228695</v>
      </c>
      <c r="K1097" s="14">
        <f t="shared" si="263"/>
        <v>1060.1413536228695</v>
      </c>
      <c r="L1097" s="14">
        <f t="shared" si="264"/>
        <v>1060.1413536228695</v>
      </c>
      <c r="M1097" s="14">
        <f t="shared" si="260"/>
        <v>1004.4042571097023</v>
      </c>
      <c r="N1097" s="14">
        <f t="shared" si="265"/>
        <v>1060.1413536228695</v>
      </c>
      <c r="O1097" s="13">
        <f>Arrivals!I1097</f>
        <v>3.8654151027368431</v>
      </c>
      <c r="P1097" s="14">
        <f t="shared" si="266"/>
        <v>1064.0067687256062</v>
      </c>
      <c r="Q1097" s="14">
        <f t="shared" si="267"/>
        <v>27.885415102736715</v>
      </c>
      <c r="R1097" s="14">
        <f t="shared" si="268"/>
        <v>0</v>
      </c>
      <c r="S1097" s="14">
        <f t="shared" si="269"/>
        <v>0</v>
      </c>
      <c r="T1097" s="14">
        <f t="shared" si="270"/>
        <v>0</v>
      </c>
      <c r="U1097" s="14">
        <f t="shared" si="271"/>
        <v>0</v>
      </c>
      <c r="V1097" t="str">
        <f>IF(MOD(C1097-Settings!$B$32,Settings!$B$33)&lt;Settings!$B$30,"Up","Down")</f>
        <v>Up</v>
      </c>
      <c r="W1097" s="15">
        <f>IF(OR(E1097&gt;Settings!$B$30,Q1097&gt;Settings!$B$37),0,1)</f>
        <v>1</v>
      </c>
      <c r="X1097" s="15">
        <f>IF(AND(W1097=1,Q1097&lt;=Settings!$B$36),1,0)</f>
        <v>1</v>
      </c>
    </row>
    <row r="1098" spans="1:24" x14ac:dyDescent="0.25">
      <c r="A1098">
        <v>10</v>
      </c>
      <c r="B1098">
        <v>13</v>
      </c>
      <c r="C1098" s="13">
        <f>Arrivals!F1098</f>
        <v>1041.0812950515967</v>
      </c>
      <c r="D1098" s="13">
        <f>Arrivals!K1098</f>
        <v>300</v>
      </c>
      <c r="E1098" s="14">
        <f>D1098*8/Settings!$B$28+Settings!$B$29</f>
        <v>24.02</v>
      </c>
      <c r="F1098" s="14">
        <f t="shared" si="261"/>
        <v>1041.0812950515967</v>
      </c>
      <c r="G1098" s="14">
        <f t="shared" si="259"/>
        <v>1060.1413536228695</v>
      </c>
      <c r="H1098" s="14">
        <f t="shared" si="262"/>
        <v>1060.1413536228695</v>
      </c>
      <c r="I1098" s="14">
        <f>MOD(H1098-Settings!$B$32,Settings!$B$33)</f>
        <v>340.14135362286947</v>
      </c>
      <c r="J1098" s="14">
        <f>IF(I1098&lt;Settings!$B$30,IF(Settings!$B$30-I1098&gt;=E1098,H1098,H1098+(Settings!$B$30-I1098)+Settings!$B$31),H1098+(Settings!$B$33-I1098))</f>
        <v>1060.1413536228695</v>
      </c>
      <c r="K1098" s="14">
        <f t="shared" si="263"/>
        <v>1084.1613536228695</v>
      </c>
      <c r="L1098" s="14">
        <f t="shared" si="264"/>
        <v>1084.1613536228695</v>
      </c>
      <c r="M1098" s="14">
        <f t="shared" si="260"/>
        <v>1064.0067687256062</v>
      </c>
      <c r="N1098" s="14">
        <f t="shared" si="265"/>
        <v>1084.1613536228695</v>
      </c>
      <c r="O1098" s="13">
        <f>Arrivals!I1098</f>
        <v>2.6001416245532605</v>
      </c>
      <c r="P1098" s="14">
        <f t="shared" si="266"/>
        <v>1086.7614952474228</v>
      </c>
      <c r="Q1098" s="14">
        <f t="shared" si="267"/>
        <v>45.680200195826046</v>
      </c>
      <c r="R1098" s="14">
        <f t="shared" si="268"/>
        <v>19.060058571272748</v>
      </c>
      <c r="S1098" s="14">
        <f t="shared" si="269"/>
        <v>0</v>
      </c>
      <c r="T1098" s="14">
        <f t="shared" si="270"/>
        <v>0</v>
      </c>
      <c r="U1098" s="14">
        <f t="shared" si="271"/>
        <v>19.060058571272748</v>
      </c>
      <c r="V1098" t="str">
        <f>IF(MOD(C1098-Settings!$B$32,Settings!$B$33)&lt;Settings!$B$30,"Up","Down")</f>
        <v>Up</v>
      </c>
      <c r="W1098" s="15">
        <f>IF(OR(E1098&gt;Settings!$B$30,Q1098&gt;Settings!$B$37),0,1)</f>
        <v>1</v>
      </c>
      <c r="X1098" s="15">
        <f>IF(AND(W1098=1,Q1098&lt;=Settings!$B$36),1,0)</f>
        <v>1</v>
      </c>
    </row>
    <row r="1099" spans="1:24" x14ac:dyDescent="0.25">
      <c r="A1099">
        <v>10</v>
      </c>
      <c r="B1099">
        <v>14</v>
      </c>
      <c r="C1099" s="13">
        <f>Arrivals!F1099</f>
        <v>1081.0354297655908</v>
      </c>
      <c r="D1099" s="13">
        <f>Arrivals!K1099</f>
        <v>300</v>
      </c>
      <c r="E1099" s="14">
        <f>D1099*8/Settings!$B$28+Settings!$B$29</f>
        <v>24.02</v>
      </c>
      <c r="F1099" s="14">
        <f t="shared" si="261"/>
        <v>1081.0354297655908</v>
      </c>
      <c r="G1099" s="14">
        <f t="shared" si="259"/>
        <v>1084.1613536228695</v>
      </c>
      <c r="H1099" s="14">
        <f t="shared" si="262"/>
        <v>1084.1613536228695</v>
      </c>
      <c r="I1099" s="14">
        <f>MOD(H1099-Settings!$B$32,Settings!$B$33)</f>
        <v>364.16135362286946</v>
      </c>
      <c r="J1099" s="14">
        <f>IF(I1099&lt;Settings!$B$30,IF(Settings!$B$30-I1099&gt;=E1099,H1099,H1099+(Settings!$B$30-I1099)+Settings!$B$31),H1099+(Settings!$B$33-I1099))</f>
        <v>1084.1613536228695</v>
      </c>
      <c r="K1099" s="14">
        <f t="shared" si="263"/>
        <v>1108.1813536228694</v>
      </c>
      <c r="L1099" s="14">
        <f t="shared" si="264"/>
        <v>1108.1813536228694</v>
      </c>
      <c r="M1099" s="14">
        <f t="shared" si="260"/>
        <v>1086.7614952474228</v>
      </c>
      <c r="N1099" s="14">
        <f t="shared" si="265"/>
        <v>1108.1813536228694</v>
      </c>
      <c r="O1099" s="13">
        <f>Arrivals!I1099</f>
        <v>1.3546596287221211</v>
      </c>
      <c r="P1099" s="14">
        <f t="shared" si="266"/>
        <v>1109.5360132515916</v>
      </c>
      <c r="Q1099" s="14">
        <f t="shared" si="267"/>
        <v>28.500583486000778</v>
      </c>
      <c r="R1099" s="14">
        <f t="shared" si="268"/>
        <v>3.1259238572786217</v>
      </c>
      <c r="S1099" s="14">
        <f t="shared" si="269"/>
        <v>0</v>
      </c>
      <c r="T1099" s="14">
        <f t="shared" si="270"/>
        <v>0</v>
      </c>
      <c r="U1099" s="14">
        <f t="shared" si="271"/>
        <v>3.1259238572786217</v>
      </c>
      <c r="V1099" t="str">
        <f>IF(MOD(C1099-Settings!$B$32,Settings!$B$33)&lt;Settings!$B$30,"Up","Down")</f>
        <v>Up</v>
      </c>
      <c r="W1099" s="15">
        <f>IF(OR(E1099&gt;Settings!$B$30,Q1099&gt;Settings!$B$37),0,1)</f>
        <v>1</v>
      </c>
      <c r="X1099" s="15">
        <f>IF(AND(W1099=1,Q1099&lt;=Settings!$B$36),1,0)</f>
        <v>1</v>
      </c>
    </row>
    <row r="1100" spans="1:24" x14ac:dyDescent="0.25">
      <c r="A1100">
        <v>10</v>
      </c>
      <c r="B1100">
        <v>15</v>
      </c>
      <c r="C1100" s="13">
        <f>Arrivals!F1100</f>
        <v>1111.6614648035938</v>
      </c>
      <c r="D1100" s="13">
        <f>Arrivals!K1100</f>
        <v>300</v>
      </c>
      <c r="E1100" s="14">
        <f>D1100*8/Settings!$B$28+Settings!$B$29</f>
        <v>24.02</v>
      </c>
      <c r="F1100" s="14">
        <f t="shared" si="261"/>
        <v>1111.6614648035938</v>
      </c>
      <c r="G1100" s="14">
        <f t="shared" si="259"/>
        <v>1108.1813536228694</v>
      </c>
      <c r="H1100" s="14">
        <f t="shared" si="262"/>
        <v>1111.6614648035938</v>
      </c>
      <c r="I1100" s="14">
        <f>MOD(H1100-Settings!$B$32,Settings!$B$33)</f>
        <v>391.66146480359384</v>
      </c>
      <c r="J1100" s="14">
        <f>IF(I1100&lt;Settings!$B$30,IF(Settings!$B$30-I1100&gt;=E1100,H1100,H1100+(Settings!$B$30-I1100)+Settings!$B$31),H1100+(Settings!$B$33-I1100))</f>
        <v>1111.6614648035938</v>
      </c>
      <c r="K1100" s="14">
        <f t="shared" si="263"/>
        <v>1135.6814648035938</v>
      </c>
      <c r="L1100" s="14">
        <f t="shared" si="264"/>
        <v>1135.6814648035938</v>
      </c>
      <c r="M1100" s="14">
        <f t="shared" si="260"/>
        <v>1109.5360132515916</v>
      </c>
      <c r="N1100" s="14">
        <f t="shared" si="265"/>
        <v>1135.6814648035938</v>
      </c>
      <c r="O1100" s="13">
        <f>Arrivals!I1100</f>
        <v>1.3935364952632816</v>
      </c>
      <c r="P1100" s="14">
        <f t="shared" si="266"/>
        <v>1137.0750012988572</v>
      </c>
      <c r="Q1100" s="14">
        <f t="shared" si="267"/>
        <v>25.413536495263315</v>
      </c>
      <c r="R1100" s="14">
        <f t="shared" si="268"/>
        <v>0</v>
      </c>
      <c r="S1100" s="14">
        <f t="shared" si="269"/>
        <v>0</v>
      </c>
      <c r="T1100" s="14">
        <f t="shared" si="270"/>
        <v>0</v>
      </c>
      <c r="U1100" s="14">
        <f t="shared" si="271"/>
        <v>0</v>
      </c>
      <c r="V1100" t="str">
        <f>IF(MOD(C1100-Settings!$B$32,Settings!$B$33)&lt;Settings!$B$30,"Up","Down")</f>
        <v>Up</v>
      </c>
      <c r="W1100" s="15">
        <f>IF(OR(E1100&gt;Settings!$B$30,Q1100&gt;Settings!$B$37),0,1)</f>
        <v>1</v>
      </c>
      <c r="X1100" s="15">
        <f>IF(AND(W1100=1,Q1100&lt;=Settings!$B$36),1,0)</f>
        <v>1</v>
      </c>
    </row>
    <row r="1101" spans="1:24" x14ac:dyDescent="0.25">
      <c r="A1101">
        <v>10</v>
      </c>
      <c r="B1101">
        <v>16</v>
      </c>
      <c r="C1101" s="13">
        <f>Arrivals!F1101</f>
        <v>1225.1615276544317</v>
      </c>
      <c r="D1101" s="13">
        <f>Arrivals!K1101</f>
        <v>300</v>
      </c>
      <c r="E1101" s="14">
        <f>D1101*8/Settings!$B$28+Settings!$B$29</f>
        <v>24.02</v>
      </c>
      <c r="F1101" s="14">
        <f t="shared" si="261"/>
        <v>1225.1615276544317</v>
      </c>
      <c r="G1101" s="14">
        <f t="shared" si="259"/>
        <v>1135.6814648035938</v>
      </c>
      <c r="H1101" s="14">
        <f t="shared" si="262"/>
        <v>1225.1615276544317</v>
      </c>
      <c r="I1101" s="14">
        <f>MOD(H1101-Settings!$B$32,Settings!$B$33)</f>
        <v>505.16152765443167</v>
      </c>
      <c r="J1101" s="14">
        <f>IF(I1101&lt;Settings!$B$30,IF(Settings!$B$30-I1101&gt;=E1101,H1101,H1101+(Settings!$B$30-I1101)+Settings!$B$31),H1101+(Settings!$B$33-I1101))</f>
        <v>1225.1615276544317</v>
      </c>
      <c r="K1101" s="14">
        <f t="shared" si="263"/>
        <v>1249.1815276544316</v>
      </c>
      <c r="L1101" s="14">
        <f t="shared" si="264"/>
        <v>1249.1815276544316</v>
      </c>
      <c r="M1101" s="14">
        <f t="shared" si="260"/>
        <v>1137.0750012988572</v>
      </c>
      <c r="N1101" s="14">
        <f t="shared" si="265"/>
        <v>1249.1815276544316</v>
      </c>
      <c r="O1101" s="13">
        <f>Arrivals!I1101</f>
        <v>0.66830301490518074</v>
      </c>
      <c r="P1101" s="14">
        <f t="shared" si="266"/>
        <v>1249.8498306693368</v>
      </c>
      <c r="Q1101" s="14">
        <f t="shared" si="267"/>
        <v>24.688303014905159</v>
      </c>
      <c r="R1101" s="14">
        <f t="shared" si="268"/>
        <v>0</v>
      </c>
      <c r="S1101" s="14">
        <f t="shared" si="269"/>
        <v>0</v>
      </c>
      <c r="T1101" s="14">
        <f t="shared" si="270"/>
        <v>0</v>
      </c>
      <c r="U1101" s="14">
        <f t="shared" si="271"/>
        <v>0</v>
      </c>
      <c r="V1101" t="str">
        <f>IF(MOD(C1101-Settings!$B$32,Settings!$B$33)&lt;Settings!$B$30,"Up","Down")</f>
        <v>Up</v>
      </c>
      <c r="W1101" s="15">
        <f>IF(OR(E1101&gt;Settings!$B$30,Q1101&gt;Settings!$B$37),0,1)</f>
        <v>1</v>
      </c>
      <c r="X1101" s="15">
        <f>IF(AND(W1101=1,Q1101&lt;=Settings!$B$36),1,0)</f>
        <v>1</v>
      </c>
    </row>
    <row r="1102" spans="1:24" x14ac:dyDescent="0.25">
      <c r="A1102">
        <v>10</v>
      </c>
      <c r="B1102">
        <v>17</v>
      </c>
      <c r="C1102" s="13">
        <f>Arrivals!F1102</f>
        <v>1236.1257474085578</v>
      </c>
      <c r="D1102" s="13">
        <f>Arrivals!K1102</f>
        <v>300</v>
      </c>
      <c r="E1102" s="14">
        <f>D1102*8/Settings!$B$28+Settings!$B$29</f>
        <v>24.02</v>
      </c>
      <c r="F1102" s="14">
        <f t="shared" si="261"/>
        <v>1236.1257474085578</v>
      </c>
      <c r="G1102" s="14">
        <f t="shared" si="259"/>
        <v>1249.1815276544316</v>
      </c>
      <c r="H1102" s="14">
        <f t="shared" si="262"/>
        <v>1249.1815276544316</v>
      </c>
      <c r="I1102" s="14">
        <f>MOD(H1102-Settings!$B$32,Settings!$B$33)</f>
        <v>529.18152765443165</v>
      </c>
      <c r="J1102" s="14">
        <f>IF(I1102&lt;Settings!$B$30,IF(Settings!$B$30-I1102&gt;=E1102,H1102,H1102+(Settings!$B$30-I1102)+Settings!$B$31),H1102+(Settings!$B$33-I1102))</f>
        <v>1249.1815276544316</v>
      </c>
      <c r="K1102" s="14">
        <f t="shared" si="263"/>
        <v>1273.2015276544316</v>
      </c>
      <c r="L1102" s="14">
        <f t="shared" si="264"/>
        <v>1273.2015276544316</v>
      </c>
      <c r="M1102" s="14">
        <f t="shared" si="260"/>
        <v>1249.8498306693368</v>
      </c>
      <c r="N1102" s="14">
        <f t="shared" si="265"/>
        <v>1273.2015276544316</v>
      </c>
      <c r="O1102" s="13">
        <f>Arrivals!I1102</f>
        <v>1.8675066747859256E-3</v>
      </c>
      <c r="P1102" s="14">
        <f t="shared" si="266"/>
        <v>1273.2033951611065</v>
      </c>
      <c r="Q1102" s="14">
        <f t="shared" si="267"/>
        <v>37.077647752548728</v>
      </c>
      <c r="R1102" s="14">
        <f t="shared" si="268"/>
        <v>13.055780245873848</v>
      </c>
      <c r="S1102" s="14">
        <f t="shared" si="269"/>
        <v>0</v>
      </c>
      <c r="T1102" s="14">
        <f t="shared" si="270"/>
        <v>0</v>
      </c>
      <c r="U1102" s="14">
        <f t="shared" si="271"/>
        <v>13.055780245873848</v>
      </c>
      <c r="V1102" t="str">
        <f>IF(MOD(C1102-Settings!$B$32,Settings!$B$33)&lt;Settings!$B$30,"Up","Down")</f>
        <v>Up</v>
      </c>
      <c r="W1102" s="15">
        <f>IF(OR(E1102&gt;Settings!$B$30,Q1102&gt;Settings!$B$37),0,1)</f>
        <v>1</v>
      </c>
      <c r="X1102" s="15">
        <f>IF(AND(W1102=1,Q1102&lt;=Settings!$B$36),1,0)</f>
        <v>1</v>
      </c>
    </row>
    <row r="1103" spans="1:24" x14ac:dyDescent="0.25">
      <c r="A1103">
        <v>10</v>
      </c>
      <c r="B1103">
        <v>18</v>
      </c>
      <c r="C1103" s="13">
        <f>Arrivals!F1103</f>
        <v>1484.3450099153761</v>
      </c>
      <c r="D1103" s="13">
        <f>Arrivals!K1103</f>
        <v>300</v>
      </c>
      <c r="E1103" s="14">
        <f>D1103*8/Settings!$B$28+Settings!$B$29</f>
        <v>24.02</v>
      </c>
      <c r="F1103" s="14">
        <f t="shared" si="261"/>
        <v>1484.3450099153761</v>
      </c>
      <c r="G1103" s="14">
        <f t="shared" si="259"/>
        <v>1273.2015276544316</v>
      </c>
      <c r="H1103" s="14">
        <f t="shared" si="262"/>
        <v>1484.3450099153761</v>
      </c>
      <c r="I1103" s="14">
        <f>MOD(H1103-Settings!$B$32,Settings!$B$33)</f>
        <v>44.345009915376068</v>
      </c>
      <c r="J1103" s="14">
        <f>IF(I1103&lt;Settings!$B$30,IF(Settings!$B$30-I1103&gt;=E1103,H1103,H1103+(Settings!$B$30-I1103)+Settings!$B$31),H1103+(Settings!$B$33-I1103))</f>
        <v>1484.3450099153761</v>
      </c>
      <c r="K1103" s="14">
        <f t="shared" si="263"/>
        <v>1508.365009915376</v>
      </c>
      <c r="L1103" s="14">
        <f t="shared" si="264"/>
        <v>1508.365009915376</v>
      </c>
      <c r="M1103" s="14">
        <f t="shared" si="260"/>
        <v>1273.2033951611065</v>
      </c>
      <c r="N1103" s="14">
        <f t="shared" si="265"/>
        <v>1508.365009915376</v>
      </c>
      <c r="O1103" s="13">
        <f>Arrivals!I1103</f>
        <v>7.456410114112991</v>
      </c>
      <c r="P1103" s="14">
        <f t="shared" si="266"/>
        <v>1515.821420029489</v>
      </c>
      <c r="Q1103" s="14">
        <f t="shared" si="267"/>
        <v>31.476410114112923</v>
      </c>
      <c r="R1103" s="14">
        <f t="shared" si="268"/>
        <v>0</v>
      </c>
      <c r="S1103" s="14">
        <f t="shared" si="269"/>
        <v>0</v>
      </c>
      <c r="T1103" s="14">
        <f t="shared" si="270"/>
        <v>0</v>
      </c>
      <c r="U1103" s="14">
        <f t="shared" si="271"/>
        <v>0</v>
      </c>
      <c r="V1103" t="str">
        <f>IF(MOD(C1103-Settings!$B$32,Settings!$B$33)&lt;Settings!$B$30,"Up","Down")</f>
        <v>Up</v>
      </c>
      <c r="W1103" s="15">
        <f>IF(OR(E1103&gt;Settings!$B$30,Q1103&gt;Settings!$B$37),0,1)</f>
        <v>1</v>
      </c>
      <c r="X1103" s="15">
        <f>IF(AND(W1103=1,Q1103&lt;=Settings!$B$36),1,0)</f>
        <v>1</v>
      </c>
    </row>
    <row r="1104" spans="1:24" x14ac:dyDescent="0.25">
      <c r="A1104">
        <v>10</v>
      </c>
      <c r="B1104">
        <v>19</v>
      </c>
      <c r="C1104" s="13">
        <f>Arrivals!F1104</f>
        <v>1536.008276361868</v>
      </c>
      <c r="D1104" s="13">
        <f>Arrivals!K1104</f>
        <v>300</v>
      </c>
      <c r="E1104" s="14">
        <f>D1104*8/Settings!$B$28+Settings!$B$29</f>
        <v>24.02</v>
      </c>
      <c r="F1104" s="14">
        <f t="shared" si="261"/>
        <v>1536.008276361868</v>
      </c>
      <c r="G1104" s="14">
        <f t="shared" si="259"/>
        <v>1508.365009915376</v>
      </c>
      <c r="H1104" s="14">
        <f t="shared" si="262"/>
        <v>1536.008276361868</v>
      </c>
      <c r="I1104" s="14">
        <f>MOD(H1104-Settings!$B$32,Settings!$B$33)</f>
        <v>96.008276361867956</v>
      </c>
      <c r="J1104" s="14">
        <f>IF(I1104&lt;Settings!$B$30,IF(Settings!$B$30-I1104&gt;=E1104,H1104,H1104+(Settings!$B$30-I1104)+Settings!$B$31),H1104+(Settings!$B$33-I1104))</f>
        <v>1536.008276361868</v>
      </c>
      <c r="K1104" s="14">
        <f t="shared" si="263"/>
        <v>1560.0282763618679</v>
      </c>
      <c r="L1104" s="14">
        <f t="shared" si="264"/>
        <v>1560.0282763618679</v>
      </c>
      <c r="M1104" s="14">
        <f t="shared" si="260"/>
        <v>1515.821420029489</v>
      </c>
      <c r="N1104" s="14">
        <f t="shared" si="265"/>
        <v>1560.0282763618679</v>
      </c>
      <c r="O1104" s="13">
        <f>Arrivals!I1104</f>
        <v>1.554005995139389</v>
      </c>
      <c r="P1104" s="14">
        <f t="shared" si="266"/>
        <v>1561.5822823570072</v>
      </c>
      <c r="Q1104" s="14">
        <f t="shared" si="267"/>
        <v>25.57400599513926</v>
      </c>
      <c r="R1104" s="14">
        <f t="shared" si="268"/>
        <v>0</v>
      </c>
      <c r="S1104" s="14">
        <f t="shared" si="269"/>
        <v>0</v>
      </c>
      <c r="T1104" s="14">
        <f t="shared" si="270"/>
        <v>0</v>
      </c>
      <c r="U1104" s="14">
        <f t="shared" si="271"/>
        <v>0</v>
      </c>
      <c r="V1104" t="str">
        <f>IF(MOD(C1104-Settings!$B$32,Settings!$B$33)&lt;Settings!$B$30,"Up","Down")</f>
        <v>Up</v>
      </c>
      <c r="W1104" s="15">
        <f>IF(OR(E1104&gt;Settings!$B$30,Q1104&gt;Settings!$B$37),0,1)</f>
        <v>1</v>
      </c>
      <c r="X1104" s="15">
        <f>IF(AND(W1104=1,Q1104&lt;=Settings!$B$36),1,0)</f>
        <v>1</v>
      </c>
    </row>
    <row r="1105" spans="1:24" x14ac:dyDescent="0.25">
      <c r="A1105">
        <v>10</v>
      </c>
      <c r="B1105">
        <v>20</v>
      </c>
      <c r="C1105" s="13">
        <f>Arrivals!F1105</f>
        <v>1567.6868526725852</v>
      </c>
      <c r="D1105" s="13">
        <f>Arrivals!K1105</f>
        <v>300</v>
      </c>
      <c r="E1105" s="14">
        <f>D1105*8/Settings!$B$28+Settings!$B$29</f>
        <v>24.02</v>
      </c>
      <c r="F1105" s="14">
        <f t="shared" si="261"/>
        <v>1567.6868526725852</v>
      </c>
      <c r="G1105" s="14">
        <f t="shared" si="259"/>
        <v>1560.0282763618679</v>
      </c>
      <c r="H1105" s="14">
        <f t="shared" si="262"/>
        <v>1567.6868526725852</v>
      </c>
      <c r="I1105" s="14">
        <f>MOD(H1105-Settings!$B$32,Settings!$B$33)</f>
        <v>127.68685267258525</v>
      </c>
      <c r="J1105" s="14">
        <f>IF(I1105&lt;Settings!$B$30,IF(Settings!$B$30-I1105&gt;=E1105,H1105,H1105+(Settings!$B$30-I1105)+Settings!$B$31),H1105+(Settings!$B$33-I1105))</f>
        <v>1567.6868526725852</v>
      </c>
      <c r="K1105" s="14">
        <f t="shared" si="263"/>
        <v>1591.7068526725852</v>
      </c>
      <c r="L1105" s="14">
        <f t="shared" si="264"/>
        <v>1591.7068526725852</v>
      </c>
      <c r="M1105" s="14">
        <f t="shared" si="260"/>
        <v>1561.5822823570072</v>
      </c>
      <c r="N1105" s="14">
        <f t="shared" si="265"/>
        <v>1591.7068526725852</v>
      </c>
      <c r="O1105" s="13">
        <f>Arrivals!I1105</f>
        <v>4.0915031949124234</v>
      </c>
      <c r="P1105" s="14">
        <f t="shared" si="266"/>
        <v>1595.7983558674975</v>
      </c>
      <c r="Q1105" s="14">
        <f t="shared" si="267"/>
        <v>28.111503194912302</v>
      </c>
      <c r="R1105" s="14">
        <f t="shared" si="268"/>
        <v>0</v>
      </c>
      <c r="S1105" s="14">
        <f t="shared" si="269"/>
        <v>0</v>
      </c>
      <c r="T1105" s="14">
        <f t="shared" si="270"/>
        <v>0</v>
      </c>
      <c r="U1105" s="14">
        <f t="shared" si="271"/>
        <v>0</v>
      </c>
      <c r="V1105" t="str">
        <f>IF(MOD(C1105-Settings!$B$32,Settings!$B$33)&lt;Settings!$B$30,"Up","Down")</f>
        <v>Up</v>
      </c>
      <c r="W1105" s="15">
        <f>IF(OR(E1105&gt;Settings!$B$30,Q1105&gt;Settings!$B$37),0,1)</f>
        <v>1</v>
      </c>
      <c r="X1105" s="15">
        <f>IF(AND(W1105=1,Q1105&lt;=Settings!$B$36),1,0)</f>
        <v>1</v>
      </c>
    </row>
    <row r="1106" spans="1:24" x14ac:dyDescent="0.25">
      <c r="A1106">
        <v>10</v>
      </c>
      <c r="B1106">
        <v>21</v>
      </c>
      <c r="C1106" s="13">
        <f>Arrivals!F1106</f>
        <v>1587.0564604906217</v>
      </c>
      <c r="D1106" s="13">
        <f>Arrivals!K1106</f>
        <v>300</v>
      </c>
      <c r="E1106" s="14">
        <f>D1106*8/Settings!$B$28+Settings!$B$29</f>
        <v>24.02</v>
      </c>
      <c r="F1106" s="14">
        <f t="shared" si="261"/>
        <v>1587.0564604906217</v>
      </c>
      <c r="G1106" s="14">
        <f t="shared" si="259"/>
        <v>1591.7068526725852</v>
      </c>
      <c r="H1106" s="14">
        <f t="shared" si="262"/>
        <v>1591.7068526725852</v>
      </c>
      <c r="I1106" s="14">
        <f>MOD(H1106-Settings!$B$32,Settings!$B$33)</f>
        <v>151.70685267258523</v>
      </c>
      <c r="J1106" s="14">
        <f>IF(I1106&lt;Settings!$B$30,IF(Settings!$B$30-I1106&gt;=E1106,H1106,H1106+(Settings!$B$30-I1106)+Settings!$B$31),H1106+(Settings!$B$33-I1106))</f>
        <v>1591.7068526725852</v>
      </c>
      <c r="K1106" s="14">
        <f t="shared" si="263"/>
        <v>1615.7268526725852</v>
      </c>
      <c r="L1106" s="14">
        <f t="shared" si="264"/>
        <v>1615.7268526725852</v>
      </c>
      <c r="M1106" s="14">
        <f t="shared" si="260"/>
        <v>1595.7983558674975</v>
      </c>
      <c r="N1106" s="14">
        <f t="shared" si="265"/>
        <v>1615.7268526725852</v>
      </c>
      <c r="O1106" s="13">
        <f>Arrivals!I1106</f>
        <v>8.6386829129168472</v>
      </c>
      <c r="P1106" s="14">
        <f t="shared" si="266"/>
        <v>1624.3655355855021</v>
      </c>
      <c r="Q1106" s="14">
        <f t="shared" si="267"/>
        <v>37.309075094880427</v>
      </c>
      <c r="R1106" s="14">
        <f t="shared" si="268"/>
        <v>4.6503921819635252</v>
      </c>
      <c r="S1106" s="14">
        <f t="shared" si="269"/>
        <v>0</v>
      </c>
      <c r="T1106" s="14">
        <f t="shared" si="270"/>
        <v>0</v>
      </c>
      <c r="U1106" s="14">
        <f t="shared" si="271"/>
        <v>4.6503921819635252</v>
      </c>
      <c r="V1106" t="str">
        <f>IF(MOD(C1106-Settings!$B$32,Settings!$B$33)&lt;Settings!$B$30,"Up","Down")</f>
        <v>Up</v>
      </c>
      <c r="W1106" s="15">
        <f>IF(OR(E1106&gt;Settings!$B$30,Q1106&gt;Settings!$B$37),0,1)</f>
        <v>1</v>
      </c>
      <c r="X1106" s="15">
        <f>IF(AND(W1106=1,Q1106&lt;=Settings!$B$36),1,0)</f>
        <v>1</v>
      </c>
    </row>
    <row r="1107" spans="1:24" x14ac:dyDescent="0.25">
      <c r="A1107">
        <v>10</v>
      </c>
      <c r="B1107">
        <v>22</v>
      </c>
      <c r="C1107" s="13">
        <f>Arrivals!F1107</f>
        <v>1591.0083319859827</v>
      </c>
      <c r="D1107" s="13">
        <f>Arrivals!K1107</f>
        <v>300</v>
      </c>
      <c r="E1107" s="14">
        <f>D1107*8/Settings!$B$28+Settings!$B$29</f>
        <v>24.02</v>
      </c>
      <c r="F1107" s="14">
        <f t="shared" si="261"/>
        <v>1591.0083319859827</v>
      </c>
      <c r="G1107" s="14">
        <f t="shared" si="259"/>
        <v>1615.7268526725852</v>
      </c>
      <c r="H1107" s="14">
        <f t="shared" si="262"/>
        <v>1615.7268526725852</v>
      </c>
      <c r="I1107" s="14">
        <f>MOD(H1107-Settings!$B$32,Settings!$B$33)</f>
        <v>175.72685267258521</v>
      </c>
      <c r="J1107" s="14">
        <f>IF(I1107&lt;Settings!$B$30,IF(Settings!$B$30-I1107&gt;=E1107,H1107,H1107+(Settings!$B$30-I1107)+Settings!$B$31),H1107+(Settings!$B$33-I1107))</f>
        <v>1615.7268526725852</v>
      </c>
      <c r="K1107" s="14">
        <f t="shared" si="263"/>
        <v>1639.7468526725852</v>
      </c>
      <c r="L1107" s="14">
        <f t="shared" si="264"/>
        <v>1639.7468526725852</v>
      </c>
      <c r="M1107" s="14">
        <f t="shared" si="260"/>
        <v>1624.3655355855021</v>
      </c>
      <c r="N1107" s="14">
        <f t="shared" si="265"/>
        <v>1639.7468526725852</v>
      </c>
      <c r="O1107" s="13">
        <f>Arrivals!I1107</f>
        <v>0.38766622369590947</v>
      </c>
      <c r="P1107" s="14">
        <f t="shared" si="266"/>
        <v>1640.1345188962812</v>
      </c>
      <c r="Q1107" s="14">
        <f t="shared" si="267"/>
        <v>49.126186910298429</v>
      </c>
      <c r="R1107" s="14">
        <f t="shared" si="268"/>
        <v>24.71852068660246</v>
      </c>
      <c r="S1107" s="14">
        <f t="shared" si="269"/>
        <v>0</v>
      </c>
      <c r="T1107" s="14">
        <f t="shared" si="270"/>
        <v>0</v>
      </c>
      <c r="U1107" s="14">
        <f t="shared" si="271"/>
        <v>24.71852068660246</v>
      </c>
      <c r="V1107" t="str">
        <f>IF(MOD(C1107-Settings!$B$32,Settings!$B$33)&lt;Settings!$B$30,"Up","Down")</f>
        <v>Up</v>
      </c>
      <c r="W1107" s="15">
        <f>IF(OR(E1107&gt;Settings!$B$30,Q1107&gt;Settings!$B$37),0,1)</f>
        <v>1</v>
      </c>
      <c r="X1107" s="15">
        <f>IF(AND(W1107=1,Q1107&lt;=Settings!$B$36),1,0)</f>
        <v>1</v>
      </c>
    </row>
    <row r="1108" spans="1:24" x14ac:dyDescent="0.25">
      <c r="A1108">
        <v>10</v>
      </c>
      <c r="B1108">
        <v>23</v>
      </c>
      <c r="C1108" s="13">
        <f>Arrivals!F1108</f>
        <v>1613.8765225441414</v>
      </c>
      <c r="D1108" s="13">
        <f>Arrivals!K1108</f>
        <v>300</v>
      </c>
      <c r="E1108" s="14">
        <f>D1108*8/Settings!$B$28+Settings!$B$29</f>
        <v>24.02</v>
      </c>
      <c r="F1108" s="14">
        <f t="shared" si="261"/>
        <v>1613.8765225441414</v>
      </c>
      <c r="G1108" s="14">
        <f t="shared" si="259"/>
        <v>1639.7468526725852</v>
      </c>
      <c r="H1108" s="14">
        <f t="shared" si="262"/>
        <v>1639.7468526725852</v>
      </c>
      <c r="I1108" s="14">
        <f>MOD(H1108-Settings!$B$32,Settings!$B$33)</f>
        <v>199.74685267258519</v>
      </c>
      <c r="J1108" s="14">
        <f>IF(I1108&lt;Settings!$B$30,IF(Settings!$B$30-I1108&gt;=E1108,H1108,H1108+(Settings!$B$30-I1108)+Settings!$B$31),H1108+(Settings!$B$33-I1108))</f>
        <v>1639.7468526725852</v>
      </c>
      <c r="K1108" s="14">
        <f t="shared" si="263"/>
        <v>1663.7668526725852</v>
      </c>
      <c r="L1108" s="14">
        <f t="shared" si="264"/>
        <v>1663.7668526725852</v>
      </c>
      <c r="M1108" s="14">
        <f t="shared" si="260"/>
        <v>1640.1345188962812</v>
      </c>
      <c r="N1108" s="14">
        <f t="shared" si="265"/>
        <v>1663.7668526725852</v>
      </c>
      <c r="O1108" s="13">
        <f>Arrivals!I1108</f>
        <v>2.2720877242915622</v>
      </c>
      <c r="P1108" s="14">
        <f t="shared" si="266"/>
        <v>1666.0389403968768</v>
      </c>
      <c r="Q1108" s="14">
        <f t="shared" si="267"/>
        <v>52.162417852735416</v>
      </c>
      <c r="R1108" s="14">
        <f t="shared" si="268"/>
        <v>25.870330128443811</v>
      </c>
      <c r="S1108" s="14">
        <f t="shared" si="269"/>
        <v>0</v>
      </c>
      <c r="T1108" s="14">
        <f t="shared" si="270"/>
        <v>0</v>
      </c>
      <c r="U1108" s="14">
        <f t="shared" si="271"/>
        <v>25.870330128443811</v>
      </c>
      <c r="V1108" t="str">
        <f>IF(MOD(C1108-Settings!$B$32,Settings!$B$33)&lt;Settings!$B$30,"Up","Down")</f>
        <v>Up</v>
      </c>
      <c r="W1108" s="15">
        <f>IF(OR(E1108&gt;Settings!$B$30,Q1108&gt;Settings!$B$37),0,1)</f>
        <v>1</v>
      </c>
      <c r="X1108" s="15">
        <f>IF(AND(W1108=1,Q1108&lt;=Settings!$B$36),1,0)</f>
        <v>1</v>
      </c>
    </row>
    <row r="1109" spans="1:24" x14ac:dyDescent="0.25">
      <c r="A1109">
        <v>10</v>
      </c>
      <c r="B1109">
        <v>24</v>
      </c>
      <c r="C1109" s="13">
        <f>Arrivals!F1109</f>
        <v>1644.1795929080554</v>
      </c>
      <c r="D1109" s="13">
        <f>Arrivals!K1109</f>
        <v>300</v>
      </c>
      <c r="E1109" s="14">
        <f>D1109*8/Settings!$B$28+Settings!$B$29</f>
        <v>24.02</v>
      </c>
      <c r="F1109" s="14">
        <f t="shared" si="261"/>
        <v>1644.1795929080554</v>
      </c>
      <c r="G1109" s="14">
        <f t="shared" si="259"/>
        <v>1663.7668526725852</v>
      </c>
      <c r="H1109" s="14">
        <f t="shared" si="262"/>
        <v>1663.7668526725852</v>
      </c>
      <c r="I1109" s="14">
        <f>MOD(H1109-Settings!$B$32,Settings!$B$33)</f>
        <v>223.76685267258517</v>
      </c>
      <c r="J1109" s="14">
        <f>IF(I1109&lt;Settings!$B$30,IF(Settings!$B$30-I1109&gt;=E1109,H1109,H1109+(Settings!$B$30-I1109)+Settings!$B$31),H1109+(Settings!$B$33-I1109))</f>
        <v>1663.7668526725852</v>
      </c>
      <c r="K1109" s="14">
        <f t="shared" si="263"/>
        <v>1687.7868526725852</v>
      </c>
      <c r="L1109" s="14">
        <f t="shared" si="264"/>
        <v>1687.7868526725852</v>
      </c>
      <c r="M1109" s="14">
        <f t="shared" si="260"/>
        <v>1666.0389403968768</v>
      </c>
      <c r="N1109" s="14">
        <f t="shared" si="265"/>
        <v>1687.7868526725852</v>
      </c>
      <c r="O1109" s="13">
        <f>Arrivals!I1109</f>
        <v>2.0049708260591288</v>
      </c>
      <c r="P1109" s="14">
        <f t="shared" si="266"/>
        <v>1689.7918234986444</v>
      </c>
      <c r="Q1109" s="14">
        <f t="shared" si="267"/>
        <v>45.612230590588979</v>
      </c>
      <c r="R1109" s="14">
        <f t="shared" si="268"/>
        <v>19.58725976452979</v>
      </c>
      <c r="S1109" s="14">
        <f t="shared" si="269"/>
        <v>0</v>
      </c>
      <c r="T1109" s="14">
        <f t="shared" si="270"/>
        <v>0</v>
      </c>
      <c r="U1109" s="14">
        <f t="shared" si="271"/>
        <v>19.58725976452979</v>
      </c>
      <c r="V1109" t="str">
        <f>IF(MOD(C1109-Settings!$B$32,Settings!$B$33)&lt;Settings!$B$30,"Up","Down")</f>
        <v>Up</v>
      </c>
      <c r="W1109" s="15">
        <f>IF(OR(E1109&gt;Settings!$B$30,Q1109&gt;Settings!$B$37),0,1)</f>
        <v>1</v>
      </c>
      <c r="X1109" s="15">
        <f>IF(AND(W1109=1,Q1109&lt;=Settings!$B$36),1,0)</f>
        <v>1</v>
      </c>
    </row>
    <row r="1110" spans="1:24" x14ac:dyDescent="0.25">
      <c r="A1110">
        <v>10</v>
      </c>
      <c r="B1110">
        <v>25</v>
      </c>
      <c r="C1110" s="13">
        <f>Arrivals!F1110</f>
        <v>1674.912346608912</v>
      </c>
      <c r="D1110" s="13">
        <f>Arrivals!K1110</f>
        <v>300</v>
      </c>
      <c r="E1110" s="14">
        <f>D1110*8/Settings!$B$28+Settings!$B$29</f>
        <v>24.02</v>
      </c>
      <c r="F1110" s="14">
        <f t="shared" si="261"/>
        <v>1674.912346608912</v>
      </c>
      <c r="G1110" s="14">
        <f t="shared" si="259"/>
        <v>1687.7868526725852</v>
      </c>
      <c r="H1110" s="14">
        <f t="shared" si="262"/>
        <v>1687.7868526725852</v>
      </c>
      <c r="I1110" s="14">
        <f>MOD(H1110-Settings!$B$32,Settings!$B$33)</f>
        <v>247.78685267258516</v>
      </c>
      <c r="J1110" s="14">
        <f>IF(I1110&lt;Settings!$B$30,IF(Settings!$B$30-I1110&gt;=E1110,H1110,H1110+(Settings!$B$30-I1110)+Settings!$B$31),H1110+(Settings!$B$33-I1110))</f>
        <v>1687.7868526725852</v>
      </c>
      <c r="K1110" s="14">
        <f t="shared" si="263"/>
        <v>1711.8068526725851</v>
      </c>
      <c r="L1110" s="14">
        <f t="shared" si="264"/>
        <v>1711.8068526725851</v>
      </c>
      <c r="M1110" s="14">
        <f t="shared" si="260"/>
        <v>1689.7918234986444</v>
      </c>
      <c r="N1110" s="14">
        <f t="shared" si="265"/>
        <v>1711.8068526725851</v>
      </c>
      <c r="O1110" s="13">
        <f>Arrivals!I1110</f>
        <v>4.8083729283427248</v>
      </c>
      <c r="P1110" s="14">
        <f t="shared" si="266"/>
        <v>1716.6152256009279</v>
      </c>
      <c r="Q1110" s="14">
        <f t="shared" si="267"/>
        <v>41.70287899201594</v>
      </c>
      <c r="R1110" s="14">
        <f t="shared" si="268"/>
        <v>12.874506063673152</v>
      </c>
      <c r="S1110" s="14">
        <f t="shared" si="269"/>
        <v>0</v>
      </c>
      <c r="T1110" s="14">
        <f t="shared" si="270"/>
        <v>0</v>
      </c>
      <c r="U1110" s="14">
        <f t="shared" si="271"/>
        <v>12.874506063673152</v>
      </c>
      <c r="V1110" t="str">
        <f>IF(MOD(C1110-Settings!$B$32,Settings!$B$33)&lt;Settings!$B$30,"Up","Down")</f>
        <v>Up</v>
      </c>
      <c r="W1110" s="15">
        <f>IF(OR(E1110&gt;Settings!$B$30,Q1110&gt;Settings!$B$37),0,1)</f>
        <v>1</v>
      </c>
      <c r="X1110" s="15">
        <f>IF(AND(W1110=1,Q1110&lt;=Settings!$B$36),1,0)</f>
        <v>1</v>
      </c>
    </row>
    <row r="1111" spans="1:24" x14ac:dyDescent="0.25">
      <c r="A1111">
        <v>10</v>
      </c>
      <c r="B1111">
        <v>26</v>
      </c>
      <c r="C1111" s="13">
        <f>Arrivals!F1111</f>
        <v>1764.803539524569</v>
      </c>
      <c r="D1111" s="13">
        <f>Arrivals!K1111</f>
        <v>300</v>
      </c>
      <c r="E1111" s="14">
        <f>D1111*8/Settings!$B$28+Settings!$B$29</f>
        <v>24.02</v>
      </c>
      <c r="F1111" s="14">
        <f t="shared" si="261"/>
        <v>1764.803539524569</v>
      </c>
      <c r="G1111" s="14">
        <f t="shared" si="259"/>
        <v>1711.8068526725851</v>
      </c>
      <c r="H1111" s="14">
        <f t="shared" si="262"/>
        <v>1764.803539524569</v>
      </c>
      <c r="I1111" s="14">
        <f>MOD(H1111-Settings!$B$32,Settings!$B$33)</f>
        <v>324.80353952456903</v>
      </c>
      <c r="J1111" s="14">
        <f>IF(I1111&lt;Settings!$B$30,IF(Settings!$B$30-I1111&gt;=E1111,H1111,H1111+(Settings!$B$30-I1111)+Settings!$B$31),H1111+(Settings!$B$33-I1111))</f>
        <v>1764.803539524569</v>
      </c>
      <c r="K1111" s="14">
        <f t="shared" si="263"/>
        <v>1788.823539524569</v>
      </c>
      <c r="L1111" s="14">
        <f t="shared" si="264"/>
        <v>1788.823539524569</v>
      </c>
      <c r="M1111" s="14">
        <f t="shared" si="260"/>
        <v>1716.6152256009279</v>
      </c>
      <c r="N1111" s="14">
        <f t="shared" si="265"/>
        <v>1788.823539524569</v>
      </c>
      <c r="O1111" s="13">
        <f>Arrivals!I1111</f>
        <v>2.1384033089846866</v>
      </c>
      <c r="P1111" s="14">
        <f t="shared" si="266"/>
        <v>1790.9619428335536</v>
      </c>
      <c r="Q1111" s="14">
        <f t="shared" si="267"/>
        <v>26.158403308984589</v>
      </c>
      <c r="R1111" s="14">
        <f t="shared" si="268"/>
        <v>0</v>
      </c>
      <c r="S1111" s="14">
        <f t="shared" si="269"/>
        <v>0</v>
      </c>
      <c r="T1111" s="14">
        <f t="shared" si="270"/>
        <v>0</v>
      </c>
      <c r="U1111" s="14">
        <f t="shared" si="271"/>
        <v>0</v>
      </c>
      <c r="V1111" t="str">
        <f>IF(MOD(C1111-Settings!$B$32,Settings!$B$33)&lt;Settings!$B$30,"Up","Down")</f>
        <v>Up</v>
      </c>
      <c r="W1111" s="15">
        <f>IF(OR(E1111&gt;Settings!$B$30,Q1111&gt;Settings!$B$37),0,1)</f>
        <v>1</v>
      </c>
      <c r="X1111" s="15">
        <f>IF(AND(W1111=1,Q1111&lt;=Settings!$B$36),1,0)</f>
        <v>1</v>
      </c>
    </row>
    <row r="1112" spans="1:24" x14ac:dyDescent="0.25">
      <c r="A1112">
        <v>10</v>
      </c>
      <c r="B1112">
        <v>27</v>
      </c>
      <c r="C1112" s="13">
        <f>Arrivals!F1112</f>
        <v>1767.5357765633796</v>
      </c>
      <c r="D1112" s="13">
        <f>Arrivals!K1112</f>
        <v>300</v>
      </c>
      <c r="E1112" s="14">
        <f>D1112*8/Settings!$B$28+Settings!$B$29</f>
        <v>24.02</v>
      </c>
      <c r="F1112" s="14">
        <f t="shared" si="261"/>
        <v>1767.5357765633796</v>
      </c>
      <c r="G1112" s="14">
        <f t="shared" si="259"/>
        <v>1788.823539524569</v>
      </c>
      <c r="H1112" s="14">
        <f t="shared" si="262"/>
        <v>1788.823539524569</v>
      </c>
      <c r="I1112" s="14">
        <f>MOD(H1112-Settings!$B$32,Settings!$B$33)</f>
        <v>348.82353952456901</v>
      </c>
      <c r="J1112" s="14">
        <f>IF(I1112&lt;Settings!$B$30,IF(Settings!$B$30-I1112&gt;=E1112,H1112,H1112+(Settings!$B$30-I1112)+Settings!$B$31),H1112+(Settings!$B$33-I1112))</f>
        <v>1788.823539524569</v>
      </c>
      <c r="K1112" s="14">
        <f t="shared" si="263"/>
        <v>1812.843539524569</v>
      </c>
      <c r="L1112" s="14">
        <f t="shared" si="264"/>
        <v>1812.843539524569</v>
      </c>
      <c r="M1112" s="14">
        <f t="shared" si="260"/>
        <v>1790.9619428335536</v>
      </c>
      <c r="N1112" s="14">
        <f t="shared" si="265"/>
        <v>1812.843539524569</v>
      </c>
      <c r="O1112" s="13">
        <f>Arrivals!I1112</f>
        <v>5.1823292447313589</v>
      </c>
      <c r="P1112" s="14">
        <f t="shared" si="266"/>
        <v>1818.0258687693004</v>
      </c>
      <c r="Q1112" s="14">
        <f t="shared" si="267"/>
        <v>50.490092205920746</v>
      </c>
      <c r="R1112" s="14">
        <f t="shared" si="268"/>
        <v>21.287762961189401</v>
      </c>
      <c r="S1112" s="14">
        <f t="shared" si="269"/>
        <v>0</v>
      </c>
      <c r="T1112" s="14">
        <f t="shared" si="270"/>
        <v>0</v>
      </c>
      <c r="U1112" s="14">
        <f t="shared" si="271"/>
        <v>21.287762961189401</v>
      </c>
      <c r="V1112" t="str">
        <f>IF(MOD(C1112-Settings!$B$32,Settings!$B$33)&lt;Settings!$B$30,"Up","Down")</f>
        <v>Up</v>
      </c>
      <c r="W1112" s="15">
        <f>IF(OR(E1112&gt;Settings!$B$30,Q1112&gt;Settings!$B$37),0,1)</f>
        <v>1</v>
      </c>
      <c r="X1112" s="15">
        <f>IF(AND(W1112=1,Q1112&lt;=Settings!$B$36),1,0)</f>
        <v>1</v>
      </c>
    </row>
    <row r="1113" spans="1:24" x14ac:dyDescent="0.25">
      <c r="A1113">
        <v>10</v>
      </c>
      <c r="B1113">
        <v>28</v>
      </c>
      <c r="C1113" s="13">
        <f>Arrivals!F1113</f>
        <v>1779.5004775511563</v>
      </c>
      <c r="D1113" s="13">
        <f>Arrivals!K1113</f>
        <v>300</v>
      </c>
      <c r="E1113" s="14">
        <f>D1113*8/Settings!$B$28+Settings!$B$29</f>
        <v>24.02</v>
      </c>
      <c r="F1113" s="14">
        <f t="shared" si="261"/>
        <v>1779.5004775511563</v>
      </c>
      <c r="G1113" s="14">
        <f t="shared" si="259"/>
        <v>1812.843539524569</v>
      </c>
      <c r="H1113" s="14">
        <f t="shared" si="262"/>
        <v>1812.843539524569</v>
      </c>
      <c r="I1113" s="14">
        <f>MOD(H1113-Settings!$B$32,Settings!$B$33)</f>
        <v>372.843539524569</v>
      </c>
      <c r="J1113" s="14">
        <f>IF(I1113&lt;Settings!$B$30,IF(Settings!$B$30-I1113&gt;=E1113,H1113,H1113+(Settings!$B$30-I1113)+Settings!$B$31),H1113+(Settings!$B$33-I1113))</f>
        <v>1812.843539524569</v>
      </c>
      <c r="K1113" s="14">
        <f t="shared" si="263"/>
        <v>1836.863539524569</v>
      </c>
      <c r="L1113" s="14">
        <f t="shared" si="264"/>
        <v>1836.863539524569</v>
      </c>
      <c r="M1113" s="14">
        <f t="shared" si="260"/>
        <v>1818.0258687693004</v>
      </c>
      <c r="N1113" s="14">
        <f t="shared" si="265"/>
        <v>1836.863539524569</v>
      </c>
      <c r="O1113" s="13">
        <f>Arrivals!I1113</f>
        <v>1.3052812311467634</v>
      </c>
      <c r="P1113" s="14">
        <f t="shared" si="266"/>
        <v>1838.1688207557158</v>
      </c>
      <c r="Q1113" s="14">
        <f t="shared" si="267"/>
        <v>58.668343204559505</v>
      </c>
      <c r="R1113" s="14">
        <f t="shared" si="268"/>
        <v>33.343061973412659</v>
      </c>
      <c r="S1113" s="14">
        <f t="shared" si="269"/>
        <v>0</v>
      </c>
      <c r="T1113" s="14">
        <f t="shared" si="270"/>
        <v>0</v>
      </c>
      <c r="U1113" s="14">
        <f t="shared" si="271"/>
        <v>33.343061973412659</v>
      </c>
      <c r="V1113" t="str">
        <f>IF(MOD(C1113-Settings!$B$32,Settings!$B$33)&lt;Settings!$B$30,"Up","Down")</f>
        <v>Up</v>
      </c>
      <c r="W1113" s="15">
        <f>IF(OR(E1113&gt;Settings!$B$30,Q1113&gt;Settings!$B$37),0,1)</f>
        <v>1</v>
      </c>
      <c r="X1113" s="15">
        <f>IF(AND(W1113=1,Q1113&lt;=Settings!$B$36),1,0)</f>
        <v>1</v>
      </c>
    </row>
    <row r="1114" spans="1:24" x14ac:dyDescent="0.25">
      <c r="A1114">
        <v>10</v>
      </c>
      <c r="B1114">
        <v>29</v>
      </c>
      <c r="C1114" s="13">
        <f>Arrivals!F1114</f>
        <v>1820.4176219213784</v>
      </c>
      <c r="D1114" s="13">
        <f>Arrivals!K1114</f>
        <v>300</v>
      </c>
      <c r="E1114" s="14">
        <f>D1114*8/Settings!$B$28+Settings!$B$29</f>
        <v>24.02</v>
      </c>
      <c r="F1114" s="14">
        <f t="shared" si="261"/>
        <v>1820.4176219213784</v>
      </c>
      <c r="G1114" s="14">
        <f t="shared" si="259"/>
        <v>1836.863539524569</v>
      </c>
      <c r="H1114" s="14">
        <f t="shared" si="262"/>
        <v>1836.863539524569</v>
      </c>
      <c r="I1114" s="14">
        <f>MOD(H1114-Settings!$B$32,Settings!$B$33)</f>
        <v>396.86353952456898</v>
      </c>
      <c r="J1114" s="14">
        <f>IF(I1114&lt;Settings!$B$30,IF(Settings!$B$30-I1114&gt;=E1114,H1114,H1114+(Settings!$B$30-I1114)+Settings!$B$31),H1114+(Settings!$B$33-I1114))</f>
        <v>1836.863539524569</v>
      </c>
      <c r="K1114" s="14">
        <f t="shared" si="263"/>
        <v>1860.883539524569</v>
      </c>
      <c r="L1114" s="14">
        <f t="shared" si="264"/>
        <v>1860.883539524569</v>
      </c>
      <c r="M1114" s="14">
        <f t="shared" si="260"/>
        <v>1838.1688207557158</v>
      </c>
      <c r="N1114" s="14">
        <f t="shared" si="265"/>
        <v>1860.883539524569</v>
      </c>
      <c r="O1114" s="13">
        <f>Arrivals!I1114</f>
        <v>2.815764812121575</v>
      </c>
      <c r="P1114" s="14">
        <f t="shared" si="266"/>
        <v>1863.6993043366906</v>
      </c>
      <c r="Q1114" s="14">
        <f t="shared" si="267"/>
        <v>43.281682415312162</v>
      </c>
      <c r="R1114" s="14">
        <f t="shared" si="268"/>
        <v>16.445917603190537</v>
      </c>
      <c r="S1114" s="14">
        <f t="shared" si="269"/>
        <v>0</v>
      </c>
      <c r="T1114" s="14">
        <f t="shared" si="270"/>
        <v>0</v>
      </c>
      <c r="U1114" s="14">
        <f t="shared" si="271"/>
        <v>16.445917603190537</v>
      </c>
      <c r="V1114" t="str">
        <f>IF(MOD(C1114-Settings!$B$32,Settings!$B$33)&lt;Settings!$B$30,"Up","Down")</f>
        <v>Up</v>
      </c>
      <c r="W1114" s="15">
        <f>IF(OR(E1114&gt;Settings!$B$30,Q1114&gt;Settings!$B$37),0,1)</f>
        <v>1</v>
      </c>
      <c r="X1114" s="15">
        <f>IF(AND(W1114=1,Q1114&lt;=Settings!$B$36),1,0)</f>
        <v>1</v>
      </c>
    </row>
    <row r="1115" spans="1:24" x14ac:dyDescent="0.25">
      <c r="A1115">
        <v>10</v>
      </c>
      <c r="B1115">
        <v>30</v>
      </c>
      <c r="C1115" s="13">
        <f>Arrivals!F1115</f>
        <v>1956.3159864771362</v>
      </c>
      <c r="D1115" s="13">
        <f>Arrivals!K1115</f>
        <v>300</v>
      </c>
      <c r="E1115" s="14">
        <f>D1115*8/Settings!$B$28+Settings!$B$29</f>
        <v>24.02</v>
      </c>
      <c r="F1115" s="14">
        <f t="shared" si="261"/>
        <v>1956.3159864771362</v>
      </c>
      <c r="G1115" s="14">
        <f t="shared" si="259"/>
        <v>1860.883539524569</v>
      </c>
      <c r="H1115" s="14">
        <f t="shared" si="262"/>
        <v>1956.3159864771362</v>
      </c>
      <c r="I1115" s="14">
        <f>MOD(H1115-Settings!$B$32,Settings!$B$33)</f>
        <v>516.31598647713622</v>
      </c>
      <c r="J1115" s="14">
        <f>IF(I1115&lt;Settings!$B$30,IF(Settings!$B$30-I1115&gt;=E1115,H1115,H1115+(Settings!$B$30-I1115)+Settings!$B$31),H1115+(Settings!$B$33-I1115))</f>
        <v>1956.3159864771362</v>
      </c>
      <c r="K1115" s="14">
        <f t="shared" si="263"/>
        <v>1980.3359864771362</v>
      </c>
      <c r="L1115" s="14">
        <f t="shared" si="264"/>
        <v>1980.3359864771362</v>
      </c>
      <c r="M1115" s="14">
        <f t="shared" si="260"/>
        <v>1863.6993043366906</v>
      </c>
      <c r="N1115" s="14">
        <f t="shared" si="265"/>
        <v>1980.3359864771362</v>
      </c>
      <c r="O1115" s="13">
        <f>Arrivals!I1115</f>
        <v>5.088645832993361</v>
      </c>
      <c r="P1115" s="14">
        <f t="shared" si="266"/>
        <v>1985.4246323101295</v>
      </c>
      <c r="Q1115" s="14">
        <f t="shared" si="267"/>
        <v>29.108645832993261</v>
      </c>
      <c r="R1115" s="14">
        <f t="shared" si="268"/>
        <v>0</v>
      </c>
      <c r="S1115" s="14">
        <f t="shared" si="269"/>
        <v>0</v>
      </c>
      <c r="T1115" s="14">
        <f t="shared" si="270"/>
        <v>0</v>
      </c>
      <c r="U1115" s="14">
        <f t="shared" si="271"/>
        <v>0</v>
      </c>
      <c r="V1115" t="str">
        <f>IF(MOD(C1115-Settings!$B$32,Settings!$B$33)&lt;Settings!$B$30,"Up","Down")</f>
        <v>Up</v>
      </c>
      <c r="W1115" s="15">
        <f>IF(OR(E1115&gt;Settings!$B$30,Q1115&gt;Settings!$B$37),0,1)</f>
        <v>1</v>
      </c>
      <c r="X1115" s="15">
        <f>IF(AND(W1115=1,Q1115&lt;=Settings!$B$36),1,0)</f>
        <v>1</v>
      </c>
    </row>
    <row r="1116" spans="1:24" x14ac:dyDescent="0.25">
      <c r="A1116">
        <v>10</v>
      </c>
      <c r="B1116">
        <v>31</v>
      </c>
      <c r="C1116" s="13">
        <f>Arrivals!F1116</f>
        <v>2084.0554312360205</v>
      </c>
      <c r="D1116" s="13">
        <f>Arrivals!K1116</f>
        <v>300</v>
      </c>
      <c r="E1116" s="14">
        <f>D1116*8/Settings!$B$28+Settings!$B$29</f>
        <v>24.02</v>
      </c>
      <c r="F1116" s="14">
        <f t="shared" si="261"/>
        <v>2084.0554312360205</v>
      </c>
      <c r="G1116" s="14">
        <f t="shared" si="259"/>
        <v>1980.3359864771362</v>
      </c>
      <c r="H1116" s="14">
        <f t="shared" si="262"/>
        <v>2084.0554312360205</v>
      </c>
      <c r="I1116" s="14">
        <f>MOD(H1116-Settings!$B$32,Settings!$B$33)</f>
        <v>644.05543123602047</v>
      </c>
      <c r="J1116" s="14">
        <f>IF(I1116&lt;Settings!$B$30,IF(Settings!$B$30-I1116&gt;=E1116,H1116,H1116+(Settings!$B$30-I1116)+Settings!$B$31),H1116+(Settings!$B$33-I1116))</f>
        <v>2160</v>
      </c>
      <c r="K1116" s="14">
        <f t="shared" si="263"/>
        <v>2184.02</v>
      </c>
      <c r="L1116" s="14">
        <f t="shared" si="264"/>
        <v>2184.02</v>
      </c>
      <c r="M1116" s="14">
        <f t="shared" si="260"/>
        <v>1985.4246323101295</v>
      </c>
      <c r="N1116" s="14">
        <f t="shared" si="265"/>
        <v>2184.02</v>
      </c>
      <c r="O1116" s="13">
        <f>Arrivals!I1116</f>
        <v>1.1713792375972689</v>
      </c>
      <c r="P1116" s="14">
        <f t="shared" si="266"/>
        <v>2185.1913792375972</v>
      </c>
      <c r="Q1116" s="14">
        <f t="shared" si="267"/>
        <v>101.13594800157671</v>
      </c>
      <c r="R1116" s="14">
        <f t="shared" si="268"/>
        <v>0</v>
      </c>
      <c r="S1116" s="14">
        <f t="shared" si="269"/>
        <v>75.944568763979532</v>
      </c>
      <c r="T1116" s="14">
        <f t="shared" si="270"/>
        <v>0</v>
      </c>
      <c r="U1116" s="14">
        <f t="shared" si="271"/>
        <v>75.944568763979532</v>
      </c>
      <c r="V1116" t="str">
        <f>IF(MOD(C1116-Settings!$B$32,Settings!$B$33)&lt;Settings!$B$30,"Up","Down")</f>
        <v>Down</v>
      </c>
      <c r="W1116" s="15">
        <f>IF(OR(E1116&gt;Settings!$B$30,Q1116&gt;Settings!$B$37),0,1)</f>
        <v>1</v>
      </c>
      <c r="X1116" s="15">
        <f>IF(AND(W1116=1,Q1116&lt;=Settings!$B$36),1,0)</f>
        <v>1</v>
      </c>
    </row>
    <row r="1117" spans="1:24" x14ac:dyDescent="0.25">
      <c r="A1117">
        <v>10</v>
      </c>
      <c r="B1117">
        <v>32</v>
      </c>
      <c r="C1117" s="13">
        <f>Arrivals!F1117</f>
        <v>2153.3289210066027</v>
      </c>
      <c r="D1117" s="13">
        <f>Arrivals!K1117</f>
        <v>300</v>
      </c>
      <c r="E1117" s="14">
        <f>D1117*8/Settings!$B$28+Settings!$B$29</f>
        <v>24.02</v>
      </c>
      <c r="F1117" s="14">
        <f t="shared" si="261"/>
        <v>2153.3289210066027</v>
      </c>
      <c r="G1117" s="14">
        <f t="shared" si="259"/>
        <v>2184.02</v>
      </c>
      <c r="H1117" s="14">
        <f t="shared" si="262"/>
        <v>2184.02</v>
      </c>
      <c r="I1117" s="14">
        <f>MOD(H1117-Settings!$B$32,Settings!$B$33)</f>
        <v>24.019999999999982</v>
      </c>
      <c r="J1117" s="14">
        <f>IF(I1117&lt;Settings!$B$30,IF(Settings!$B$30-I1117&gt;=E1117,H1117,H1117+(Settings!$B$30-I1117)+Settings!$B$31),H1117+(Settings!$B$33-I1117))</f>
        <v>2184.02</v>
      </c>
      <c r="K1117" s="14">
        <f t="shared" si="263"/>
        <v>2208.04</v>
      </c>
      <c r="L1117" s="14">
        <f t="shared" si="264"/>
        <v>2208.04</v>
      </c>
      <c r="M1117" s="14">
        <f t="shared" si="260"/>
        <v>2185.1913792375972</v>
      </c>
      <c r="N1117" s="14">
        <f t="shared" si="265"/>
        <v>2208.04</v>
      </c>
      <c r="O1117" s="13">
        <f>Arrivals!I1117</f>
        <v>4.3139375747487945</v>
      </c>
      <c r="P1117" s="14">
        <f t="shared" si="266"/>
        <v>2212.3539375747487</v>
      </c>
      <c r="Q1117" s="14">
        <f t="shared" si="267"/>
        <v>59.025016568145929</v>
      </c>
      <c r="R1117" s="14">
        <f t="shared" si="268"/>
        <v>30.691078993397241</v>
      </c>
      <c r="S1117" s="14">
        <f t="shared" si="269"/>
        <v>0</v>
      </c>
      <c r="T1117" s="14">
        <f t="shared" si="270"/>
        <v>0</v>
      </c>
      <c r="U1117" s="14">
        <f t="shared" si="271"/>
        <v>30.691078993397241</v>
      </c>
      <c r="V1117" t="str">
        <f>IF(MOD(C1117-Settings!$B$32,Settings!$B$33)&lt;Settings!$B$30,"Up","Down")</f>
        <v>Down</v>
      </c>
      <c r="W1117" s="15">
        <f>IF(OR(E1117&gt;Settings!$B$30,Q1117&gt;Settings!$B$37),0,1)</f>
        <v>1</v>
      </c>
      <c r="X1117" s="15">
        <f>IF(AND(W1117=1,Q1117&lt;=Settings!$B$36),1,0)</f>
        <v>1</v>
      </c>
    </row>
    <row r="1118" spans="1:24" x14ac:dyDescent="0.25">
      <c r="A1118">
        <v>10</v>
      </c>
      <c r="B1118">
        <v>33</v>
      </c>
      <c r="C1118" s="13">
        <f>Arrivals!F1118</f>
        <v>2193.4779548763445</v>
      </c>
      <c r="D1118" s="13">
        <f>Arrivals!K1118</f>
        <v>300</v>
      </c>
      <c r="E1118" s="14">
        <f>D1118*8/Settings!$B$28+Settings!$B$29</f>
        <v>24.02</v>
      </c>
      <c r="F1118" s="14">
        <f t="shared" si="261"/>
        <v>2193.4779548763445</v>
      </c>
      <c r="G1118" s="14">
        <f t="shared" si="259"/>
        <v>2208.04</v>
      </c>
      <c r="H1118" s="14">
        <f t="shared" si="262"/>
        <v>2208.04</v>
      </c>
      <c r="I1118" s="14">
        <f>MOD(H1118-Settings!$B$32,Settings!$B$33)</f>
        <v>48.039999999999964</v>
      </c>
      <c r="J1118" s="14">
        <f>IF(I1118&lt;Settings!$B$30,IF(Settings!$B$30-I1118&gt;=E1118,H1118,H1118+(Settings!$B$30-I1118)+Settings!$B$31),H1118+(Settings!$B$33-I1118))</f>
        <v>2208.04</v>
      </c>
      <c r="K1118" s="14">
        <f t="shared" si="263"/>
        <v>2232.06</v>
      </c>
      <c r="L1118" s="14">
        <f t="shared" si="264"/>
        <v>2232.06</v>
      </c>
      <c r="M1118" s="14">
        <f t="shared" si="260"/>
        <v>2212.3539375747487</v>
      </c>
      <c r="N1118" s="14">
        <f t="shared" si="265"/>
        <v>2232.06</v>
      </c>
      <c r="O1118" s="13">
        <f>Arrivals!I1118</f>
        <v>5.7250753094519755</v>
      </c>
      <c r="P1118" s="14">
        <f t="shared" si="266"/>
        <v>2237.7850753094517</v>
      </c>
      <c r="Q1118" s="14">
        <f t="shared" si="267"/>
        <v>44.307120433107229</v>
      </c>
      <c r="R1118" s="14">
        <f t="shared" si="268"/>
        <v>14.56204512365548</v>
      </c>
      <c r="S1118" s="14">
        <f t="shared" si="269"/>
        <v>0</v>
      </c>
      <c r="T1118" s="14">
        <f t="shared" si="270"/>
        <v>0</v>
      </c>
      <c r="U1118" s="14">
        <f t="shared" si="271"/>
        <v>14.56204512365548</v>
      </c>
      <c r="V1118" t="str">
        <f>IF(MOD(C1118-Settings!$B$32,Settings!$B$33)&lt;Settings!$B$30,"Up","Down")</f>
        <v>Up</v>
      </c>
      <c r="W1118" s="15">
        <f>IF(OR(E1118&gt;Settings!$B$30,Q1118&gt;Settings!$B$37),0,1)</f>
        <v>1</v>
      </c>
      <c r="X1118" s="15">
        <f>IF(AND(W1118=1,Q1118&lt;=Settings!$B$36),1,0)</f>
        <v>1</v>
      </c>
    </row>
    <row r="1119" spans="1:24" x14ac:dyDescent="0.25">
      <c r="A1119">
        <v>10</v>
      </c>
      <c r="B1119">
        <v>34</v>
      </c>
      <c r="C1119" s="13">
        <f>Arrivals!F1119</f>
        <v>2224.674094785642</v>
      </c>
      <c r="D1119" s="13">
        <f>Arrivals!K1119</f>
        <v>300</v>
      </c>
      <c r="E1119" s="14">
        <f>D1119*8/Settings!$B$28+Settings!$B$29</f>
        <v>24.02</v>
      </c>
      <c r="F1119" s="14">
        <f t="shared" si="261"/>
        <v>2224.674094785642</v>
      </c>
      <c r="G1119" s="14">
        <f t="shared" ref="G1119:G1150" si="272">K1118</f>
        <v>2232.06</v>
      </c>
      <c r="H1119" s="14">
        <f t="shared" si="262"/>
        <v>2232.06</v>
      </c>
      <c r="I1119" s="14">
        <f>MOD(H1119-Settings!$B$32,Settings!$B$33)</f>
        <v>72.059999999999945</v>
      </c>
      <c r="J1119" s="14">
        <f>IF(I1119&lt;Settings!$B$30,IF(Settings!$B$30-I1119&gt;=E1119,H1119,H1119+(Settings!$B$30-I1119)+Settings!$B$31),H1119+(Settings!$B$33-I1119))</f>
        <v>2232.06</v>
      </c>
      <c r="K1119" s="14">
        <f t="shared" si="263"/>
        <v>2256.08</v>
      </c>
      <c r="L1119" s="14">
        <f t="shared" si="264"/>
        <v>2256.08</v>
      </c>
      <c r="M1119" s="14">
        <f t="shared" ref="M1119:M1150" si="273">P1118</f>
        <v>2237.7850753094517</v>
      </c>
      <c r="N1119" s="14">
        <f t="shared" si="265"/>
        <v>2256.08</v>
      </c>
      <c r="O1119" s="13">
        <f>Arrivals!I1119</f>
        <v>0.1425659537446981</v>
      </c>
      <c r="P1119" s="14">
        <f t="shared" si="266"/>
        <v>2256.2225659537448</v>
      </c>
      <c r="Q1119" s="14">
        <f t="shared" si="267"/>
        <v>31.548471168102878</v>
      </c>
      <c r="R1119" s="14">
        <f t="shared" si="268"/>
        <v>7.3859052143579902</v>
      </c>
      <c r="S1119" s="14">
        <f t="shared" si="269"/>
        <v>0</v>
      </c>
      <c r="T1119" s="14">
        <f t="shared" si="270"/>
        <v>0</v>
      </c>
      <c r="U1119" s="14">
        <f t="shared" si="271"/>
        <v>7.3859052143579902</v>
      </c>
      <c r="V1119" t="str">
        <f>IF(MOD(C1119-Settings!$B$32,Settings!$B$33)&lt;Settings!$B$30,"Up","Down")</f>
        <v>Up</v>
      </c>
      <c r="W1119" s="15">
        <f>IF(OR(E1119&gt;Settings!$B$30,Q1119&gt;Settings!$B$37),0,1)</f>
        <v>1</v>
      </c>
      <c r="X1119" s="15">
        <f>IF(AND(W1119=1,Q1119&lt;=Settings!$B$36),1,0)</f>
        <v>1</v>
      </c>
    </row>
    <row r="1120" spans="1:24" x14ac:dyDescent="0.25">
      <c r="A1120">
        <v>10</v>
      </c>
      <c r="B1120">
        <v>35</v>
      </c>
      <c r="C1120" s="13">
        <f>Arrivals!F1120</f>
        <v>2241.95813879861</v>
      </c>
      <c r="D1120" s="13">
        <f>Arrivals!K1120</f>
        <v>300</v>
      </c>
      <c r="E1120" s="14">
        <f>D1120*8/Settings!$B$28+Settings!$B$29</f>
        <v>24.02</v>
      </c>
      <c r="F1120" s="14">
        <f t="shared" si="261"/>
        <v>2241.95813879861</v>
      </c>
      <c r="G1120" s="14">
        <f t="shared" si="272"/>
        <v>2256.08</v>
      </c>
      <c r="H1120" s="14">
        <f t="shared" si="262"/>
        <v>2256.08</v>
      </c>
      <c r="I1120" s="14">
        <f>MOD(H1120-Settings!$B$32,Settings!$B$33)</f>
        <v>96.079999999999927</v>
      </c>
      <c r="J1120" s="14">
        <f>IF(I1120&lt;Settings!$B$30,IF(Settings!$B$30-I1120&gt;=E1120,H1120,H1120+(Settings!$B$30-I1120)+Settings!$B$31),H1120+(Settings!$B$33-I1120))</f>
        <v>2256.08</v>
      </c>
      <c r="K1120" s="14">
        <f t="shared" si="263"/>
        <v>2280.1</v>
      </c>
      <c r="L1120" s="14">
        <f t="shared" si="264"/>
        <v>2280.1</v>
      </c>
      <c r="M1120" s="14">
        <f t="shared" si="273"/>
        <v>2256.2225659537448</v>
      </c>
      <c r="N1120" s="14">
        <f t="shared" si="265"/>
        <v>2280.1</v>
      </c>
      <c r="O1120" s="13">
        <f>Arrivals!I1120</f>
        <v>2.5934722767671681</v>
      </c>
      <c r="P1120" s="14">
        <f t="shared" si="266"/>
        <v>2282.6934722767669</v>
      </c>
      <c r="Q1120" s="14">
        <f t="shared" si="267"/>
        <v>40.735333478156917</v>
      </c>
      <c r="R1120" s="14">
        <f t="shared" si="268"/>
        <v>14.121861201389947</v>
      </c>
      <c r="S1120" s="14">
        <f t="shared" si="269"/>
        <v>0</v>
      </c>
      <c r="T1120" s="14">
        <f t="shared" si="270"/>
        <v>0</v>
      </c>
      <c r="U1120" s="14">
        <f t="shared" si="271"/>
        <v>14.121861201389947</v>
      </c>
      <c r="V1120" t="str">
        <f>IF(MOD(C1120-Settings!$B$32,Settings!$B$33)&lt;Settings!$B$30,"Up","Down")</f>
        <v>Up</v>
      </c>
      <c r="W1120" s="15">
        <f>IF(OR(E1120&gt;Settings!$B$30,Q1120&gt;Settings!$B$37),0,1)</f>
        <v>1</v>
      </c>
      <c r="X1120" s="15">
        <f>IF(AND(W1120=1,Q1120&lt;=Settings!$B$36),1,0)</f>
        <v>1</v>
      </c>
    </row>
    <row r="1121" spans="1:24" x14ac:dyDescent="0.25">
      <c r="A1121">
        <v>10</v>
      </c>
      <c r="B1121">
        <v>36</v>
      </c>
      <c r="C1121" s="13">
        <f>Arrivals!F1121</f>
        <v>2297.8754746392842</v>
      </c>
      <c r="D1121" s="13">
        <f>Arrivals!K1121</f>
        <v>300</v>
      </c>
      <c r="E1121" s="14">
        <f>D1121*8/Settings!$B$28+Settings!$B$29</f>
        <v>24.02</v>
      </c>
      <c r="F1121" s="14">
        <f t="shared" si="261"/>
        <v>2297.8754746392842</v>
      </c>
      <c r="G1121" s="14">
        <f t="shared" si="272"/>
        <v>2280.1</v>
      </c>
      <c r="H1121" s="14">
        <f t="shared" si="262"/>
        <v>2297.8754746392842</v>
      </c>
      <c r="I1121" s="14">
        <f>MOD(H1121-Settings!$B$32,Settings!$B$33)</f>
        <v>137.87547463928422</v>
      </c>
      <c r="J1121" s="14">
        <f>IF(I1121&lt;Settings!$B$30,IF(Settings!$B$30-I1121&gt;=E1121,H1121,H1121+(Settings!$B$30-I1121)+Settings!$B$31),H1121+(Settings!$B$33-I1121))</f>
        <v>2297.8754746392842</v>
      </c>
      <c r="K1121" s="14">
        <f t="shared" si="263"/>
        <v>2321.8954746392842</v>
      </c>
      <c r="L1121" s="14">
        <f t="shared" si="264"/>
        <v>2321.8954746392842</v>
      </c>
      <c r="M1121" s="14">
        <f t="shared" si="273"/>
        <v>2282.6934722767669</v>
      </c>
      <c r="N1121" s="14">
        <f t="shared" si="265"/>
        <v>2321.8954746392842</v>
      </c>
      <c r="O1121" s="13">
        <f>Arrivals!I1121</f>
        <v>4.1576894290264814</v>
      </c>
      <c r="P1121" s="14">
        <f t="shared" si="266"/>
        <v>2326.0531640683107</v>
      </c>
      <c r="Q1121" s="14">
        <f t="shared" si="267"/>
        <v>28.177689429026486</v>
      </c>
      <c r="R1121" s="14">
        <f t="shared" si="268"/>
        <v>0</v>
      </c>
      <c r="S1121" s="14">
        <f t="shared" si="269"/>
        <v>0</v>
      </c>
      <c r="T1121" s="14">
        <f t="shared" si="270"/>
        <v>0</v>
      </c>
      <c r="U1121" s="14">
        <f t="shared" si="271"/>
        <v>0</v>
      </c>
      <c r="V1121" t="str">
        <f>IF(MOD(C1121-Settings!$B$32,Settings!$B$33)&lt;Settings!$B$30,"Up","Down")</f>
        <v>Up</v>
      </c>
      <c r="W1121" s="15">
        <f>IF(OR(E1121&gt;Settings!$B$30,Q1121&gt;Settings!$B$37),0,1)</f>
        <v>1</v>
      </c>
      <c r="X1121" s="15">
        <f>IF(AND(W1121=1,Q1121&lt;=Settings!$B$36),1,0)</f>
        <v>1</v>
      </c>
    </row>
    <row r="1122" spans="1:24" x14ac:dyDescent="0.25">
      <c r="A1122">
        <v>10</v>
      </c>
      <c r="B1122">
        <v>37</v>
      </c>
      <c r="C1122" s="13">
        <f>Arrivals!F1122</f>
        <v>2368.3792697044464</v>
      </c>
      <c r="D1122" s="13">
        <f>Arrivals!K1122</f>
        <v>300</v>
      </c>
      <c r="E1122" s="14">
        <f>D1122*8/Settings!$B$28+Settings!$B$29</f>
        <v>24.02</v>
      </c>
      <c r="F1122" s="14">
        <f t="shared" si="261"/>
        <v>2368.3792697044464</v>
      </c>
      <c r="G1122" s="14">
        <f t="shared" si="272"/>
        <v>2321.8954746392842</v>
      </c>
      <c r="H1122" s="14">
        <f t="shared" si="262"/>
        <v>2368.3792697044464</v>
      </c>
      <c r="I1122" s="14">
        <f>MOD(H1122-Settings!$B$32,Settings!$B$33)</f>
        <v>208.37926970444641</v>
      </c>
      <c r="J1122" s="14">
        <f>IF(I1122&lt;Settings!$B$30,IF(Settings!$B$30-I1122&gt;=E1122,H1122,H1122+(Settings!$B$30-I1122)+Settings!$B$31),H1122+(Settings!$B$33-I1122))</f>
        <v>2368.3792697044464</v>
      </c>
      <c r="K1122" s="14">
        <f t="shared" si="263"/>
        <v>2392.3992697044464</v>
      </c>
      <c r="L1122" s="14">
        <f t="shared" si="264"/>
        <v>2392.3992697044464</v>
      </c>
      <c r="M1122" s="14">
        <f t="shared" si="273"/>
        <v>2326.0531640683107</v>
      </c>
      <c r="N1122" s="14">
        <f t="shared" si="265"/>
        <v>2392.3992697044464</v>
      </c>
      <c r="O1122" s="13">
        <f>Arrivals!I1122</f>
        <v>0.22490558030542074</v>
      </c>
      <c r="P1122" s="14">
        <f t="shared" si="266"/>
        <v>2392.6241752847518</v>
      </c>
      <c r="Q1122" s="14">
        <f t="shared" si="267"/>
        <v>24.244905580305385</v>
      </c>
      <c r="R1122" s="14">
        <f t="shared" si="268"/>
        <v>0</v>
      </c>
      <c r="S1122" s="14">
        <f t="shared" si="269"/>
        <v>0</v>
      </c>
      <c r="T1122" s="14">
        <f t="shared" si="270"/>
        <v>0</v>
      </c>
      <c r="U1122" s="14">
        <f t="shared" si="271"/>
        <v>0</v>
      </c>
      <c r="V1122" t="str">
        <f>IF(MOD(C1122-Settings!$B$32,Settings!$B$33)&lt;Settings!$B$30,"Up","Down")</f>
        <v>Up</v>
      </c>
      <c r="W1122" s="15">
        <f>IF(OR(E1122&gt;Settings!$B$30,Q1122&gt;Settings!$B$37),0,1)</f>
        <v>1</v>
      </c>
      <c r="X1122" s="15">
        <f>IF(AND(W1122=1,Q1122&lt;=Settings!$B$36),1,0)</f>
        <v>1</v>
      </c>
    </row>
    <row r="1123" spans="1:24" x14ac:dyDescent="0.25">
      <c r="A1123">
        <v>10</v>
      </c>
      <c r="B1123">
        <v>38</v>
      </c>
      <c r="C1123" s="13">
        <f>Arrivals!F1123</f>
        <v>2368.8425385233536</v>
      </c>
      <c r="D1123" s="13">
        <f>Arrivals!K1123</f>
        <v>300</v>
      </c>
      <c r="E1123" s="14">
        <f>D1123*8/Settings!$B$28+Settings!$B$29</f>
        <v>24.02</v>
      </c>
      <c r="F1123" s="14">
        <f t="shared" si="261"/>
        <v>2368.8425385233536</v>
      </c>
      <c r="G1123" s="14">
        <f t="shared" si="272"/>
        <v>2392.3992697044464</v>
      </c>
      <c r="H1123" s="14">
        <f t="shared" si="262"/>
        <v>2392.3992697044464</v>
      </c>
      <c r="I1123" s="14">
        <f>MOD(H1123-Settings!$B$32,Settings!$B$33)</f>
        <v>232.3992697044464</v>
      </c>
      <c r="J1123" s="14">
        <f>IF(I1123&lt;Settings!$B$30,IF(Settings!$B$30-I1123&gt;=E1123,H1123,H1123+(Settings!$B$30-I1123)+Settings!$B$31),H1123+(Settings!$B$33-I1123))</f>
        <v>2392.3992697044464</v>
      </c>
      <c r="K1123" s="14">
        <f t="shared" si="263"/>
        <v>2416.4192697044464</v>
      </c>
      <c r="L1123" s="14">
        <f t="shared" si="264"/>
        <v>2416.4192697044464</v>
      </c>
      <c r="M1123" s="14">
        <f t="shared" si="273"/>
        <v>2392.6241752847518</v>
      </c>
      <c r="N1123" s="14">
        <f t="shared" si="265"/>
        <v>2416.4192697044464</v>
      </c>
      <c r="O1123" s="13">
        <f>Arrivals!I1123</f>
        <v>10.159975575759931</v>
      </c>
      <c r="P1123" s="14">
        <f t="shared" si="266"/>
        <v>2426.5792452802061</v>
      </c>
      <c r="Q1123" s="14">
        <f t="shared" si="267"/>
        <v>57.736706756852527</v>
      </c>
      <c r="R1123" s="14">
        <f t="shared" si="268"/>
        <v>23.5567311810928</v>
      </c>
      <c r="S1123" s="14">
        <f t="shared" si="269"/>
        <v>0</v>
      </c>
      <c r="T1123" s="14">
        <f t="shared" si="270"/>
        <v>0</v>
      </c>
      <c r="U1123" s="14">
        <f t="shared" si="271"/>
        <v>23.5567311810928</v>
      </c>
      <c r="V1123" t="str">
        <f>IF(MOD(C1123-Settings!$B$32,Settings!$B$33)&lt;Settings!$B$30,"Up","Down")</f>
        <v>Up</v>
      </c>
      <c r="W1123" s="15">
        <f>IF(OR(E1123&gt;Settings!$B$30,Q1123&gt;Settings!$B$37),0,1)</f>
        <v>1</v>
      </c>
      <c r="X1123" s="15">
        <f>IF(AND(W1123=1,Q1123&lt;=Settings!$B$36),1,0)</f>
        <v>1</v>
      </c>
    </row>
    <row r="1124" spans="1:24" x14ac:dyDescent="0.25">
      <c r="A1124">
        <v>10</v>
      </c>
      <c r="B1124">
        <v>39</v>
      </c>
      <c r="C1124" s="13">
        <f>Arrivals!F1124</f>
        <v>2387.6939783206062</v>
      </c>
      <c r="D1124" s="13">
        <f>Arrivals!K1124</f>
        <v>300</v>
      </c>
      <c r="E1124" s="14">
        <f>D1124*8/Settings!$B$28+Settings!$B$29</f>
        <v>24.02</v>
      </c>
      <c r="F1124" s="14">
        <f t="shared" si="261"/>
        <v>2387.6939783206062</v>
      </c>
      <c r="G1124" s="14">
        <f t="shared" si="272"/>
        <v>2416.4192697044464</v>
      </c>
      <c r="H1124" s="14">
        <f t="shared" si="262"/>
        <v>2416.4192697044464</v>
      </c>
      <c r="I1124" s="14">
        <f>MOD(H1124-Settings!$B$32,Settings!$B$33)</f>
        <v>256.41926970444638</v>
      </c>
      <c r="J1124" s="14">
        <f>IF(I1124&lt;Settings!$B$30,IF(Settings!$B$30-I1124&gt;=E1124,H1124,H1124+(Settings!$B$30-I1124)+Settings!$B$31),H1124+(Settings!$B$33-I1124))</f>
        <v>2416.4192697044464</v>
      </c>
      <c r="K1124" s="14">
        <f t="shared" si="263"/>
        <v>2440.4392697044464</v>
      </c>
      <c r="L1124" s="14">
        <f t="shared" si="264"/>
        <v>2440.4392697044464</v>
      </c>
      <c r="M1124" s="14">
        <f t="shared" si="273"/>
        <v>2426.5792452802061</v>
      </c>
      <c r="N1124" s="14">
        <f t="shared" si="265"/>
        <v>2440.4392697044464</v>
      </c>
      <c r="O1124" s="13">
        <f>Arrivals!I1124</f>
        <v>2.6491147284614325</v>
      </c>
      <c r="P1124" s="14">
        <f t="shared" si="266"/>
        <v>2443.0883844329078</v>
      </c>
      <c r="Q1124" s="14">
        <f t="shared" si="267"/>
        <v>55.394406112301567</v>
      </c>
      <c r="R1124" s="14">
        <f t="shared" si="268"/>
        <v>28.725291383840158</v>
      </c>
      <c r="S1124" s="14">
        <f t="shared" si="269"/>
        <v>0</v>
      </c>
      <c r="T1124" s="14">
        <f t="shared" si="270"/>
        <v>0</v>
      </c>
      <c r="U1124" s="14">
        <f t="shared" si="271"/>
        <v>28.725291383840158</v>
      </c>
      <c r="V1124" t="str">
        <f>IF(MOD(C1124-Settings!$B$32,Settings!$B$33)&lt;Settings!$B$30,"Up","Down")</f>
        <v>Up</v>
      </c>
      <c r="W1124" s="15">
        <f>IF(OR(E1124&gt;Settings!$B$30,Q1124&gt;Settings!$B$37),0,1)</f>
        <v>1</v>
      </c>
      <c r="X1124" s="15">
        <f>IF(AND(W1124=1,Q1124&lt;=Settings!$B$36),1,0)</f>
        <v>1</v>
      </c>
    </row>
    <row r="1125" spans="1:24" x14ac:dyDescent="0.25">
      <c r="A1125">
        <v>10</v>
      </c>
      <c r="B1125">
        <v>40</v>
      </c>
      <c r="C1125" s="13">
        <f>Arrivals!F1125</f>
        <v>2430.1777669766248</v>
      </c>
      <c r="D1125" s="13">
        <f>Arrivals!K1125</f>
        <v>300</v>
      </c>
      <c r="E1125" s="14">
        <f>D1125*8/Settings!$B$28+Settings!$B$29</f>
        <v>24.02</v>
      </c>
      <c r="F1125" s="14">
        <f t="shared" si="261"/>
        <v>2430.1777669766248</v>
      </c>
      <c r="G1125" s="14">
        <f t="shared" si="272"/>
        <v>2440.4392697044464</v>
      </c>
      <c r="H1125" s="14">
        <f t="shared" si="262"/>
        <v>2440.4392697044464</v>
      </c>
      <c r="I1125" s="14">
        <f>MOD(H1125-Settings!$B$32,Settings!$B$33)</f>
        <v>280.43926970444636</v>
      </c>
      <c r="J1125" s="14">
        <f>IF(I1125&lt;Settings!$B$30,IF(Settings!$B$30-I1125&gt;=E1125,H1125,H1125+(Settings!$B$30-I1125)+Settings!$B$31),H1125+(Settings!$B$33-I1125))</f>
        <v>2440.4392697044464</v>
      </c>
      <c r="K1125" s="14">
        <f t="shared" si="263"/>
        <v>2464.4592697044463</v>
      </c>
      <c r="L1125" s="14">
        <f t="shared" si="264"/>
        <v>2464.4592697044463</v>
      </c>
      <c r="M1125" s="14">
        <f t="shared" si="273"/>
        <v>2443.0883844329078</v>
      </c>
      <c r="N1125" s="14">
        <f t="shared" si="265"/>
        <v>2464.4592697044463</v>
      </c>
      <c r="O1125" s="13">
        <f>Arrivals!I1125</f>
        <v>0.21090467972311608</v>
      </c>
      <c r="P1125" s="14">
        <f t="shared" si="266"/>
        <v>2464.6701743841695</v>
      </c>
      <c r="Q1125" s="14">
        <f t="shared" si="267"/>
        <v>34.492407407544761</v>
      </c>
      <c r="R1125" s="14">
        <f t="shared" si="268"/>
        <v>10.261502727821608</v>
      </c>
      <c r="S1125" s="14">
        <f t="shared" si="269"/>
        <v>0</v>
      </c>
      <c r="T1125" s="14">
        <f t="shared" si="270"/>
        <v>0</v>
      </c>
      <c r="U1125" s="14">
        <f t="shared" si="271"/>
        <v>10.261502727821608</v>
      </c>
      <c r="V1125" t="str">
        <f>IF(MOD(C1125-Settings!$B$32,Settings!$B$33)&lt;Settings!$B$30,"Up","Down")</f>
        <v>Up</v>
      </c>
      <c r="W1125" s="15">
        <f>IF(OR(E1125&gt;Settings!$B$30,Q1125&gt;Settings!$B$37),0,1)</f>
        <v>1</v>
      </c>
      <c r="X1125" s="15">
        <f>IF(AND(W1125=1,Q1125&lt;=Settings!$B$36),1,0)</f>
        <v>1</v>
      </c>
    </row>
    <row r="1126" spans="1:24" x14ac:dyDescent="0.25">
      <c r="A1126">
        <v>10</v>
      </c>
      <c r="B1126">
        <v>41</v>
      </c>
      <c r="C1126" s="13">
        <f>Arrivals!F1126</f>
        <v>2578.866447038838</v>
      </c>
      <c r="D1126" s="13">
        <f>Arrivals!K1126</f>
        <v>300</v>
      </c>
      <c r="E1126" s="14">
        <f>D1126*8/Settings!$B$28+Settings!$B$29</f>
        <v>24.02</v>
      </c>
      <c r="F1126" s="14">
        <f t="shared" si="261"/>
        <v>2578.866447038838</v>
      </c>
      <c r="G1126" s="14">
        <f t="shared" si="272"/>
        <v>2464.4592697044463</v>
      </c>
      <c r="H1126" s="14">
        <f t="shared" si="262"/>
        <v>2578.866447038838</v>
      </c>
      <c r="I1126" s="14">
        <f>MOD(H1126-Settings!$B$32,Settings!$B$33)</f>
        <v>418.86644703883803</v>
      </c>
      <c r="J1126" s="14">
        <f>IF(I1126&lt;Settings!$B$30,IF(Settings!$B$30-I1126&gt;=E1126,H1126,H1126+(Settings!$B$30-I1126)+Settings!$B$31),H1126+(Settings!$B$33-I1126))</f>
        <v>2578.866447038838</v>
      </c>
      <c r="K1126" s="14">
        <f t="shared" si="263"/>
        <v>2602.886447038838</v>
      </c>
      <c r="L1126" s="14">
        <f t="shared" si="264"/>
        <v>2602.886447038838</v>
      </c>
      <c r="M1126" s="14">
        <f t="shared" si="273"/>
        <v>2464.6701743841695</v>
      </c>
      <c r="N1126" s="14">
        <f t="shared" si="265"/>
        <v>2602.886447038838</v>
      </c>
      <c r="O1126" s="13">
        <f>Arrivals!I1126</f>
        <v>0.95221308107302227</v>
      </c>
      <c r="P1126" s="14">
        <f t="shared" si="266"/>
        <v>2603.8386601199109</v>
      </c>
      <c r="Q1126" s="14">
        <f t="shared" si="267"/>
        <v>24.972213081072823</v>
      </c>
      <c r="R1126" s="14">
        <f t="shared" si="268"/>
        <v>0</v>
      </c>
      <c r="S1126" s="14">
        <f t="shared" si="269"/>
        <v>0</v>
      </c>
      <c r="T1126" s="14">
        <f t="shared" si="270"/>
        <v>0</v>
      </c>
      <c r="U1126" s="14">
        <f t="shared" si="271"/>
        <v>0</v>
      </c>
      <c r="V1126" t="str">
        <f>IF(MOD(C1126-Settings!$B$32,Settings!$B$33)&lt;Settings!$B$30,"Up","Down")</f>
        <v>Up</v>
      </c>
      <c r="W1126" s="15">
        <f>IF(OR(E1126&gt;Settings!$B$30,Q1126&gt;Settings!$B$37),0,1)</f>
        <v>1</v>
      </c>
      <c r="X1126" s="15">
        <f>IF(AND(W1126=1,Q1126&lt;=Settings!$B$36),1,0)</f>
        <v>1</v>
      </c>
    </row>
    <row r="1127" spans="1:24" x14ac:dyDescent="0.25">
      <c r="A1127">
        <v>10</v>
      </c>
      <c r="B1127">
        <v>42</v>
      </c>
      <c r="C1127" s="13">
        <f>Arrivals!F1127</f>
        <v>2725.9695317760752</v>
      </c>
      <c r="D1127" s="13">
        <f>Arrivals!K1127</f>
        <v>300</v>
      </c>
      <c r="E1127" s="14">
        <f>D1127*8/Settings!$B$28+Settings!$B$29</f>
        <v>24.02</v>
      </c>
      <c r="F1127" s="14">
        <f t="shared" si="261"/>
        <v>2725.9695317760752</v>
      </c>
      <c r="G1127" s="14">
        <f t="shared" si="272"/>
        <v>2602.886447038838</v>
      </c>
      <c r="H1127" s="14">
        <f t="shared" si="262"/>
        <v>2725.9695317760752</v>
      </c>
      <c r="I1127" s="14">
        <f>MOD(H1127-Settings!$B$32,Settings!$B$33)</f>
        <v>565.9695317760752</v>
      </c>
      <c r="J1127" s="14">
        <f>IF(I1127&lt;Settings!$B$30,IF(Settings!$B$30-I1127&gt;=E1127,H1127,H1127+(Settings!$B$30-I1127)+Settings!$B$31),H1127+(Settings!$B$33-I1127))</f>
        <v>2725.9695317760752</v>
      </c>
      <c r="K1127" s="14">
        <f t="shared" si="263"/>
        <v>2749.9895317760752</v>
      </c>
      <c r="L1127" s="14">
        <f t="shared" si="264"/>
        <v>2749.9895317760752</v>
      </c>
      <c r="M1127" s="14">
        <f t="shared" si="273"/>
        <v>2603.8386601199109</v>
      </c>
      <c r="N1127" s="14">
        <f t="shared" si="265"/>
        <v>2749.9895317760752</v>
      </c>
      <c r="O1127" s="13">
        <f>Arrivals!I1127</f>
        <v>1.9318070798154792</v>
      </c>
      <c r="P1127" s="14">
        <f t="shared" si="266"/>
        <v>2751.9213388558906</v>
      </c>
      <c r="Q1127" s="14">
        <f t="shared" si="267"/>
        <v>25.951807079815353</v>
      </c>
      <c r="R1127" s="14">
        <f t="shared" si="268"/>
        <v>0</v>
      </c>
      <c r="S1127" s="14">
        <f t="shared" si="269"/>
        <v>0</v>
      </c>
      <c r="T1127" s="14">
        <f t="shared" si="270"/>
        <v>0</v>
      </c>
      <c r="U1127" s="14">
        <f t="shared" si="271"/>
        <v>0</v>
      </c>
      <c r="V1127" t="str">
        <f>IF(MOD(C1127-Settings!$B$32,Settings!$B$33)&lt;Settings!$B$30,"Up","Down")</f>
        <v>Up</v>
      </c>
      <c r="W1127" s="15">
        <f>IF(OR(E1127&gt;Settings!$B$30,Q1127&gt;Settings!$B$37),0,1)</f>
        <v>1</v>
      </c>
      <c r="X1127" s="15">
        <f>IF(AND(W1127=1,Q1127&lt;=Settings!$B$36),1,0)</f>
        <v>1</v>
      </c>
    </row>
    <row r="1128" spans="1:24" x14ac:dyDescent="0.25">
      <c r="A1128">
        <v>10</v>
      </c>
      <c r="B1128">
        <v>43</v>
      </c>
      <c r="C1128" s="13">
        <f>Arrivals!F1128</f>
        <v>2735.9572276196131</v>
      </c>
      <c r="D1128" s="13">
        <f>Arrivals!K1128</f>
        <v>300</v>
      </c>
      <c r="E1128" s="14">
        <f>D1128*8/Settings!$B$28+Settings!$B$29</f>
        <v>24.02</v>
      </c>
      <c r="F1128" s="14">
        <f t="shared" si="261"/>
        <v>2735.9572276196131</v>
      </c>
      <c r="G1128" s="14">
        <f t="shared" si="272"/>
        <v>2749.9895317760752</v>
      </c>
      <c r="H1128" s="14">
        <f t="shared" si="262"/>
        <v>2749.9895317760752</v>
      </c>
      <c r="I1128" s="14">
        <f>MOD(H1128-Settings!$B$32,Settings!$B$33)</f>
        <v>589.98953177607518</v>
      </c>
      <c r="J1128" s="14">
        <f>IF(I1128&lt;Settings!$B$30,IF(Settings!$B$30-I1128&gt;=E1128,H1128,H1128+(Settings!$B$30-I1128)+Settings!$B$31),H1128+(Settings!$B$33-I1128))</f>
        <v>2880</v>
      </c>
      <c r="K1128" s="14">
        <f t="shared" si="263"/>
        <v>2904.02</v>
      </c>
      <c r="L1128" s="14">
        <f t="shared" si="264"/>
        <v>2904.02</v>
      </c>
      <c r="M1128" s="14">
        <f t="shared" si="273"/>
        <v>2751.9213388558906</v>
      </c>
      <c r="N1128" s="14">
        <f t="shared" si="265"/>
        <v>2904.02</v>
      </c>
      <c r="O1128" s="13">
        <f>Arrivals!I1128</f>
        <v>5.7144985474762269</v>
      </c>
      <c r="P1128" s="14">
        <f t="shared" si="266"/>
        <v>2909.7344985474761</v>
      </c>
      <c r="Q1128" s="14">
        <f t="shared" si="267"/>
        <v>173.7772709278629</v>
      </c>
      <c r="R1128" s="14">
        <f t="shared" si="268"/>
        <v>14.032304156462033</v>
      </c>
      <c r="S1128" s="14">
        <f t="shared" si="269"/>
        <v>130.01046822392482</v>
      </c>
      <c r="T1128" s="14">
        <f t="shared" si="270"/>
        <v>0</v>
      </c>
      <c r="U1128" s="14">
        <f t="shared" si="271"/>
        <v>144.04277238038685</v>
      </c>
      <c r="V1128" t="str">
        <f>IF(MOD(C1128-Settings!$B$32,Settings!$B$33)&lt;Settings!$B$30,"Up","Down")</f>
        <v>Up</v>
      </c>
      <c r="W1128" s="15">
        <f>IF(OR(E1128&gt;Settings!$B$30,Q1128&gt;Settings!$B$37),0,1)</f>
        <v>1</v>
      </c>
      <c r="X1128" s="15">
        <f>IF(AND(W1128=1,Q1128&lt;=Settings!$B$36),1,0)</f>
        <v>0</v>
      </c>
    </row>
    <row r="1129" spans="1:24" x14ac:dyDescent="0.25">
      <c r="A1129">
        <v>10</v>
      </c>
      <c r="B1129">
        <v>44</v>
      </c>
      <c r="C1129" s="13">
        <f>Arrivals!F1129</f>
        <v>2754.3379189950028</v>
      </c>
      <c r="D1129" s="13">
        <f>Arrivals!K1129</f>
        <v>300</v>
      </c>
      <c r="E1129" s="14">
        <f>D1129*8/Settings!$B$28+Settings!$B$29</f>
        <v>24.02</v>
      </c>
      <c r="F1129" s="14">
        <f t="shared" si="261"/>
        <v>2754.3379189950028</v>
      </c>
      <c r="G1129" s="14">
        <f t="shared" si="272"/>
        <v>2904.02</v>
      </c>
      <c r="H1129" s="14">
        <f t="shared" si="262"/>
        <v>2904.02</v>
      </c>
      <c r="I1129" s="14">
        <f>MOD(H1129-Settings!$B$32,Settings!$B$33)</f>
        <v>24.019999999999982</v>
      </c>
      <c r="J1129" s="14">
        <f>IF(I1129&lt;Settings!$B$30,IF(Settings!$B$30-I1129&gt;=E1129,H1129,H1129+(Settings!$B$30-I1129)+Settings!$B$31),H1129+(Settings!$B$33-I1129))</f>
        <v>2904.02</v>
      </c>
      <c r="K1129" s="14">
        <f t="shared" si="263"/>
        <v>2928.04</v>
      </c>
      <c r="L1129" s="14">
        <f t="shared" si="264"/>
        <v>2928.04</v>
      </c>
      <c r="M1129" s="14">
        <f t="shared" si="273"/>
        <v>2909.7344985474761</v>
      </c>
      <c r="N1129" s="14">
        <f t="shared" si="265"/>
        <v>2928.04</v>
      </c>
      <c r="O1129" s="13">
        <f>Arrivals!I1129</f>
        <v>2.0388915895889186</v>
      </c>
      <c r="P1129" s="14">
        <f t="shared" si="266"/>
        <v>2930.0788915895887</v>
      </c>
      <c r="Q1129" s="14">
        <f t="shared" si="267"/>
        <v>175.74097259458586</v>
      </c>
      <c r="R1129" s="14">
        <f t="shared" si="268"/>
        <v>149.68208100499714</v>
      </c>
      <c r="S1129" s="14">
        <f t="shared" si="269"/>
        <v>0</v>
      </c>
      <c r="T1129" s="14">
        <f t="shared" si="270"/>
        <v>0</v>
      </c>
      <c r="U1129" s="14">
        <f t="shared" si="271"/>
        <v>149.68208100499714</v>
      </c>
      <c r="V1129" t="str">
        <f>IF(MOD(C1129-Settings!$B$32,Settings!$B$33)&lt;Settings!$B$30,"Up","Down")</f>
        <v>Up</v>
      </c>
      <c r="W1129" s="15">
        <f>IF(OR(E1129&gt;Settings!$B$30,Q1129&gt;Settings!$B$37),0,1)</f>
        <v>1</v>
      </c>
      <c r="X1129" s="15">
        <f>IF(AND(W1129=1,Q1129&lt;=Settings!$B$36),1,0)</f>
        <v>0</v>
      </c>
    </row>
    <row r="1130" spans="1:24" x14ac:dyDescent="0.25">
      <c r="A1130">
        <v>10</v>
      </c>
      <c r="B1130">
        <v>45</v>
      </c>
      <c r="C1130" s="13">
        <f>Arrivals!F1130</f>
        <v>2856.3808465700449</v>
      </c>
      <c r="D1130" s="13">
        <f>Arrivals!K1130</f>
        <v>300</v>
      </c>
      <c r="E1130" s="14">
        <f>D1130*8/Settings!$B$28+Settings!$B$29</f>
        <v>24.02</v>
      </c>
      <c r="F1130" s="14">
        <f t="shared" si="261"/>
        <v>2856.3808465700449</v>
      </c>
      <c r="G1130" s="14">
        <f t="shared" si="272"/>
        <v>2928.04</v>
      </c>
      <c r="H1130" s="14">
        <f t="shared" si="262"/>
        <v>2928.04</v>
      </c>
      <c r="I1130" s="14">
        <f>MOD(H1130-Settings!$B$32,Settings!$B$33)</f>
        <v>48.039999999999964</v>
      </c>
      <c r="J1130" s="14">
        <f>IF(I1130&lt;Settings!$B$30,IF(Settings!$B$30-I1130&gt;=E1130,H1130,H1130+(Settings!$B$30-I1130)+Settings!$B$31),H1130+(Settings!$B$33-I1130))</f>
        <v>2928.04</v>
      </c>
      <c r="K1130" s="14">
        <f t="shared" si="263"/>
        <v>2952.06</v>
      </c>
      <c r="L1130" s="14">
        <f t="shared" si="264"/>
        <v>2952.06</v>
      </c>
      <c r="M1130" s="14">
        <f t="shared" si="273"/>
        <v>2930.0788915895887</v>
      </c>
      <c r="N1130" s="14">
        <f t="shared" si="265"/>
        <v>2952.06</v>
      </c>
      <c r="O1130" s="13">
        <f>Arrivals!I1130</f>
        <v>4.4804054566761984</v>
      </c>
      <c r="P1130" s="14">
        <f t="shared" si="266"/>
        <v>2956.5404054566761</v>
      </c>
      <c r="Q1130" s="14">
        <f t="shared" si="267"/>
        <v>100.1595588866312</v>
      </c>
      <c r="R1130" s="14">
        <f t="shared" si="268"/>
        <v>71.65915342995504</v>
      </c>
      <c r="S1130" s="14">
        <f t="shared" si="269"/>
        <v>0</v>
      </c>
      <c r="T1130" s="14">
        <f t="shared" si="270"/>
        <v>0</v>
      </c>
      <c r="U1130" s="14">
        <f t="shared" si="271"/>
        <v>71.65915342995504</v>
      </c>
      <c r="V1130" t="str">
        <f>IF(MOD(C1130-Settings!$B$32,Settings!$B$33)&lt;Settings!$B$30,"Up","Down")</f>
        <v>Down</v>
      </c>
      <c r="W1130" s="15">
        <f>IF(OR(E1130&gt;Settings!$B$30,Q1130&gt;Settings!$B$37),0,1)</f>
        <v>1</v>
      </c>
      <c r="X1130" s="15">
        <f>IF(AND(W1130=1,Q1130&lt;=Settings!$B$36),1,0)</f>
        <v>1</v>
      </c>
    </row>
    <row r="1131" spans="1:24" x14ac:dyDescent="0.25">
      <c r="A1131">
        <v>10</v>
      </c>
      <c r="B1131">
        <v>46</v>
      </c>
      <c r="C1131" s="13">
        <f>Arrivals!F1131</f>
        <v>2964.1072048639126</v>
      </c>
      <c r="D1131" s="13">
        <f>Arrivals!K1131</f>
        <v>300</v>
      </c>
      <c r="E1131" s="14">
        <f>D1131*8/Settings!$B$28+Settings!$B$29</f>
        <v>24.02</v>
      </c>
      <c r="F1131" s="14">
        <f t="shared" si="261"/>
        <v>2964.1072048639126</v>
      </c>
      <c r="G1131" s="14">
        <f t="shared" si="272"/>
        <v>2952.06</v>
      </c>
      <c r="H1131" s="14">
        <f t="shared" si="262"/>
        <v>2964.1072048639126</v>
      </c>
      <c r="I1131" s="14">
        <f>MOD(H1131-Settings!$B$32,Settings!$B$33)</f>
        <v>84.107204863912557</v>
      </c>
      <c r="J1131" s="14">
        <f>IF(I1131&lt;Settings!$B$30,IF(Settings!$B$30-I1131&gt;=E1131,H1131,H1131+(Settings!$B$30-I1131)+Settings!$B$31),H1131+(Settings!$B$33-I1131))</f>
        <v>2964.1072048639126</v>
      </c>
      <c r="K1131" s="14">
        <f t="shared" si="263"/>
        <v>2988.1272048639125</v>
      </c>
      <c r="L1131" s="14">
        <f t="shared" si="264"/>
        <v>2988.1272048639125</v>
      </c>
      <c r="M1131" s="14">
        <f t="shared" si="273"/>
        <v>2956.5404054566761</v>
      </c>
      <c r="N1131" s="14">
        <f t="shared" si="265"/>
        <v>2988.1272048639125</v>
      </c>
      <c r="O1131" s="13">
        <f>Arrivals!I1131</f>
        <v>5.9017765454331865</v>
      </c>
      <c r="P1131" s="14">
        <f t="shared" si="266"/>
        <v>2994.0289814093458</v>
      </c>
      <c r="Q1131" s="14">
        <f t="shared" si="267"/>
        <v>29.921776545433204</v>
      </c>
      <c r="R1131" s="14">
        <f t="shared" si="268"/>
        <v>0</v>
      </c>
      <c r="S1131" s="14">
        <f t="shared" si="269"/>
        <v>0</v>
      </c>
      <c r="T1131" s="14">
        <f t="shared" si="270"/>
        <v>0</v>
      </c>
      <c r="U1131" s="14">
        <f t="shared" si="271"/>
        <v>0</v>
      </c>
      <c r="V1131" t="str">
        <f>IF(MOD(C1131-Settings!$B$32,Settings!$B$33)&lt;Settings!$B$30,"Up","Down")</f>
        <v>Up</v>
      </c>
      <c r="W1131" s="15">
        <f>IF(OR(E1131&gt;Settings!$B$30,Q1131&gt;Settings!$B$37),0,1)</f>
        <v>1</v>
      </c>
      <c r="X1131" s="15">
        <f>IF(AND(W1131=1,Q1131&lt;=Settings!$B$36),1,0)</f>
        <v>1</v>
      </c>
    </row>
    <row r="1132" spans="1:24" x14ac:dyDescent="0.25">
      <c r="A1132">
        <v>10</v>
      </c>
      <c r="B1132">
        <v>47</v>
      </c>
      <c r="C1132" s="13">
        <f>Arrivals!F1132</f>
        <v>2971.9290372605083</v>
      </c>
      <c r="D1132" s="13">
        <f>Arrivals!K1132</f>
        <v>300</v>
      </c>
      <c r="E1132" s="14">
        <f>D1132*8/Settings!$B$28+Settings!$B$29</f>
        <v>24.02</v>
      </c>
      <c r="F1132" s="14">
        <f t="shared" si="261"/>
        <v>2971.9290372605083</v>
      </c>
      <c r="G1132" s="14">
        <f t="shared" si="272"/>
        <v>2988.1272048639125</v>
      </c>
      <c r="H1132" s="14">
        <f t="shared" si="262"/>
        <v>2988.1272048639125</v>
      </c>
      <c r="I1132" s="14">
        <f>MOD(H1132-Settings!$B$32,Settings!$B$33)</f>
        <v>108.12720486391254</v>
      </c>
      <c r="J1132" s="14">
        <f>IF(I1132&lt;Settings!$B$30,IF(Settings!$B$30-I1132&gt;=E1132,H1132,H1132+(Settings!$B$30-I1132)+Settings!$B$31),H1132+(Settings!$B$33-I1132))</f>
        <v>2988.1272048639125</v>
      </c>
      <c r="K1132" s="14">
        <f t="shared" si="263"/>
        <v>3012.1472048639125</v>
      </c>
      <c r="L1132" s="14">
        <f t="shared" si="264"/>
        <v>3012.1472048639125</v>
      </c>
      <c r="M1132" s="14">
        <f t="shared" si="273"/>
        <v>2994.0289814093458</v>
      </c>
      <c r="N1132" s="14">
        <f t="shared" si="265"/>
        <v>3012.1472048639125</v>
      </c>
      <c r="O1132" s="13">
        <f>Arrivals!I1132</f>
        <v>3.9051928673191183</v>
      </c>
      <c r="P1132" s="14">
        <f t="shared" si="266"/>
        <v>3016.0523977312318</v>
      </c>
      <c r="Q1132" s="14">
        <f t="shared" si="267"/>
        <v>44.123360470723583</v>
      </c>
      <c r="R1132" s="14">
        <f t="shared" si="268"/>
        <v>16.198167603404272</v>
      </c>
      <c r="S1132" s="14">
        <f t="shared" si="269"/>
        <v>0</v>
      </c>
      <c r="T1132" s="14">
        <f t="shared" si="270"/>
        <v>0</v>
      </c>
      <c r="U1132" s="14">
        <f t="shared" si="271"/>
        <v>16.198167603404272</v>
      </c>
      <c r="V1132" t="str">
        <f>IF(MOD(C1132-Settings!$B$32,Settings!$B$33)&lt;Settings!$B$30,"Up","Down")</f>
        <v>Up</v>
      </c>
      <c r="W1132" s="15">
        <f>IF(OR(E1132&gt;Settings!$B$30,Q1132&gt;Settings!$B$37),0,1)</f>
        <v>1</v>
      </c>
      <c r="X1132" s="15">
        <f>IF(AND(W1132=1,Q1132&lt;=Settings!$B$36),1,0)</f>
        <v>1</v>
      </c>
    </row>
    <row r="1133" spans="1:24" x14ac:dyDescent="0.25">
      <c r="A1133">
        <v>10</v>
      </c>
      <c r="B1133">
        <v>48</v>
      </c>
      <c r="C1133" s="13">
        <f>Arrivals!F1133</f>
        <v>2986.7761326996383</v>
      </c>
      <c r="D1133" s="13">
        <f>Arrivals!K1133</f>
        <v>300</v>
      </c>
      <c r="E1133" s="14">
        <f>D1133*8/Settings!$B$28+Settings!$B$29</f>
        <v>24.02</v>
      </c>
      <c r="F1133" s="14">
        <f t="shared" si="261"/>
        <v>2986.7761326996383</v>
      </c>
      <c r="G1133" s="14">
        <f t="shared" si="272"/>
        <v>3012.1472048639125</v>
      </c>
      <c r="H1133" s="14">
        <f t="shared" si="262"/>
        <v>3012.1472048639125</v>
      </c>
      <c r="I1133" s="14">
        <f>MOD(H1133-Settings!$B$32,Settings!$B$33)</f>
        <v>132.14720486391252</v>
      </c>
      <c r="J1133" s="14">
        <f>IF(I1133&lt;Settings!$B$30,IF(Settings!$B$30-I1133&gt;=E1133,H1133,H1133+(Settings!$B$30-I1133)+Settings!$B$31),H1133+(Settings!$B$33-I1133))</f>
        <v>3012.1472048639125</v>
      </c>
      <c r="K1133" s="14">
        <f t="shared" si="263"/>
        <v>3036.1672048639125</v>
      </c>
      <c r="L1133" s="14">
        <f t="shared" si="264"/>
        <v>3036.1672048639125</v>
      </c>
      <c r="M1133" s="14">
        <f t="shared" si="273"/>
        <v>3016.0523977312318</v>
      </c>
      <c r="N1133" s="14">
        <f t="shared" si="265"/>
        <v>3036.1672048639125</v>
      </c>
      <c r="O1133" s="13">
        <f>Arrivals!I1133</f>
        <v>5.5899535505717406</v>
      </c>
      <c r="P1133" s="14">
        <f t="shared" si="266"/>
        <v>3041.7571584144844</v>
      </c>
      <c r="Q1133" s="14">
        <f t="shared" si="267"/>
        <v>54.981025714846055</v>
      </c>
      <c r="R1133" s="14">
        <f t="shared" si="268"/>
        <v>25.37107216427421</v>
      </c>
      <c r="S1133" s="14">
        <f t="shared" si="269"/>
        <v>0</v>
      </c>
      <c r="T1133" s="14">
        <f t="shared" si="270"/>
        <v>0</v>
      </c>
      <c r="U1133" s="14">
        <f t="shared" si="271"/>
        <v>25.37107216427421</v>
      </c>
      <c r="V1133" t="str">
        <f>IF(MOD(C1133-Settings!$B$32,Settings!$B$33)&lt;Settings!$B$30,"Up","Down")</f>
        <v>Up</v>
      </c>
      <c r="W1133" s="15">
        <f>IF(OR(E1133&gt;Settings!$B$30,Q1133&gt;Settings!$B$37),0,1)</f>
        <v>1</v>
      </c>
      <c r="X1133" s="15">
        <f>IF(AND(W1133=1,Q1133&lt;=Settings!$B$36),1,0)</f>
        <v>1</v>
      </c>
    </row>
    <row r="1134" spans="1:24" x14ac:dyDescent="0.25">
      <c r="A1134">
        <v>10</v>
      </c>
      <c r="B1134">
        <v>49</v>
      </c>
      <c r="C1134" s="13">
        <f>Arrivals!F1134</f>
        <v>3007.8170791619273</v>
      </c>
      <c r="D1134" s="13">
        <f>Arrivals!K1134</f>
        <v>300</v>
      </c>
      <c r="E1134" s="14">
        <f>D1134*8/Settings!$B$28+Settings!$B$29</f>
        <v>24.02</v>
      </c>
      <c r="F1134" s="14">
        <f t="shared" si="261"/>
        <v>3007.8170791619273</v>
      </c>
      <c r="G1134" s="14">
        <f t="shared" si="272"/>
        <v>3036.1672048639125</v>
      </c>
      <c r="H1134" s="14">
        <f t="shared" si="262"/>
        <v>3036.1672048639125</v>
      </c>
      <c r="I1134" s="14">
        <f>MOD(H1134-Settings!$B$32,Settings!$B$33)</f>
        <v>156.1672048639125</v>
      </c>
      <c r="J1134" s="14">
        <f>IF(I1134&lt;Settings!$B$30,IF(Settings!$B$30-I1134&gt;=E1134,H1134,H1134+(Settings!$B$30-I1134)+Settings!$B$31),H1134+(Settings!$B$33-I1134))</f>
        <v>3036.1672048639125</v>
      </c>
      <c r="K1134" s="14">
        <f t="shared" si="263"/>
        <v>3060.1872048639125</v>
      </c>
      <c r="L1134" s="14">
        <f t="shared" si="264"/>
        <v>3060.1872048639125</v>
      </c>
      <c r="M1134" s="14">
        <f t="shared" si="273"/>
        <v>3041.7571584144844</v>
      </c>
      <c r="N1134" s="14">
        <f t="shared" si="265"/>
        <v>3060.1872048639125</v>
      </c>
      <c r="O1134" s="13">
        <f>Arrivals!I1134</f>
        <v>8.991408161933695E-2</v>
      </c>
      <c r="P1134" s="14">
        <f t="shared" si="266"/>
        <v>3060.277118945532</v>
      </c>
      <c r="Q1134" s="14">
        <f t="shared" si="267"/>
        <v>52.46003978360477</v>
      </c>
      <c r="R1134" s="14">
        <f t="shared" si="268"/>
        <v>28.350125701985235</v>
      </c>
      <c r="S1134" s="14">
        <f t="shared" si="269"/>
        <v>0</v>
      </c>
      <c r="T1134" s="14">
        <f t="shared" si="270"/>
        <v>0</v>
      </c>
      <c r="U1134" s="14">
        <f t="shared" si="271"/>
        <v>28.350125701985235</v>
      </c>
      <c r="V1134" t="str">
        <f>IF(MOD(C1134-Settings!$B$32,Settings!$B$33)&lt;Settings!$B$30,"Up","Down")</f>
        <v>Up</v>
      </c>
      <c r="W1134" s="15">
        <f>IF(OR(E1134&gt;Settings!$B$30,Q1134&gt;Settings!$B$37),0,1)</f>
        <v>1</v>
      </c>
      <c r="X1134" s="15">
        <f>IF(AND(W1134=1,Q1134&lt;=Settings!$B$36),1,0)</f>
        <v>1</v>
      </c>
    </row>
    <row r="1135" spans="1:24" x14ac:dyDescent="0.25">
      <c r="A1135">
        <v>10</v>
      </c>
      <c r="B1135">
        <v>50</v>
      </c>
      <c r="C1135" s="13">
        <f>Arrivals!F1135</f>
        <v>3037.1942755235723</v>
      </c>
      <c r="D1135" s="13">
        <f>Arrivals!K1135</f>
        <v>300</v>
      </c>
      <c r="E1135" s="14">
        <f>D1135*8/Settings!$B$28+Settings!$B$29</f>
        <v>24.02</v>
      </c>
      <c r="F1135" s="14">
        <f t="shared" si="261"/>
        <v>3037.1942755235723</v>
      </c>
      <c r="G1135" s="14">
        <f t="shared" si="272"/>
        <v>3060.1872048639125</v>
      </c>
      <c r="H1135" s="14">
        <f t="shared" si="262"/>
        <v>3060.1872048639125</v>
      </c>
      <c r="I1135" s="14">
        <f>MOD(H1135-Settings!$B$32,Settings!$B$33)</f>
        <v>180.18720486391248</v>
      </c>
      <c r="J1135" s="14">
        <f>IF(I1135&lt;Settings!$B$30,IF(Settings!$B$30-I1135&gt;=E1135,H1135,H1135+(Settings!$B$30-I1135)+Settings!$B$31),H1135+(Settings!$B$33-I1135))</f>
        <v>3060.1872048639125</v>
      </c>
      <c r="K1135" s="14">
        <f t="shared" si="263"/>
        <v>3084.2072048639125</v>
      </c>
      <c r="L1135" s="14">
        <f t="shared" si="264"/>
        <v>3084.2072048639125</v>
      </c>
      <c r="M1135" s="14">
        <f t="shared" si="273"/>
        <v>3060.277118945532</v>
      </c>
      <c r="N1135" s="14">
        <f t="shared" si="265"/>
        <v>3084.2072048639125</v>
      </c>
      <c r="O1135" s="13">
        <f>Arrivals!I1135</f>
        <v>3.4888764082353214</v>
      </c>
      <c r="P1135" s="14">
        <f t="shared" si="266"/>
        <v>3087.6960812721477</v>
      </c>
      <c r="Q1135" s="14">
        <f t="shared" si="267"/>
        <v>50.501805748575407</v>
      </c>
      <c r="R1135" s="14">
        <f t="shared" si="268"/>
        <v>22.992929340340197</v>
      </c>
      <c r="S1135" s="14">
        <f t="shared" si="269"/>
        <v>0</v>
      </c>
      <c r="T1135" s="14">
        <f t="shared" si="270"/>
        <v>0</v>
      </c>
      <c r="U1135" s="14">
        <f t="shared" si="271"/>
        <v>22.992929340340197</v>
      </c>
      <c r="V1135" t="str">
        <f>IF(MOD(C1135-Settings!$B$32,Settings!$B$33)&lt;Settings!$B$30,"Up","Down")</f>
        <v>Up</v>
      </c>
      <c r="W1135" s="15">
        <f>IF(OR(E1135&gt;Settings!$B$30,Q1135&gt;Settings!$B$37),0,1)</f>
        <v>1</v>
      </c>
      <c r="X1135" s="15">
        <f>IF(AND(W1135=1,Q1135&lt;=Settings!$B$36),1,0)</f>
        <v>1</v>
      </c>
    </row>
    <row r="1136" spans="1:24" x14ac:dyDescent="0.25">
      <c r="A1136">
        <v>10</v>
      </c>
      <c r="B1136">
        <v>51</v>
      </c>
      <c r="C1136" s="13">
        <f>Arrivals!F1136</f>
        <v>3104.4804262756466</v>
      </c>
      <c r="D1136" s="13">
        <f>Arrivals!K1136</f>
        <v>300</v>
      </c>
      <c r="E1136" s="14">
        <f>D1136*8/Settings!$B$28+Settings!$B$29</f>
        <v>24.02</v>
      </c>
      <c r="F1136" s="14">
        <f t="shared" si="261"/>
        <v>3104.4804262756466</v>
      </c>
      <c r="G1136" s="14">
        <f t="shared" si="272"/>
        <v>3084.2072048639125</v>
      </c>
      <c r="H1136" s="14">
        <f t="shared" si="262"/>
        <v>3104.4804262756466</v>
      </c>
      <c r="I1136" s="14">
        <f>MOD(H1136-Settings!$B$32,Settings!$B$33)</f>
        <v>224.48042627564655</v>
      </c>
      <c r="J1136" s="14">
        <f>IF(I1136&lt;Settings!$B$30,IF(Settings!$B$30-I1136&gt;=E1136,H1136,H1136+(Settings!$B$30-I1136)+Settings!$B$31),H1136+(Settings!$B$33-I1136))</f>
        <v>3104.4804262756466</v>
      </c>
      <c r="K1136" s="14">
        <f t="shared" si="263"/>
        <v>3128.5004262756465</v>
      </c>
      <c r="L1136" s="14">
        <f t="shared" si="264"/>
        <v>3128.5004262756465</v>
      </c>
      <c r="M1136" s="14">
        <f t="shared" si="273"/>
        <v>3087.6960812721477</v>
      </c>
      <c r="N1136" s="14">
        <f t="shared" si="265"/>
        <v>3128.5004262756465</v>
      </c>
      <c r="O1136" s="13">
        <f>Arrivals!I1136</f>
        <v>1.3665386218693867</v>
      </c>
      <c r="P1136" s="14">
        <f t="shared" si="266"/>
        <v>3129.866964897516</v>
      </c>
      <c r="Q1136" s="14">
        <f t="shared" si="267"/>
        <v>25.386538621869477</v>
      </c>
      <c r="R1136" s="14">
        <f t="shared" si="268"/>
        <v>0</v>
      </c>
      <c r="S1136" s="14">
        <f t="shared" si="269"/>
        <v>0</v>
      </c>
      <c r="T1136" s="14">
        <f t="shared" si="270"/>
        <v>0</v>
      </c>
      <c r="U1136" s="14">
        <f t="shared" si="271"/>
        <v>0</v>
      </c>
      <c r="V1136" t="str">
        <f>IF(MOD(C1136-Settings!$B$32,Settings!$B$33)&lt;Settings!$B$30,"Up","Down")</f>
        <v>Up</v>
      </c>
      <c r="W1136" s="15">
        <f>IF(OR(E1136&gt;Settings!$B$30,Q1136&gt;Settings!$B$37),0,1)</f>
        <v>1</v>
      </c>
      <c r="X1136" s="15">
        <f>IF(AND(W1136=1,Q1136&lt;=Settings!$B$36),1,0)</f>
        <v>1</v>
      </c>
    </row>
    <row r="1137" spans="1:24" x14ac:dyDescent="0.25">
      <c r="A1137">
        <v>10</v>
      </c>
      <c r="B1137">
        <v>52</v>
      </c>
      <c r="C1137" s="13">
        <f>Arrivals!F1137</f>
        <v>3109.725832050231</v>
      </c>
      <c r="D1137" s="13">
        <f>Arrivals!K1137</f>
        <v>300</v>
      </c>
      <c r="E1137" s="14">
        <f>D1137*8/Settings!$B$28+Settings!$B$29</f>
        <v>24.02</v>
      </c>
      <c r="F1137" s="14">
        <f t="shared" si="261"/>
        <v>3109.725832050231</v>
      </c>
      <c r="G1137" s="14">
        <f t="shared" si="272"/>
        <v>3128.5004262756465</v>
      </c>
      <c r="H1137" s="14">
        <f t="shared" si="262"/>
        <v>3128.5004262756465</v>
      </c>
      <c r="I1137" s="14">
        <f>MOD(H1137-Settings!$B$32,Settings!$B$33)</f>
        <v>248.50042627564653</v>
      </c>
      <c r="J1137" s="14">
        <f>IF(I1137&lt;Settings!$B$30,IF(Settings!$B$30-I1137&gt;=E1137,H1137,H1137+(Settings!$B$30-I1137)+Settings!$B$31),H1137+(Settings!$B$33-I1137))</f>
        <v>3128.5004262756465</v>
      </c>
      <c r="K1137" s="14">
        <f t="shared" si="263"/>
        <v>3152.5204262756465</v>
      </c>
      <c r="L1137" s="14">
        <f t="shared" si="264"/>
        <v>3152.5204262756465</v>
      </c>
      <c r="M1137" s="14">
        <f t="shared" si="273"/>
        <v>3129.866964897516</v>
      </c>
      <c r="N1137" s="14">
        <f t="shared" si="265"/>
        <v>3152.5204262756465</v>
      </c>
      <c r="O1137" s="13">
        <f>Arrivals!I1137</f>
        <v>6.7526938003265737</v>
      </c>
      <c r="P1137" s="14">
        <f t="shared" si="266"/>
        <v>3159.2731200759731</v>
      </c>
      <c r="Q1137" s="14">
        <f t="shared" si="267"/>
        <v>49.547288025742091</v>
      </c>
      <c r="R1137" s="14">
        <f t="shared" si="268"/>
        <v>18.774594225415512</v>
      </c>
      <c r="S1137" s="14">
        <f t="shared" si="269"/>
        <v>0</v>
      </c>
      <c r="T1137" s="14">
        <f t="shared" si="270"/>
        <v>0</v>
      </c>
      <c r="U1137" s="14">
        <f t="shared" si="271"/>
        <v>18.774594225415512</v>
      </c>
      <c r="V1137" t="str">
        <f>IF(MOD(C1137-Settings!$B$32,Settings!$B$33)&lt;Settings!$B$30,"Up","Down")</f>
        <v>Up</v>
      </c>
      <c r="W1137" s="15">
        <f>IF(OR(E1137&gt;Settings!$B$30,Q1137&gt;Settings!$B$37),0,1)</f>
        <v>1</v>
      </c>
      <c r="X1137" s="15">
        <f>IF(AND(W1137=1,Q1137&lt;=Settings!$B$36),1,0)</f>
        <v>1</v>
      </c>
    </row>
    <row r="1138" spans="1:24" x14ac:dyDescent="0.25">
      <c r="A1138">
        <v>10</v>
      </c>
      <c r="B1138">
        <v>53</v>
      </c>
      <c r="C1138" s="13">
        <f>Arrivals!F1138</f>
        <v>3269.5214390180809</v>
      </c>
      <c r="D1138" s="13">
        <f>Arrivals!K1138</f>
        <v>300</v>
      </c>
      <c r="E1138" s="14">
        <f>D1138*8/Settings!$B$28+Settings!$B$29</f>
        <v>24.02</v>
      </c>
      <c r="F1138" s="14">
        <f t="shared" si="261"/>
        <v>3269.5214390180809</v>
      </c>
      <c r="G1138" s="14">
        <f t="shared" si="272"/>
        <v>3152.5204262756465</v>
      </c>
      <c r="H1138" s="14">
        <f t="shared" si="262"/>
        <v>3269.5214390180809</v>
      </c>
      <c r="I1138" s="14">
        <f>MOD(H1138-Settings!$B$32,Settings!$B$33)</f>
        <v>389.52143901808086</v>
      </c>
      <c r="J1138" s="14">
        <f>IF(I1138&lt;Settings!$B$30,IF(Settings!$B$30-I1138&gt;=E1138,H1138,H1138+(Settings!$B$30-I1138)+Settings!$B$31),H1138+(Settings!$B$33-I1138))</f>
        <v>3269.5214390180809</v>
      </c>
      <c r="K1138" s="14">
        <f t="shared" si="263"/>
        <v>3293.5414390180808</v>
      </c>
      <c r="L1138" s="14">
        <f t="shared" si="264"/>
        <v>3293.5414390180808</v>
      </c>
      <c r="M1138" s="14">
        <f t="shared" si="273"/>
        <v>3159.2731200759731</v>
      </c>
      <c r="N1138" s="14">
        <f t="shared" si="265"/>
        <v>3293.5414390180808</v>
      </c>
      <c r="O1138" s="13">
        <f>Arrivals!I1138</f>
        <v>0.46906372182825756</v>
      </c>
      <c r="P1138" s="14">
        <f t="shared" si="266"/>
        <v>3294.010502739909</v>
      </c>
      <c r="Q1138" s="14">
        <f t="shared" si="267"/>
        <v>24.489063721828188</v>
      </c>
      <c r="R1138" s="14">
        <f t="shared" si="268"/>
        <v>0</v>
      </c>
      <c r="S1138" s="14">
        <f t="shared" si="269"/>
        <v>0</v>
      </c>
      <c r="T1138" s="14">
        <f t="shared" si="270"/>
        <v>0</v>
      </c>
      <c r="U1138" s="14">
        <f t="shared" si="271"/>
        <v>0</v>
      </c>
      <c r="V1138" t="str">
        <f>IF(MOD(C1138-Settings!$B$32,Settings!$B$33)&lt;Settings!$B$30,"Up","Down")</f>
        <v>Up</v>
      </c>
      <c r="W1138" s="15">
        <f>IF(OR(E1138&gt;Settings!$B$30,Q1138&gt;Settings!$B$37),0,1)</f>
        <v>1</v>
      </c>
      <c r="X1138" s="15">
        <f>IF(AND(W1138=1,Q1138&lt;=Settings!$B$36),1,0)</f>
        <v>1</v>
      </c>
    </row>
    <row r="1139" spans="1:24" x14ac:dyDescent="0.25">
      <c r="A1139">
        <v>10</v>
      </c>
      <c r="B1139">
        <v>54</v>
      </c>
      <c r="C1139" s="13">
        <f>Arrivals!F1139</f>
        <v>3283.4111452703646</v>
      </c>
      <c r="D1139" s="13">
        <f>Arrivals!K1139</f>
        <v>300</v>
      </c>
      <c r="E1139" s="14">
        <f>D1139*8/Settings!$B$28+Settings!$B$29</f>
        <v>24.02</v>
      </c>
      <c r="F1139" s="14">
        <f t="shared" si="261"/>
        <v>3283.4111452703646</v>
      </c>
      <c r="G1139" s="14">
        <f t="shared" si="272"/>
        <v>3293.5414390180808</v>
      </c>
      <c r="H1139" s="14">
        <f t="shared" si="262"/>
        <v>3293.5414390180808</v>
      </c>
      <c r="I1139" s="14">
        <f>MOD(H1139-Settings!$B$32,Settings!$B$33)</f>
        <v>413.54143901808084</v>
      </c>
      <c r="J1139" s="14">
        <f>IF(I1139&lt;Settings!$B$30,IF(Settings!$B$30-I1139&gt;=E1139,H1139,H1139+(Settings!$B$30-I1139)+Settings!$B$31),H1139+(Settings!$B$33-I1139))</f>
        <v>3293.5414390180808</v>
      </c>
      <c r="K1139" s="14">
        <f t="shared" si="263"/>
        <v>3317.5614390180808</v>
      </c>
      <c r="L1139" s="14">
        <f t="shared" si="264"/>
        <v>3317.5614390180808</v>
      </c>
      <c r="M1139" s="14">
        <f t="shared" si="273"/>
        <v>3294.010502739909</v>
      </c>
      <c r="N1139" s="14">
        <f t="shared" si="265"/>
        <v>3317.5614390180808</v>
      </c>
      <c r="O1139" s="13">
        <f>Arrivals!I1139</f>
        <v>5.0509985050746939</v>
      </c>
      <c r="P1139" s="14">
        <f t="shared" si="266"/>
        <v>3322.6124375231557</v>
      </c>
      <c r="Q1139" s="14">
        <f t="shared" si="267"/>
        <v>39.201292252791063</v>
      </c>
      <c r="R1139" s="14">
        <f t="shared" si="268"/>
        <v>10.130293747716223</v>
      </c>
      <c r="S1139" s="14">
        <f t="shared" si="269"/>
        <v>0</v>
      </c>
      <c r="T1139" s="14">
        <f t="shared" si="270"/>
        <v>0</v>
      </c>
      <c r="U1139" s="14">
        <f t="shared" si="271"/>
        <v>10.130293747716223</v>
      </c>
      <c r="V1139" t="str">
        <f>IF(MOD(C1139-Settings!$B$32,Settings!$B$33)&lt;Settings!$B$30,"Up","Down")</f>
        <v>Up</v>
      </c>
      <c r="W1139" s="15">
        <f>IF(OR(E1139&gt;Settings!$B$30,Q1139&gt;Settings!$B$37),0,1)</f>
        <v>1</v>
      </c>
      <c r="X1139" s="15">
        <f>IF(AND(W1139=1,Q1139&lt;=Settings!$B$36),1,0)</f>
        <v>1</v>
      </c>
    </row>
    <row r="1140" spans="1:24" x14ac:dyDescent="0.25">
      <c r="A1140">
        <v>10</v>
      </c>
      <c r="B1140">
        <v>55</v>
      </c>
      <c r="C1140" s="13">
        <f>Arrivals!F1140</f>
        <v>3298.6302027351949</v>
      </c>
      <c r="D1140" s="13">
        <f>Arrivals!K1140</f>
        <v>300</v>
      </c>
      <c r="E1140" s="14">
        <f>D1140*8/Settings!$B$28+Settings!$B$29</f>
        <v>24.02</v>
      </c>
      <c r="F1140" s="14">
        <f t="shared" si="261"/>
        <v>3298.6302027351949</v>
      </c>
      <c r="G1140" s="14">
        <f t="shared" si="272"/>
        <v>3317.5614390180808</v>
      </c>
      <c r="H1140" s="14">
        <f t="shared" si="262"/>
        <v>3317.5614390180808</v>
      </c>
      <c r="I1140" s="14">
        <f>MOD(H1140-Settings!$B$32,Settings!$B$33)</f>
        <v>437.56143901808082</v>
      </c>
      <c r="J1140" s="14">
        <f>IF(I1140&lt;Settings!$B$30,IF(Settings!$B$30-I1140&gt;=E1140,H1140,H1140+(Settings!$B$30-I1140)+Settings!$B$31),H1140+(Settings!$B$33-I1140))</f>
        <v>3317.5614390180808</v>
      </c>
      <c r="K1140" s="14">
        <f t="shared" si="263"/>
        <v>3341.5814390180808</v>
      </c>
      <c r="L1140" s="14">
        <f t="shared" si="264"/>
        <v>3341.5814390180808</v>
      </c>
      <c r="M1140" s="14">
        <f t="shared" si="273"/>
        <v>3322.6124375231557</v>
      </c>
      <c r="N1140" s="14">
        <f t="shared" si="265"/>
        <v>3341.5814390180808</v>
      </c>
      <c r="O1140" s="13">
        <f>Arrivals!I1140</f>
        <v>5.0529956000128688</v>
      </c>
      <c r="P1140" s="14">
        <f t="shared" si="266"/>
        <v>3346.6344346180936</v>
      </c>
      <c r="Q1140" s="14">
        <f t="shared" si="267"/>
        <v>48.004231882898694</v>
      </c>
      <c r="R1140" s="14">
        <f t="shared" si="268"/>
        <v>18.931236282885948</v>
      </c>
      <c r="S1140" s="14">
        <f t="shared" si="269"/>
        <v>0</v>
      </c>
      <c r="T1140" s="14">
        <f t="shared" si="270"/>
        <v>0</v>
      </c>
      <c r="U1140" s="14">
        <f t="shared" si="271"/>
        <v>18.931236282885948</v>
      </c>
      <c r="V1140" t="str">
        <f>IF(MOD(C1140-Settings!$B$32,Settings!$B$33)&lt;Settings!$B$30,"Up","Down")</f>
        <v>Up</v>
      </c>
      <c r="W1140" s="15">
        <f>IF(OR(E1140&gt;Settings!$B$30,Q1140&gt;Settings!$B$37),0,1)</f>
        <v>1</v>
      </c>
      <c r="X1140" s="15">
        <f>IF(AND(W1140=1,Q1140&lt;=Settings!$B$36),1,0)</f>
        <v>1</v>
      </c>
    </row>
    <row r="1141" spans="1:24" x14ac:dyDescent="0.25">
      <c r="A1141">
        <v>10</v>
      </c>
      <c r="B1141">
        <v>56</v>
      </c>
      <c r="C1141" s="13">
        <f>Arrivals!F1141</f>
        <v>3328.941367694666</v>
      </c>
      <c r="D1141" s="13">
        <f>Arrivals!K1141</f>
        <v>300</v>
      </c>
      <c r="E1141" s="14">
        <f>D1141*8/Settings!$B$28+Settings!$B$29</f>
        <v>24.02</v>
      </c>
      <c r="F1141" s="14">
        <f t="shared" si="261"/>
        <v>3328.941367694666</v>
      </c>
      <c r="G1141" s="14">
        <f t="shared" si="272"/>
        <v>3341.5814390180808</v>
      </c>
      <c r="H1141" s="14">
        <f t="shared" si="262"/>
        <v>3341.5814390180808</v>
      </c>
      <c r="I1141" s="14">
        <f>MOD(H1141-Settings!$B$32,Settings!$B$33)</f>
        <v>461.5814390180808</v>
      </c>
      <c r="J1141" s="14">
        <f>IF(I1141&lt;Settings!$B$30,IF(Settings!$B$30-I1141&gt;=E1141,H1141,H1141+(Settings!$B$30-I1141)+Settings!$B$31),H1141+(Settings!$B$33-I1141))</f>
        <v>3341.5814390180808</v>
      </c>
      <c r="K1141" s="14">
        <f t="shared" si="263"/>
        <v>3365.6014390180808</v>
      </c>
      <c r="L1141" s="14">
        <f t="shared" si="264"/>
        <v>3365.6014390180808</v>
      </c>
      <c r="M1141" s="14">
        <f t="shared" si="273"/>
        <v>3346.6344346180936</v>
      </c>
      <c r="N1141" s="14">
        <f t="shared" si="265"/>
        <v>3365.6014390180808</v>
      </c>
      <c r="O1141" s="13">
        <f>Arrivals!I1141</f>
        <v>0.37883457638951823</v>
      </c>
      <c r="P1141" s="14">
        <f t="shared" si="266"/>
        <v>3365.9802735944704</v>
      </c>
      <c r="Q1141" s="14">
        <f t="shared" si="267"/>
        <v>37.038905899804377</v>
      </c>
      <c r="R1141" s="14">
        <f t="shared" si="268"/>
        <v>12.640071323414759</v>
      </c>
      <c r="S1141" s="14">
        <f t="shared" si="269"/>
        <v>0</v>
      </c>
      <c r="T1141" s="14">
        <f t="shared" si="270"/>
        <v>0</v>
      </c>
      <c r="U1141" s="14">
        <f t="shared" si="271"/>
        <v>12.640071323414759</v>
      </c>
      <c r="V1141" t="str">
        <f>IF(MOD(C1141-Settings!$B$32,Settings!$B$33)&lt;Settings!$B$30,"Up","Down")</f>
        <v>Up</v>
      </c>
      <c r="W1141" s="15">
        <f>IF(OR(E1141&gt;Settings!$B$30,Q1141&gt;Settings!$B$37),0,1)</f>
        <v>1</v>
      </c>
      <c r="X1141" s="15">
        <f>IF(AND(W1141=1,Q1141&lt;=Settings!$B$36),1,0)</f>
        <v>1</v>
      </c>
    </row>
    <row r="1142" spans="1:24" x14ac:dyDescent="0.25">
      <c r="A1142">
        <v>10</v>
      </c>
      <c r="B1142">
        <v>57</v>
      </c>
      <c r="C1142" s="13">
        <f>Arrivals!F1142</f>
        <v>3416.8815190532282</v>
      </c>
      <c r="D1142" s="13">
        <f>Arrivals!K1142</f>
        <v>300</v>
      </c>
      <c r="E1142" s="14">
        <f>D1142*8/Settings!$B$28+Settings!$B$29</f>
        <v>24.02</v>
      </c>
      <c r="F1142" s="14">
        <f t="shared" si="261"/>
        <v>3416.8815190532282</v>
      </c>
      <c r="G1142" s="14">
        <f t="shared" si="272"/>
        <v>3365.6014390180808</v>
      </c>
      <c r="H1142" s="14">
        <f t="shared" si="262"/>
        <v>3416.8815190532282</v>
      </c>
      <c r="I1142" s="14">
        <f>MOD(H1142-Settings!$B$32,Settings!$B$33)</f>
        <v>536.8815190532282</v>
      </c>
      <c r="J1142" s="14">
        <f>IF(I1142&lt;Settings!$B$30,IF(Settings!$B$30-I1142&gt;=E1142,H1142,H1142+(Settings!$B$30-I1142)+Settings!$B$31),H1142+(Settings!$B$33-I1142))</f>
        <v>3416.8815190532282</v>
      </c>
      <c r="K1142" s="14">
        <f t="shared" si="263"/>
        <v>3440.9015190532282</v>
      </c>
      <c r="L1142" s="14">
        <f t="shared" si="264"/>
        <v>3440.9015190532282</v>
      </c>
      <c r="M1142" s="14">
        <f t="shared" si="273"/>
        <v>3365.9802735944704</v>
      </c>
      <c r="N1142" s="14">
        <f t="shared" si="265"/>
        <v>3440.9015190532282</v>
      </c>
      <c r="O1142" s="13">
        <f>Arrivals!I1142</f>
        <v>5.0267845578851311</v>
      </c>
      <c r="P1142" s="14">
        <f t="shared" si="266"/>
        <v>3445.9283036111133</v>
      </c>
      <c r="Q1142" s="14">
        <f t="shared" si="267"/>
        <v>29.046784557885076</v>
      </c>
      <c r="R1142" s="14">
        <f t="shared" si="268"/>
        <v>0</v>
      </c>
      <c r="S1142" s="14">
        <f t="shared" si="269"/>
        <v>0</v>
      </c>
      <c r="T1142" s="14">
        <f t="shared" si="270"/>
        <v>0</v>
      </c>
      <c r="U1142" s="14">
        <f t="shared" si="271"/>
        <v>0</v>
      </c>
      <c r="V1142" t="str">
        <f>IF(MOD(C1142-Settings!$B$32,Settings!$B$33)&lt;Settings!$B$30,"Up","Down")</f>
        <v>Up</v>
      </c>
      <c r="W1142" s="15">
        <f>IF(OR(E1142&gt;Settings!$B$30,Q1142&gt;Settings!$B$37),0,1)</f>
        <v>1</v>
      </c>
      <c r="X1142" s="15">
        <f>IF(AND(W1142=1,Q1142&lt;=Settings!$B$36),1,0)</f>
        <v>1</v>
      </c>
    </row>
    <row r="1143" spans="1:24" x14ac:dyDescent="0.25">
      <c r="A1143">
        <v>10</v>
      </c>
      <c r="B1143">
        <v>58</v>
      </c>
      <c r="C1143" s="13">
        <f>Arrivals!F1143</f>
        <v>3539.4227356251872</v>
      </c>
      <c r="D1143" s="13">
        <f>Arrivals!K1143</f>
        <v>300</v>
      </c>
      <c r="E1143" s="14">
        <f>D1143*8/Settings!$B$28+Settings!$B$29</f>
        <v>24.02</v>
      </c>
      <c r="F1143" s="14">
        <f t="shared" si="261"/>
        <v>3539.4227356251872</v>
      </c>
      <c r="G1143" s="14">
        <f t="shared" si="272"/>
        <v>3440.9015190532282</v>
      </c>
      <c r="H1143" s="14">
        <f t="shared" si="262"/>
        <v>3539.4227356251872</v>
      </c>
      <c r="I1143" s="14">
        <f>MOD(H1143-Settings!$B$32,Settings!$B$33)</f>
        <v>659.42273562518722</v>
      </c>
      <c r="J1143" s="14">
        <f>IF(I1143&lt;Settings!$B$30,IF(Settings!$B$30-I1143&gt;=E1143,H1143,H1143+(Settings!$B$30-I1143)+Settings!$B$31),H1143+(Settings!$B$33-I1143))</f>
        <v>3600</v>
      </c>
      <c r="K1143" s="14">
        <f t="shared" si="263"/>
        <v>3624.02</v>
      </c>
      <c r="L1143" s="14">
        <f t="shared" si="264"/>
        <v>3624.02</v>
      </c>
      <c r="M1143" s="14">
        <f t="shared" si="273"/>
        <v>3445.9283036111133</v>
      </c>
      <c r="N1143" s="14">
        <f t="shared" si="265"/>
        <v>3624.02</v>
      </c>
      <c r="O1143" s="13">
        <f>Arrivals!I1143</f>
        <v>7.5882827157405144</v>
      </c>
      <c r="P1143" s="14">
        <f t="shared" si="266"/>
        <v>3631.6082827157406</v>
      </c>
      <c r="Q1143" s="14">
        <f t="shared" si="267"/>
        <v>92.185547090553428</v>
      </c>
      <c r="R1143" s="14">
        <f t="shared" si="268"/>
        <v>0</v>
      </c>
      <c r="S1143" s="14">
        <f t="shared" si="269"/>
        <v>60.577264374812785</v>
      </c>
      <c r="T1143" s="14">
        <f t="shared" si="270"/>
        <v>0</v>
      </c>
      <c r="U1143" s="14">
        <f t="shared" si="271"/>
        <v>60.577264374812785</v>
      </c>
      <c r="V1143" t="str">
        <f>IF(MOD(C1143-Settings!$B$32,Settings!$B$33)&lt;Settings!$B$30,"Up","Down")</f>
        <v>Down</v>
      </c>
      <c r="W1143" s="15">
        <f>IF(OR(E1143&gt;Settings!$B$30,Q1143&gt;Settings!$B$37),0,1)</f>
        <v>1</v>
      </c>
      <c r="X1143" s="15">
        <f>IF(AND(W1143=1,Q1143&lt;=Settings!$B$36),1,0)</f>
        <v>1</v>
      </c>
    </row>
    <row r="1144" spans="1:24" x14ac:dyDescent="0.25">
      <c r="A1144">
        <v>10</v>
      </c>
      <c r="B1144">
        <v>59</v>
      </c>
      <c r="C1144" s="13">
        <f>Arrivals!F1144</f>
        <v>3621.4048916391098</v>
      </c>
      <c r="D1144" s="13">
        <f>Arrivals!K1144</f>
        <v>300</v>
      </c>
      <c r="E1144" s="14">
        <f>D1144*8/Settings!$B$28+Settings!$B$29</f>
        <v>24.02</v>
      </c>
      <c r="F1144" s="14">
        <f t="shared" si="261"/>
        <v>3621.4048916391098</v>
      </c>
      <c r="G1144" s="14">
        <f t="shared" si="272"/>
        <v>3624.02</v>
      </c>
      <c r="H1144" s="14">
        <f t="shared" si="262"/>
        <v>3624.02</v>
      </c>
      <c r="I1144" s="14">
        <f>MOD(H1144-Settings!$B$32,Settings!$B$33)</f>
        <v>24.019999999999982</v>
      </c>
      <c r="J1144" s="14">
        <f>IF(I1144&lt;Settings!$B$30,IF(Settings!$B$30-I1144&gt;=E1144,H1144,H1144+(Settings!$B$30-I1144)+Settings!$B$31),H1144+(Settings!$B$33-I1144))</f>
        <v>3624.02</v>
      </c>
      <c r="K1144" s="14">
        <f t="shared" si="263"/>
        <v>3648.04</v>
      </c>
      <c r="L1144" s="14">
        <f t="shared" si="264"/>
        <v>3648.04</v>
      </c>
      <c r="M1144" s="14">
        <f t="shared" si="273"/>
        <v>3631.6082827157406</v>
      </c>
      <c r="N1144" s="14">
        <f t="shared" si="265"/>
        <v>3648.04</v>
      </c>
      <c r="O1144" s="13">
        <f>Arrivals!I1144</f>
        <v>6.987775478367606</v>
      </c>
      <c r="P1144" s="14">
        <f t="shared" si="266"/>
        <v>3655.0277754783674</v>
      </c>
      <c r="Q1144" s="14">
        <f t="shared" si="267"/>
        <v>33.622883839257611</v>
      </c>
      <c r="R1144" s="14">
        <f t="shared" si="268"/>
        <v>2.6151083608901899</v>
      </c>
      <c r="S1144" s="14">
        <f t="shared" si="269"/>
        <v>0</v>
      </c>
      <c r="T1144" s="14">
        <f t="shared" si="270"/>
        <v>0</v>
      </c>
      <c r="U1144" s="14">
        <f t="shared" si="271"/>
        <v>2.6151083608901899</v>
      </c>
      <c r="V1144" t="str">
        <f>IF(MOD(C1144-Settings!$B$32,Settings!$B$33)&lt;Settings!$B$30,"Up","Down")</f>
        <v>Up</v>
      </c>
      <c r="W1144" s="15">
        <f>IF(OR(E1144&gt;Settings!$B$30,Q1144&gt;Settings!$B$37),0,1)</f>
        <v>1</v>
      </c>
      <c r="X1144" s="15">
        <f>IF(AND(W1144=1,Q1144&lt;=Settings!$B$36),1,0)</f>
        <v>1</v>
      </c>
    </row>
    <row r="1145" spans="1:24" x14ac:dyDescent="0.25">
      <c r="A1145">
        <v>10</v>
      </c>
      <c r="B1145">
        <v>60</v>
      </c>
      <c r="C1145" s="13">
        <f>Arrivals!F1145</f>
        <v>3691.6954122493235</v>
      </c>
      <c r="D1145" s="13">
        <f>Arrivals!K1145</f>
        <v>300</v>
      </c>
      <c r="E1145" s="14">
        <f>D1145*8/Settings!$B$28+Settings!$B$29</f>
        <v>24.02</v>
      </c>
      <c r="F1145" s="14">
        <f t="shared" si="261"/>
        <v>3691.6954122493235</v>
      </c>
      <c r="G1145" s="14">
        <f t="shared" si="272"/>
        <v>3648.04</v>
      </c>
      <c r="H1145" s="14">
        <f t="shared" si="262"/>
        <v>3691.6954122493235</v>
      </c>
      <c r="I1145" s="14">
        <f>MOD(H1145-Settings!$B$32,Settings!$B$33)</f>
        <v>91.695412249323454</v>
      </c>
      <c r="J1145" s="14">
        <f>IF(I1145&lt;Settings!$B$30,IF(Settings!$B$30-I1145&gt;=E1145,H1145,H1145+(Settings!$B$30-I1145)+Settings!$B$31),H1145+(Settings!$B$33-I1145))</f>
        <v>3691.6954122493235</v>
      </c>
      <c r="K1145" s="14">
        <f t="shared" si="263"/>
        <v>3715.7154122493234</v>
      </c>
      <c r="L1145" s="14">
        <f t="shared" si="264"/>
        <v>3715.7154122493234</v>
      </c>
      <c r="M1145" s="14">
        <f t="shared" si="273"/>
        <v>3655.0277754783674</v>
      </c>
      <c r="N1145" s="14">
        <f t="shared" si="265"/>
        <v>3715.7154122493234</v>
      </c>
      <c r="O1145" s="13">
        <f>Arrivals!I1145</f>
        <v>2.3327811285841809</v>
      </c>
      <c r="P1145" s="14">
        <f t="shared" si="266"/>
        <v>3718.0481933779074</v>
      </c>
      <c r="Q1145" s="14">
        <f t="shared" si="267"/>
        <v>26.352781128583956</v>
      </c>
      <c r="R1145" s="14">
        <f t="shared" si="268"/>
        <v>0</v>
      </c>
      <c r="S1145" s="14">
        <f t="shared" si="269"/>
        <v>0</v>
      </c>
      <c r="T1145" s="14">
        <f t="shared" si="270"/>
        <v>0</v>
      </c>
      <c r="U1145" s="14">
        <f t="shared" si="271"/>
        <v>0</v>
      </c>
      <c r="V1145" t="str">
        <f>IF(MOD(C1145-Settings!$B$32,Settings!$B$33)&lt;Settings!$B$30,"Up","Down")</f>
        <v>Up</v>
      </c>
      <c r="W1145" s="15">
        <f>IF(OR(E1145&gt;Settings!$B$30,Q1145&gt;Settings!$B$37),0,1)</f>
        <v>1</v>
      </c>
      <c r="X1145" s="15">
        <f>IF(AND(W1145=1,Q1145&lt;=Settings!$B$36),1,0)</f>
        <v>1</v>
      </c>
    </row>
    <row r="1146" spans="1:24" x14ac:dyDescent="0.25">
      <c r="A1146">
        <v>10</v>
      </c>
      <c r="B1146">
        <v>61</v>
      </c>
      <c r="C1146" s="13">
        <f>Arrivals!F1146</f>
        <v>3736.5708461156478</v>
      </c>
      <c r="D1146" s="13">
        <f>Arrivals!K1146</f>
        <v>300</v>
      </c>
      <c r="E1146" s="14">
        <f>D1146*8/Settings!$B$28+Settings!$B$29</f>
        <v>24.02</v>
      </c>
      <c r="F1146" s="14">
        <f t="shared" si="261"/>
        <v>3736.5708461156478</v>
      </c>
      <c r="G1146" s="14">
        <f t="shared" si="272"/>
        <v>3715.7154122493234</v>
      </c>
      <c r="H1146" s="14">
        <f t="shared" si="262"/>
        <v>3736.5708461156478</v>
      </c>
      <c r="I1146" s="14">
        <f>MOD(H1146-Settings!$B$32,Settings!$B$33)</f>
        <v>136.57084611564778</v>
      </c>
      <c r="J1146" s="14">
        <f>IF(I1146&lt;Settings!$B$30,IF(Settings!$B$30-I1146&gt;=E1146,H1146,H1146+(Settings!$B$30-I1146)+Settings!$B$31),H1146+(Settings!$B$33-I1146))</f>
        <v>3736.5708461156478</v>
      </c>
      <c r="K1146" s="14">
        <f t="shared" si="263"/>
        <v>3760.5908461156478</v>
      </c>
      <c r="L1146" s="14">
        <f t="shared" si="264"/>
        <v>3760.5908461156478</v>
      </c>
      <c r="M1146" s="14">
        <f t="shared" si="273"/>
        <v>3718.0481933779074</v>
      </c>
      <c r="N1146" s="14">
        <f t="shared" si="265"/>
        <v>3760.5908461156478</v>
      </c>
      <c r="O1146" s="13">
        <f>Arrivals!I1146</f>
        <v>6.6103805759340482</v>
      </c>
      <c r="P1146" s="14">
        <f t="shared" si="266"/>
        <v>3767.2012266915817</v>
      </c>
      <c r="Q1146" s="14">
        <f t="shared" si="267"/>
        <v>30.630380575933941</v>
      </c>
      <c r="R1146" s="14">
        <f t="shared" si="268"/>
        <v>0</v>
      </c>
      <c r="S1146" s="14">
        <f t="shared" si="269"/>
        <v>0</v>
      </c>
      <c r="T1146" s="14">
        <f t="shared" si="270"/>
        <v>0</v>
      </c>
      <c r="U1146" s="14">
        <f t="shared" si="271"/>
        <v>0</v>
      </c>
      <c r="V1146" t="str">
        <f>IF(MOD(C1146-Settings!$B$32,Settings!$B$33)&lt;Settings!$B$30,"Up","Down")</f>
        <v>Up</v>
      </c>
      <c r="W1146" s="15">
        <f>IF(OR(E1146&gt;Settings!$B$30,Q1146&gt;Settings!$B$37),0,1)</f>
        <v>1</v>
      </c>
      <c r="X1146" s="15">
        <f>IF(AND(W1146=1,Q1146&lt;=Settings!$B$36),1,0)</f>
        <v>1</v>
      </c>
    </row>
    <row r="1147" spans="1:24" x14ac:dyDescent="0.25">
      <c r="A1147">
        <v>10</v>
      </c>
      <c r="B1147">
        <v>62</v>
      </c>
      <c r="C1147" s="13">
        <f>Arrivals!F1147</f>
        <v>3770.9240726363473</v>
      </c>
      <c r="D1147" s="13">
        <f>Arrivals!K1147</f>
        <v>300</v>
      </c>
      <c r="E1147" s="14">
        <f>D1147*8/Settings!$B$28+Settings!$B$29</f>
        <v>24.02</v>
      </c>
      <c r="F1147" s="14">
        <f t="shared" si="261"/>
        <v>3770.9240726363473</v>
      </c>
      <c r="G1147" s="14">
        <f t="shared" si="272"/>
        <v>3760.5908461156478</v>
      </c>
      <c r="H1147" s="14">
        <f t="shared" si="262"/>
        <v>3770.9240726363473</v>
      </c>
      <c r="I1147" s="14">
        <f>MOD(H1147-Settings!$B$32,Settings!$B$33)</f>
        <v>170.92407263634732</v>
      </c>
      <c r="J1147" s="14">
        <f>IF(I1147&lt;Settings!$B$30,IF(Settings!$B$30-I1147&gt;=E1147,H1147,H1147+(Settings!$B$30-I1147)+Settings!$B$31),H1147+(Settings!$B$33-I1147))</f>
        <v>3770.9240726363473</v>
      </c>
      <c r="K1147" s="14">
        <f t="shared" si="263"/>
        <v>3794.9440726363473</v>
      </c>
      <c r="L1147" s="14">
        <f t="shared" si="264"/>
        <v>3794.9440726363473</v>
      </c>
      <c r="M1147" s="14">
        <f t="shared" si="273"/>
        <v>3767.2012266915817</v>
      </c>
      <c r="N1147" s="14">
        <f t="shared" si="265"/>
        <v>3794.9440726363473</v>
      </c>
      <c r="O1147" s="13">
        <f>Arrivals!I1147</f>
        <v>3.4975940389383373</v>
      </c>
      <c r="P1147" s="14">
        <f t="shared" si="266"/>
        <v>3798.4416666752854</v>
      </c>
      <c r="Q1147" s="14">
        <f t="shared" si="267"/>
        <v>27.517594038938114</v>
      </c>
      <c r="R1147" s="14">
        <f t="shared" si="268"/>
        <v>0</v>
      </c>
      <c r="S1147" s="14">
        <f t="shared" si="269"/>
        <v>0</v>
      </c>
      <c r="T1147" s="14">
        <f t="shared" si="270"/>
        <v>0</v>
      </c>
      <c r="U1147" s="14">
        <f t="shared" si="271"/>
        <v>0</v>
      </c>
      <c r="V1147" t="str">
        <f>IF(MOD(C1147-Settings!$B$32,Settings!$B$33)&lt;Settings!$B$30,"Up","Down")</f>
        <v>Up</v>
      </c>
      <c r="W1147" s="15">
        <f>IF(OR(E1147&gt;Settings!$B$30,Q1147&gt;Settings!$B$37),0,1)</f>
        <v>1</v>
      </c>
      <c r="X1147" s="15">
        <f>IF(AND(W1147=1,Q1147&lt;=Settings!$B$36),1,0)</f>
        <v>1</v>
      </c>
    </row>
    <row r="1148" spans="1:24" x14ac:dyDescent="0.25">
      <c r="A1148">
        <v>10</v>
      </c>
      <c r="B1148">
        <v>63</v>
      </c>
      <c r="C1148" s="13">
        <f>Arrivals!F1148</f>
        <v>3807.4604210650286</v>
      </c>
      <c r="D1148" s="13">
        <f>Arrivals!K1148</f>
        <v>300</v>
      </c>
      <c r="E1148" s="14">
        <f>D1148*8/Settings!$B$28+Settings!$B$29</f>
        <v>24.02</v>
      </c>
      <c r="F1148" s="14">
        <f t="shared" si="261"/>
        <v>3807.4604210650286</v>
      </c>
      <c r="G1148" s="14">
        <f t="shared" si="272"/>
        <v>3794.9440726363473</v>
      </c>
      <c r="H1148" s="14">
        <f t="shared" si="262"/>
        <v>3807.4604210650286</v>
      </c>
      <c r="I1148" s="14">
        <f>MOD(H1148-Settings!$B$32,Settings!$B$33)</f>
        <v>207.46042106502864</v>
      </c>
      <c r="J1148" s="14">
        <f>IF(I1148&lt;Settings!$B$30,IF(Settings!$B$30-I1148&gt;=E1148,H1148,H1148+(Settings!$B$30-I1148)+Settings!$B$31),H1148+(Settings!$B$33-I1148))</f>
        <v>3807.4604210650286</v>
      </c>
      <c r="K1148" s="14">
        <f t="shared" si="263"/>
        <v>3831.4804210650286</v>
      </c>
      <c r="L1148" s="14">
        <f t="shared" si="264"/>
        <v>3831.4804210650286</v>
      </c>
      <c r="M1148" s="14">
        <f t="shared" si="273"/>
        <v>3798.4416666752854</v>
      </c>
      <c r="N1148" s="14">
        <f t="shared" si="265"/>
        <v>3831.4804210650286</v>
      </c>
      <c r="O1148" s="13">
        <f>Arrivals!I1148</f>
        <v>3.5141164883447082</v>
      </c>
      <c r="P1148" s="14">
        <f t="shared" si="266"/>
        <v>3834.9945375533734</v>
      </c>
      <c r="Q1148" s="14">
        <f t="shared" si="267"/>
        <v>27.534116488344807</v>
      </c>
      <c r="R1148" s="14">
        <f t="shared" si="268"/>
        <v>0</v>
      </c>
      <c r="S1148" s="14">
        <f t="shared" si="269"/>
        <v>0</v>
      </c>
      <c r="T1148" s="14">
        <f t="shared" si="270"/>
        <v>0</v>
      </c>
      <c r="U1148" s="14">
        <f t="shared" si="271"/>
        <v>0</v>
      </c>
      <c r="V1148" t="str">
        <f>IF(MOD(C1148-Settings!$B$32,Settings!$B$33)&lt;Settings!$B$30,"Up","Down")</f>
        <v>Up</v>
      </c>
      <c r="W1148" s="15">
        <f>IF(OR(E1148&gt;Settings!$B$30,Q1148&gt;Settings!$B$37),0,1)</f>
        <v>1</v>
      </c>
      <c r="X1148" s="15">
        <f>IF(AND(W1148=1,Q1148&lt;=Settings!$B$36),1,0)</f>
        <v>1</v>
      </c>
    </row>
    <row r="1149" spans="1:24" x14ac:dyDescent="0.25">
      <c r="A1149">
        <v>10</v>
      </c>
      <c r="B1149">
        <v>64</v>
      </c>
      <c r="C1149" s="13">
        <f>Arrivals!F1149</f>
        <v>3821.5225299169961</v>
      </c>
      <c r="D1149" s="13">
        <f>Arrivals!K1149</f>
        <v>300</v>
      </c>
      <c r="E1149" s="14">
        <f>D1149*8/Settings!$B$28+Settings!$B$29</f>
        <v>24.02</v>
      </c>
      <c r="F1149" s="14">
        <f t="shared" si="261"/>
        <v>3821.5225299169961</v>
      </c>
      <c r="G1149" s="14">
        <f t="shared" si="272"/>
        <v>3831.4804210650286</v>
      </c>
      <c r="H1149" s="14">
        <f t="shared" si="262"/>
        <v>3831.4804210650286</v>
      </c>
      <c r="I1149" s="14">
        <f>MOD(H1149-Settings!$B$32,Settings!$B$33)</f>
        <v>231.48042106502862</v>
      </c>
      <c r="J1149" s="14">
        <f>IF(I1149&lt;Settings!$B$30,IF(Settings!$B$30-I1149&gt;=E1149,H1149,H1149+(Settings!$B$30-I1149)+Settings!$B$31),H1149+(Settings!$B$33-I1149))</f>
        <v>3831.4804210650286</v>
      </c>
      <c r="K1149" s="14">
        <f t="shared" si="263"/>
        <v>3855.5004210650286</v>
      </c>
      <c r="L1149" s="14">
        <f t="shared" si="264"/>
        <v>3855.5004210650286</v>
      </c>
      <c r="M1149" s="14">
        <f t="shared" si="273"/>
        <v>3834.9945375533734</v>
      </c>
      <c r="N1149" s="14">
        <f t="shared" si="265"/>
        <v>3855.5004210650286</v>
      </c>
      <c r="O1149" s="13">
        <f>Arrivals!I1149</f>
        <v>2.6325992640168341</v>
      </c>
      <c r="P1149" s="14">
        <f t="shared" si="266"/>
        <v>3858.1330203290454</v>
      </c>
      <c r="Q1149" s="14">
        <f t="shared" si="267"/>
        <v>36.61049041204933</v>
      </c>
      <c r="R1149" s="14">
        <f t="shared" si="268"/>
        <v>9.9578911480325587</v>
      </c>
      <c r="S1149" s="14">
        <f t="shared" si="269"/>
        <v>0</v>
      </c>
      <c r="T1149" s="14">
        <f t="shared" si="270"/>
        <v>0</v>
      </c>
      <c r="U1149" s="14">
        <f t="shared" si="271"/>
        <v>9.9578911480325587</v>
      </c>
      <c r="V1149" t="str">
        <f>IF(MOD(C1149-Settings!$B$32,Settings!$B$33)&lt;Settings!$B$30,"Up","Down")</f>
        <v>Up</v>
      </c>
      <c r="W1149" s="15">
        <f>IF(OR(E1149&gt;Settings!$B$30,Q1149&gt;Settings!$B$37),0,1)</f>
        <v>1</v>
      </c>
      <c r="X1149" s="15">
        <f>IF(AND(W1149=1,Q1149&lt;=Settings!$B$36),1,0)</f>
        <v>1</v>
      </c>
    </row>
    <row r="1150" spans="1:24" x14ac:dyDescent="0.25">
      <c r="A1150">
        <v>10</v>
      </c>
      <c r="B1150">
        <v>65</v>
      </c>
      <c r="C1150" s="13">
        <f>Arrivals!F1150</f>
        <v>3860.9901382850285</v>
      </c>
      <c r="D1150" s="13">
        <f>Arrivals!K1150</f>
        <v>300</v>
      </c>
      <c r="E1150" s="14">
        <f>D1150*8/Settings!$B$28+Settings!$B$29</f>
        <v>24.02</v>
      </c>
      <c r="F1150" s="14">
        <f t="shared" si="261"/>
        <v>3860.9901382850285</v>
      </c>
      <c r="G1150" s="14">
        <f t="shared" si="272"/>
        <v>3855.5004210650286</v>
      </c>
      <c r="H1150" s="14">
        <f t="shared" si="262"/>
        <v>3860.9901382850285</v>
      </c>
      <c r="I1150" s="14">
        <f>MOD(H1150-Settings!$B$32,Settings!$B$33)</f>
        <v>260.99013828502848</v>
      </c>
      <c r="J1150" s="14">
        <f>IF(I1150&lt;Settings!$B$30,IF(Settings!$B$30-I1150&gt;=E1150,H1150,H1150+(Settings!$B$30-I1150)+Settings!$B$31),H1150+(Settings!$B$33-I1150))</f>
        <v>3860.9901382850285</v>
      </c>
      <c r="K1150" s="14">
        <f t="shared" si="263"/>
        <v>3885.0101382850285</v>
      </c>
      <c r="L1150" s="14">
        <f t="shared" si="264"/>
        <v>3885.0101382850285</v>
      </c>
      <c r="M1150" s="14">
        <f t="shared" si="273"/>
        <v>3858.1330203290454</v>
      </c>
      <c r="N1150" s="14">
        <f t="shared" si="265"/>
        <v>3885.0101382850285</v>
      </c>
      <c r="O1150" s="13">
        <f>Arrivals!I1150</f>
        <v>0.85630362840761554</v>
      </c>
      <c r="P1150" s="14">
        <f t="shared" si="266"/>
        <v>3885.8664419134361</v>
      </c>
      <c r="Q1150" s="14">
        <f t="shared" si="267"/>
        <v>24.876303628407641</v>
      </c>
      <c r="R1150" s="14">
        <f t="shared" si="268"/>
        <v>0</v>
      </c>
      <c r="S1150" s="14">
        <f t="shared" si="269"/>
        <v>0</v>
      </c>
      <c r="T1150" s="14">
        <f t="shared" si="270"/>
        <v>0</v>
      </c>
      <c r="U1150" s="14">
        <f t="shared" si="271"/>
        <v>0</v>
      </c>
      <c r="V1150" t="str">
        <f>IF(MOD(C1150-Settings!$B$32,Settings!$B$33)&lt;Settings!$B$30,"Up","Down")</f>
        <v>Up</v>
      </c>
      <c r="W1150" s="15">
        <f>IF(OR(E1150&gt;Settings!$B$30,Q1150&gt;Settings!$B$37),0,1)</f>
        <v>1</v>
      </c>
      <c r="X1150" s="15">
        <f>IF(AND(W1150=1,Q1150&lt;=Settings!$B$36),1,0)</f>
        <v>1</v>
      </c>
    </row>
    <row r="1151" spans="1:24" x14ac:dyDescent="0.25">
      <c r="A1151">
        <v>10</v>
      </c>
      <c r="B1151">
        <v>66</v>
      </c>
      <c r="C1151" s="13">
        <f>Arrivals!F1151</f>
        <v>3866.7130370281907</v>
      </c>
      <c r="D1151" s="13">
        <f>Arrivals!K1151</f>
        <v>300</v>
      </c>
      <c r="E1151" s="14">
        <f>D1151*8/Settings!$B$28+Settings!$B$29</f>
        <v>24.02</v>
      </c>
      <c r="F1151" s="14">
        <f t="shared" si="261"/>
        <v>3866.7130370281907</v>
      </c>
      <c r="G1151" s="14">
        <f t="shared" ref="G1151:G1182" si="274">K1150</f>
        <v>3885.0101382850285</v>
      </c>
      <c r="H1151" s="14">
        <f t="shared" si="262"/>
        <v>3885.0101382850285</v>
      </c>
      <c r="I1151" s="14">
        <f>MOD(H1151-Settings!$B$32,Settings!$B$33)</f>
        <v>285.01013828502846</v>
      </c>
      <c r="J1151" s="14">
        <f>IF(I1151&lt;Settings!$B$30,IF(Settings!$B$30-I1151&gt;=E1151,H1151,H1151+(Settings!$B$30-I1151)+Settings!$B$31),H1151+(Settings!$B$33-I1151))</f>
        <v>3885.0101382850285</v>
      </c>
      <c r="K1151" s="14">
        <f t="shared" si="263"/>
        <v>3909.0301382850284</v>
      </c>
      <c r="L1151" s="14">
        <f t="shared" si="264"/>
        <v>3909.0301382850284</v>
      </c>
      <c r="M1151" s="14">
        <f t="shared" ref="M1151:M1182" si="275">P1150</f>
        <v>3885.8664419134361</v>
      </c>
      <c r="N1151" s="14">
        <f t="shared" si="265"/>
        <v>3909.0301382850284</v>
      </c>
      <c r="O1151" s="13">
        <f>Arrivals!I1151</f>
        <v>10.395629073256048</v>
      </c>
      <c r="P1151" s="14">
        <f t="shared" si="266"/>
        <v>3919.4257673582847</v>
      </c>
      <c r="Q1151" s="14">
        <f t="shared" si="267"/>
        <v>52.712730330094018</v>
      </c>
      <c r="R1151" s="14">
        <f t="shared" si="268"/>
        <v>18.297101256837777</v>
      </c>
      <c r="S1151" s="14">
        <f t="shared" si="269"/>
        <v>0</v>
      </c>
      <c r="T1151" s="14">
        <f t="shared" si="270"/>
        <v>0</v>
      </c>
      <c r="U1151" s="14">
        <f t="shared" si="271"/>
        <v>18.297101256837777</v>
      </c>
      <c r="V1151" t="str">
        <f>IF(MOD(C1151-Settings!$B$32,Settings!$B$33)&lt;Settings!$B$30,"Up","Down")</f>
        <v>Up</v>
      </c>
      <c r="W1151" s="15">
        <f>IF(OR(E1151&gt;Settings!$B$30,Q1151&gt;Settings!$B$37),0,1)</f>
        <v>1</v>
      </c>
      <c r="X1151" s="15">
        <f>IF(AND(W1151=1,Q1151&lt;=Settings!$B$36),1,0)</f>
        <v>1</v>
      </c>
    </row>
    <row r="1152" spans="1:24" x14ac:dyDescent="0.25">
      <c r="A1152">
        <v>10</v>
      </c>
      <c r="B1152">
        <v>67</v>
      </c>
      <c r="C1152" s="13">
        <f>Arrivals!F1152</f>
        <v>3866.7722325093582</v>
      </c>
      <c r="D1152" s="13">
        <f>Arrivals!K1152</f>
        <v>300</v>
      </c>
      <c r="E1152" s="14">
        <f>D1152*8/Settings!$B$28+Settings!$B$29</f>
        <v>24.02</v>
      </c>
      <c r="F1152" s="14">
        <f t="shared" si="261"/>
        <v>3866.7722325093582</v>
      </c>
      <c r="G1152" s="14">
        <f t="shared" si="274"/>
        <v>3909.0301382850284</v>
      </c>
      <c r="H1152" s="14">
        <f t="shared" si="262"/>
        <v>3909.0301382850284</v>
      </c>
      <c r="I1152" s="14">
        <f>MOD(H1152-Settings!$B$32,Settings!$B$33)</f>
        <v>309.03013828502844</v>
      </c>
      <c r="J1152" s="14">
        <f>IF(I1152&lt;Settings!$B$30,IF(Settings!$B$30-I1152&gt;=E1152,H1152,H1152+(Settings!$B$30-I1152)+Settings!$B$31),H1152+(Settings!$B$33-I1152))</f>
        <v>3909.0301382850284</v>
      </c>
      <c r="K1152" s="14">
        <f t="shared" si="263"/>
        <v>3933.0501382850284</v>
      </c>
      <c r="L1152" s="14">
        <f t="shared" si="264"/>
        <v>3933.0501382850284</v>
      </c>
      <c r="M1152" s="14">
        <f t="shared" si="275"/>
        <v>3919.4257673582847</v>
      </c>
      <c r="N1152" s="14">
        <f t="shared" si="265"/>
        <v>3933.0501382850284</v>
      </c>
      <c r="O1152" s="13">
        <f>Arrivals!I1152</f>
        <v>1.5376584352695986</v>
      </c>
      <c r="P1152" s="14">
        <f t="shared" si="266"/>
        <v>3934.5877967202982</v>
      </c>
      <c r="Q1152" s="14">
        <f t="shared" si="267"/>
        <v>67.815564210940011</v>
      </c>
      <c r="R1152" s="14">
        <f t="shared" si="268"/>
        <v>42.257905775670224</v>
      </c>
      <c r="S1152" s="14">
        <f t="shared" si="269"/>
        <v>0</v>
      </c>
      <c r="T1152" s="14">
        <f t="shared" si="270"/>
        <v>0</v>
      </c>
      <c r="U1152" s="14">
        <f t="shared" si="271"/>
        <v>42.257905775670224</v>
      </c>
      <c r="V1152" t="str">
        <f>IF(MOD(C1152-Settings!$B$32,Settings!$B$33)&lt;Settings!$B$30,"Up","Down")</f>
        <v>Up</v>
      </c>
      <c r="W1152" s="15">
        <f>IF(OR(E1152&gt;Settings!$B$30,Q1152&gt;Settings!$B$37),0,1)</f>
        <v>1</v>
      </c>
      <c r="X1152" s="15">
        <f>IF(AND(W1152=1,Q1152&lt;=Settings!$B$36),1,0)</f>
        <v>1</v>
      </c>
    </row>
    <row r="1153" spans="1:24" x14ac:dyDescent="0.25">
      <c r="A1153">
        <v>10</v>
      </c>
      <c r="B1153">
        <v>68</v>
      </c>
      <c r="C1153" s="13">
        <f>Arrivals!F1153</f>
        <v>3917.8957294646625</v>
      </c>
      <c r="D1153" s="13">
        <f>Arrivals!K1153</f>
        <v>300</v>
      </c>
      <c r="E1153" s="14">
        <f>D1153*8/Settings!$B$28+Settings!$B$29</f>
        <v>24.02</v>
      </c>
      <c r="F1153" s="14">
        <f t="shared" si="261"/>
        <v>3917.8957294646625</v>
      </c>
      <c r="G1153" s="14">
        <f t="shared" si="274"/>
        <v>3933.0501382850284</v>
      </c>
      <c r="H1153" s="14">
        <f t="shared" si="262"/>
        <v>3933.0501382850284</v>
      </c>
      <c r="I1153" s="14">
        <f>MOD(H1153-Settings!$B$32,Settings!$B$33)</f>
        <v>333.05013828502842</v>
      </c>
      <c r="J1153" s="14">
        <f>IF(I1153&lt;Settings!$B$30,IF(Settings!$B$30-I1153&gt;=E1153,H1153,H1153+(Settings!$B$30-I1153)+Settings!$B$31),H1153+(Settings!$B$33-I1153))</f>
        <v>3933.0501382850284</v>
      </c>
      <c r="K1153" s="14">
        <f t="shared" si="263"/>
        <v>3957.0701382850284</v>
      </c>
      <c r="L1153" s="14">
        <f t="shared" si="264"/>
        <v>3957.0701382850284</v>
      </c>
      <c r="M1153" s="14">
        <f t="shared" si="275"/>
        <v>3934.5877967202982</v>
      </c>
      <c r="N1153" s="14">
        <f t="shared" si="265"/>
        <v>3957.0701382850284</v>
      </c>
      <c r="O1153" s="13">
        <f>Arrivals!I1153</f>
        <v>13.955974443538587</v>
      </c>
      <c r="P1153" s="14">
        <f t="shared" si="266"/>
        <v>3971.0261127285671</v>
      </c>
      <c r="Q1153" s="14">
        <f t="shared" si="267"/>
        <v>53.130383263904605</v>
      </c>
      <c r="R1153" s="14">
        <f t="shared" si="268"/>
        <v>15.154408820365916</v>
      </c>
      <c r="S1153" s="14">
        <f t="shared" si="269"/>
        <v>0</v>
      </c>
      <c r="T1153" s="14">
        <f t="shared" si="270"/>
        <v>0</v>
      </c>
      <c r="U1153" s="14">
        <f t="shared" si="271"/>
        <v>15.154408820365916</v>
      </c>
      <c r="V1153" t="str">
        <f>IF(MOD(C1153-Settings!$B$32,Settings!$B$33)&lt;Settings!$B$30,"Up","Down")</f>
        <v>Up</v>
      </c>
      <c r="W1153" s="15">
        <f>IF(OR(E1153&gt;Settings!$B$30,Q1153&gt;Settings!$B$37),0,1)</f>
        <v>1</v>
      </c>
      <c r="X1153" s="15">
        <f>IF(AND(W1153=1,Q1153&lt;=Settings!$B$36),1,0)</f>
        <v>1</v>
      </c>
    </row>
    <row r="1154" spans="1:24" x14ac:dyDescent="0.25">
      <c r="A1154">
        <v>10</v>
      </c>
      <c r="B1154">
        <v>69</v>
      </c>
      <c r="C1154" s="13">
        <f>Arrivals!F1154</f>
        <v>3931.8748372699192</v>
      </c>
      <c r="D1154" s="13">
        <f>Arrivals!K1154</f>
        <v>300</v>
      </c>
      <c r="E1154" s="14">
        <f>D1154*8/Settings!$B$28+Settings!$B$29</f>
        <v>24.02</v>
      </c>
      <c r="F1154" s="14">
        <f t="shared" si="261"/>
        <v>3931.8748372699192</v>
      </c>
      <c r="G1154" s="14">
        <f t="shared" si="274"/>
        <v>3957.0701382850284</v>
      </c>
      <c r="H1154" s="14">
        <f t="shared" si="262"/>
        <v>3957.0701382850284</v>
      </c>
      <c r="I1154" s="14">
        <f>MOD(H1154-Settings!$B$32,Settings!$B$33)</f>
        <v>357.07013828502841</v>
      </c>
      <c r="J1154" s="14">
        <f>IF(I1154&lt;Settings!$B$30,IF(Settings!$B$30-I1154&gt;=E1154,H1154,H1154+(Settings!$B$30-I1154)+Settings!$B$31),H1154+(Settings!$B$33-I1154))</f>
        <v>3957.0701382850284</v>
      </c>
      <c r="K1154" s="14">
        <f t="shared" si="263"/>
        <v>3981.0901382850284</v>
      </c>
      <c r="L1154" s="14">
        <f t="shared" si="264"/>
        <v>3981.0901382850284</v>
      </c>
      <c r="M1154" s="14">
        <f t="shared" si="275"/>
        <v>3971.0261127285671</v>
      </c>
      <c r="N1154" s="14">
        <f t="shared" si="265"/>
        <v>3981.0901382850284</v>
      </c>
      <c r="O1154" s="13">
        <f>Arrivals!I1154</f>
        <v>7.7428426724427455</v>
      </c>
      <c r="P1154" s="14">
        <f t="shared" si="266"/>
        <v>3988.8329809574711</v>
      </c>
      <c r="Q1154" s="14">
        <f t="shared" si="267"/>
        <v>56.95814368755191</v>
      </c>
      <c r="R1154" s="14">
        <f t="shared" si="268"/>
        <v>25.19530101510918</v>
      </c>
      <c r="S1154" s="14">
        <f t="shared" si="269"/>
        <v>0</v>
      </c>
      <c r="T1154" s="14">
        <f t="shared" si="270"/>
        <v>0</v>
      </c>
      <c r="U1154" s="14">
        <f t="shared" si="271"/>
        <v>25.19530101510918</v>
      </c>
      <c r="V1154" t="str">
        <f>IF(MOD(C1154-Settings!$B$32,Settings!$B$33)&lt;Settings!$B$30,"Up","Down")</f>
        <v>Up</v>
      </c>
      <c r="W1154" s="15">
        <f>IF(OR(E1154&gt;Settings!$B$30,Q1154&gt;Settings!$B$37),0,1)</f>
        <v>1</v>
      </c>
      <c r="X1154" s="15">
        <f>IF(AND(W1154=1,Q1154&lt;=Settings!$B$36),1,0)</f>
        <v>1</v>
      </c>
    </row>
    <row r="1155" spans="1:24" x14ac:dyDescent="0.25">
      <c r="A1155">
        <v>10</v>
      </c>
      <c r="B1155">
        <v>70</v>
      </c>
      <c r="C1155" s="13">
        <f>Arrivals!F1155</f>
        <v>3936.6768343643125</v>
      </c>
      <c r="D1155" s="13">
        <f>Arrivals!K1155</f>
        <v>300</v>
      </c>
      <c r="E1155" s="14">
        <f>D1155*8/Settings!$B$28+Settings!$B$29</f>
        <v>24.02</v>
      </c>
      <c r="F1155" s="14">
        <f t="shared" si="261"/>
        <v>3936.6768343643125</v>
      </c>
      <c r="G1155" s="14">
        <f t="shared" si="274"/>
        <v>3981.0901382850284</v>
      </c>
      <c r="H1155" s="14">
        <f t="shared" si="262"/>
        <v>3981.0901382850284</v>
      </c>
      <c r="I1155" s="14">
        <f>MOD(H1155-Settings!$B$32,Settings!$B$33)</f>
        <v>381.09013828502839</v>
      </c>
      <c r="J1155" s="14">
        <f>IF(I1155&lt;Settings!$B$30,IF(Settings!$B$30-I1155&gt;=E1155,H1155,H1155+(Settings!$B$30-I1155)+Settings!$B$31),H1155+(Settings!$B$33-I1155))</f>
        <v>3981.0901382850284</v>
      </c>
      <c r="K1155" s="14">
        <f t="shared" si="263"/>
        <v>4005.1101382850284</v>
      </c>
      <c r="L1155" s="14">
        <f t="shared" si="264"/>
        <v>4005.1101382850284</v>
      </c>
      <c r="M1155" s="14">
        <f t="shared" si="275"/>
        <v>3988.8329809574711</v>
      </c>
      <c r="N1155" s="14">
        <f t="shared" si="265"/>
        <v>4005.1101382850284</v>
      </c>
      <c r="O1155" s="13">
        <f>Arrivals!I1155</f>
        <v>1.9493040821854164</v>
      </c>
      <c r="P1155" s="14">
        <f t="shared" si="266"/>
        <v>4007.0594423672137</v>
      </c>
      <c r="Q1155" s="14">
        <f t="shared" si="267"/>
        <v>70.382608002901179</v>
      </c>
      <c r="R1155" s="14">
        <f t="shared" si="268"/>
        <v>44.413303920715862</v>
      </c>
      <c r="S1155" s="14">
        <f t="shared" si="269"/>
        <v>0</v>
      </c>
      <c r="T1155" s="14">
        <f t="shared" si="270"/>
        <v>0</v>
      </c>
      <c r="U1155" s="14">
        <f t="shared" si="271"/>
        <v>44.413303920715862</v>
      </c>
      <c r="V1155" t="str">
        <f>IF(MOD(C1155-Settings!$B$32,Settings!$B$33)&lt;Settings!$B$30,"Up","Down")</f>
        <v>Up</v>
      </c>
      <c r="W1155" s="15">
        <f>IF(OR(E1155&gt;Settings!$B$30,Q1155&gt;Settings!$B$37),0,1)</f>
        <v>1</v>
      </c>
      <c r="X1155" s="15">
        <f>IF(AND(W1155=1,Q1155&lt;=Settings!$B$36),1,0)</f>
        <v>1</v>
      </c>
    </row>
    <row r="1156" spans="1:24" x14ac:dyDescent="0.25">
      <c r="A1156">
        <v>10</v>
      </c>
      <c r="B1156">
        <v>71</v>
      </c>
      <c r="C1156" s="13">
        <f>Arrivals!F1156</f>
        <v>4008.9085831574762</v>
      </c>
      <c r="D1156" s="13">
        <f>Arrivals!K1156</f>
        <v>300</v>
      </c>
      <c r="E1156" s="14">
        <f>D1156*8/Settings!$B$28+Settings!$B$29</f>
        <v>24.02</v>
      </c>
      <c r="F1156" s="14">
        <f t="shared" si="261"/>
        <v>4008.9085831574762</v>
      </c>
      <c r="G1156" s="14">
        <f t="shared" si="274"/>
        <v>4005.1101382850284</v>
      </c>
      <c r="H1156" s="14">
        <f t="shared" si="262"/>
        <v>4008.9085831574762</v>
      </c>
      <c r="I1156" s="14">
        <f>MOD(H1156-Settings!$B$32,Settings!$B$33)</f>
        <v>408.90858315747619</v>
      </c>
      <c r="J1156" s="14">
        <f>IF(I1156&lt;Settings!$B$30,IF(Settings!$B$30-I1156&gt;=E1156,H1156,H1156+(Settings!$B$30-I1156)+Settings!$B$31),H1156+(Settings!$B$33-I1156))</f>
        <v>4008.9085831574762</v>
      </c>
      <c r="K1156" s="14">
        <f t="shared" si="263"/>
        <v>4032.9285831574762</v>
      </c>
      <c r="L1156" s="14">
        <f t="shared" si="264"/>
        <v>4032.9285831574762</v>
      </c>
      <c r="M1156" s="14">
        <f t="shared" si="275"/>
        <v>4007.0594423672137</v>
      </c>
      <c r="N1156" s="14">
        <f t="shared" si="265"/>
        <v>4032.9285831574762</v>
      </c>
      <c r="O1156" s="13">
        <f>Arrivals!I1156</f>
        <v>7.6551728603745595E-2</v>
      </c>
      <c r="P1156" s="14">
        <f t="shared" si="266"/>
        <v>4033.0051348860798</v>
      </c>
      <c r="Q1156" s="14">
        <f t="shared" si="267"/>
        <v>24.096551728603572</v>
      </c>
      <c r="R1156" s="14">
        <f t="shared" si="268"/>
        <v>0</v>
      </c>
      <c r="S1156" s="14">
        <f t="shared" si="269"/>
        <v>0</v>
      </c>
      <c r="T1156" s="14">
        <f t="shared" si="270"/>
        <v>0</v>
      </c>
      <c r="U1156" s="14">
        <f t="shared" si="271"/>
        <v>0</v>
      </c>
      <c r="V1156" t="str">
        <f>IF(MOD(C1156-Settings!$B$32,Settings!$B$33)&lt;Settings!$B$30,"Up","Down")</f>
        <v>Up</v>
      </c>
      <c r="W1156" s="15">
        <f>IF(OR(E1156&gt;Settings!$B$30,Q1156&gt;Settings!$B$37),0,1)</f>
        <v>1</v>
      </c>
      <c r="X1156" s="15">
        <f>IF(AND(W1156=1,Q1156&lt;=Settings!$B$36),1,0)</f>
        <v>1</v>
      </c>
    </row>
    <row r="1157" spans="1:24" x14ac:dyDescent="0.25">
      <c r="A1157">
        <v>10</v>
      </c>
      <c r="B1157">
        <v>72</v>
      </c>
      <c r="C1157" s="13">
        <f>Arrivals!F1157</f>
        <v>4034.1770443099745</v>
      </c>
      <c r="D1157" s="13">
        <f>Arrivals!K1157</f>
        <v>300</v>
      </c>
      <c r="E1157" s="14">
        <f>D1157*8/Settings!$B$28+Settings!$B$29</f>
        <v>24.02</v>
      </c>
      <c r="F1157" s="14">
        <f t="shared" si="261"/>
        <v>4034.1770443099745</v>
      </c>
      <c r="G1157" s="14">
        <f t="shared" si="274"/>
        <v>4032.9285831574762</v>
      </c>
      <c r="H1157" s="14">
        <f t="shared" si="262"/>
        <v>4034.1770443099745</v>
      </c>
      <c r="I1157" s="14">
        <f>MOD(H1157-Settings!$B$32,Settings!$B$33)</f>
        <v>434.17704430997446</v>
      </c>
      <c r="J1157" s="14">
        <f>IF(I1157&lt;Settings!$B$30,IF(Settings!$B$30-I1157&gt;=E1157,H1157,H1157+(Settings!$B$30-I1157)+Settings!$B$31),H1157+(Settings!$B$33-I1157))</f>
        <v>4034.1770443099745</v>
      </c>
      <c r="K1157" s="14">
        <f t="shared" si="263"/>
        <v>4058.1970443099744</v>
      </c>
      <c r="L1157" s="14">
        <f t="shared" si="264"/>
        <v>4058.1970443099744</v>
      </c>
      <c r="M1157" s="14">
        <f t="shared" si="275"/>
        <v>4033.0051348860798</v>
      </c>
      <c r="N1157" s="14">
        <f t="shared" si="265"/>
        <v>4058.1970443099744</v>
      </c>
      <c r="O1157" s="13">
        <f>Arrivals!I1157</f>
        <v>3.5947571787031172</v>
      </c>
      <c r="P1157" s="14">
        <f t="shared" si="266"/>
        <v>4061.7918014886777</v>
      </c>
      <c r="Q1157" s="14">
        <f t="shared" si="267"/>
        <v>27.614757178703258</v>
      </c>
      <c r="R1157" s="14">
        <f t="shared" si="268"/>
        <v>0</v>
      </c>
      <c r="S1157" s="14">
        <f t="shared" si="269"/>
        <v>0</v>
      </c>
      <c r="T1157" s="14">
        <f t="shared" si="270"/>
        <v>0</v>
      </c>
      <c r="U1157" s="14">
        <f t="shared" si="271"/>
        <v>0</v>
      </c>
      <c r="V1157" t="str">
        <f>IF(MOD(C1157-Settings!$B$32,Settings!$B$33)&lt;Settings!$B$30,"Up","Down")</f>
        <v>Up</v>
      </c>
      <c r="W1157" s="15">
        <f>IF(OR(E1157&gt;Settings!$B$30,Q1157&gt;Settings!$B$37),0,1)</f>
        <v>1</v>
      </c>
      <c r="X1157" s="15">
        <f>IF(AND(W1157=1,Q1157&lt;=Settings!$B$36),1,0)</f>
        <v>1</v>
      </c>
    </row>
    <row r="1158" spans="1:24" x14ac:dyDescent="0.25">
      <c r="A1158">
        <v>10</v>
      </c>
      <c r="B1158">
        <v>73</v>
      </c>
      <c r="C1158" s="13">
        <f>Arrivals!F1158</f>
        <v>4090.2401355511288</v>
      </c>
      <c r="D1158" s="13">
        <f>Arrivals!K1158</f>
        <v>300</v>
      </c>
      <c r="E1158" s="14">
        <f>D1158*8/Settings!$B$28+Settings!$B$29</f>
        <v>24.02</v>
      </c>
      <c r="F1158" s="14">
        <f t="shared" ref="F1158:F1205" si="276">C1158</f>
        <v>4090.2401355511288</v>
      </c>
      <c r="G1158" s="14">
        <f t="shared" si="274"/>
        <v>4058.1970443099744</v>
      </c>
      <c r="H1158" s="14">
        <f t="shared" ref="H1158:H1205" si="277">MAX(F1158,G1158)</f>
        <v>4090.2401355511288</v>
      </c>
      <c r="I1158" s="14">
        <f>MOD(H1158-Settings!$B$32,Settings!$B$33)</f>
        <v>490.24013555112879</v>
      </c>
      <c r="J1158" s="14">
        <f>IF(I1158&lt;Settings!$B$30,IF(Settings!$B$30-I1158&gt;=E1158,H1158,H1158+(Settings!$B$30-I1158)+Settings!$B$31),H1158+(Settings!$B$33-I1158))</f>
        <v>4090.2401355511288</v>
      </c>
      <c r="K1158" s="14">
        <f t="shared" ref="K1158:K1205" si="278">J1158+E1158</f>
        <v>4114.2601355511288</v>
      </c>
      <c r="L1158" s="14">
        <f t="shared" ref="L1158:L1205" si="279">K1158</f>
        <v>4114.2601355511288</v>
      </c>
      <c r="M1158" s="14">
        <f t="shared" si="275"/>
        <v>4061.7918014886777</v>
      </c>
      <c r="N1158" s="14">
        <f t="shared" ref="N1158:N1205" si="280">MAX(L1158,M1158)</f>
        <v>4114.2601355511288</v>
      </c>
      <c r="O1158" s="13">
        <f>Arrivals!I1158</f>
        <v>6.8931971564910341</v>
      </c>
      <c r="P1158" s="14">
        <f t="shared" ref="P1158:P1205" si="281">N1158+O1158</f>
        <v>4121.1533327076195</v>
      </c>
      <c r="Q1158" s="14">
        <f t="shared" ref="Q1158:Q1205" si="282">P1158-C1158</f>
        <v>30.913197156490696</v>
      </c>
      <c r="R1158" s="14">
        <f t="shared" ref="R1158:R1205" si="283">H1158-F1158</f>
        <v>0</v>
      </c>
      <c r="S1158" s="14">
        <f t="shared" ref="S1158:S1205" si="284">J1158-H1158</f>
        <v>0</v>
      </c>
      <c r="T1158" s="14">
        <f t="shared" ref="T1158:T1205" si="285">N1158-L1158</f>
        <v>0</v>
      </c>
      <c r="U1158" s="14">
        <f t="shared" ref="U1158:U1205" si="286">R1158+S1158+T1158</f>
        <v>0</v>
      </c>
      <c r="V1158" t="str">
        <f>IF(MOD(C1158-Settings!$B$32,Settings!$B$33)&lt;Settings!$B$30,"Up","Down")</f>
        <v>Up</v>
      </c>
      <c r="W1158" s="15">
        <f>IF(OR(E1158&gt;Settings!$B$30,Q1158&gt;Settings!$B$37),0,1)</f>
        <v>1</v>
      </c>
      <c r="X1158" s="15">
        <f>IF(AND(W1158=1,Q1158&lt;=Settings!$B$36),1,0)</f>
        <v>1</v>
      </c>
    </row>
    <row r="1159" spans="1:24" x14ac:dyDescent="0.25">
      <c r="A1159">
        <v>10</v>
      </c>
      <c r="B1159">
        <v>74</v>
      </c>
      <c r="C1159" s="13">
        <f>Arrivals!F1159</f>
        <v>4173.24019854378</v>
      </c>
      <c r="D1159" s="13">
        <f>Arrivals!K1159</f>
        <v>300</v>
      </c>
      <c r="E1159" s="14">
        <f>D1159*8/Settings!$B$28+Settings!$B$29</f>
        <v>24.02</v>
      </c>
      <c r="F1159" s="14">
        <f t="shared" si="276"/>
        <v>4173.24019854378</v>
      </c>
      <c r="G1159" s="14">
        <f t="shared" si="274"/>
        <v>4114.2601355511288</v>
      </c>
      <c r="H1159" s="14">
        <f t="shared" si="277"/>
        <v>4173.24019854378</v>
      </c>
      <c r="I1159" s="14">
        <f>MOD(H1159-Settings!$B$32,Settings!$B$33)</f>
        <v>573.24019854378002</v>
      </c>
      <c r="J1159" s="14">
        <f>IF(I1159&lt;Settings!$B$30,IF(Settings!$B$30-I1159&gt;=E1159,H1159,H1159+(Settings!$B$30-I1159)+Settings!$B$31),H1159+(Settings!$B$33-I1159))</f>
        <v>4173.24019854378</v>
      </c>
      <c r="K1159" s="14">
        <f t="shared" si="278"/>
        <v>4197.2601985437805</v>
      </c>
      <c r="L1159" s="14">
        <f t="shared" si="279"/>
        <v>4197.2601985437805</v>
      </c>
      <c r="M1159" s="14">
        <f t="shared" si="275"/>
        <v>4121.1533327076195</v>
      </c>
      <c r="N1159" s="14">
        <f t="shared" si="280"/>
        <v>4197.2601985437805</v>
      </c>
      <c r="O1159" s="13">
        <f>Arrivals!I1159</f>
        <v>1.7127713531500224</v>
      </c>
      <c r="P1159" s="14">
        <f t="shared" si="281"/>
        <v>4198.9729698969304</v>
      </c>
      <c r="Q1159" s="14">
        <f t="shared" si="282"/>
        <v>25.732771353150383</v>
      </c>
      <c r="R1159" s="14">
        <f t="shared" si="283"/>
        <v>0</v>
      </c>
      <c r="S1159" s="14">
        <f t="shared" si="284"/>
        <v>0</v>
      </c>
      <c r="T1159" s="14">
        <f t="shared" si="285"/>
        <v>0</v>
      </c>
      <c r="U1159" s="14">
        <f t="shared" si="286"/>
        <v>0</v>
      </c>
      <c r="V1159" t="str">
        <f>IF(MOD(C1159-Settings!$B$32,Settings!$B$33)&lt;Settings!$B$30,"Up","Down")</f>
        <v>Up</v>
      </c>
      <c r="W1159" s="15">
        <f>IF(OR(E1159&gt;Settings!$B$30,Q1159&gt;Settings!$B$37),0,1)</f>
        <v>1</v>
      </c>
      <c r="X1159" s="15">
        <f>IF(AND(W1159=1,Q1159&lt;=Settings!$B$36),1,0)</f>
        <v>1</v>
      </c>
    </row>
    <row r="1160" spans="1:24" x14ac:dyDescent="0.25">
      <c r="A1160">
        <v>10</v>
      </c>
      <c r="B1160">
        <v>75</v>
      </c>
      <c r="C1160" s="13">
        <f>Arrivals!F1160</f>
        <v>4268.1752188738474</v>
      </c>
      <c r="D1160" s="13">
        <f>Arrivals!K1160</f>
        <v>300</v>
      </c>
      <c r="E1160" s="14">
        <f>D1160*8/Settings!$B$28+Settings!$B$29</f>
        <v>24.02</v>
      </c>
      <c r="F1160" s="14">
        <f t="shared" si="276"/>
        <v>4268.1752188738474</v>
      </c>
      <c r="G1160" s="14">
        <f t="shared" si="274"/>
        <v>4197.2601985437805</v>
      </c>
      <c r="H1160" s="14">
        <f t="shared" si="277"/>
        <v>4268.1752188738474</v>
      </c>
      <c r="I1160" s="14">
        <f>MOD(H1160-Settings!$B$32,Settings!$B$33)</f>
        <v>668.17521887384737</v>
      </c>
      <c r="J1160" s="14">
        <f>IF(I1160&lt;Settings!$B$30,IF(Settings!$B$30-I1160&gt;=E1160,H1160,H1160+(Settings!$B$30-I1160)+Settings!$B$31),H1160+(Settings!$B$33-I1160))</f>
        <v>4320</v>
      </c>
      <c r="K1160" s="14">
        <f t="shared" si="278"/>
        <v>4344.0200000000004</v>
      </c>
      <c r="L1160" s="14">
        <f t="shared" si="279"/>
        <v>4344.0200000000004</v>
      </c>
      <c r="M1160" s="14">
        <f t="shared" si="275"/>
        <v>4198.9729698969304</v>
      </c>
      <c r="N1160" s="14">
        <f t="shared" si="280"/>
        <v>4344.0200000000004</v>
      </c>
      <c r="O1160" s="13">
        <f>Arrivals!I1160</f>
        <v>0.50175482932633297</v>
      </c>
      <c r="P1160" s="14">
        <f t="shared" si="281"/>
        <v>4344.5217548293267</v>
      </c>
      <c r="Q1160" s="14">
        <f t="shared" si="282"/>
        <v>76.346535955479339</v>
      </c>
      <c r="R1160" s="14">
        <f t="shared" si="283"/>
        <v>0</v>
      </c>
      <c r="S1160" s="14">
        <f t="shared" si="284"/>
        <v>51.824781126152629</v>
      </c>
      <c r="T1160" s="14">
        <f t="shared" si="285"/>
        <v>0</v>
      </c>
      <c r="U1160" s="14">
        <f t="shared" si="286"/>
        <v>51.824781126152629</v>
      </c>
      <c r="V1160" t="str">
        <f>IF(MOD(C1160-Settings!$B$32,Settings!$B$33)&lt;Settings!$B$30,"Up","Down")</f>
        <v>Down</v>
      </c>
      <c r="W1160" s="15">
        <f>IF(OR(E1160&gt;Settings!$B$30,Q1160&gt;Settings!$B$37),0,1)</f>
        <v>1</v>
      </c>
      <c r="X1160" s="15">
        <f>IF(AND(W1160=1,Q1160&lt;=Settings!$B$36),1,0)</f>
        <v>1</v>
      </c>
    </row>
    <row r="1161" spans="1:24" x14ac:dyDescent="0.25">
      <c r="A1161">
        <v>10</v>
      </c>
      <c r="B1161">
        <v>76</v>
      </c>
      <c r="C1161" s="13">
        <f>Arrivals!F1161</f>
        <v>4458.439625996687</v>
      </c>
      <c r="D1161" s="13">
        <f>Arrivals!K1161</f>
        <v>300</v>
      </c>
      <c r="E1161" s="14">
        <f>D1161*8/Settings!$B$28+Settings!$B$29</f>
        <v>24.02</v>
      </c>
      <c r="F1161" s="14">
        <f t="shared" si="276"/>
        <v>4458.439625996687</v>
      </c>
      <c r="G1161" s="14">
        <f t="shared" si="274"/>
        <v>4344.0200000000004</v>
      </c>
      <c r="H1161" s="14">
        <f t="shared" si="277"/>
        <v>4458.439625996687</v>
      </c>
      <c r="I1161" s="14">
        <f>MOD(H1161-Settings!$B$32,Settings!$B$33)</f>
        <v>138.43962599668703</v>
      </c>
      <c r="J1161" s="14">
        <f>IF(I1161&lt;Settings!$B$30,IF(Settings!$B$30-I1161&gt;=E1161,H1161,H1161+(Settings!$B$30-I1161)+Settings!$B$31),H1161+(Settings!$B$33-I1161))</f>
        <v>4458.439625996687</v>
      </c>
      <c r="K1161" s="14">
        <f t="shared" si="278"/>
        <v>4482.4596259966875</v>
      </c>
      <c r="L1161" s="14">
        <f t="shared" si="279"/>
        <v>4482.4596259966875</v>
      </c>
      <c r="M1161" s="14">
        <f t="shared" si="275"/>
        <v>4344.5217548293267</v>
      </c>
      <c r="N1161" s="14">
        <f t="shared" si="280"/>
        <v>4482.4596259966875</v>
      </c>
      <c r="O1161" s="13">
        <f>Arrivals!I1161</f>
        <v>1.9127452984773183</v>
      </c>
      <c r="P1161" s="14">
        <f t="shared" si="281"/>
        <v>4484.3723712951651</v>
      </c>
      <c r="Q1161" s="14">
        <f t="shared" si="282"/>
        <v>25.932745298478039</v>
      </c>
      <c r="R1161" s="14">
        <f t="shared" si="283"/>
        <v>0</v>
      </c>
      <c r="S1161" s="14">
        <f t="shared" si="284"/>
        <v>0</v>
      </c>
      <c r="T1161" s="14">
        <f t="shared" si="285"/>
        <v>0</v>
      </c>
      <c r="U1161" s="14">
        <f t="shared" si="286"/>
        <v>0</v>
      </c>
      <c r="V1161" t="str">
        <f>IF(MOD(C1161-Settings!$B$32,Settings!$B$33)&lt;Settings!$B$30,"Up","Down")</f>
        <v>Up</v>
      </c>
      <c r="W1161" s="15">
        <f>IF(OR(E1161&gt;Settings!$B$30,Q1161&gt;Settings!$B$37),0,1)</f>
        <v>1</v>
      </c>
      <c r="X1161" s="15">
        <f>IF(AND(W1161=1,Q1161&lt;=Settings!$B$36),1,0)</f>
        <v>1</v>
      </c>
    </row>
    <row r="1162" spans="1:24" x14ac:dyDescent="0.25">
      <c r="A1162">
        <v>10</v>
      </c>
      <c r="B1162">
        <v>77</v>
      </c>
      <c r="C1162" s="13">
        <f>Arrivals!F1162</f>
        <v>4555.8919260575394</v>
      </c>
      <c r="D1162" s="13">
        <f>Arrivals!K1162</f>
        <v>300</v>
      </c>
      <c r="E1162" s="14">
        <f>D1162*8/Settings!$B$28+Settings!$B$29</f>
        <v>24.02</v>
      </c>
      <c r="F1162" s="14">
        <f t="shared" si="276"/>
        <v>4555.8919260575394</v>
      </c>
      <c r="G1162" s="14">
        <f t="shared" si="274"/>
        <v>4482.4596259966875</v>
      </c>
      <c r="H1162" s="14">
        <f t="shared" si="277"/>
        <v>4555.8919260575394</v>
      </c>
      <c r="I1162" s="14">
        <f>MOD(H1162-Settings!$B$32,Settings!$B$33)</f>
        <v>235.89192605753942</v>
      </c>
      <c r="J1162" s="14">
        <f>IF(I1162&lt;Settings!$B$30,IF(Settings!$B$30-I1162&gt;=E1162,H1162,H1162+(Settings!$B$30-I1162)+Settings!$B$31),H1162+(Settings!$B$33-I1162))</f>
        <v>4555.8919260575394</v>
      </c>
      <c r="K1162" s="14">
        <f t="shared" si="278"/>
        <v>4579.9119260575399</v>
      </c>
      <c r="L1162" s="14">
        <f t="shared" si="279"/>
        <v>4579.9119260575399</v>
      </c>
      <c r="M1162" s="14">
        <f t="shared" si="275"/>
        <v>4484.3723712951651</v>
      </c>
      <c r="N1162" s="14">
        <f t="shared" si="280"/>
        <v>4579.9119260575399</v>
      </c>
      <c r="O1162" s="13">
        <f>Arrivals!I1162</f>
        <v>1.0371033355499266</v>
      </c>
      <c r="P1162" s="14">
        <f t="shared" si="281"/>
        <v>4580.9490293930894</v>
      </c>
      <c r="Q1162" s="14">
        <f t="shared" si="282"/>
        <v>25.057103335549982</v>
      </c>
      <c r="R1162" s="14">
        <f t="shared" si="283"/>
        <v>0</v>
      </c>
      <c r="S1162" s="14">
        <f t="shared" si="284"/>
        <v>0</v>
      </c>
      <c r="T1162" s="14">
        <f t="shared" si="285"/>
        <v>0</v>
      </c>
      <c r="U1162" s="14">
        <f t="shared" si="286"/>
        <v>0</v>
      </c>
      <c r="V1162" t="str">
        <f>IF(MOD(C1162-Settings!$B$32,Settings!$B$33)&lt;Settings!$B$30,"Up","Down")</f>
        <v>Up</v>
      </c>
      <c r="W1162" s="15">
        <f>IF(OR(E1162&gt;Settings!$B$30,Q1162&gt;Settings!$B$37),0,1)</f>
        <v>1</v>
      </c>
      <c r="X1162" s="15">
        <f>IF(AND(W1162=1,Q1162&lt;=Settings!$B$36),1,0)</f>
        <v>1</v>
      </c>
    </row>
    <row r="1163" spans="1:24" x14ac:dyDescent="0.25">
      <c r="A1163">
        <v>10</v>
      </c>
      <c r="B1163">
        <v>78</v>
      </c>
      <c r="C1163" s="13">
        <f>Arrivals!F1163</f>
        <v>4679.8876794018724</v>
      </c>
      <c r="D1163" s="13">
        <f>Arrivals!K1163</f>
        <v>300</v>
      </c>
      <c r="E1163" s="14">
        <f>D1163*8/Settings!$B$28+Settings!$B$29</f>
        <v>24.02</v>
      </c>
      <c r="F1163" s="14">
        <f t="shared" si="276"/>
        <v>4679.8876794018724</v>
      </c>
      <c r="G1163" s="14">
        <f t="shared" si="274"/>
        <v>4579.9119260575399</v>
      </c>
      <c r="H1163" s="14">
        <f t="shared" si="277"/>
        <v>4679.8876794018724</v>
      </c>
      <c r="I1163" s="14">
        <f>MOD(H1163-Settings!$B$32,Settings!$B$33)</f>
        <v>359.88767940187245</v>
      </c>
      <c r="J1163" s="14">
        <f>IF(I1163&lt;Settings!$B$30,IF(Settings!$B$30-I1163&gt;=E1163,H1163,H1163+(Settings!$B$30-I1163)+Settings!$B$31),H1163+(Settings!$B$33-I1163))</f>
        <v>4679.8876794018724</v>
      </c>
      <c r="K1163" s="14">
        <f t="shared" si="278"/>
        <v>4703.9076794018729</v>
      </c>
      <c r="L1163" s="14">
        <f t="shared" si="279"/>
        <v>4703.9076794018729</v>
      </c>
      <c r="M1163" s="14">
        <f t="shared" si="275"/>
        <v>4580.9490293930894</v>
      </c>
      <c r="N1163" s="14">
        <f t="shared" si="280"/>
        <v>4703.9076794018729</v>
      </c>
      <c r="O1163" s="13">
        <f>Arrivals!I1163</f>
        <v>3.1770323284722211</v>
      </c>
      <c r="P1163" s="14">
        <f t="shared" si="281"/>
        <v>4707.0847117303447</v>
      </c>
      <c r="Q1163" s="14">
        <f t="shared" si="282"/>
        <v>27.197032328472233</v>
      </c>
      <c r="R1163" s="14">
        <f t="shared" si="283"/>
        <v>0</v>
      </c>
      <c r="S1163" s="14">
        <f t="shared" si="284"/>
        <v>0</v>
      </c>
      <c r="T1163" s="14">
        <f t="shared" si="285"/>
        <v>0</v>
      </c>
      <c r="U1163" s="14">
        <f t="shared" si="286"/>
        <v>0</v>
      </c>
      <c r="V1163" t="str">
        <f>IF(MOD(C1163-Settings!$B$32,Settings!$B$33)&lt;Settings!$B$30,"Up","Down")</f>
        <v>Up</v>
      </c>
      <c r="W1163" s="15">
        <f>IF(OR(E1163&gt;Settings!$B$30,Q1163&gt;Settings!$B$37),0,1)</f>
        <v>1</v>
      </c>
      <c r="X1163" s="15">
        <f>IF(AND(W1163=1,Q1163&lt;=Settings!$B$36),1,0)</f>
        <v>1</v>
      </c>
    </row>
    <row r="1164" spans="1:24" x14ac:dyDescent="0.25">
      <c r="A1164">
        <v>10</v>
      </c>
      <c r="B1164">
        <v>79</v>
      </c>
      <c r="C1164" s="13">
        <f>Arrivals!F1164</f>
        <v>4879.0284656857139</v>
      </c>
      <c r="D1164" s="13">
        <f>Arrivals!K1164</f>
        <v>300</v>
      </c>
      <c r="E1164" s="14">
        <f>D1164*8/Settings!$B$28+Settings!$B$29</f>
        <v>24.02</v>
      </c>
      <c r="F1164" s="14">
        <f t="shared" si="276"/>
        <v>4879.0284656857139</v>
      </c>
      <c r="G1164" s="14">
        <f t="shared" si="274"/>
        <v>4703.9076794018729</v>
      </c>
      <c r="H1164" s="14">
        <f t="shared" si="277"/>
        <v>4879.0284656857139</v>
      </c>
      <c r="I1164" s="14">
        <f>MOD(H1164-Settings!$B$32,Settings!$B$33)</f>
        <v>559.02846568571385</v>
      </c>
      <c r="J1164" s="14">
        <f>IF(I1164&lt;Settings!$B$30,IF(Settings!$B$30-I1164&gt;=E1164,H1164,H1164+(Settings!$B$30-I1164)+Settings!$B$31),H1164+(Settings!$B$33-I1164))</f>
        <v>4879.0284656857139</v>
      </c>
      <c r="K1164" s="14">
        <f t="shared" si="278"/>
        <v>4903.0484656857143</v>
      </c>
      <c r="L1164" s="14">
        <f t="shared" si="279"/>
        <v>4903.0484656857143</v>
      </c>
      <c r="M1164" s="14">
        <f t="shared" si="275"/>
        <v>4707.0847117303447</v>
      </c>
      <c r="N1164" s="14">
        <f t="shared" si="280"/>
        <v>4903.0484656857143</v>
      </c>
      <c r="O1164" s="13">
        <f>Arrivals!I1164</f>
        <v>4.0993138846623705</v>
      </c>
      <c r="P1164" s="14">
        <f t="shared" si="281"/>
        <v>4907.1477795703768</v>
      </c>
      <c r="Q1164" s="14">
        <f t="shared" si="282"/>
        <v>28.119313884662915</v>
      </c>
      <c r="R1164" s="14">
        <f t="shared" si="283"/>
        <v>0</v>
      </c>
      <c r="S1164" s="14">
        <f t="shared" si="284"/>
        <v>0</v>
      </c>
      <c r="T1164" s="14">
        <f t="shared" si="285"/>
        <v>0</v>
      </c>
      <c r="U1164" s="14">
        <f t="shared" si="286"/>
        <v>0</v>
      </c>
      <c r="V1164" t="str">
        <f>IF(MOD(C1164-Settings!$B$32,Settings!$B$33)&lt;Settings!$B$30,"Up","Down")</f>
        <v>Up</v>
      </c>
      <c r="W1164" s="15">
        <f>IF(OR(E1164&gt;Settings!$B$30,Q1164&gt;Settings!$B$37),0,1)</f>
        <v>1</v>
      </c>
      <c r="X1164" s="15">
        <f>IF(AND(W1164=1,Q1164&lt;=Settings!$B$36),1,0)</f>
        <v>1</v>
      </c>
    </row>
    <row r="1165" spans="1:24" x14ac:dyDescent="0.25">
      <c r="A1165">
        <v>10</v>
      </c>
      <c r="B1165">
        <v>80</v>
      </c>
      <c r="C1165" s="13">
        <f>Arrivals!F1165</f>
        <v>4969.7134705597291</v>
      </c>
      <c r="D1165" s="13">
        <f>Arrivals!K1165</f>
        <v>300</v>
      </c>
      <c r="E1165" s="14">
        <f>D1165*8/Settings!$B$28+Settings!$B$29</f>
        <v>24.02</v>
      </c>
      <c r="F1165" s="14">
        <f t="shared" si="276"/>
        <v>4969.7134705597291</v>
      </c>
      <c r="G1165" s="14">
        <f t="shared" si="274"/>
        <v>4903.0484656857143</v>
      </c>
      <c r="H1165" s="14">
        <f t="shared" si="277"/>
        <v>4969.7134705597291</v>
      </c>
      <c r="I1165" s="14">
        <f>MOD(H1165-Settings!$B$32,Settings!$B$33)</f>
        <v>649.7134705597291</v>
      </c>
      <c r="J1165" s="14">
        <f>IF(I1165&lt;Settings!$B$30,IF(Settings!$B$30-I1165&gt;=E1165,H1165,H1165+(Settings!$B$30-I1165)+Settings!$B$31),H1165+(Settings!$B$33-I1165))</f>
        <v>5040</v>
      </c>
      <c r="K1165" s="14">
        <f t="shared" si="278"/>
        <v>5064.0200000000004</v>
      </c>
      <c r="L1165" s="14">
        <f t="shared" si="279"/>
        <v>5064.0200000000004</v>
      </c>
      <c r="M1165" s="14">
        <f t="shared" si="275"/>
        <v>4907.1477795703768</v>
      </c>
      <c r="N1165" s="14">
        <f t="shared" si="280"/>
        <v>5064.0200000000004</v>
      </c>
      <c r="O1165" s="13">
        <f>Arrivals!I1165</f>
        <v>4.4754421986175874</v>
      </c>
      <c r="P1165" s="14">
        <f t="shared" si="281"/>
        <v>5068.4954421986176</v>
      </c>
      <c r="Q1165" s="14">
        <f t="shared" si="282"/>
        <v>98.781971638888535</v>
      </c>
      <c r="R1165" s="14">
        <f t="shared" si="283"/>
        <v>0</v>
      </c>
      <c r="S1165" s="14">
        <f t="shared" si="284"/>
        <v>70.286529440270897</v>
      </c>
      <c r="T1165" s="14">
        <f t="shared" si="285"/>
        <v>0</v>
      </c>
      <c r="U1165" s="14">
        <f t="shared" si="286"/>
        <v>70.286529440270897</v>
      </c>
      <c r="V1165" t="str">
        <f>IF(MOD(C1165-Settings!$B$32,Settings!$B$33)&lt;Settings!$B$30,"Up","Down")</f>
        <v>Down</v>
      </c>
      <c r="W1165" s="15">
        <f>IF(OR(E1165&gt;Settings!$B$30,Q1165&gt;Settings!$B$37),0,1)</f>
        <v>1</v>
      </c>
      <c r="X1165" s="15">
        <f>IF(AND(W1165=1,Q1165&lt;=Settings!$B$36),1,0)</f>
        <v>1</v>
      </c>
    </row>
    <row r="1166" spans="1:24" x14ac:dyDescent="0.25">
      <c r="A1166">
        <v>10</v>
      </c>
      <c r="B1166">
        <v>81</v>
      </c>
      <c r="C1166" s="13">
        <f>Arrivals!F1166</f>
        <v>5002.6485737763051</v>
      </c>
      <c r="D1166" s="13">
        <f>Arrivals!K1166</f>
        <v>300</v>
      </c>
      <c r="E1166" s="14">
        <f>D1166*8/Settings!$B$28+Settings!$B$29</f>
        <v>24.02</v>
      </c>
      <c r="F1166" s="14">
        <f t="shared" si="276"/>
        <v>5002.6485737763051</v>
      </c>
      <c r="G1166" s="14">
        <f t="shared" si="274"/>
        <v>5064.0200000000004</v>
      </c>
      <c r="H1166" s="14">
        <f t="shared" si="277"/>
        <v>5064.0200000000004</v>
      </c>
      <c r="I1166" s="14">
        <f>MOD(H1166-Settings!$B$32,Settings!$B$33)</f>
        <v>24.020000000000437</v>
      </c>
      <c r="J1166" s="14">
        <f>IF(I1166&lt;Settings!$B$30,IF(Settings!$B$30-I1166&gt;=E1166,H1166,H1166+(Settings!$B$30-I1166)+Settings!$B$31),H1166+(Settings!$B$33-I1166))</f>
        <v>5064.0200000000004</v>
      </c>
      <c r="K1166" s="14">
        <f t="shared" si="278"/>
        <v>5088.0400000000009</v>
      </c>
      <c r="L1166" s="14">
        <f t="shared" si="279"/>
        <v>5088.0400000000009</v>
      </c>
      <c r="M1166" s="14">
        <f t="shared" si="275"/>
        <v>5068.4954421986176</v>
      </c>
      <c r="N1166" s="14">
        <f t="shared" si="280"/>
        <v>5088.0400000000009</v>
      </c>
      <c r="O1166" s="13">
        <f>Arrivals!I1166</f>
        <v>13.234145061959257</v>
      </c>
      <c r="P1166" s="14">
        <f t="shared" si="281"/>
        <v>5101.2741450619606</v>
      </c>
      <c r="Q1166" s="14">
        <f t="shared" si="282"/>
        <v>98.625571285655496</v>
      </c>
      <c r="R1166" s="14">
        <f t="shared" si="283"/>
        <v>61.37142622369538</v>
      </c>
      <c r="S1166" s="14">
        <f t="shared" si="284"/>
        <v>0</v>
      </c>
      <c r="T1166" s="14">
        <f t="shared" si="285"/>
        <v>0</v>
      </c>
      <c r="U1166" s="14">
        <f t="shared" si="286"/>
        <v>61.37142622369538</v>
      </c>
      <c r="V1166" t="str">
        <f>IF(MOD(C1166-Settings!$B$32,Settings!$B$33)&lt;Settings!$B$30,"Up","Down")</f>
        <v>Down</v>
      </c>
      <c r="W1166" s="15">
        <f>IF(OR(E1166&gt;Settings!$B$30,Q1166&gt;Settings!$B$37),0,1)</f>
        <v>1</v>
      </c>
      <c r="X1166" s="15">
        <f>IF(AND(W1166=1,Q1166&lt;=Settings!$B$36),1,0)</f>
        <v>1</v>
      </c>
    </row>
    <row r="1167" spans="1:24" x14ac:dyDescent="0.25">
      <c r="A1167">
        <v>10</v>
      </c>
      <c r="B1167">
        <v>82</v>
      </c>
      <c r="C1167" s="13">
        <f>Arrivals!F1167</f>
        <v>5077.0623521587713</v>
      </c>
      <c r="D1167" s="13">
        <f>Arrivals!K1167</f>
        <v>300</v>
      </c>
      <c r="E1167" s="14">
        <f>D1167*8/Settings!$B$28+Settings!$B$29</f>
        <v>24.02</v>
      </c>
      <c r="F1167" s="14">
        <f t="shared" si="276"/>
        <v>5077.0623521587713</v>
      </c>
      <c r="G1167" s="14">
        <f t="shared" si="274"/>
        <v>5088.0400000000009</v>
      </c>
      <c r="H1167" s="14">
        <f t="shared" si="277"/>
        <v>5088.0400000000009</v>
      </c>
      <c r="I1167" s="14">
        <f>MOD(H1167-Settings!$B$32,Settings!$B$33)</f>
        <v>48.040000000000873</v>
      </c>
      <c r="J1167" s="14">
        <f>IF(I1167&lt;Settings!$B$30,IF(Settings!$B$30-I1167&gt;=E1167,H1167,H1167+(Settings!$B$30-I1167)+Settings!$B$31),H1167+(Settings!$B$33-I1167))</f>
        <v>5088.0400000000009</v>
      </c>
      <c r="K1167" s="14">
        <f t="shared" si="278"/>
        <v>5112.0600000000013</v>
      </c>
      <c r="L1167" s="14">
        <f t="shared" si="279"/>
        <v>5112.0600000000013</v>
      </c>
      <c r="M1167" s="14">
        <f t="shared" si="275"/>
        <v>5101.2741450619606</v>
      </c>
      <c r="N1167" s="14">
        <f t="shared" si="280"/>
        <v>5112.0600000000013</v>
      </c>
      <c r="O1167" s="13">
        <f>Arrivals!I1167</f>
        <v>1.8715502802237025</v>
      </c>
      <c r="P1167" s="14">
        <f t="shared" si="281"/>
        <v>5113.9315502802247</v>
      </c>
      <c r="Q1167" s="14">
        <f t="shared" si="282"/>
        <v>36.869198121453337</v>
      </c>
      <c r="R1167" s="14">
        <f t="shared" si="283"/>
        <v>10.977647841229555</v>
      </c>
      <c r="S1167" s="14">
        <f t="shared" si="284"/>
        <v>0</v>
      </c>
      <c r="T1167" s="14">
        <f t="shared" si="285"/>
        <v>0</v>
      </c>
      <c r="U1167" s="14">
        <f t="shared" si="286"/>
        <v>10.977647841229555</v>
      </c>
      <c r="V1167" t="str">
        <f>IF(MOD(C1167-Settings!$B$32,Settings!$B$33)&lt;Settings!$B$30,"Up","Down")</f>
        <v>Up</v>
      </c>
      <c r="W1167" s="15">
        <f>IF(OR(E1167&gt;Settings!$B$30,Q1167&gt;Settings!$B$37),0,1)</f>
        <v>1</v>
      </c>
      <c r="X1167" s="15">
        <f>IF(AND(W1167=1,Q1167&lt;=Settings!$B$36),1,0)</f>
        <v>1</v>
      </c>
    </row>
    <row r="1168" spans="1:24" x14ac:dyDescent="0.25">
      <c r="A1168">
        <v>10</v>
      </c>
      <c r="B1168">
        <v>83</v>
      </c>
      <c r="C1168" s="13">
        <f>Arrivals!F1168</f>
        <v>5111.4472955104011</v>
      </c>
      <c r="D1168" s="13">
        <f>Arrivals!K1168</f>
        <v>300</v>
      </c>
      <c r="E1168" s="14">
        <f>D1168*8/Settings!$B$28+Settings!$B$29</f>
        <v>24.02</v>
      </c>
      <c r="F1168" s="14">
        <f t="shared" si="276"/>
        <v>5111.4472955104011</v>
      </c>
      <c r="G1168" s="14">
        <f t="shared" si="274"/>
        <v>5112.0600000000013</v>
      </c>
      <c r="H1168" s="14">
        <f t="shared" si="277"/>
        <v>5112.0600000000013</v>
      </c>
      <c r="I1168" s="14">
        <f>MOD(H1168-Settings!$B$32,Settings!$B$33)</f>
        <v>72.06000000000131</v>
      </c>
      <c r="J1168" s="14">
        <f>IF(I1168&lt;Settings!$B$30,IF(Settings!$B$30-I1168&gt;=E1168,H1168,H1168+(Settings!$B$30-I1168)+Settings!$B$31),H1168+(Settings!$B$33-I1168))</f>
        <v>5112.0600000000013</v>
      </c>
      <c r="K1168" s="14">
        <f t="shared" si="278"/>
        <v>5136.0800000000017</v>
      </c>
      <c r="L1168" s="14">
        <f t="shared" si="279"/>
        <v>5136.0800000000017</v>
      </c>
      <c r="M1168" s="14">
        <f t="shared" si="275"/>
        <v>5113.9315502802247</v>
      </c>
      <c r="N1168" s="14">
        <f t="shared" si="280"/>
        <v>5136.0800000000017</v>
      </c>
      <c r="O1168" s="13">
        <f>Arrivals!I1168</f>
        <v>1.870977672652576</v>
      </c>
      <c r="P1168" s="14">
        <f t="shared" si="281"/>
        <v>5137.9509776726545</v>
      </c>
      <c r="Q1168" s="14">
        <f t="shared" si="282"/>
        <v>26.503682162253426</v>
      </c>
      <c r="R1168" s="14">
        <f t="shared" si="283"/>
        <v>0.61270448960021895</v>
      </c>
      <c r="S1168" s="14">
        <f t="shared" si="284"/>
        <v>0</v>
      </c>
      <c r="T1168" s="14">
        <f t="shared" si="285"/>
        <v>0</v>
      </c>
      <c r="U1168" s="14">
        <f t="shared" si="286"/>
        <v>0.61270448960021895</v>
      </c>
      <c r="V1168" t="str">
        <f>IF(MOD(C1168-Settings!$B$32,Settings!$B$33)&lt;Settings!$B$30,"Up","Down")</f>
        <v>Up</v>
      </c>
      <c r="W1168" s="15">
        <f>IF(OR(E1168&gt;Settings!$B$30,Q1168&gt;Settings!$B$37),0,1)</f>
        <v>1</v>
      </c>
      <c r="X1168" s="15">
        <f>IF(AND(W1168=1,Q1168&lt;=Settings!$B$36),1,0)</f>
        <v>1</v>
      </c>
    </row>
    <row r="1169" spans="1:24" x14ac:dyDescent="0.25">
      <c r="A1169">
        <v>10</v>
      </c>
      <c r="B1169">
        <v>84</v>
      </c>
      <c r="C1169" s="13">
        <f>Arrivals!F1169</f>
        <v>5149.1220022611951</v>
      </c>
      <c r="D1169" s="13">
        <f>Arrivals!K1169</f>
        <v>300</v>
      </c>
      <c r="E1169" s="14">
        <f>D1169*8/Settings!$B$28+Settings!$B$29</f>
        <v>24.02</v>
      </c>
      <c r="F1169" s="14">
        <f t="shared" si="276"/>
        <v>5149.1220022611951</v>
      </c>
      <c r="G1169" s="14">
        <f t="shared" si="274"/>
        <v>5136.0800000000017</v>
      </c>
      <c r="H1169" s="14">
        <f t="shared" si="277"/>
        <v>5149.1220022611951</v>
      </c>
      <c r="I1169" s="14">
        <f>MOD(H1169-Settings!$B$32,Settings!$B$33)</f>
        <v>109.12200226119512</v>
      </c>
      <c r="J1169" s="14">
        <f>IF(I1169&lt;Settings!$B$30,IF(Settings!$B$30-I1169&gt;=E1169,H1169,H1169+(Settings!$B$30-I1169)+Settings!$B$31),H1169+(Settings!$B$33-I1169))</f>
        <v>5149.1220022611951</v>
      </c>
      <c r="K1169" s="14">
        <f t="shared" si="278"/>
        <v>5173.1420022611956</v>
      </c>
      <c r="L1169" s="14">
        <f t="shared" si="279"/>
        <v>5173.1420022611956</v>
      </c>
      <c r="M1169" s="14">
        <f t="shared" si="275"/>
        <v>5137.9509776726545</v>
      </c>
      <c r="N1169" s="14">
        <f t="shared" si="280"/>
        <v>5173.1420022611956</v>
      </c>
      <c r="O1169" s="13">
        <f>Arrivals!I1169</f>
        <v>8.0567742213710947</v>
      </c>
      <c r="P1169" s="14">
        <f t="shared" si="281"/>
        <v>5181.1987764825662</v>
      </c>
      <c r="Q1169" s="14">
        <f t="shared" si="282"/>
        <v>32.076774221371124</v>
      </c>
      <c r="R1169" s="14">
        <f t="shared" si="283"/>
        <v>0</v>
      </c>
      <c r="S1169" s="14">
        <f t="shared" si="284"/>
        <v>0</v>
      </c>
      <c r="T1169" s="14">
        <f t="shared" si="285"/>
        <v>0</v>
      </c>
      <c r="U1169" s="14">
        <f t="shared" si="286"/>
        <v>0</v>
      </c>
      <c r="V1169" t="str">
        <f>IF(MOD(C1169-Settings!$B$32,Settings!$B$33)&lt;Settings!$B$30,"Up","Down")</f>
        <v>Up</v>
      </c>
      <c r="W1169" s="15">
        <f>IF(OR(E1169&gt;Settings!$B$30,Q1169&gt;Settings!$B$37),0,1)</f>
        <v>1</v>
      </c>
      <c r="X1169" s="15">
        <f>IF(AND(W1169=1,Q1169&lt;=Settings!$B$36),1,0)</f>
        <v>1</v>
      </c>
    </row>
    <row r="1170" spans="1:24" x14ac:dyDescent="0.25">
      <c r="A1170">
        <v>10</v>
      </c>
      <c r="B1170">
        <v>85</v>
      </c>
      <c r="C1170" s="13">
        <f>Arrivals!F1170</f>
        <v>5150.2021214750512</v>
      </c>
      <c r="D1170" s="13">
        <f>Arrivals!K1170</f>
        <v>300</v>
      </c>
      <c r="E1170" s="14">
        <f>D1170*8/Settings!$B$28+Settings!$B$29</f>
        <v>24.02</v>
      </c>
      <c r="F1170" s="14">
        <f t="shared" si="276"/>
        <v>5150.2021214750512</v>
      </c>
      <c r="G1170" s="14">
        <f t="shared" si="274"/>
        <v>5173.1420022611956</v>
      </c>
      <c r="H1170" s="14">
        <f t="shared" si="277"/>
        <v>5173.1420022611956</v>
      </c>
      <c r="I1170" s="14">
        <f>MOD(H1170-Settings!$B$32,Settings!$B$33)</f>
        <v>133.14200226119556</v>
      </c>
      <c r="J1170" s="14">
        <f>IF(I1170&lt;Settings!$B$30,IF(Settings!$B$30-I1170&gt;=E1170,H1170,H1170+(Settings!$B$30-I1170)+Settings!$B$31),H1170+(Settings!$B$33-I1170))</f>
        <v>5173.1420022611956</v>
      </c>
      <c r="K1170" s="14">
        <f t="shared" si="278"/>
        <v>5197.162002261196</v>
      </c>
      <c r="L1170" s="14">
        <f t="shared" si="279"/>
        <v>5197.162002261196</v>
      </c>
      <c r="M1170" s="14">
        <f t="shared" si="275"/>
        <v>5181.1987764825662</v>
      </c>
      <c r="N1170" s="14">
        <f t="shared" si="280"/>
        <v>5197.162002261196</v>
      </c>
      <c r="O1170" s="13">
        <f>Arrivals!I1170</f>
        <v>2.5868741988383488</v>
      </c>
      <c r="P1170" s="14">
        <f t="shared" si="281"/>
        <v>5199.7488764600339</v>
      </c>
      <c r="Q1170" s="14">
        <f t="shared" si="282"/>
        <v>49.546754984982726</v>
      </c>
      <c r="R1170" s="14">
        <f t="shared" si="283"/>
        <v>22.939880786144386</v>
      </c>
      <c r="S1170" s="14">
        <f t="shared" si="284"/>
        <v>0</v>
      </c>
      <c r="T1170" s="14">
        <f t="shared" si="285"/>
        <v>0</v>
      </c>
      <c r="U1170" s="14">
        <f t="shared" si="286"/>
        <v>22.939880786144386</v>
      </c>
      <c r="V1170" t="str">
        <f>IF(MOD(C1170-Settings!$B$32,Settings!$B$33)&lt;Settings!$B$30,"Up","Down")</f>
        <v>Up</v>
      </c>
      <c r="W1170" s="15">
        <f>IF(OR(E1170&gt;Settings!$B$30,Q1170&gt;Settings!$B$37),0,1)</f>
        <v>1</v>
      </c>
      <c r="X1170" s="15">
        <f>IF(AND(W1170=1,Q1170&lt;=Settings!$B$36),1,0)</f>
        <v>1</v>
      </c>
    </row>
    <row r="1171" spans="1:24" x14ac:dyDescent="0.25">
      <c r="A1171">
        <v>10</v>
      </c>
      <c r="B1171">
        <v>86</v>
      </c>
      <c r="C1171" s="13">
        <f>Arrivals!F1171</f>
        <v>5264.9674967363762</v>
      </c>
      <c r="D1171" s="13">
        <f>Arrivals!K1171</f>
        <v>300</v>
      </c>
      <c r="E1171" s="14">
        <f>D1171*8/Settings!$B$28+Settings!$B$29</f>
        <v>24.02</v>
      </c>
      <c r="F1171" s="14">
        <f t="shared" si="276"/>
        <v>5264.9674967363762</v>
      </c>
      <c r="G1171" s="14">
        <f t="shared" si="274"/>
        <v>5197.162002261196</v>
      </c>
      <c r="H1171" s="14">
        <f t="shared" si="277"/>
        <v>5264.9674967363762</v>
      </c>
      <c r="I1171" s="14">
        <f>MOD(H1171-Settings!$B$32,Settings!$B$33)</f>
        <v>224.96749673637623</v>
      </c>
      <c r="J1171" s="14">
        <f>IF(I1171&lt;Settings!$B$30,IF(Settings!$B$30-I1171&gt;=E1171,H1171,H1171+(Settings!$B$30-I1171)+Settings!$B$31),H1171+(Settings!$B$33-I1171))</f>
        <v>5264.9674967363762</v>
      </c>
      <c r="K1171" s="14">
        <f t="shared" si="278"/>
        <v>5288.9874967363767</v>
      </c>
      <c r="L1171" s="14">
        <f t="shared" si="279"/>
        <v>5288.9874967363767</v>
      </c>
      <c r="M1171" s="14">
        <f t="shared" si="275"/>
        <v>5199.7488764600339</v>
      </c>
      <c r="N1171" s="14">
        <f t="shared" si="280"/>
        <v>5288.9874967363767</v>
      </c>
      <c r="O1171" s="13">
        <f>Arrivals!I1171</f>
        <v>0.59315444008642548</v>
      </c>
      <c r="P1171" s="14">
        <f t="shared" si="281"/>
        <v>5289.5806511764631</v>
      </c>
      <c r="Q1171" s="14">
        <f t="shared" si="282"/>
        <v>24.613154440086873</v>
      </c>
      <c r="R1171" s="14">
        <f t="shared" si="283"/>
        <v>0</v>
      </c>
      <c r="S1171" s="14">
        <f t="shared" si="284"/>
        <v>0</v>
      </c>
      <c r="T1171" s="14">
        <f t="shared" si="285"/>
        <v>0</v>
      </c>
      <c r="U1171" s="14">
        <f t="shared" si="286"/>
        <v>0</v>
      </c>
      <c r="V1171" t="str">
        <f>IF(MOD(C1171-Settings!$B$32,Settings!$B$33)&lt;Settings!$B$30,"Up","Down")</f>
        <v>Up</v>
      </c>
      <c r="W1171" s="15">
        <f>IF(OR(E1171&gt;Settings!$B$30,Q1171&gt;Settings!$B$37),0,1)</f>
        <v>1</v>
      </c>
      <c r="X1171" s="15">
        <f>IF(AND(W1171=1,Q1171&lt;=Settings!$B$36),1,0)</f>
        <v>1</v>
      </c>
    </row>
    <row r="1172" spans="1:24" x14ac:dyDescent="0.25">
      <c r="A1172">
        <v>10</v>
      </c>
      <c r="B1172">
        <v>87</v>
      </c>
      <c r="C1172" s="13">
        <f>Arrivals!F1172</f>
        <v>5268.8864024746008</v>
      </c>
      <c r="D1172" s="13">
        <f>Arrivals!K1172</f>
        <v>300</v>
      </c>
      <c r="E1172" s="14">
        <f>D1172*8/Settings!$B$28+Settings!$B$29</f>
        <v>24.02</v>
      </c>
      <c r="F1172" s="14">
        <f t="shared" si="276"/>
        <v>5268.8864024746008</v>
      </c>
      <c r="G1172" s="14">
        <f t="shared" si="274"/>
        <v>5288.9874967363767</v>
      </c>
      <c r="H1172" s="14">
        <f t="shared" si="277"/>
        <v>5288.9874967363767</v>
      </c>
      <c r="I1172" s="14">
        <f>MOD(H1172-Settings!$B$32,Settings!$B$33)</f>
        <v>248.98749673637667</v>
      </c>
      <c r="J1172" s="14">
        <f>IF(I1172&lt;Settings!$B$30,IF(Settings!$B$30-I1172&gt;=E1172,H1172,H1172+(Settings!$B$30-I1172)+Settings!$B$31),H1172+(Settings!$B$33-I1172))</f>
        <v>5288.9874967363767</v>
      </c>
      <c r="K1172" s="14">
        <f t="shared" si="278"/>
        <v>5313.0074967363771</v>
      </c>
      <c r="L1172" s="14">
        <f t="shared" si="279"/>
        <v>5313.0074967363771</v>
      </c>
      <c r="M1172" s="14">
        <f t="shared" si="275"/>
        <v>5289.5806511764631</v>
      </c>
      <c r="N1172" s="14">
        <f t="shared" si="280"/>
        <v>5313.0074967363771</v>
      </c>
      <c r="O1172" s="13">
        <f>Arrivals!I1172</f>
        <v>1.4439661521887002</v>
      </c>
      <c r="P1172" s="14">
        <f t="shared" si="281"/>
        <v>5314.4514628885654</v>
      </c>
      <c r="Q1172" s="14">
        <f t="shared" si="282"/>
        <v>45.565060413964602</v>
      </c>
      <c r="R1172" s="14">
        <f t="shared" si="283"/>
        <v>20.10109426177587</v>
      </c>
      <c r="S1172" s="14">
        <f t="shared" si="284"/>
        <v>0</v>
      </c>
      <c r="T1172" s="14">
        <f t="shared" si="285"/>
        <v>0</v>
      </c>
      <c r="U1172" s="14">
        <f t="shared" si="286"/>
        <v>20.10109426177587</v>
      </c>
      <c r="V1172" t="str">
        <f>IF(MOD(C1172-Settings!$B$32,Settings!$B$33)&lt;Settings!$B$30,"Up","Down")</f>
        <v>Up</v>
      </c>
      <c r="W1172" s="15">
        <f>IF(OR(E1172&gt;Settings!$B$30,Q1172&gt;Settings!$B$37),0,1)</f>
        <v>1</v>
      </c>
      <c r="X1172" s="15">
        <f>IF(AND(W1172=1,Q1172&lt;=Settings!$B$36),1,0)</f>
        <v>1</v>
      </c>
    </row>
    <row r="1173" spans="1:24" x14ac:dyDescent="0.25">
      <c r="A1173">
        <v>10</v>
      </c>
      <c r="B1173">
        <v>88</v>
      </c>
      <c r="C1173" s="13">
        <f>Arrivals!F1173</f>
        <v>5335.2055371917068</v>
      </c>
      <c r="D1173" s="13">
        <f>Arrivals!K1173</f>
        <v>300</v>
      </c>
      <c r="E1173" s="14">
        <f>D1173*8/Settings!$B$28+Settings!$B$29</f>
        <v>24.02</v>
      </c>
      <c r="F1173" s="14">
        <f t="shared" si="276"/>
        <v>5335.2055371917068</v>
      </c>
      <c r="G1173" s="14">
        <f t="shared" si="274"/>
        <v>5313.0074967363771</v>
      </c>
      <c r="H1173" s="14">
        <f t="shared" si="277"/>
        <v>5335.2055371917068</v>
      </c>
      <c r="I1173" s="14">
        <f>MOD(H1173-Settings!$B$32,Settings!$B$33)</f>
        <v>295.20553719170675</v>
      </c>
      <c r="J1173" s="14">
        <f>IF(I1173&lt;Settings!$B$30,IF(Settings!$B$30-I1173&gt;=E1173,H1173,H1173+(Settings!$B$30-I1173)+Settings!$B$31),H1173+(Settings!$B$33-I1173))</f>
        <v>5335.2055371917068</v>
      </c>
      <c r="K1173" s="14">
        <f t="shared" si="278"/>
        <v>5359.2255371917072</v>
      </c>
      <c r="L1173" s="14">
        <f t="shared" si="279"/>
        <v>5359.2255371917072</v>
      </c>
      <c r="M1173" s="14">
        <f t="shared" si="275"/>
        <v>5314.4514628885654</v>
      </c>
      <c r="N1173" s="14">
        <f t="shared" si="280"/>
        <v>5359.2255371917072</v>
      </c>
      <c r="O1173" s="13">
        <f>Arrivals!I1173</f>
        <v>5.9639175940506775</v>
      </c>
      <c r="P1173" s="14">
        <f t="shared" si="281"/>
        <v>5365.1894547857582</v>
      </c>
      <c r="Q1173" s="14">
        <f t="shared" si="282"/>
        <v>29.983917594051491</v>
      </c>
      <c r="R1173" s="14">
        <f t="shared" si="283"/>
        <v>0</v>
      </c>
      <c r="S1173" s="14">
        <f t="shared" si="284"/>
        <v>0</v>
      </c>
      <c r="T1173" s="14">
        <f t="shared" si="285"/>
        <v>0</v>
      </c>
      <c r="U1173" s="14">
        <f t="shared" si="286"/>
        <v>0</v>
      </c>
      <c r="V1173" t="str">
        <f>IF(MOD(C1173-Settings!$B$32,Settings!$B$33)&lt;Settings!$B$30,"Up","Down")</f>
        <v>Up</v>
      </c>
      <c r="W1173" s="15">
        <f>IF(OR(E1173&gt;Settings!$B$30,Q1173&gt;Settings!$B$37),0,1)</f>
        <v>1</v>
      </c>
      <c r="X1173" s="15">
        <f>IF(AND(W1173=1,Q1173&lt;=Settings!$B$36),1,0)</f>
        <v>1</v>
      </c>
    </row>
    <row r="1174" spans="1:24" x14ac:dyDescent="0.25">
      <c r="A1174">
        <v>10</v>
      </c>
      <c r="B1174">
        <v>89</v>
      </c>
      <c r="C1174" s="13">
        <f>Arrivals!F1174</f>
        <v>5342.4471134032829</v>
      </c>
      <c r="D1174" s="13">
        <f>Arrivals!K1174</f>
        <v>300</v>
      </c>
      <c r="E1174" s="14">
        <f>D1174*8/Settings!$B$28+Settings!$B$29</f>
        <v>24.02</v>
      </c>
      <c r="F1174" s="14">
        <f t="shared" si="276"/>
        <v>5342.4471134032829</v>
      </c>
      <c r="G1174" s="14">
        <f t="shared" si="274"/>
        <v>5359.2255371917072</v>
      </c>
      <c r="H1174" s="14">
        <f t="shared" si="277"/>
        <v>5359.2255371917072</v>
      </c>
      <c r="I1174" s="14">
        <f>MOD(H1174-Settings!$B$32,Settings!$B$33)</f>
        <v>319.22553719170719</v>
      </c>
      <c r="J1174" s="14">
        <f>IF(I1174&lt;Settings!$B$30,IF(Settings!$B$30-I1174&gt;=E1174,H1174,H1174+(Settings!$B$30-I1174)+Settings!$B$31),H1174+(Settings!$B$33-I1174))</f>
        <v>5359.2255371917072</v>
      </c>
      <c r="K1174" s="14">
        <f t="shared" si="278"/>
        <v>5383.2455371917076</v>
      </c>
      <c r="L1174" s="14">
        <f t="shared" si="279"/>
        <v>5383.2455371917076</v>
      </c>
      <c r="M1174" s="14">
        <f t="shared" si="275"/>
        <v>5365.1894547857582</v>
      </c>
      <c r="N1174" s="14">
        <f t="shared" si="280"/>
        <v>5383.2455371917076</v>
      </c>
      <c r="O1174" s="13">
        <f>Arrivals!I1174</f>
        <v>8.153670568154979</v>
      </c>
      <c r="P1174" s="14">
        <f t="shared" si="281"/>
        <v>5391.3992077598623</v>
      </c>
      <c r="Q1174" s="14">
        <f t="shared" si="282"/>
        <v>48.952094356579437</v>
      </c>
      <c r="R1174" s="14">
        <f t="shared" si="283"/>
        <v>16.778423788424334</v>
      </c>
      <c r="S1174" s="14">
        <f t="shared" si="284"/>
        <v>0</v>
      </c>
      <c r="T1174" s="14">
        <f t="shared" si="285"/>
        <v>0</v>
      </c>
      <c r="U1174" s="14">
        <f t="shared" si="286"/>
        <v>16.778423788424334</v>
      </c>
      <c r="V1174" t="str">
        <f>IF(MOD(C1174-Settings!$B$32,Settings!$B$33)&lt;Settings!$B$30,"Up","Down")</f>
        <v>Up</v>
      </c>
      <c r="W1174" s="15">
        <f>IF(OR(E1174&gt;Settings!$B$30,Q1174&gt;Settings!$B$37),0,1)</f>
        <v>1</v>
      </c>
      <c r="X1174" s="15">
        <f>IF(AND(W1174=1,Q1174&lt;=Settings!$B$36),1,0)</f>
        <v>1</v>
      </c>
    </row>
    <row r="1175" spans="1:24" x14ac:dyDescent="0.25">
      <c r="A1175">
        <v>10</v>
      </c>
      <c r="B1175">
        <v>90</v>
      </c>
      <c r="C1175" s="13">
        <f>Arrivals!F1175</f>
        <v>5457.8491636762583</v>
      </c>
      <c r="D1175" s="13">
        <f>Arrivals!K1175</f>
        <v>300</v>
      </c>
      <c r="E1175" s="14">
        <f>D1175*8/Settings!$B$28+Settings!$B$29</f>
        <v>24.02</v>
      </c>
      <c r="F1175" s="14">
        <f t="shared" si="276"/>
        <v>5457.8491636762583</v>
      </c>
      <c r="G1175" s="14">
        <f t="shared" si="274"/>
        <v>5383.2455371917076</v>
      </c>
      <c r="H1175" s="14">
        <f t="shared" si="277"/>
        <v>5457.8491636762583</v>
      </c>
      <c r="I1175" s="14">
        <f>MOD(H1175-Settings!$B$32,Settings!$B$33)</f>
        <v>417.84916367625829</v>
      </c>
      <c r="J1175" s="14">
        <f>IF(I1175&lt;Settings!$B$30,IF(Settings!$B$30-I1175&gt;=E1175,H1175,H1175+(Settings!$B$30-I1175)+Settings!$B$31),H1175+(Settings!$B$33-I1175))</f>
        <v>5457.8491636762583</v>
      </c>
      <c r="K1175" s="14">
        <f t="shared" si="278"/>
        <v>5481.8691636762587</v>
      </c>
      <c r="L1175" s="14">
        <f t="shared" si="279"/>
        <v>5481.8691636762587</v>
      </c>
      <c r="M1175" s="14">
        <f t="shared" si="275"/>
        <v>5391.3992077598623</v>
      </c>
      <c r="N1175" s="14">
        <f t="shared" si="280"/>
        <v>5481.8691636762587</v>
      </c>
      <c r="O1175" s="13">
        <f>Arrivals!I1175</f>
        <v>0.63432126736272176</v>
      </c>
      <c r="P1175" s="14">
        <f t="shared" si="281"/>
        <v>5482.5034849436215</v>
      </c>
      <c r="Q1175" s="14">
        <f t="shared" si="282"/>
        <v>24.65432126736323</v>
      </c>
      <c r="R1175" s="14">
        <f t="shared" si="283"/>
        <v>0</v>
      </c>
      <c r="S1175" s="14">
        <f t="shared" si="284"/>
        <v>0</v>
      </c>
      <c r="T1175" s="14">
        <f t="shared" si="285"/>
        <v>0</v>
      </c>
      <c r="U1175" s="14">
        <f t="shared" si="286"/>
        <v>0</v>
      </c>
      <c r="V1175" t="str">
        <f>IF(MOD(C1175-Settings!$B$32,Settings!$B$33)&lt;Settings!$B$30,"Up","Down")</f>
        <v>Up</v>
      </c>
      <c r="W1175" s="15">
        <f>IF(OR(E1175&gt;Settings!$B$30,Q1175&gt;Settings!$B$37),0,1)</f>
        <v>1</v>
      </c>
      <c r="X1175" s="15">
        <f>IF(AND(W1175=1,Q1175&lt;=Settings!$B$36),1,0)</f>
        <v>1</v>
      </c>
    </row>
    <row r="1176" spans="1:24" x14ac:dyDescent="0.25">
      <c r="A1176">
        <v>10</v>
      </c>
      <c r="B1176">
        <v>91</v>
      </c>
      <c r="C1176" s="13">
        <f>Arrivals!F1176</f>
        <v>5475.9512694694449</v>
      </c>
      <c r="D1176" s="13">
        <f>Arrivals!K1176</f>
        <v>300</v>
      </c>
      <c r="E1176" s="14">
        <f>D1176*8/Settings!$B$28+Settings!$B$29</f>
        <v>24.02</v>
      </c>
      <c r="F1176" s="14">
        <f t="shared" si="276"/>
        <v>5475.9512694694449</v>
      </c>
      <c r="G1176" s="14">
        <f t="shared" si="274"/>
        <v>5481.8691636762587</v>
      </c>
      <c r="H1176" s="14">
        <f t="shared" si="277"/>
        <v>5481.8691636762587</v>
      </c>
      <c r="I1176" s="14">
        <f>MOD(H1176-Settings!$B$32,Settings!$B$33)</f>
        <v>441.86916367625872</v>
      </c>
      <c r="J1176" s="14">
        <f>IF(I1176&lt;Settings!$B$30,IF(Settings!$B$30-I1176&gt;=E1176,H1176,H1176+(Settings!$B$30-I1176)+Settings!$B$31),H1176+(Settings!$B$33-I1176))</f>
        <v>5481.8691636762587</v>
      </c>
      <c r="K1176" s="14">
        <f t="shared" si="278"/>
        <v>5505.8891636762592</v>
      </c>
      <c r="L1176" s="14">
        <f t="shared" si="279"/>
        <v>5505.8891636762592</v>
      </c>
      <c r="M1176" s="14">
        <f t="shared" si="275"/>
        <v>5482.5034849436215</v>
      </c>
      <c r="N1176" s="14">
        <f t="shared" si="280"/>
        <v>5505.8891636762592</v>
      </c>
      <c r="O1176" s="13">
        <f>Arrivals!I1176</f>
        <v>4.4617027602459443</v>
      </c>
      <c r="P1176" s="14">
        <f t="shared" si="281"/>
        <v>5510.3508664365054</v>
      </c>
      <c r="Q1176" s="14">
        <f t="shared" si="282"/>
        <v>34.399596967060461</v>
      </c>
      <c r="R1176" s="14">
        <f t="shared" si="283"/>
        <v>5.9178942068137985</v>
      </c>
      <c r="S1176" s="14">
        <f t="shared" si="284"/>
        <v>0</v>
      </c>
      <c r="T1176" s="14">
        <f t="shared" si="285"/>
        <v>0</v>
      </c>
      <c r="U1176" s="14">
        <f t="shared" si="286"/>
        <v>5.9178942068137985</v>
      </c>
      <c r="V1176" t="str">
        <f>IF(MOD(C1176-Settings!$B$32,Settings!$B$33)&lt;Settings!$B$30,"Up","Down")</f>
        <v>Up</v>
      </c>
      <c r="W1176" s="15">
        <f>IF(OR(E1176&gt;Settings!$B$30,Q1176&gt;Settings!$B$37),0,1)</f>
        <v>1</v>
      </c>
      <c r="X1176" s="15">
        <f>IF(AND(W1176=1,Q1176&lt;=Settings!$B$36),1,0)</f>
        <v>1</v>
      </c>
    </row>
    <row r="1177" spans="1:24" x14ac:dyDescent="0.25">
      <c r="A1177">
        <v>10</v>
      </c>
      <c r="B1177">
        <v>92</v>
      </c>
      <c r="C1177" s="13">
        <f>Arrivals!F1177</f>
        <v>5492.3136860821569</v>
      </c>
      <c r="D1177" s="13">
        <f>Arrivals!K1177</f>
        <v>300</v>
      </c>
      <c r="E1177" s="14">
        <f>D1177*8/Settings!$B$28+Settings!$B$29</f>
        <v>24.02</v>
      </c>
      <c r="F1177" s="14">
        <f t="shared" si="276"/>
        <v>5492.3136860821569</v>
      </c>
      <c r="G1177" s="14">
        <f t="shared" si="274"/>
        <v>5505.8891636762592</v>
      </c>
      <c r="H1177" s="14">
        <f t="shared" si="277"/>
        <v>5505.8891636762592</v>
      </c>
      <c r="I1177" s="14">
        <f>MOD(H1177-Settings!$B$32,Settings!$B$33)</f>
        <v>465.88916367625916</v>
      </c>
      <c r="J1177" s="14">
        <f>IF(I1177&lt;Settings!$B$30,IF(Settings!$B$30-I1177&gt;=E1177,H1177,H1177+(Settings!$B$30-I1177)+Settings!$B$31),H1177+(Settings!$B$33-I1177))</f>
        <v>5505.8891636762592</v>
      </c>
      <c r="K1177" s="14">
        <f t="shared" si="278"/>
        <v>5529.9091636762596</v>
      </c>
      <c r="L1177" s="14">
        <f t="shared" si="279"/>
        <v>5529.9091636762596</v>
      </c>
      <c r="M1177" s="14">
        <f t="shared" si="275"/>
        <v>5510.3508664365054</v>
      </c>
      <c r="N1177" s="14">
        <f t="shared" si="280"/>
        <v>5529.9091636762596</v>
      </c>
      <c r="O1177" s="13">
        <f>Arrivals!I1177</f>
        <v>0.30537359779513412</v>
      </c>
      <c r="P1177" s="14">
        <f t="shared" si="281"/>
        <v>5530.2145372740551</v>
      </c>
      <c r="Q1177" s="14">
        <f t="shared" si="282"/>
        <v>37.900851191898255</v>
      </c>
      <c r="R1177" s="14">
        <f t="shared" si="283"/>
        <v>13.575477594102267</v>
      </c>
      <c r="S1177" s="14">
        <f t="shared" si="284"/>
        <v>0</v>
      </c>
      <c r="T1177" s="14">
        <f t="shared" si="285"/>
        <v>0</v>
      </c>
      <c r="U1177" s="14">
        <f t="shared" si="286"/>
        <v>13.575477594102267</v>
      </c>
      <c r="V1177" t="str">
        <f>IF(MOD(C1177-Settings!$B$32,Settings!$B$33)&lt;Settings!$B$30,"Up","Down")</f>
        <v>Up</v>
      </c>
      <c r="W1177" s="15">
        <f>IF(OR(E1177&gt;Settings!$B$30,Q1177&gt;Settings!$B$37),0,1)</f>
        <v>1</v>
      </c>
      <c r="X1177" s="15">
        <f>IF(AND(W1177=1,Q1177&lt;=Settings!$B$36),1,0)</f>
        <v>1</v>
      </c>
    </row>
    <row r="1178" spans="1:24" x14ac:dyDescent="0.25">
      <c r="A1178">
        <v>10</v>
      </c>
      <c r="B1178">
        <v>93</v>
      </c>
      <c r="C1178" s="13">
        <f>Arrivals!F1178</f>
        <v>5542.1593827421466</v>
      </c>
      <c r="D1178" s="13">
        <f>Arrivals!K1178</f>
        <v>300</v>
      </c>
      <c r="E1178" s="14">
        <f>D1178*8/Settings!$B$28+Settings!$B$29</f>
        <v>24.02</v>
      </c>
      <c r="F1178" s="14">
        <f t="shared" si="276"/>
        <v>5542.1593827421466</v>
      </c>
      <c r="G1178" s="14">
        <f t="shared" si="274"/>
        <v>5529.9091636762596</v>
      </c>
      <c r="H1178" s="14">
        <f t="shared" si="277"/>
        <v>5542.1593827421466</v>
      </c>
      <c r="I1178" s="14">
        <f>MOD(H1178-Settings!$B$32,Settings!$B$33)</f>
        <v>502.15938274214659</v>
      </c>
      <c r="J1178" s="14">
        <f>IF(I1178&lt;Settings!$B$30,IF(Settings!$B$30-I1178&gt;=E1178,H1178,H1178+(Settings!$B$30-I1178)+Settings!$B$31),H1178+(Settings!$B$33-I1178))</f>
        <v>5542.1593827421466</v>
      </c>
      <c r="K1178" s="14">
        <f t="shared" si="278"/>
        <v>5566.179382742147</v>
      </c>
      <c r="L1178" s="14">
        <f t="shared" si="279"/>
        <v>5566.179382742147</v>
      </c>
      <c r="M1178" s="14">
        <f t="shared" si="275"/>
        <v>5530.2145372740551</v>
      </c>
      <c r="N1178" s="14">
        <f t="shared" si="280"/>
        <v>5566.179382742147</v>
      </c>
      <c r="O1178" s="13">
        <f>Arrivals!I1178</f>
        <v>1.7122616779241027</v>
      </c>
      <c r="P1178" s="14">
        <f t="shared" si="281"/>
        <v>5567.8916444200713</v>
      </c>
      <c r="Q1178" s="14">
        <f t="shared" si="282"/>
        <v>25.732261677924726</v>
      </c>
      <c r="R1178" s="14">
        <f t="shared" si="283"/>
        <v>0</v>
      </c>
      <c r="S1178" s="14">
        <f t="shared" si="284"/>
        <v>0</v>
      </c>
      <c r="T1178" s="14">
        <f t="shared" si="285"/>
        <v>0</v>
      </c>
      <c r="U1178" s="14">
        <f t="shared" si="286"/>
        <v>0</v>
      </c>
      <c r="V1178" t="str">
        <f>IF(MOD(C1178-Settings!$B$32,Settings!$B$33)&lt;Settings!$B$30,"Up","Down")</f>
        <v>Up</v>
      </c>
      <c r="W1178" s="15">
        <f>IF(OR(E1178&gt;Settings!$B$30,Q1178&gt;Settings!$B$37),0,1)</f>
        <v>1</v>
      </c>
      <c r="X1178" s="15">
        <f>IF(AND(W1178=1,Q1178&lt;=Settings!$B$36),1,0)</f>
        <v>1</v>
      </c>
    </row>
    <row r="1179" spans="1:24" x14ac:dyDescent="0.25">
      <c r="A1179">
        <v>10</v>
      </c>
      <c r="B1179">
        <v>94</v>
      </c>
      <c r="C1179" s="13">
        <f>Arrivals!F1179</f>
        <v>5679.7908207368891</v>
      </c>
      <c r="D1179" s="13">
        <f>Arrivals!K1179</f>
        <v>300</v>
      </c>
      <c r="E1179" s="14">
        <f>D1179*8/Settings!$B$28+Settings!$B$29</f>
        <v>24.02</v>
      </c>
      <c r="F1179" s="14">
        <f t="shared" si="276"/>
        <v>5679.7908207368891</v>
      </c>
      <c r="G1179" s="14">
        <f t="shared" si="274"/>
        <v>5566.179382742147</v>
      </c>
      <c r="H1179" s="14">
        <f t="shared" si="277"/>
        <v>5679.7908207368891</v>
      </c>
      <c r="I1179" s="14">
        <f>MOD(H1179-Settings!$B$32,Settings!$B$33)</f>
        <v>639.79082073688915</v>
      </c>
      <c r="J1179" s="14">
        <f>IF(I1179&lt;Settings!$B$30,IF(Settings!$B$30-I1179&gt;=E1179,H1179,H1179+(Settings!$B$30-I1179)+Settings!$B$31),H1179+(Settings!$B$33-I1179))</f>
        <v>5760</v>
      </c>
      <c r="K1179" s="14">
        <f t="shared" si="278"/>
        <v>5784.02</v>
      </c>
      <c r="L1179" s="14">
        <f t="shared" si="279"/>
        <v>5784.02</v>
      </c>
      <c r="M1179" s="14">
        <f t="shared" si="275"/>
        <v>5567.8916444200713</v>
      </c>
      <c r="N1179" s="14">
        <f t="shared" si="280"/>
        <v>5784.02</v>
      </c>
      <c r="O1179" s="13">
        <f>Arrivals!I1179</f>
        <v>5.1233878582801751</v>
      </c>
      <c r="P1179" s="14">
        <f t="shared" si="281"/>
        <v>5789.1433878582802</v>
      </c>
      <c r="Q1179" s="14">
        <f t="shared" si="282"/>
        <v>109.35256712139108</v>
      </c>
      <c r="R1179" s="14">
        <f t="shared" si="283"/>
        <v>0</v>
      </c>
      <c r="S1179" s="14">
        <f t="shared" si="284"/>
        <v>80.209179263110855</v>
      </c>
      <c r="T1179" s="14">
        <f t="shared" si="285"/>
        <v>0</v>
      </c>
      <c r="U1179" s="14">
        <f t="shared" si="286"/>
        <v>80.209179263110855</v>
      </c>
      <c r="V1179" t="str">
        <f>IF(MOD(C1179-Settings!$B$32,Settings!$B$33)&lt;Settings!$B$30,"Up","Down")</f>
        <v>Down</v>
      </c>
      <c r="W1179" s="15">
        <f>IF(OR(E1179&gt;Settings!$B$30,Q1179&gt;Settings!$B$37),0,1)</f>
        <v>1</v>
      </c>
      <c r="X1179" s="15">
        <f>IF(AND(W1179=1,Q1179&lt;=Settings!$B$36),1,0)</f>
        <v>1</v>
      </c>
    </row>
    <row r="1180" spans="1:24" x14ac:dyDescent="0.25">
      <c r="A1180">
        <v>10</v>
      </c>
      <c r="B1180">
        <v>95</v>
      </c>
      <c r="C1180" s="13">
        <f>Arrivals!F1180</f>
        <v>5730.0116515143955</v>
      </c>
      <c r="D1180" s="13">
        <f>Arrivals!K1180</f>
        <v>300</v>
      </c>
      <c r="E1180" s="14">
        <f>D1180*8/Settings!$B$28+Settings!$B$29</f>
        <v>24.02</v>
      </c>
      <c r="F1180" s="14">
        <f t="shared" si="276"/>
        <v>5730.0116515143955</v>
      </c>
      <c r="G1180" s="14">
        <f t="shared" si="274"/>
        <v>5784.02</v>
      </c>
      <c r="H1180" s="14">
        <f t="shared" si="277"/>
        <v>5784.02</v>
      </c>
      <c r="I1180" s="14">
        <f>MOD(H1180-Settings!$B$32,Settings!$B$33)</f>
        <v>24.020000000000437</v>
      </c>
      <c r="J1180" s="14">
        <f>IF(I1180&lt;Settings!$B$30,IF(Settings!$B$30-I1180&gt;=E1180,H1180,H1180+(Settings!$B$30-I1180)+Settings!$B$31),H1180+(Settings!$B$33-I1180))</f>
        <v>5784.02</v>
      </c>
      <c r="K1180" s="14">
        <f t="shared" si="278"/>
        <v>5808.0400000000009</v>
      </c>
      <c r="L1180" s="14">
        <f t="shared" si="279"/>
        <v>5808.0400000000009</v>
      </c>
      <c r="M1180" s="14">
        <f t="shared" si="275"/>
        <v>5789.1433878582802</v>
      </c>
      <c r="N1180" s="14">
        <f t="shared" si="280"/>
        <v>5808.0400000000009</v>
      </c>
      <c r="O1180" s="13">
        <f>Arrivals!I1180</f>
        <v>16.359379731081351</v>
      </c>
      <c r="P1180" s="14">
        <f t="shared" si="281"/>
        <v>5824.3993797310823</v>
      </c>
      <c r="Q1180" s="14">
        <f t="shared" si="282"/>
        <v>94.38772821668681</v>
      </c>
      <c r="R1180" s="14">
        <f t="shared" si="283"/>
        <v>54.008348485604984</v>
      </c>
      <c r="S1180" s="14">
        <f t="shared" si="284"/>
        <v>0</v>
      </c>
      <c r="T1180" s="14">
        <f t="shared" si="285"/>
        <v>0</v>
      </c>
      <c r="U1180" s="14">
        <f t="shared" si="286"/>
        <v>54.008348485604984</v>
      </c>
      <c r="V1180" t="str">
        <f>IF(MOD(C1180-Settings!$B$32,Settings!$B$33)&lt;Settings!$B$30,"Up","Down")</f>
        <v>Down</v>
      </c>
      <c r="W1180" s="15">
        <f>IF(OR(E1180&gt;Settings!$B$30,Q1180&gt;Settings!$B$37),0,1)</f>
        <v>1</v>
      </c>
      <c r="X1180" s="15">
        <f>IF(AND(W1180=1,Q1180&lt;=Settings!$B$36),1,0)</f>
        <v>1</v>
      </c>
    </row>
    <row r="1181" spans="1:24" x14ac:dyDescent="0.25">
      <c r="A1181">
        <v>10</v>
      </c>
      <c r="B1181">
        <v>96</v>
      </c>
      <c r="C1181" s="13">
        <f>Arrivals!F1181</f>
        <v>5776.8699710980882</v>
      </c>
      <c r="D1181" s="13">
        <f>Arrivals!K1181</f>
        <v>300</v>
      </c>
      <c r="E1181" s="14">
        <f>D1181*8/Settings!$B$28+Settings!$B$29</f>
        <v>24.02</v>
      </c>
      <c r="F1181" s="14">
        <f t="shared" si="276"/>
        <v>5776.8699710980882</v>
      </c>
      <c r="G1181" s="14">
        <f t="shared" si="274"/>
        <v>5808.0400000000009</v>
      </c>
      <c r="H1181" s="14">
        <f t="shared" si="277"/>
        <v>5808.0400000000009</v>
      </c>
      <c r="I1181" s="14">
        <f>MOD(H1181-Settings!$B$32,Settings!$B$33)</f>
        <v>48.040000000000873</v>
      </c>
      <c r="J1181" s="14">
        <f>IF(I1181&lt;Settings!$B$30,IF(Settings!$B$30-I1181&gt;=E1181,H1181,H1181+(Settings!$B$30-I1181)+Settings!$B$31),H1181+(Settings!$B$33-I1181))</f>
        <v>5808.0400000000009</v>
      </c>
      <c r="K1181" s="14">
        <f t="shared" si="278"/>
        <v>5832.0600000000013</v>
      </c>
      <c r="L1181" s="14">
        <f t="shared" si="279"/>
        <v>5832.0600000000013</v>
      </c>
      <c r="M1181" s="14">
        <f t="shared" si="275"/>
        <v>5824.3993797310823</v>
      </c>
      <c r="N1181" s="14">
        <f t="shared" si="280"/>
        <v>5832.0600000000013</v>
      </c>
      <c r="O1181" s="13">
        <f>Arrivals!I1181</f>
        <v>3.8710957337675165</v>
      </c>
      <c r="P1181" s="14">
        <f t="shared" si="281"/>
        <v>5835.9310957337684</v>
      </c>
      <c r="Q1181" s="14">
        <f t="shared" si="282"/>
        <v>59.061124635680244</v>
      </c>
      <c r="R1181" s="14">
        <f t="shared" si="283"/>
        <v>31.170028901912701</v>
      </c>
      <c r="S1181" s="14">
        <f t="shared" si="284"/>
        <v>0</v>
      </c>
      <c r="T1181" s="14">
        <f t="shared" si="285"/>
        <v>0</v>
      </c>
      <c r="U1181" s="14">
        <f t="shared" si="286"/>
        <v>31.170028901912701</v>
      </c>
      <c r="V1181" t="str">
        <f>IF(MOD(C1181-Settings!$B$32,Settings!$B$33)&lt;Settings!$B$30,"Up","Down")</f>
        <v>Up</v>
      </c>
      <c r="W1181" s="15">
        <f>IF(OR(E1181&gt;Settings!$B$30,Q1181&gt;Settings!$B$37),0,1)</f>
        <v>1</v>
      </c>
      <c r="X1181" s="15">
        <f>IF(AND(W1181=1,Q1181&lt;=Settings!$B$36),1,0)</f>
        <v>1</v>
      </c>
    </row>
    <row r="1182" spans="1:24" x14ac:dyDescent="0.25">
      <c r="A1182">
        <v>10</v>
      </c>
      <c r="B1182">
        <v>97</v>
      </c>
      <c r="C1182" s="13">
        <f>Arrivals!F1182</f>
        <v>5780.275752208996</v>
      </c>
      <c r="D1182" s="13">
        <f>Arrivals!K1182</f>
        <v>300</v>
      </c>
      <c r="E1182" s="14">
        <f>D1182*8/Settings!$B$28+Settings!$B$29</f>
        <v>24.02</v>
      </c>
      <c r="F1182" s="14">
        <f t="shared" si="276"/>
        <v>5780.275752208996</v>
      </c>
      <c r="G1182" s="14">
        <f t="shared" si="274"/>
        <v>5832.0600000000013</v>
      </c>
      <c r="H1182" s="14">
        <f t="shared" si="277"/>
        <v>5832.0600000000013</v>
      </c>
      <c r="I1182" s="14">
        <f>MOD(H1182-Settings!$B$32,Settings!$B$33)</f>
        <v>72.06000000000131</v>
      </c>
      <c r="J1182" s="14">
        <f>IF(I1182&lt;Settings!$B$30,IF(Settings!$B$30-I1182&gt;=E1182,H1182,H1182+(Settings!$B$30-I1182)+Settings!$B$31),H1182+(Settings!$B$33-I1182))</f>
        <v>5832.0600000000013</v>
      </c>
      <c r="K1182" s="14">
        <f t="shared" si="278"/>
        <v>5856.0800000000017</v>
      </c>
      <c r="L1182" s="14">
        <f t="shared" si="279"/>
        <v>5856.0800000000017</v>
      </c>
      <c r="M1182" s="14">
        <f t="shared" si="275"/>
        <v>5835.9310957337684</v>
      </c>
      <c r="N1182" s="14">
        <f t="shared" si="280"/>
        <v>5856.0800000000017</v>
      </c>
      <c r="O1182" s="13">
        <f>Arrivals!I1182</f>
        <v>3.2186166954364199</v>
      </c>
      <c r="P1182" s="14">
        <f t="shared" si="281"/>
        <v>5859.2986166954379</v>
      </c>
      <c r="Q1182" s="14">
        <f t="shared" si="282"/>
        <v>79.022864486441904</v>
      </c>
      <c r="R1182" s="14">
        <f t="shared" si="283"/>
        <v>51.784247791005328</v>
      </c>
      <c r="S1182" s="14">
        <f t="shared" si="284"/>
        <v>0</v>
      </c>
      <c r="T1182" s="14">
        <f t="shared" si="285"/>
        <v>0</v>
      </c>
      <c r="U1182" s="14">
        <f t="shared" si="286"/>
        <v>51.784247791005328</v>
      </c>
      <c r="V1182" t="str">
        <f>IF(MOD(C1182-Settings!$B$32,Settings!$B$33)&lt;Settings!$B$30,"Up","Down")</f>
        <v>Up</v>
      </c>
      <c r="W1182" s="15">
        <f>IF(OR(E1182&gt;Settings!$B$30,Q1182&gt;Settings!$B$37),0,1)</f>
        <v>1</v>
      </c>
      <c r="X1182" s="15">
        <f>IF(AND(W1182=1,Q1182&lt;=Settings!$B$36),1,0)</f>
        <v>1</v>
      </c>
    </row>
    <row r="1183" spans="1:24" x14ac:dyDescent="0.25">
      <c r="A1183">
        <v>10</v>
      </c>
      <c r="B1183">
        <v>98</v>
      </c>
      <c r="C1183" s="13">
        <f>Arrivals!F1183</f>
        <v>5815.5771975845</v>
      </c>
      <c r="D1183" s="13">
        <f>Arrivals!K1183</f>
        <v>300</v>
      </c>
      <c r="E1183" s="14">
        <f>D1183*8/Settings!$B$28+Settings!$B$29</f>
        <v>24.02</v>
      </c>
      <c r="F1183" s="14">
        <f t="shared" si="276"/>
        <v>5815.5771975845</v>
      </c>
      <c r="G1183" s="14">
        <f t="shared" ref="G1183:G1205" si="287">K1182</f>
        <v>5856.0800000000017</v>
      </c>
      <c r="H1183" s="14">
        <f t="shared" si="277"/>
        <v>5856.0800000000017</v>
      </c>
      <c r="I1183" s="14">
        <f>MOD(H1183-Settings!$B$32,Settings!$B$33)</f>
        <v>96.080000000001746</v>
      </c>
      <c r="J1183" s="14">
        <f>IF(I1183&lt;Settings!$B$30,IF(Settings!$B$30-I1183&gt;=E1183,H1183,H1183+(Settings!$B$30-I1183)+Settings!$B$31),H1183+(Settings!$B$33-I1183))</f>
        <v>5856.0800000000017</v>
      </c>
      <c r="K1183" s="14">
        <f t="shared" si="278"/>
        <v>5880.1000000000022</v>
      </c>
      <c r="L1183" s="14">
        <f t="shared" si="279"/>
        <v>5880.1000000000022</v>
      </c>
      <c r="M1183" s="14">
        <f t="shared" ref="M1183:M1205" si="288">P1182</f>
        <v>5859.2986166954379</v>
      </c>
      <c r="N1183" s="14">
        <f t="shared" si="280"/>
        <v>5880.1000000000022</v>
      </c>
      <c r="O1183" s="13">
        <f>Arrivals!I1183</f>
        <v>0.86347926876812142</v>
      </c>
      <c r="P1183" s="14">
        <f t="shared" si="281"/>
        <v>5880.9634792687702</v>
      </c>
      <c r="Q1183" s="14">
        <f t="shared" si="282"/>
        <v>65.386281684270216</v>
      </c>
      <c r="R1183" s="14">
        <f t="shared" si="283"/>
        <v>40.502802415501719</v>
      </c>
      <c r="S1183" s="14">
        <f t="shared" si="284"/>
        <v>0</v>
      </c>
      <c r="T1183" s="14">
        <f t="shared" si="285"/>
        <v>0</v>
      </c>
      <c r="U1183" s="14">
        <f t="shared" si="286"/>
        <v>40.502802415501719</v>
      </c>
      <c r="V1183" t="str">
        <f>IF(MOD(C1183-Settings!$B$32,Settings!$B$33)&lt;Settings!$B$30,"Up","Down")</f>
        <v>Up</v>
      </c>
      <c r="W1183" s="15">
        <f>IF(OR(E1183&gt;Settings!$B$30,Q1183&gt;Settings!$B$37),0,1)</f>
        <v>1</v>
      </c>
      <c r="X1183" s="15">
        <f>IF(AND(W1183=1,Q1183&lt;=Settings!$B$36),1,0)</f>
        <v>1</v>
      </c>
    </row>
    <row r="1184" spans="1:24" x14ac:dyDescent="0.25">
      <c r="A1184">
        <v>10</v>
      </c>
      <c r="B1184">
        <v>99</v>
      </c>
      <c r="C1184" s="13">
        <f>Arrivals!F1184</f>
        <v>5822.2700876790723</v>
      </c>
      <c r="D1184" s="13">
        <f>Arrivals!K1184</f>
        <v>300</v>
      </c>
      <c r="E1184" s="14">
        <f>D1184*8/Settings!$B$28+Settings!$B$29</f>
        <v>24.02</v>
      </c>
      <c r="F1184" s="14">
        <f t="shared" si="276"/>
        <v>5822.2700876790723</v>
      </c>
      <c r="G1184" s="14">
        <f t="shared" si="287"/>
        <v>5880.1000000000022</v>
      </c>
      <c r="H1184" s="14">
        <f t="shared" si="277"/>
        <v>5880.1000000000022</v>
      </c>
      <c r="I1184" s="14">
        <f>MOD(H1184-Settings!$B$32,Settings!$B$33)</f>
        <v>120.10000000000218</v>
      </c>
      <c r="J1184" s="14">
        <f>IF(I1184&lt;Settings!$B$30,IF(Settings!$B$30-I1184&gt;=E1184,H1184,H1184+(Settings!$B$30-I1184)+Settings!$B$31),H1184+(Settings!$B$33-I1184))</f>
        <v>5880.1000000000022</v>
      </c>
      <c r="K1184" s="14">
        <f t="shared" si="278"/>
        <v>5904.1200000000026</v>
      </c>
      <c r="L1184" s="14">
        <f t="shared" si="279"/>
        <v>5904.1200000000026</v>
      </c>
      <c r="M1184" s="14">
        <f t="shared" si="288"/>
        <v>5880.9634792687702</v>
      </c>
      <c r="N1184" s="14">
        <f t="shared" si="280"/>
        <v>5904.1200000000026</v>
      </c>
      <c r="O1184" s="13">
        <f>Arrivals!I1184</f>
        <v>1.1174376236953107</v>
      </c>
      <c r="P1184" s="14">
        <f t="shared" si="281"/>
        <v>5905.2374376236976</v>
      </c>
      <c r="Q1184" s="14">
        <f t="shared" si="282"/>
        <v>82.967349944625312</v>
      </c>
      <c r="R1184" s="14">
        <f t="shared" si="283"/>
        <v>57.829912320929907</v>
      </c>
      <c r="S1184" s="14">
        <f t="shared" si="284"/>
        <v>0</v>
      </c>
      <c r="T1184" s="14">
        <f t="shared" si="285"/>
        <v>0</v>
      </c>
      <c r="U1184" s="14">
        <f t="shared" si="286"/>
        <v>57.829912320929907</v>
      </c>
      <c r="V1184" t="str">
        <f>IF(MOD(C1184-Settings!$B$32,Settings!$B$33)&lt;Settings!$B$30,"Up","Down")</f>
        <v>Up</v>
      </c>
      <c r="W1184" s="15">
        <f>IF(OR(E1184&gt;Settings!$B$30,Q1184&gt;Settings!$B$37),0,1)</f>
        <v>1</v>
      </c>
      <c r="X1184" s="15">
        <f>IF(AND(W1184=1,Q1184&lt;=Settings!$B$36),1,0)</f>
        <v>1</v>
      </c>
    </row>
    <row r="1185" spans="1:24" x14ac:dyDescent="0.25">
      <c r="A1185">
        <v>10</v>
      </c>
      <c r="B1185">
        <v>100</v>
      </c>
      <c r="C1185" s="13">
        <f>Arrivals!F1185</f>
        <v>5822.7105988888188</v>
      </c>
      <c r="D1185" s="13">
        <f>Arrivals!K1185</f>
        <v>300</v>
      </c>
      <c r="E1185" s="14">
        <f>D1185*8/Settings!$B$28+Settings!$B$29</f>
        <v>24.02</v>
      </c>
      <c r="F1185" s="14">
        <f t="shared" si="276"/>
        <v>5822.7105988888188</v>
      </c>
      <c r="G1185" s="14">
        <f t="shared" si="287"/>
        <v>5904.1200000000026</v>
      </c>
      <c r="H1185" s="14">
        <f t="shared" si="277"/>
        <v>5904.1200000000026</v>
      </c>
      <c r="I1185" s="14">
        <f>MOD(H1185-Settings!$B$32,Settings!$B$33)</f>
        <v>144.12000000000262</v>
      </c>
      <c r="J1185" s="14">
        <f>IF(I1185&lt;Settings!$B$30,IF(Settings!$B$30-I1185&gt;=E1185,H1185,H1185+(Settings!$B$30-I1185)+Settings!$B$31),H1185+(Settings!$B$33-I1185))</f>
        <v>5904.1200000000026</v>
      </c>
      <c r="K1185" s="14">
        <f t="shared" si="278"/>
        <v>5928.1400000000031</v>
      </c>
      <c r="L1185" s="14">
        <f t="shared" si="279"/>
        <v>5928.1400000000031</v>
      </c>
      <c r="M1185" s="14">
        <f t="shared" si="288"/>
        <v>5905.2374376236976</v>
      </c>
      <c r="N1185" s="14">
        <f t="shared" si="280"/>
        <v>5928.1400000000031</v>
      </c>
      <c r="O1185" s="13">
        <f>Arrivals!I1185</f>
        <v>2.0628942322493908</v>
      </c>
      <c r="P1185" s="14">
        <f t="shared" si="281"/>
        <v>5930.2028942322522</v>
      </c>
      <c r="Q1185" s="14">
        <f t="shared" si="282"/>
        <v>107.4922953434334</v>
      </c>
      <c r="R1185" s="14">
        <f t="shared" si="283"/>
        <v>81.409401111183797</v>
      </c>
      <c r="S1185" s="14">
        <f t="shared" si="284"/>
        <v>0</v>
      </c>
      <c r="T1185" s="14">
        <f t="shared" si="285"/>
        <v>0</v>
      </c>
      <c r="U1185" s="14">
        <f t="shared" si="286"/>
        <v>81.409401111183797</v>
      </c>
      <c r="V1185" t="str">
        <f>IF(MOD(C1185-Settings!$B$32,Settings!$B$33)&lt;Settings!$B$30,"Up","Down")</f>
        <v>Up</v>
      </c>
      <c r="W1185" s="15">
        <f>IF(OR(E1185&gt;Settings!$B$30,Q1185&gt;Settings!$B$37),0,1)</f>
        <v>1</v>
      </c>
      <c r="X1185" s="15">
        <f>IF(AND(W1185=1,Q1185&lt;=Settings!$B$36),1,0)</f>
        <v>1</v>
      </c>
    </row>
    <row r="1186" spans="1:24" x14ac:dyDescent="0.25">
      <c r="A1186">
        <v>10</v>
      </c>
      <c r="B1186">
        <v>101</v>
      </c>
      <c r="C1186" s="13">
        <f>Arrivals!F1186</f>
        <v>5994.2422205972152</v>
      </c>
      <c r="D1186" s="13">
        <f>Arrivals!K1186</f>
        <v>300</v>
      </c>
      <c r="E1186" s="14">
        <f>D1186*8/Settings!$B$28+Settings!$B$29</f>
        <v>24.02</v>
      </c>
      <c r="F1186" s="14">
        <f t="shared" si="276"/>
        <v>5994.2422205972152</v>
      </c>
      <c r="G1186" s="14">
        <f t="shared" si="287"/>
        <v>5928.1400000000031</v>
      </c>
      <c r="H1186" s="14">
        <f t="shared" si="277"/>
        <v>5994.2422205972152</v>
      </c>
      <c r="I1186" s="14">
        <f>MOD(H1186-Settings!$B$32,Settings!$B$33)</f>
        <v>234.24222059721524</v>
      </c>
      <c r="J1186" s="14">
        <f>IF(I1186&lt;Settings!$B$30,IF(Settings!$B$30-I1186&gt;=E1186,H1186,H1186+(Settings!$B$30-I1186)+Settings!$B$31),H1186+(Settings!$B$33-I1186))</f>
        <v>5994.2422205972152</v>
      </c>
      <c r="K1186" s="14">
        <f t="shared" si="278"/>
        <v>6018.2622205972157</v>
      </c>
      <c r="L1186" s="14">
        <f t="shared" si="279"/>
        <v>6018.2622205972157</v>
      </c>
      <c r="M1186" s="14">
        <f t="shared" si="288"/>
        <v>5930.2028942322522</v>
      </c>
      <c r="N1186" s="14">
        <f t="shared" si="280"/>
        <v>6018.2622205972157</v>
      </c>
      <c r="O1186" s="13">
        <f>Arrivals!I1186</f>
        <v>0.29453234695716368</v>
      </c>
      <c r="P1186" s="14">
        <f t="shared" si="281"/>
        <v>6018.5567529441732</v>
      </c>
      <c r="Q1186" s="14">
        <f t="shared" si="282"/>
        <v>24.314532346958003</v>
      </c>
      <c r="R1186" s="14">
        <f t="shared" si="283"/>
        <v>0</v>
      </c>
      <c r="S1186" s="14">
        <f t="shared" si="284"/>
        <v>0</v>
      </c>
      <c r="T1186" s="14">
        <f t="shared" si="285"/>
        <v>0</v>
      </c>
      <c r="U1186" s="14">
        <f t="shared" si="286"/>
        <v>0</v>
      </c>
      <c r="V1186" t="str">
        <f>IF(MOD(C1186-Settings!$B$32,Settings!$B$33)&lt;Settings!$B$30,"Up","Down")</f>
        <v>Up</v>
      </c>
      <c r="W1186" s="15">
        <f>IF(OR(E1186&gt;Settings!$B$30,Q1186&gt;Settings!$B$37),0,1)</f>
        <v>1</v>
      </c>
      <c r="X1186" s="15">
        <f>IF(AND(W1186=1,Q1186&lt;=Settings!$B$36),1,0)</f>
        <v>1</v>
      </c>
    </row>
    <row r="1187" spans="1:24" x14ac:dyDescent="0.25">
      <c r="A1187">
        <v>10</v>
      </c>
      <c r="B1187">
        <v>102</v>
      </c>
      <c r="C1187" s="13">
        <f>Arrivals!F1187</f>
        <v>6023.5470282010483</v>
      </c>
      <c r="D1187" s="13">
        <f>Arrivals!K1187</f>
        <v>300</v>
      </c>
      <c r="E1187" s="14">
        <f>D1187*8/Settings!$B$28+Settings!$B$29</f>
        <v>24.02</v>
      </c>
      <c r="F1187" s="14">
        <f t="shared" si="276"/>
        <v>6023.5470282010483</v>
      </c>
      <c r="G1187" s="14">
        <f t="shared" si="287"/>
        <v>6018.2622205972157</v>
      </c>
      <c r="H1187" s="14">
        <f t="shared" si="277"/>
        <v>6023.5470282010483</v>
      </c>
      <c r="I1187" s="14">
        <f>MOD(H1187-Settings!$B$32,Settings!$B$33)</f>
        <v>263.54702820104831</v>
      </c>
      <c r="J1187" s="14">
        <f>IF(I1187&lt;Settings!$B$30,IF(Settings!$B$30-I1187&gt;=E1187,H1187,H1187+(Settings!$B$30-I1187)+Settings!$B$31),H1187+(Settings!$B$33-I1187))</f>
        <v>6023.5470282010483</v>
      </c>
      <c r="K1187" s="14">
        <f t="shared" si="278"/>
        <v>6047.5670282010487</v>
      </c>
      <c r="L1187" s="14">
        <f t="shared" si="279"/>
        <v>6047.5670282010487</v>
      </c>
      <c r="M1187" s="14">
        <f t="shared" si="288"/>
        <v>6018.5567529441732</v>
      </c>
      <c r="N1187" s="14">
        <f t="shared" si="280"/>
        <v>6047.5670282010487</v>
      </c>
      <c r="O1187" s="13">
        <f>Arrivals!I1187</f>
        <v>0.36381798374034763</v>
      </c>
      <c r="P1187" s="14">
        <f t="shared" si="281"/>
        <v>6047.9308461847895</v>
      </c>
      <c r="Q1187" s="14">
        <f t="shared" si="282"/>
        <v>24.38381798374121</v>
      </c>
      <c r="R1187" s="14">
        <f t="shared" si="283"/>
        <v>0</v>
      </c>
      <c r="S1187" s="14">
        <f t="shared" si="284"/>
        <v>0</v>
      </c>
      <c r="T1187" s="14">
        <f t="shared" si="285"/>
        <v>0</v>
      </c>
      <c r="U1187" s="14">
        <f t="shared" si="286"/>
        <v>0</v>
      </c>
      <c r="V1187" t="str">
        <f>IF(MOD(C1187-Settings!$B$32,Settings!$B$33)&lt;Settings!$B$30,"Up","Down")</f>
        <v>Up</v>
      </c>
      <c r="W1187" s="15">
        <f>IF(OR(E1187&gt;Settings!$B$30,Q1187&gt;Settings!$B$37),0,1)</f>
        <v>1</v>
      </c>
      <c r="X1187" s="15">
        <f>IF(AND(W1187=1,Q1187&lt;=Settings!$B$36),1,0)</f>
        <v>1</v>
      </c>
    </row>
    <row r="1188" spans="1:24" x14ac:dyDescent="0.25">
      <c r="A1188">
        <v>10</v>
      </c>
      <c r="B1188">
        <v>103</v>
      </c>
      <c r="C1188" s="13">
        <f>Arrivals!F1188</f>
        <v>6039.9784301649615</v>
      </c>
      <c r="D1188" s="13">
        <f>Arrivals!K1188</f>
        <v>300</v>
      </c>
      <c r="E1188" s="14">
        <f>D1188*8/Settings!$B$28+Settings!$B$29</f>
        <v>24.02</v>
      </c>
      <c r="F1188" s="14">
        <f t="shared" si="276"/>
        <v>6039.9784301649615</v>
      </c>
      <c r="G1188" s="14">
        <f t="shared" si="287"/>
        <v>6047.5670282010487</v>
      </c>
      <c r="H1188" s="14">
        <f t="shared" si="277"/>
        <v>6047.5670282010487</v>
      </c>
      <c r="I1188" s="14">
        <f>MOD(H1188-Settings!$B$32,Settings!$B$33)</f>
        <v>287.56702820104874</v>
      </c>
      <c r="J1188" s="14">
        <f>IF(I1188&lt;Settings!$B$30,IF(Settings!$B$30-I1188&gt;=E1188,H1188,H1188+(Settings!$B$30-I1188)+Settings!$B$31),H1188+(Settings!$B$33-I1188))</f>
        <v>6047.5670282010487</v>
      </c>
      <c r="K1188" s="14">
        <f t="shared" si="278"/>
        <v>6071.5870282010492</v>
      </c>
      <c r="L1188" s="14">
        <f t="shared" si="279"/>
        <v>6071.5870282010492</v>
      </c>
      <c r="M1188" s="14">
        <f t="shared" si="288"/>
        <v>6047.9308461847895</v>
      </c>
      <c r="N1188" s="14">
        <f t="shared" si="280"/>
        <v>6071.5870282010492</v>
      </c>
      <c r="O1188" s="13">
        <f>Arrivals!I1188</f>
        <v>0.95837810885992158</v>
      </c>
      <c r="P1188" s="14">
        <f t="shared" si="281"/>
        <v>6072.5454063099087</v>
      </c>
      <c r="Q1188" s="14">
        <f t="shared" si="282"/>
        <v>32.566976144947148</v>
      </c>
      <c r="R1188" s="14">
        <f t="shared" si="283"/>
        <v>7.5885980360872054</v>
      </c>
      <c r="S1188" s="14">
        <f t="shared" si="284"/>
        <v>0</v>
      </c>
      <c r="T1188" s="14">
        <f t="shared" si="285"/>
        <v>0</v>
      </c>
      <c r="U1188" s="14">
        <f t="shared" si="286"/>
        <v>7.5885980360872054</v>
      </c>
      <c r="V1188" t="str">
        <f>IF(MOD(C1188-Settings!$B$32,Settings!$B$33)&lt;Settings!$B$30,"Up","Down")</f>
        <v>Up</v>
      </c>
      <c r="W1188" s="15">
        <f>IF(OR(E1188&gt;Settings!$B$30,Q1188&gt;Settings!$B$37),0,1)</f>
        <v>1</v>
      </c>
      <c r="X1188" s="15">
        <f>IF(AND(W1188=1,Q1188&lt;=Settings!$B$36),1,0)</f>
        <v>1</v>
      </c>
    </row>
    <row r="1189" spans="1:24" x14ac:dyDescent="0.25">
      <c r="A1189">
        <v>10</v>
      </c>
      <c r="B1189">
        <v>104</v>
      </c>
      <c r="C1189" s="13">
        <f>Arrivals!F1189</f>
        <v>6058.652313808363</v>
      </c>
      <c r="D1189" s="13">
        <f>Arrivals!K1189</f>
        <v>300</v>
      </c>
      <c r="E1189" s="14">
        <f>D1189*8/Settings!$B$28+Settings!$B$29</f>
        <v>24.02</v>
      </c>
      <c r="F1189" s="14">
        <f t="shared" si="276"/>
        <v>6058.652313808363</v>
      </c>
      <c r="G1189" s="14">
        <f t="shared" si="287"/>
        <v>6071.5870282010492</v>
      </c>
      <c r="H1189" s="14">
        <f t="shared" si="277"/>
        <v>6071.5870282010492</v>
      </c>
      <c r="I1189" s="14">
        <f>MOD(H1189-Settings!$B$32,Settings!$B$33)</f>
        <v>311.58702820104918</v>
      </c>
      <c r="J1189" s="14">
        <f>IF(I1189&lt;Settings!$B$30,IF(Settings!$B$30-I1189&gt;=E1189,H1189,H1189+(Settings!$B$30-I1189)+Settings!$B$31),H1189+(Settings!$B$33-I1189))</f>
        <v>6071.5870282010492</v>
      </c>
      <c r="K1189" s="14">
        <f t="shared" si="278"/>
        <v>6095.6070282010496</v>
      </c>
      <c r="L1189" s="14">
        <f t="shared" si="279"/>
        <v>6095.6070282010496</v>
      </c>
      <c r="M1189" s="14">
        <f t="shared" si="288"/>
        <v>6072.5454063099087</v>
      </c>
      <c r="N1189" s="14">
        <f t="shared" si="280"/>
        <v>6095.6070282010496</v>
      </c>
      <c r="O1189" s="13">
        <f>Arrivals!I1189</f>
        <v>6.1253807994904541</v>
      </c>
      <c r="P1189" s="14">
        <f t="shared" si="281"/>
        <v>6101.7324090005404</v>
      </c>
      <c r="Q1189" s="14">
        <f t="shared" si="282"/>
        <v>43.080095192177396</v>
      </c>
      <c r="R1189" s="14">
        <f t="shared" si="283"/>
        <v>12.934714392686146</v>
      </c>
      <c r="S1189" s="14">
        <f t="shared" si="284"/>
        <v>0</v>
      </c>
      <c r="T1189" s="14">
        <f t="shared" si="285"/>
        <v>0</v>
      </c>
      <c r="U1189" s="14">
        <f t="shared" si="286"/>
        <v>12.934714392686146</v>
      </c>
      <c r="V1189" t="str">
        <f>IF(MOD(C1189-Settings!$B$32,Settings!$B$33)&lt;Settings!$B$30,"Up","Down")</f>
        <v>Up</v>
      </c>
      <c r="W1189" s="15">
        <f>IF(OR(E1189&gt;Settings!$B$30,Q1189&gt;Settings!$B$37),0,1)</f>
        <v>1</v>
      </c>
      <c r="X1189" s="15">
        <f>IF(AND(W1189=1,Q1189&lt;=Settings!$B$36),1,0)</f>
        <v>1</v>
      </c>
    </row>
    <row r="1190" spans="1:24" x14ac:dyDescent="0.25">
      <c r="A1190">
        <v>10</v>
      </c>
      <c r="B1190">
        <v>105</v>
      </c>
      <c r="C1190" s="13">
        <f>Arrivals!F1190</f>
        <v>6066.8092029244208</v>
      </c>
      <c r="D1190" s="13">
        <f>Arrivals!K1190</f>
        <v>300</v>
      </c>
      <c r="E1190" s="14">
        <f>D1190*8/Settings!$B$28+Settings!$B$29</f>
        <v>24.02</v>
      </c>
      <c r="F1190" s="14">
        <f t="shared" si="276"/>
        <v>6066.8092029244208</v>
      </c>
      <c r="G1190" s="14">
        <f t="shared" si="287"/>
        <v>6095.6070282010496</v>
      </c>
      <c r="H1190" s="14">
        <f t="shared" si="277"/>
        <v>6095.6070282010496</v>
      </c>
      <c r="I1190" s="14">
        <f>MOD(H1190-Settings!$B$32,Settings!$B$33)</f>
        <v>335.60702820104962</v>
      </c>
      <c r="J1190" s="14">
        <f>IF(I1190&lt;Settings!$B$30,IF(Settings!$B$30-I1190&gt;=E1190,H1190,H1190+(Settings!$B$30-I1190)+Settings!$B$31),H1190+(Settings!$B$33-I1190))</f>
        <v>6095.6070282010496</v>
      </c>
      <c r="K1190" s="14">
        <f t="shared" si="278"/>
        <v>6119.6270282010501</v>
      </c>
      <c r="L1190" s="14">
        <f t="shared" si="279"/>
        <v>6119.6270282010501</v>
      </c>
      <c r="M1190" s="14">
        <f t="shared" si="288"/>
        <v>6101.7324090005404</v>
      </c>
      <c r="N1190" s="14">
        <f t="shared" si="280"/>
        <v>6119.6270282010501</v>
      </c>
      <c r="O1190" s="13">
        <f>Arrivals!I1190</f>
        <v>3.4448825770864837</v>
      </c>
      <c r="P1190" s="14">
        <f t="shared" si="281"/>
        <v>6123.071910778137</v>
      </c>
      <c r="Q1190" s="14">
        <f t="shared" si="282"/>
        <v>56.262707853716165</v>
      </c>
      <c r="R1190" s="14">
        <f t="shared" si="283"/>
        <v>28.797825276628828</v>
      </c>
      <c r="S1190" s="14">
        <f t="shared" si="284"/>
        <v>0</v>
      </c>
      <c r="T1190" s="14">
        <f t="shared" si="285"/>
        <v>0</v>
      </c>
      <c r="U1190" s="14">
        <f t="shared" si="286"/>
        <v>28.797825276628828</v>
      </c>
      <c r="V1190" t="str">
        <f>IF(MOD(C1190-Settings!$B$32,Settings!$B$33)&lt;Settings!$B$30,"Up","Down")</f>
        <v>Up</v>
      </c>
      <c r="W1190" s="15">
        <f>IF(OR(E1190&gt;Settings!$B$30,Q1190&gt;Settings!$B$37),0,1)</f>
        <v>1</v>
      </c>
      <c r="X1190" s="15">
        <f>IF(AND(W1190=1,Q1190&lt;=Settings!$B$36),1,0)</f>
        <v>1</v>
      </c>
    </row>
    <row r="1191" spans="1:24" x14ac:dyDescent="0.25">
      <c r="A1191">
        <v>10</v>
      </c>
      <c r="B1191">
        <v>106</v>
      </c>
      <c r="C1191" s="13">
        <f>Arrivals!F1191</f>
        <v>6094.8418336114055</v>
      </c>
      <c r="D1191" s="13">
        <f>Arrivals!K1191</f>
        <v>300</v>
      </c>
      <c r="E1191" s="14">
        <f>D1191*8/Settings!$B$28+Settings!$B$29</f>
        <v>24.02</v>
      </c>
      <c r="F1191" s="14">
        <f t="shared" si="276"/>
        <v>6094.8418336114055</v>
      </c>
      <c r="G1191" s="14">
        <f t="shared" si="287"/>
        <v>6119.6270282010501</v>
      </c>
      <c r="H1191" s="14">
        <f t="shared" si="277"/>
        <v>6119.6270282010501</v>
      </c>
      <c r="I1191" s="14">
        <f>MOD(H1191-Settings!$B$32,Settings!$B$33)</f>
        <v>359.62702820105005</v>
      </c>
      <c r="J1191" s="14">
        <f>IF(I1191&lt;Settings!$B$30,IF(Settings!$B$30-I1191&gt;=E1191,H1191,H1191+(Settings!$B$30-I1191)+Settings!$B$31),H1191+(Settings!$B$33-I1191))</f>
        <v>6119.6270282010501</v>
      </c>
      <c r="K1191" s="14">
        <f t="shared" si="278"/>
        <v>6143.6470282010505</v>
      </c>
      <c r="L1191" s="14">
        <f t="shared" si="279"/>
        <v>6143.6470282010505</v>
      </c>
      <c r="M1191" s="14">
        <f t="shared" si="288"/>
        <v>6123.071910778137</v>
      </c>
      <c r="N1191" s="14">
        <f t="shared" si="280"/>
        <v>6143.6470282010505</v>
      </c>
      <c r="O1191" s="13">
        <f>Arrivals!I1191</f>
        <v>3.5753018390353657</v>
      </c>
      <c r="P1191" s="14">
        <f t="shared" si="281"/>
        <v>6147.2223300400856</v>
      </c>
      <c r="Q1191" s="14">
        <f t="shared" si="282"/>
        <v>52.38049642868009</v>
      </c>
      <c r="R1191" s="14">
        <f t="shared" si="283"/>
        <v>24.785194589644561</v>
      </c>
      <c r="S1191" s="14">
        <f t="shared" si="284"/>
        <v>0</v>
      </c>
      <c r="T1191" s="14">
        <f t="shared" si="285"/>
        <v>0</v>
      </c>
      <c r="U1191" s="14">
        <f t="shared" si="286"/>
        <v>24.785194589644561</v>
      </c>
      <c r="V1191" t="str">
        <f>IF(MOD(C1191-Settings!$B$32,Settings!$B$33)&lt;Settings!$B$30,"Up","Down")</f>
        <v>Up</v>
      </c>
      <c r="W1191" s="15">
        <f>IF(OR(E1191&gt;Settings!$B$30,Q1191&gt;Settings!$B$37),0,1)</f>
        <v>1</v>
      </c>
      <c r="X1191" s="15">
        <f>IF(AND(W1191=1,Q1191&lt;=Settings!$B$36),1,0)</f>
        <v>1</v>
      </c>
    </row>
    <row r="1192" spans="1:24" x14ac:dyDescent="0.25">
      <c r="A1192">
        <v>10</v>
      </c>
      <c r="B1192">
        <v>107</v>
      </c>
      <c r="C1192" s="13">
        <f>Arrivals!F1192</f>
        <v>6111.627056563525</v>
      </c>
      <c r="D1192" s="13">
        <f>Arrivals!K1192</f>
        <v>300</v>
      </c>
      <c r="E1192" s="14">
        <f>D1192*8/Settings!$B$28+Settings!$B$29</f>
        <v>24.02</v>
      </c>
      <c r="F1192" s="14">
        <f t="shared" si="276"/>
        <v>6111.627056563525</v>
      </c>
      <c r="G1192" s="14">
        <f t="shared" si="287"/>
        <v>6143.6470282010505</v>
      </c>
      <c r="H1192" s="14">
        <f t="shared" si="277"/>
        <v>6143.6470282010505</v>
      </c>
      <c r="I1192" s="14">
        <f>MOD(H1192-Settings!$B$32,Settings!$B$33)</f>
        <v>383.64702820105049</v>
      </c>
      <c r="J1192" s="14">
        <f>IF(I1192&lt;Settings!$B$30,IF(Settings!$B$30-I1192&gt;=E1192,H1192,H1192+(Settings!$B$30-I1192)+Settings!$B$31),H1192+(Settings!$B$33-I1192))</f>
        <v>6143.6470282010505</v>
      </c>
      <c r="K1192" s="14">
        <f t="shared" si="278"/>
        <v>6167.6670282010509</v>
      </c>
      <c r="L1192" s="14">
        <f t="shared" si="279"/>
        <v>6167.6670282010509</v>
      </c>
      <c r="M1192" s="14">
        <f t="shared" si="288"/>
        <v>6147.2223300400856</v>
      </c>
      <c r="N1192" s="14">
        <f t="shared" si="280"/>
        <v>6167.6670282010509</v>
      </c>
      <c r="O1192" s="13">
        <f>Arrivals!I1192</f>
        <v>2.4738911761498636</v>
      </c>
      <c r="P1192" s="14">
        <f t="shared" si="281"/>
        <v>6170.1409193772006</v>
      </c>
      <c r="Q1192" s="14">
        <f t="shared" si="282"/>
        <v>58.513862813675587</v>
      </c>
      <c r="R1192" s="14">
        <f t="shared" si="283"/>
        <v>32.019971637525487</v>
      </c>
      <c r="S1192" s="14">
        <f t="shared" si="284"/>
        <v>0</v>
      </c>
      <c r="T1192" s="14">
        <f t="shared" si="285"/>
        <v>0</v>
      </c>
      <c r="U1192" s="14">
        <f t="shared" si="286"/>
        <v>32.019971637525487</v>
      </c>
      <c r="V1192" t="str">
        <f>IF(MOD(C1192-Settings!$B$32,Settings!$B$33)&lt;Settings!$B$30,"Up","Down")</f>
        <v>Up</v>
      </c>
      <c r="W1192" s="15">
        <f>IF(OR(E1192&gt;Settings!$B$30,Q1192&gt;Settings!$B$37),0,1)</f>
        <v>1</v>
      </c>
      <c r="X1192" s="15">
        <f>IF(AND(W1192=1,Q1192&lt;=Settings!$B$36),1,0)</f>
        <v>1</v>
      </c>
    </row>
    <row r="1193" spans="1:24" x14ac:dyDescent="0.25">
      <c r="A1193">
        <v>10</v>
      </c>
      <c r="B1193">
        <v>108</v>
      </c>
      <c r="C1193" s="13">
        <f>Arrivals!F1193</f>
        <v>6143.678690426108</v>
      </c>
      <c r="D1193" s="13">
        <f>Arrivals!K1193</f>
        <v>300</v>
      </c>
      <c r="E1193" s="14">
        <f>D1193*8/Settings!$B$28+Settings!$B$29</f>
        <v>24.02</v>
      </c>
      <c r="F1193" s="14">
        <f t="shared" si="276"/>
        <v>6143.678690426108</v>
      </c>
      <c r="G1193" s="14">
        <f t="shared" si="287"/>
        <v>6167.6670282010509</v>
      </c>
      <c r="H1193" s="14">
        <f t="shared" si="277"/>
        <v>6167.6670282010509</v>
      </c>
      <c r="I1193" s="14">
        <f>MOD(H1193-Settings!$B$32,Settings!$B$33)</f>
        <v>407.66702820105093</v>
      </c>
      <c r="J1193" s="14">
        <f>IF(I1193&lt;Settings!$B$30,IF(Settings!$B$30-I1193&gt;=E1193,H1193,H1193+(Settings!$B$30-I1193)+Settings!$B$31),H1193+(Settings!$B$33-I1193))</f>
        <v>6167.6670282010509</v>
      </c>
      <c r="K1193" s="14">
        <f t="shared" si="278"/>
        <v>6191.6870282010514</v>
      </c>
      <c r="L1193" s="14">
        <f t="shared" si="279"/>
        <v>6191.6870282010514</v>
      </c>
      <c r="M1193" s="14">
        <f t="shared" si="288"/>
        <v>6170.1409193772006</v>
      </c>
      <c r="N1193" s="14">
        <f t="shared" si="280"/>
        <v>6191.6870282010514</v>
      </c>
      <c r="O1193" s="13">
        <f>Arrivals!I1193</f>
        <v>11.940325901956291</v>
      </c>
      <c r="P1193" s="14">
        <f t="shared" si="281"/>
        <v>6203.6273541030077</v>
      </c>
      <c r="Q1193" s="14">
        <f t="shared" si="282"/>
        <v>59.948663676899741</v>
      </c>
      <c r="R1193" s="14">
        <f t="shared" si="283"/>
        <v>23.98833777494292</v>
      </c>
      <c r="S1193" s="14">
        <f t="shared" si="284"/>
        <v>0</v>
      </c>
      <c r="T1193" s="14">
        <f t="shared" si="285"/>
        <v>0</v>
      </c>
      <c r="U1193" s="14">
        <f t="shared" si="286"/>
        <v>23.98833777494292</v>
      </c>
      <c r="V1193" t="str">
        <f>IF(MOD(C1193-Settings!$B$32,Settings!$B$33)&lt;Settings!$B$30,"Up","Down")</f>
        <v>Up</v>
      </c>
      <c r="W1193" s="15">
        <f>IF(OR(E1193&gt;Settings!$B$30,Q1193&gt;Settings!$B$37),0,1)</f>
        <v>1</v>
      </c>
      <c r="X1193" s="15">
        <f>IF(AND(W1193=1,Q1193&lt;=Settings!$B$36),1,0)</f>
        <v>1</v>
      </c>
    </row>
    <row r="1194" spans="1:24" x14ac:dyDescent="0.25">
      <c r="A1194">
        <v>10</v>
      </c>
      <c r="B1194">
        <v>109</v>
      </c>
      <c r="C1194" s="13">
        <f>Arrivals!F1194</f>
        <v>6219.693366072569</v>
      </c>
      <c r="D1194" s="13">
        <f>Arrivals!K1194</f>
        <v>300</v>
      </c>
      <c r="E1194" s="14">
        <f>D1194*8/Settings!$B$28+Settings!$B$29</f>
        <v>24.02</v>
      </c>
      <c r="F1194" s="14">
        <f t="shared" si="276"/>
        <v>6219.693366072569</v>
      </c>
      <c r="G1194" s="14">
        <f t="shared" si="287"/>
        <v>6191.6870282010514</v>
      </c>
      <c r="H1194" s="14">
        <f t="shared" si="277"/>
        <v>6219.693366072569</v>
      </c>
      <c r="I1194" s="14">
        <f>MOD(H1194-Settings!$B$32,Settings!$B$33)</f>
        <v>459.69336607256901</v>
      </c>
      <c r="J1194" s="14">
        <f>IF(I1194&lt;Settings!$B$30,IF(Settings!$B$30-I1194&gt;=E1194,H1194,H1194+(Settings!$B$30-I1194)+Settings!$B$31),H1194+(Settings!$B$33-I1194))</f>
        <v>6219.693366072569</v>
      </c>
      <c r="K1194" s="14">
        <f t="shared" si="278"/>
        <v>6243.7133660725694</v>
      </c>
      <c r="L1194" s="14">
        <f t="shared" si="279"/>
        <v>6243.7133660725694</v>
      </c>
      <c r="M1194" s="14">
        <f t="shared" si="288"/>
        <v>6203.6273541030077</v>
      </c>
      <c r="N1194" s="14">
        <f t="shared" si="280"/>
        <v>6243.7133660725694</v>
      </c>
      <c r="O1194" s="13">
        <f>Arrivals!I1194</f>
        <v>4.2195423343022735</v>
      </c>
      <c r="P1194" s="14">
        <f t="shared" si="281"/>
        <v>6247.9329084068713</v>
      </c>
      <c r="Q1194" s="14">
        <f t="shared" si="282"/>
        <v>28.239542334302314</v>
      </c>
      <c r="R1194" s="14">
        <f t="shared" si="283"/>
        <v>0</v>
      </c>
      <c r="S1194" s="14">
        <f t="shared" si="284"/>
        <v>0</v>
      </c>
      <c r="T1194" s="14">
        <f t="shared" si="285"/>
        <v>0</v>
      </c>
      <c r="U1194" s="14">
        <f t="shared" si="286"/>
        <v>0</v>
      </c>
      <c r="V1194" t="str">
        <f>IF(MOD(C1194-Settings!$B$32,Settings!$B$33)&lt;Settings!$B$30,"Up","Down")</f>
        <v>Up</v>
      </c>
      <c r="W1194" s="15">
        <f>IF(OR(E1194&gt;Settings!$B$30,Q1194&gt;Settings!$B$37),0,1)</f>
        <v>1</v>
      </c>
      <c r="X1194" s="15">
        <f>IF(AND(W1194=1,Q1194&lt;=Settings!$B$36),1,0)</f>
        <v>1</v>
      </c>
    </row>
    <row r="1195" spans="1:24" x14ac:dyDescent="0.25">
      <c r="A1195">
        <v>10</v>
      </c>
      <c r="B1195">
        <v>110</v>
      </c>
      <c r="C1195" s="13">
        <f>Arrivals!F1195</f>
        <v>6256.8581775271969</v>
      </c>
      <c r="D1195" s="13">
        <f>Arrivals!K1195</f>
        <v>300</v>
      </c>
      <c r="E1195" s="14">
        <f>D1195*8/Settings!$B$28+Settings!$B$29</f>
        <v>24.02</v>
      </c>
      <c r="F1195" s="14">
        <f t="shared" si="276"/>
        <v>6256.8581775271969</v>
      </c>
      <c r="G1195" s="14">
        <f t="shared" si="287"/>
        <v>6243.7133660725694</v>
      </c>
      <c r="H1195" s="14">
        <f t="shared" si="277"/>
        <v>6256.8581775271969</v>
      </c>
      <c r="I1195" s="14">
        <f>MOD(H1195-Settings!$B$32,Settings!$B$33)</f>
        <v>496.85817752719686</v>
      </c>
      <c r="J1195" s="14">
        <f>IF(I1195&lt;Settings!$B$30,IF(Settings!$B$30-I1195&gt;=E1195,H1195,H1195+(Settings!$B$30-I1195)+Settings!$B$31),H1195+(Settings!$B$33-I1195))</f>
        <v>6256.8581775271969</v>
      </c>
      <c r="K1195" s="14">
        <f t="shared" si="278"/>
        <v>6280.8781775271973</v>
      </c>
      <c r="L1195" s="14">
        <f t="shared" si="279"/>
        <v>6280.8781775271973</v>
      </c>
      <c r="M1195" s="14">
        <f t="shared" si="288"/>
        <v>6247.9329084068713</v>
      </c>
      <c r="N1195" s="14">
        <f t="shared" si="280"/>
        <v>6280.8781775271973</v>
      </c>
      <c r="O1195" s="13">
        <f>Arrivals!I1195</f>
        <v>1.2058423476250466</v>
      </c>
      <c r="P1195" s="14">
        <f t="shared" si="281"/>
        <v>6282.0840198748219</v>
      </c>
      <c r="Q1195" s="14">
        <f t="shared" si="282"/>
        <v>25.225842347625075</v>
      </c>
      <c r="R1195" s="14">
        <f t="shared" si="283"/>
        <v>0</v>
      </c>
      <c r="S1195" s="14">
        <f t="shared" si="284"/>
        <v>0</v>
      </c>
      <c r="T1195" s="14">
        <f t="shared" si="285"/>
        <v>0</v>
      </c>
      <c r="U1195" s="14">
        <f t="shared" si="286"/>
        <v>0</v>
      </c>
      <c r="V1195" t="str">
        <f>IF(MOD(C1195-Settings!$B$32,Settings!$B$33)&lt;Settings!$B$30,"Up","Down")</f>
        <v>Up</v>
      </c>
      <c r="W1195" s="15">
        <f>IF(OR(E1195&gt;Settings!$B$30,Q1195&gt;Settings!$B$37),0,1)</f>
        <v>1</v>
      </c>
      <c r="X1195" s="15">
        <f>IF(AND(W1195=1,Q1195&lt;=Settings!$B$36),1,0)</f>
        <v>1</v>
      </c>
    </row>
    <row r="1196" spans="1:24" x14ac:dyDescent="0.25">
      <c r="A1196">
        <v>10</v>
      </c>
      <c r="B1196">
        <v>111</v>
      </c>
      <c r="C1196" s="13">
        <f>Arrivals!F1196</f>
        <v>6294.2551520888783</v>
      </c>
      <c r="D1196" s="13">
        <f>Arrivals!K1196</f>
        <v>300</v>
      </c>
      <c r="E1196" s="14">
        <f>D1196*8/Settings!$B$28+Settings!$B$29</f>
        <v>24.02</v>
      </c>
      <c r="F1196" s="14">
        <f t="shared" si="276"/>
        <v>6294.2551520888783</v>
      </c>
      <c r="G1196" s="14">
        <f t="shared" si="287"/>
        <v>6280.8781775271973</v>
      </c>
      <c r="H1196" s="14">
        <f t="shared" si="277"/>
        <v>6294.2551520888783</v>
      </c>
      <c r="I1196" s="14">
        <f>MOD(H1196-Settings!$B$32,Settings!$B$33)</f>
        <v>534.25515208887828</v>
      </c>
      <c r="J1196" s="14">
        <f>IF(I1196&lt;Settings!$B$30,IF(Settings!$B$30-I1196&gt;=E1196,H1196,H1196+(Settings!$B$30-I1196)+Settings!$B$31),H1196+(Settings!$B$33-I1196))</f>
        <v>6294.2551520888783</v>
      </c>
      <c r="K1196" s="14">
        <f t="shared" si="278"/>
        <v>6318.2751520888787</v>
      </c>
      <c r="L1196" s="14">
        <f t="shared" si="279"/>
        <v>6318.2751520888787</v>
      </c>
      <c r="M1196" s="14">
        <f t="shared" si="288"/>
        <v>6282.0840198748219</v>
      </c>
      <c r="N1196" s="14">
        <f t="shared" si="280"/>
        <v>6318.2751520888787</v>
      </c>
      <c r="O1196" s="13">
        <f>Arrivals!I1196</f>
        <v>1.1006884671095714</v>
      </c>
      <c r="P1196" s="14">
        <f t="shared" si="281"/>
        <v>6319.3758405559884</v>
      </c>
      <c r="Q1196" s="14">
        <f t="shared" si="282"/>
        <v>25.120688467110085</v>
      </c>
      <c r="R1196" s="14">
        <f t="shared" si="283"/>
        <v>0</v>
      </c>
      <c r="S1196" s="14">
        <f t="shared" si="284"/>
        <v>0</v>
      </c>
      <c r="T1196" s="14">
        <f t="shared" si="285"/>
        <v>0</v>
      </c>
      <c r="U1196" s="14">
        <f t="shared" si="286"/>
        <v>0</v>
      </c>
      <c r="V1196" t="str">
        <f>IF(MOD(C1196-Settings!$B$32,Settings!$B$33)&lt;Settings!$B$30,"Up","Down")</f>
        <v>Up</v>
      </c>
      <c r="W1196" s="15">
        <f>IF(OR(E1196&gt;Settings!$B$30,Q1196&gt;Settings!$B$37),0,1)</f>
        <v>1</v>
      </c>
      <c r="X1196" s="15">
        <f>IF(AND(W1196=1,Q1196&lt;=Settings!$B$36),1,0)</f>
        <v>1</v>
      </c>
    </row>
    <row r="1197" spans="1:24" x14ac:dyDescent="0.25">
      <c r="A1197">
        <v>10</v>
      </c>
      <c r="B1197">
        <v>112</v>
      </c>
      <c r="C1197" s="13">
        <f>Arrivals!F1197</f>
        <v>6324.9762732894314</v>
      </c>
      <c r="D1197" s="13">
        <f>Arrivals!K1197</f>
        <v>300</v>
      </c>
      <c r="E1197" s="14">
        <f>D1197*8/Settings!$B$28+Settings!$B$29</f>
        <v>24.02</v>
      </c>
      <c r="F1197" s="14">
        <f t="shared" si="276"/>
        <v>6324.9762732894314</v>
      </c>
      <c r="G1197" s="14">
        <f t="shared" si="287"/>
        <v>6318.2751520888787</v>
      </c>
      <c r="H1197" s="14">
        <f t="shared" si="277"/>
        <v>6324.9762732894314</v>
      </c>
      <c r="I1197" s="14">
        <f>MOD(H1197-Settings!$B$32,Settings!$B$33)</f>
        <v>564.97627328943145</v>
      </c>
      <c r="J1197" s="14">
        <f>IF(I1197&lt;Settings!$B$30,IF(Settings!$B$30-I1197&gt;=E1197,H1197,H1197+(Settings!$B$30-I1197)+Settings!$B$31),H1197+(Settings!$B$33-I1197))</f>
        <v>6324.9762732894314</v>
      </c>
      <c r="K1197" s="14">
        <f t="shared" si="278"/>
        <v>6348.9962732894319</v>
      </c>
      <c r="L1197" s="14">
        <f t="shared" si="279"/>
        <v>6348.9962732894319</v>
      </c>
      <c r="M1197" s="14">
        <f t="shared" si="288"/>
        <v>6319.3758405559884</v>
      </c>
      <c r="N1197" s="14">
        <f t="shared" si="280"/>
        <v>6348.9962732894319</v>
      </c>
      <c r="O1197" s="13">
        <f>Arrivals!I1197</f>
        <v>0.28341041195257211</v>
      </c>
      <c r="P1197" s="14">
        <f t="shared" si="281"/>
        <v>6349.2796837013848</v>
      </c>
      <c r="Q1197" s="14">
        <f t="shared" si="282"/>
        <v>24.303410411953337</v>
      </c>
      <c r="R1197" s="14">
        <f t="shared" si="283"/>
        <v>0</v>
      </c>
      <c r="S1197" s="14">
        <f t="shared" si="284"/>
        <v>0</v>
      </c>
      <c r="T1197" s="14">
        <f t="shared" si="285"/>
        <v>0</v>
      </c>
      <c r="U1197" s="14">
        <f t="shared" si="286"/>
        <v>0</v>
      </c>
      <c r="V1197" t="str">
        <f>IF(MOD(C1197-Settings!$B$32,Settings!$B$33)&lt;Settings!$B$30,"Up","Down")</f>
        <v>Up</v>
      </c>
      <c r="W1197" s="15">
        <f>IF(OR(E1197&gt;Settings!$B$30,Q1197&gt;Settings!$B$37),0,1)</f>
        <v>1</v>
      </c>
      <c r="X1197" s="15">
        <f>IF(AND(W1197=1,Q1197&lt;=Settings!$B$36),1,0)</f>
        <v>1</v>
      </c>
    </row>
    <row r="1198" spans="1:24" x14ac:dyDescent="0.25">
      <c r="A1198">
        <v>10</v>
      </c>
      <c r="B1198">
        <v>113</v>
      </c>
      <c r="C1198" s="13">
        <f>Arrivals!F1198</f>
        <v>6429.1821927963938</v>
      </c>
      <c r="D1198" s="13">
        <f>Arrivals!K1198</f>
        <v>300</v>
      </c>
      <c r="E1198" s="14">
        <f>D1198*8/Settings!$B$28+Settings!$B$29</f>
        <v>24.02</v>
      </c>
      <c r="F1198" s="14">
        <f t="shared" si="276"/>
        <v>6429.1821927963938</v>
      </c>
      <c r="G1198" s="14">
        <f t="shared" si="287"/>
        <v>6348.9962732894319</v>
      </c>
      <c r="H1198" s="14">
        <f t="shared" si="277"/>
        <v>6429.1821927963938</v>
      </c>
      <c r="I1198" s="14">
        <f>MOD(H1198-Settings!$B$32,Settings!$B$33)</f>
        <v>669.18219279639379</v>
      </c>
      <c r="J1198" s="14">
        <f>IF(I1198&lt;Settings!$B$30,IF(Settings!$B$30-I1198&gt;=E1198,H1198,H1198+(Settings!$B$30-I1198)+Settings!$B$31),H1198+(Settings!$B$33-I1198))</f>
        <v>6480</v>
      </c>
      <c r="K1198" s="14">
        <f t="shared" si="278"/>
        <v>6504.02</v>
      </c>
      <c r="L1198" s="14">
        <f t="shared" si="279"/>
        <v>6504.02</v>
      </c>
      <c r="M1198" s="14">
        <f t="shared" si="288"/>
        <v>6349.2796837013848</v>
      </c>
      <c r="N1198" s="14">
        <f t="shared" si="280"/>
        <v>6504.02</v>
      </c>
      <c r="O1198" s="13">
        <f>Arrivals!I1198</f>
        <v>3.7900620379890753</v>
      </c>
      <c r="P1198" s="14">
        <f t="shared" si="281"/>
        <v>6507.8100620379892</v>
      </c>
      <c r="Q1198" s="14">
        <f t="shared" si="282"/>
        <v>78.627869241595363</v>
      </c>
      <c r="R1198" s="14">
        <f t="shared" si="283"/>
        <v>0</v>
      </c>
      <c r="S1198" s="14">
        <f t="shared" si="284"/>
        <v>50.817807203606208</v>
      </c>
      <c r="T1198" s="14">
        <f t="shared" si="285"/>
        <v>0</v>
      </c>
      <c r="U1198" s="14">
        <f t="shared" si="286"/>
        <v>50.817807203606208</v>
      </c>
      <c r="V1198" t="str">
        <f>IF(MOD(C1198-Settings!$B$32,Settings!$B$33)&lt;Settings!$B$30,"Up","Down")</f>
        <v>Down</v>
      </c>
      <c r="W1198" s="15">
        <f>IF(OR(E1198&gt;Settings!$B$30,Q1198&gt;Settings!$B$37),0,1)</f>
        <v>1</v>
      </c>
      <c r="X1198" s="15">
        <f>IF(AND(W1198=1,Q1198&lt;=Settings!$B$36),1,0)</f>
        <v>1</v>
      </c>
    </row>
    <row r="1199" spans="1:24" x14ac:dyDescent="0.25">
      <c r="A1199">
        <v>10</v>
      </c>
      <c r="B1199">
        <v>114</v>
      </c>
      <c r="C1199" s="13">
        <f>Arrivals!F1199</f>
        <v>6467.3858119116903</v>
      </c>
      <c r="D1199" s="13">
        <f>Arrivals!K1199</f>
        <v>300</v>
      </c>
      <c r="E1199" s="14">
        <f>D1199*8/Settings!$B$28+Settings!$B$29</f>
        <v>24.02</v>
      </c>
      <c r="F1199" s="14">
        <f t="shared" si="276"/>
        <v>6467.3858119116903</v>
      </c>
      <c r="G1199" s="14">
        <f t="shared" si="287"/>
        <v>6504.02</v>
      </c>
      <c r="H1199" s="14">
        <f t="shared" si="277"/>
        <v>6504.02</v>
      </c>
      <c r="I1199" s="14">
        <f>MOD(H1199-Settings!$B$32,Settings!$B$33)</f>
        <v>24.020000000000437</v>
      </c>
      <c r="J1199" s="14">
        <f>IF(I1199&lt;Settings!$B$30,IF(Settings!$B$30-I1199&gt;=E1199,H1199,H1199+(Settings!$B$30-I1199)+Settings!$B$31),H1199+(Settings!$B$33-I1199))</f>
        <v>6504.02</v>
      </c>
      <c r="K1199" s="14">
        <f t="shared" si="278"/>
        <v>6528.0400000000009</v>
      </c>
      <c r="L1199" s="14">
        <f t="shared" si="279"/>
        <v>6528.0400000000009</v>
      </c>
      <c r="M1199" s="14">
        <f t="shared" si="288"/>
        <v>6507.8100620379892</v>
      </c>
      <c r="N1199" s="14">
        <f t="shared" si="280"/>
        <v>6528.0400000000009</v>
      </c>
      <c r="O1199" s="13">
        <f>Arrivals!I1199</f>
        <v>8.3005603740037461</v>
      </c>
      <c r="P1199" s="14">
        <f t="shared" si="281"/>
        <v>6536.3405603740048</v>
      </c>
      <c r="Q1199" s="14">
        <f t="shared" si="282"/>
        <v>68.954748462314456</v>
      </c>
      <c r="R1199" s="14">
        <f t="shared" si="283"/>
        <v>36.634188088310111</v>
      </c>
      <c r="S1199" s="14">
        <f t="shared" si="284"/>
        <v>0</v>
      </c>
      <c r="T1199" s="14">
        <f t="shared" si="285"/>
        <v>0</v>
      </c>
      <c r="U1199" s="14">
        <f t="shared" si="286"/>
        <v>36.634188088310111</v>
      </c>
      <c r="V1199" t="str">
        <f>IF(MOD(C1199-Settings!$B$32,Settings!$B$33)&lt;Settings!$B$30,"Up","Down")</f>
        <v>Down</v>
      </c>
      <c r="W1199" s="15">
        <f>IF(OR(E1199&gt;Settings!$B$30,Q1199&gt;Settings!$B$37),0,1)</f>
        <v>1</v>
      </c>
      <c r="X1199" s="15">
        <f>IF(AND(W1199=1,Q1199&lt;=Settings!$B$36),1,0)</f>
        <v>1</v>
      </c>
    </row>
    <row r="1200" spans="1:24" x14ac:dyDescent="0.25">
      <c r="A1200">
        <v>10</v>
      </c>
      <c r="B1200">
        <v>115</v>
      </c>
      <c r="C1200" s="13">
        <f>Arrivals!F1200</f>
        <v>6548.8097373892351</v>
      </c>
      <c r="D1200" s="13">
        <f>Arrivals!K1200</f>
        <v>300</v>
      </c>
      <c r="E1200" s="14">
        <f>D1200*8/Settings!$B$28+Settings!$B$29</f>
        <v>24.02</v>
      </c>
      <c r="F1200" s="14">
        <f t="shared" si="276"/>
        <v>6548.8097373892351</v>
      </c>
      <c r="G1200" s="14">
        <f t="shared" si="287"/>
        <v>6528.0400000000009</v>
      </c>
      <c r="H1200" s="14">
        <f t="shared" si="277"/>
        <v>6548.8097373892351</v>
      </c>
      <c r="I1200" s="14">
        <f>MOD(H1200-Settings!$B$32,Settings!$B$33)</f>
        <v>68.809737389235124</v>
      </c>
      <c r="J1200" s="14">
        <f>IF(I1200&lt;Settings!$B$30,IF(Settings!$B$30-I1200&gt;=E1200,H1200,H1200+(Settings!$B$30-I1200)+Settings!$B$31),H1200+(Settings!$B$33-I1200))</f>
        <v>6548.8097373892351</v>
      </c>
      <c r="K1200" s="14">
        <f t="shared" si="278"/>
        <v>6572.8297373892356</v>
      </c>
      <c r="L1200" s="14">
        <f t="shared" si="279"/>
        <v>6572.8297373892356</v>
      </c>
      <c r="M1200" s="14">
        <f t="shared" si="288"/>
        <v>6536.3405603740048</v>
      </c>
      <c r="N1200" s="14">
        <f t="shared" si="280"/>
        <v>6572.8297373892356</v>
      </c>
      <c r="O1200" s="13">
        <f>Arrivals!I1200</f>
        <v>0.28483051428443279</v>
      </c>
      <c r="P1200" s="14">
        <f t="shared" si="281"/>
        <v>6573.1145679035199</v>
      </c>
      <c r="Q1200" s="14">
        <f t="shared" si="282"/>
        <v>24.304830514284731</v>
      </c>
      <c r="R1200" s="14">
        <f t="shared" si="283"/>
        <v>0</v>
      </c>
      <c r="S1200" s="14">
        <f t="shared" si="284"/>
        <v>0</v>
      </c>
      <c r="T1200" s="14">
        <f t="shared" si="285"/>
        <v>0</v>
      </c>
      <c r="U1200" s="14">
        <f t="shared" si="286"/>
        <v>0</v>
      </c>
      <c r="V1200" t="str">
        <f>IF(MOD(C1200-Settings!$B$32,Settings!$B$33)&lt;Settings!$B$30,"Up","Down")</f>
        <v>Up</v>
      </c>
      <c r="W1200" s="15">
        <f>IF(OR(E1200&gt;Settings!$B$30,Q1200&gt;Settings!$B$37),0,1)</f>
        <v>1</v>
      </c>
      <c r="X1200" s="15">
        <f>IF(AND(W1200=1,Q1200&lt;=Settings!$B$36),1,0)</f>
        <v>1</v>
      </c>
    </row>
    <row r="1201" spans="1:24" x14ac:dyDescent="0.25">
      <c r="A1201">
        <v>10</v>
      </c>
      <c r="B1201">
        <v>116</v>
      </c>
      <c r="C1201" s="13">
        <f>Arrivals!F1201</f>
        <v>6607.6368368475651</v>
      </c>
      <c r="D1201" s="13">
        <f>Arrivals!K1201</f>
        <v>300</v>
      </c>
      <c r="E1201" s="14">
        <f>D1201*8/Settings!$B$28+Settings!$B$29</f>
        <v>24.02</v>
      </c>
      <c r="F1201" s="14">
        <f t="shared" si="276"/>
        <v>6607.6368368475651</v>
      </c>
      <c r="G1201" s="14">
        <f t="shared" si="287"/>
        <v>6572.8297373892356</v>
      </c>
      <c r="H1201" s="14">
        <f t="shared" si="277"/>
        <v>6607.6368368475651</v>
      </c>
      <c r="I1201" s="14">
        <f>MOD(H1201-Settings!$B$32,Settings!$B$33)</f>
        <v>127.63683684756506</v>
      </c>
      <c r="J1201" s="14">
        <f>IF(I1201&lt;Settings!$B$30,IF(Settings!$B$30-I1201&gt;=E1201,H1201,H1201+(Settings!$B$30-I1201)+Settings!$B$31),H1201+(Settings!$B$33-I1201))</f>
        <v>6607.6368368475651</v>
      </c>
      <c r="K1201" s="14">
        <f t="shared" si="278"/>
        <v>6631.6568368475655</v>
      </c>
      <c r="L1201" s="14">
        <f t="shared" si="279"/>
        <v>6631.6568368475655</v>
      </c>
      <c r="M1201" s="14">
        <f t="shared" si="288"/>
        <v>6573.1145679035199</v>
      </c>
      <c r="N1201" s="14">
        <f t="shared" si="280"/>
        <v>6631.6568368475655</v>
      </c>
      <c r="O1201" s="13">
        <f>Arrivals!I1201</f>
        <v>0.7457206845753992</v>
      </c>
      <c r="P1201" s="14">
        <f t="shared" si="281"/>
        <v>6632.4025575321411</v>
      </c>
      <c r="Q1201" s="14">
        <f t="shared" si="282"/>
        <v>24.765720684576081</v>
      </c>
      <c r="R1201" s="14">
        <f t="shared" si="283"/>
        <v>0</v>
      </c>
      <c r="S1201" s="14">
        <f t="shared" si="284"/>
        <v>0</v>
      </c>
      <c r="T1201" s="14">
        <f t="shared" si="285"/>
        <v>0</v>
      </c>
      <c r="U1201" s="14">
        <f t="shared" si="286"/>
        <v>0</v>
      </c>
      <c r="V1201" t="str">
        <f>IF(MOD(C1201-Settings!$B$32,Settings!$B$33)&lt;Settings!$B$30,"Up","Down")</f>
        <v>Up</v>
      </c>
      <c r="W1201" s="15">
        <f>IF(OR(E1201&gt;Settings!$B$30,Q1201&gt;Settings!$B$37),0,1)</f>
        <v>1</v>
      </c>
      <c r="X1201" s="15">
        <f>IF(AND(W1201=1,Q1201&lt;=Settings!$B$36),1,0)</f>
        <v>1</v>
      </c>
    </row>
    <row r="1202" spans="1:24" x14ac:dyDescent="0.25">
      <c r="A1202">
        <v>10</v>
      </c>
      <c r="B1202">
        <v>117</v>
      </c>
      <c r="C1202" s="13">
        <f>Arrivals!F1202</f>
        <v>6922.137155357269</v>
      </c>
      <c r="D1202" s="13">
        <f>Arrivals!K1202</f>
        <v>300</v>
      </c>
      <c r="E1202" s="14">
        <f>D1202*8/Settings!$B$28+Settings!$B$29</f>
        <v>24.02</v>
      </c>
      <c r="F1202" s="14">
        <f t="shared" si="276"/>
        <v>6922.137155357269</v>
      </c>
      <c r="G1202" s="14">
        <f t="shared" si="287"/>
        <v>6631.6568368475655</v>
      </c>
      <c r="H1202" s="14">
        <f t="shared" si="277"/>
        <v>6922.137155357269</v>
      </c>
      <c r="I1202" s="14">
        <f>MOD(H1202-Settings!$B$32,Settings!$B$33)</f>
        <v>442.13715535726897</v>
      </c>
      <c r="J1202" s="14">
        <f>IF(I1202&lt;Settings!$B$30,IF(Settings!$B$30-I1202&gt;=E1202,H1202,H1202+(Settings!$B$30-I1202)+Settings!$B$31),H1202+(Settings!$B$33-I1202))</f>
        <v>6922.137155357269</v>
      </c>
      <c r="K1202" s="14">
        <f t="shared" si="278"/>
        <v>6946.1571553572694</v>
      </c>
      <c r="L1202" s="14">
        <f t="shared" si="279"/>
        <v>6946.1571553572694</v>
      </c>
      <c r="M1202" s="14">
        <f t="shared" si="288"/>
        <v>6632.4025575321411</v>
      </c>
      <c r="N1202" s="14">
        <f t="shared" si="280"/>
        <v>6946.1571553572694</v>
      </c>
      <c r="O1202" s="13">
        <f>Arrivals!I1202</f>
        <v>3.5975574367651255</v>
      </c>
      <c r="P1202" s="14">
        <f t="shared" si="281"/>
        <v>6949.7547127940343</v>
      </c>
      <c r="Q1202" s="14">
        <f t="shared" si="282"/>
        <v>27.61755743676531</v>
      </c>
      <c r="R1202" s="14">
        <f t="shared" si="283"/>
        <v>0</v>
      </c>
      <c r="S1202" s="14">
        <f t="shared" si="284"/>
        <v>0</v>
      </c>
      <c r="T1202" s="14">
        <f t="shared" si="285"/>
        <v>0</v>
      </c>
      <c r="U1202" s="14">
        <f t="shared" si="286"/>
        <v>0</v>
      </c>
      <c r="V1202" t="str">
        <f>IF(MOD(C1202-Settings!$B$32,Settings!$B$33)&lt;Settings!$B$30,"Up","Down")</f>
        <v>Up</v>
      </c>
      <c r="W1202" s="15">
        <f>IF(OR(E1202&gt;Settings!$B$30,Q1202&gt;Settings!$B$37),0,1)</f>
        <v>1</v>
      </c>
      <c r="X1202" s="15">
        <f>IF(AND(W1202=1,Q1202&lt;=Settings!$B$36),1,0)</f>
        <v>1</v>
      </c>
    </row>
    <row r="1203" spans="1:24" x14ac:dyDescent="0.25">
      <c r="A1203">
        <v>10</v>
      </c>
      <c r="B1203">
        <v>118</v>
      </c>
      <c r="C1203" s="13">
        <f>Arrivals!F1203</f>
        <v>6926.3239425161764</v>
      </c>
      <c r="D1203" s="13">
        <f>Arrivals!K1203</f>
        <v>300</v>
      </c>
      <c r="E1203" s="14">
        <f>D1203*8/Settings!$B$28+Settings!$B$29</f>
        <v>24.02</v>
      </c>
      <c r="F1203" s="14">
        <f t="shared" si="276"/>
        <v>6926.3239425161764</v>
      </c>
      <c r="G1203" s="14">
        <f t="shared" si="287"/>
        <v>6946.1571553572694</v>
      </c>
      <c r="H1203" s="14">
        <f t="shared" si="277"/>
        <v>6946.1571553572694</v>
      </c>
      <c r="I1203" s="14">
        <f>MOD(H1203-Settings!$B$32,Settings!$B$33)</f>
        <v>466.1571553572694</v>
      </c>
      <c r="J1203" s="14">
        <f>IF(I1203&lt;Settings!$B$30,IF(Settings!$B$30-I1203&gt;=E1203,H1203,H1203+(Settings!$B$30-I1203)+Settings!$B$31),H1203+(Settings!$B$33-I1203))</f>
        <v>6946.1571553572694</v>
      </c>
      <c r="K1203" s="14">
        <f t="shared" si="278"/>
        <v>6970.1771553572698</v>
      </c>
      <c r="L1203" s="14">
        <f t="shared" si="279"/>
        <v>6970.1771553572698</v>
      </c>
      <c r="M1203" s="14">
        <f t="shared" si="288"/>
        <v>6949.7547127940343</v>
      </c>
      <c r="N1203" s="14">
        <f t="shared" si="280"/>
        <v>6970.1771553572698</v>
      </c>
      <c r="O1203" s="13">
        <f>Arrivals!I1203</f>
        <v>3.764524646197549</v>
      </c>
      <c r="P1203" s="14">
        <f t="shared" si="281"/>
        <v>6973.9416800034678</v>
      </c>
      <c r="Q1203" s="14">
        <f t="shared" si="282"/>
        <v>47.617737487291379</v>
      </c>
      <c r="R1203" s="14">
        <f t="shared" si="283"/>
        <v>19.833212841092973</v>
      </c>
      <c r="S1203" s="14">
        <f t="shared" si="284"/>
        <v>0</v>
      </c>
      <c r="T1203" s="14">
        <f t="shared" si="285"/>
        <v>0</v>
      </c>
      <c r="U1203" s="14">
        <f t="shared" si="286"/>
        <v>19.833212841092973</v>
      </c>
      <c r="V1203" t="str">
        <f>IF(MOD(C1203-Settings!$B$32,Settings!$B$33)&lt;Settings!$B$30,"Up","Down")</f>
        <v>Up</v>
      </c>
      <c r="W1203" s="15">
        <f>IF(OR(E1203&gt;Settings!$B$30,Q1203&gt;Settings!$B$37),0,1)</f>
        <v>1</v>
      </c>
      <c r="X1203" s="15">
        <f>IF(AND(W1203=1,Q1203&lt;=Settings!$B$36),1,0)</f>
        <v>1</v>
      </c>
    </row>
    <row r="1204" spans="1:24" x14ac:dyDescent="0.25">
      <c r="A1204">
        <v>10</v>
      </c>
      <c r="B1204">
        <v>119</v>
      </c>
      <c r="C1204" s="13">
        <f>Arrivals!F1204</f>
        <v>7024.6471638552357</v>
      </c>
      <c r="D1204" s="13">
        <f>Arrivals!K1204</f>
        <v>300</v>
      </c>
      <c r="E1204" s="14">
        <f>D1204*8/Settings!$B$28+Settings!$B$29</f>
        <v>24.02</v>
      </c>
      <c r="F1204" s="14">
        <f t="shared" si="276"/>
        <v>7024.6471638552357</v>
      </c>
      <c r="G1204" s="14">
        <f t="shared" si="287"/>
        <v>6970.1771553572698</v>
      </c>
      <c r="H1204" s="14">
        <f t="shared" si="277"/>
        <v>7024.6471638552357</v>
      </c>
      <c r="I1204" s="14">
        <f>MOD(H1204-Settings!$B$32,Settings!$B$33)</f>
        <v>544.6471638552357</v>
      </c>
      <c r="J1204" s="14">
        <f>IF(I1204&lt;Settings!$B$30,IF(Settings!$B$30-I1204&gt;=E1204,H1204,H1204+(Settings!$B$30-I1204)+Settings!$B$31),H1204+(Settings!$B$33-I1204))</f>
        <v>7024.6471638552357</v>
      </c>
      <c r="K1204" s="14">
        <f t="shared" si="278"/>
        <v>7048.6671638552361</v>
      </c>
      <c r="L1204" s="14">
        <f t="shared" si="279"/>
        <v>7048.6671638552361</v>
      </c>
      <c r="M1204" s="14">
        <f t="shared" si="288"/>
        <v>6973.9416800034678</v>
      </c>
      <c r="N1204" s="14">
        <f t="shared" si="280"/>
        <v>7048.6671638552361</v>
      </c>
      <c r="O1204" s="13">
        <f>Arrivals!I1204</f>
        <v>0.60406874389698584</v>
      </c>
      <c r="P1204" s="14">
        <f t="shared" si="281"/>
        <v>7049.2712325991333</v>
      </c>
      <c r="Q1204" s="14">
        <f t="shared" si="282"/>
        <v>24.624068743897624</v>
      </c>
      <c r="R1204" s="14">
        <f t="shared" si="283"/>
        <v>0</v>
      </c>
      <c r="S1204" s="14">
        <f t="shared" si="284"/>
        <v>0</v>
      </c>
      <c r="T1204" s="14">
        <f t="shared" si="285"/>
        <v>0</v>
      </c>
      <c r="U1204" s="14">
        <f t="shared" si="286"/>
        <v>0</v>
      </c>
      <c r="V1204" t="str">
        <f>IF(MOD(C1204-Settings!$B$32,Settings!$B$33)&lt;Settings!$B$30,"Up","Down")</f>
        <v>Up</v>
      </c>
      <c r="W1204" s="15">
        <f>IF(OR(E1204&gt;Settings!$B$30,Q1204&gt;Settings!$B$37),0,1)</f>
        <v>1</v>
      </c>
      <c r="X1204" s="15">
        <f>IF(AND(W1204=1,Q1204&lt;=Settings!$B$36),1,0)</f>
        <v>1</v>
      </c>
    </row>
    <row r="1205" spans="1:24" x14ac:dyDescent="0.25">
      <c r="A1205">
        <v>10</v>
      </c>
      <c r="B1205">
        <v>120</v>
      </c>
      <c r="C1205" s="13">
        <f>Arrivals!F1205</f>
        <v>7080.0511299565142</v>
      </c>
      <c r="D1205" s="13">
        <f>Arrivals!K1205</f>
        <v>300</v>
      </c>
      <c r="E1205" s="14">
        <f>D1205*8/Settings!$B$28+Settings!$B$29</f>
        <v>24.02</v>
      </c>
      <c r="F1205" s="14">
        <f t="shared" si="276"/>
        <v>7080.0511299565142</v>
      </c>
      <c r="G1205" s="14">
        <f t="shared" si="287"/>
        <v>7048.6671638552361</v>
      </c>
      <c r="H1205" s="14">
        <f t="shared" si="277"/>
        <v>7080.0511299565142</v>
      </c>
      <c r="I1205" s="14">
        <f>MOD(H1205-Settings!$B$32,Settings!$B$33)</f>
        <v>600.05112995651416</v>
      </c>
      <c r="J1205" s="14">
        <f>IF(I1205&lt;Settings!$B$30,IF(Settings!$B$30-I1205&gt;=E1205,H1205,H1205+(Settings!$B$30-I1205)+Settings!$B$31),H1205+(Settings!$B$33-I1205))</f>
        <v>7200</v>
      </c>
      <c r="K1205" s="14">
        <f t="shared" si="278"/>
        <v>7224.02</v>
      </c>
      <c r="L1205" s="14">
        <f t="shared" si="279"/>
        <v>7224.02</v>
      </c>
      <c r="M1205" s="14">
        <f t="shared" si="288"/>
        <v>7049.2712325991333</v>
      </c>
      <c r="N1205" s="14">
        <f t="shared" si="280"/>
        <v>7224.02</v>
      </c>
      <c r="O1205" s="13">
        <f>Arrivals!I1205</f>
        <v>6.2063541922153531</v>
      </c>
      <c r="P1205" s="14">
        <f t="shared" si="281"/>
        <v>7230.2263541922157</v>
      </c>
      <c r="Q1205" s="14">
        <f t="shared" si="282"/>
        <v>150.17522423570153</v>
      </c>
      <c r="R1205" s="14">
        <f t="shared" si="283"/>
        <v>0</v>
      </c>
      <c r="S1205" s="14">
        <f t="shared" si="284"/>
        <v>119.94887004348584</v>
      </c>
      <c r="T1205" s="14">
        <f t="shared" si="285"/>
        <v>0</v>
      </c>
      <c r="U1205" s="14">
        <f t="shared" si="286"/>
        <v>119.94887004348584</v>
      </c>
      <c r="V1205" t="str">
        <f>IF(MOD(C1205-Settings!$B$32,Settings!$B$33)&lt;Settings!$B$30,"Up","Down")</f>
        <v>Down</v>
      </c>
      <c r="W1205" s="15">
        <f>IF(OR(E1205&gt;Settings!$B$30,Q1205&gt;Settings!$B$37),0,1)</f>
        <v>1</v>
      </c>
      <c r="X1205" s="15">
        <f>IF(AND(W1205=1,Q1205&lt;=Settings!$B$36),1,0)</f>
        <v>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V1205"/>
  <sheetViews>
    <sheetView showGridLines="0" zoomScaleNormal="100" workbookViewId="0">
      <pane xSplit="2" ySplit="5" topLeftCell="C6" activePane="bottomRight" state="frozen"/>
      <selection pane="topRight" activeCell="C1" sqref="C1"/>
      <selection pane="bottomLeft" activeCell="A6" sqref="A6"/>
      <selection pane="bottomRight" activeCell="A3" sqref="A3"/>
    </sheetView>
  </sheetViews>
  <sheetFormatPr defaultColWidth="8.7109375" defaultRowHeight="15" x14ac:dyDescent="0.25"/>
  <cols>
    <col min="1" max="1" width="6" customWidth="1"/>
    <col min="2" max="2" width="8" customWidth="1"/>
    <col min="3" max="3" width="12" customWidth="1"/>
    <col min="4" max="4" width="14" customWidth="1"/>
    <col min="5" max="5" width="13" customWidth="1"/>
    <col min="6" max="7" width="12" customWidth="1"/>
    <col min="8" max="8" width="14" customWidth="1"/>
    <col min="9" max="10" width="12" customWidth="1"/>
    <col min="11" max="11" width="13" customWidth="1"/>
    <col min="12" max="12" width="11" customWidth="1"/>
    <col min="13" max="14" width="12" customWidth="1"/>
    <col min="15" max="15" width="13" customWidth="1"/>
    <col min="16" max="16" width="14" customWidth="1"/>
    <col min="17" max="17" width="13" customWidth="1"/>
    <col min="18" max="19" width="14" customWidth="1"/>
    <col min="20" max="20" width="13" customWidth="1"/>
    <col min="21" max="22" width="11" customWidth="1"/>
  </cols>
  <sheetData>
    <row r="1" spans="1:22" ht="16.5" x14ac:dyDescent="0.25">
      <c r="A1" s="1" t="s">
        <v>140</v>
      </c>
    </row>
    <row r="2" spans="1:22" x14ac:dyDescent="0.25">
      <c r="A2" s="2"/>
    </row>
    <row r="3" spans="1:22" x14ac:dyDescent="0.25">
      <c r="A3" s="2"/>
    </row>
    <row r="5" spans="1:22" ht="30" customHeight="1" x14ac:dyDescent="0.25">
      <c r="A5" s="11" t="s">
        <v>105</v>
      </c>
      <c r="B5" s="11" t="s">
        <v>106</v>
      </c>
      <c r="C5" s="11" t="s">
        <v>118</v>
      </c>
      <c r="D5" s="11" t="s">
        <v>141</v>
      </c>
      <c r="E5" s="11" t="s">
        <v>128</v>
      </c>
      <c r="F5" s="11" t="s">
        <v>129</v>
      </c>
      <c r="G5" s="11" t="s">
        <v>142</v>
      </c>
      <c r="H5" s="11" t="s">
        <v>143</v>
      </c>
      <c r="I5" s="11" t="s">
        <v>120</v>
      </c>
      <c r="J5" s="11" t="s">
        <v>122</v>
      </c>
      <c r="K5" s="11" t="s">
        <v>123</v>
      </c>
      <c r="L5" s="11" t="s">
        <v>124</v>
      </c>
      <c r="M5" s="11" t="s">
        <v>125</v>
      </c>
      <c r="N5" s="11" t="s">
        <v>131</v>
      </c>
      <c r="O5" s="11" t="s">
        <v>132</v>
      </c>
      <c r="P5" s="11" t="s">
        <v>135</v>
      </c>
      <c r="Q5" s="11" t="s">
        <v>133</v>
      </c>
      <c r="R5" s="11" t="s">
        <v>134</v>
      </c>
      <c r="S5" s="11" t="s">
        <v>136</v>
      </c>
      <c r="T5" s="11" t="s">
        <v>137</v>
      </c>
      <c r="U5" s="11" t="s">
        <v>138</v>
      </c>
      <c r="V5" s="11" t="s">
        <v>139</v>
      </c>
    </row>
    <row r="6" spans="1:22" x14ac:dyDescent="0.25">
      <c r="A6">
        <v>1</v>
      </c>
      <c r="B6">
        <v>1</v>
      </c>
      <c r="C6" s="13">
        <f>Arrivals!F6</f>
        <v>135.54688738664714</v>
      </c>
      <c r="D6" s="13">
        <f>Arrivals!J6</f>
        <v>10.045247872269458</v>
      </c>
      <c r="E6" s="14">
        <v>0</v>
      </c>
      <c r="F6" s="14">
        <f t="shared" ref="F6:F69" si="0">MAX(C6,E6)</f>
        <v>135.54688738664714</v>
      </c>
      <c r="G6" s="14">
        <f t="shared" ref="G6:G69" si="1">F6+D6</f>
        <v>145.59213525891661</v>
      </c>
      <c r="H6" s="13">
        <f>Arrivals!L6</f>
        <v>75</v>
      </c>
      <c r="I6" s="14">
        <f>H6*8/Settings!$B$28+Settings!$B$29</f>
        <v>6.02</v>
      </c>
      <c r="J6" s="14">
        <v>0</v>
      </c>
      <c r="K6" s="14">
        <f t="shared" ref="K6:K69" si="2">MAX(G6,J6)</f>
        <v>145.59213525891661</v>
      </c>
      <c r="L6" s="14">
        <f>MOD(K6-Settings!$B$32,Settings!$B$33)</f>
        <v>145.59213525891661</v>
      </c>
      <c r="M6" s="14">
        <f>IF(L6&lt;Settings!$B$30,IF(Settings!$B$30-L6&gt;=I6,K6,K6+(Settings!$B$30-L6)+Settings!$B$31),K6+(Settings!$B$33-L6))</f>
        <v>145.59213525891661</v>
      </c>
      <c r="N6" s="14">
        <f t="shared" ref="N6:N69" si="3">M6+I6</f>
        <v>151.61213525891662</v>
      </c>
      <c r="O6" s="14">
        <f t="shared" ref="O6:O69" si="4">N6-C6</f>
        <v>16.065247872269481</v>
      </c>
      <c r="P6" s="14">
        <f t="shared" ref="P6:P69" si="5">F6-C6</f>
        <v>0</v>
      </c>
      <c r="Q6" s="14">
        <f t="shared" ref="Q6:Q69" si="6">K6-G6</f>
        <v>0</v>
      </c>
      <c r="R6" s="14">
        <f t="shared" ref="R6:R69" si="7">M6-K6</f>
        <v>0</v>
      </c>
      <c r="S6" s="14">
        <f t="shared" ref="S6:S69" si="8">P6+Q6+R6</f>
        <v>0</v>
      </c>
      <c r="T6" t="str">
        <f>IF(MOD(C6-Settings!$B$32,Settings!$B$33)&lt;Settings!$B$30,"Up","Down")</f>
        <v>Up</v>
      </c>
      <c r="U6" s="15">
        <f>IF(OR(I6&gt;Settings!$B$30,O6&gt;Settings!$B$37),0,1)</f>
        <v>1</v>
      </c>
      <c r="V6" s="15">
        <f>IF(AND(U6=1,O6&lt;=Settings!$B$36),1,0)</f>
        <v>1</v>
      </c>
    </row>
    <row r="7" spans="1:22" x14ac:dyDescent="0.25">
      <c r="A7">
        <v>1</v>
      </c>
      <c r="B7">
        <v>2</v>
      </c>
      <c r="C7" s="13">
        <f>Arrivals!F7</f>
        <v>194.91362011060286</v>
      </c>
      <c r="D7" s="13">
        <f>Arrivals!J7</f>
        <v>2.6480912085848827</v>
      </c>
      <c r="E7" s="14">
        <f t="shared" ref="E7:E38" si="9">G6</f>
        <v>145.59213525891661</v>
      </c>
      <c r="F7" s="14">
        <f t="shared" si="0"/>
        <v>194.91362011060286</v>
      </c>
      <c r="G7" s="14">
        <f t="shared" si="1"/>
        <v>197.56171131918774</v>
      </c>
      <c r="H7" s="13">
        <f>Arrivals!L7</f>
        <v>75</v>
      </c>
      <c r="I7" s="14">
        <f>H7*8/Settings!$B$28+Settings!$B$29</f>
        <v>6.02</v>
      </c>
      <c r="J7" s="14">
        <f t="shared" ref="J7:J38" si="10">N6</f>
        <v>151.61213525891662</v>
      </c>
      <c r="K7" s="14">
        <f t="shared" si="2"/>
        <v>197.56171131918774</v>
      </c>
      <c r="L7" s="14">
        <f>MOD(K7-Settings!$B$32,Settings!$B$33)</f>
        <v>197.56171131918774</v>
      </c>
      <c r="M7" s="14">
        <f>IF(L7&lt;Settings!$B$30,IF(Settings!$B$30-L7&gt;=I7,K7,K7+(Settings!$B$30-L7)+Settings!$B$31),K7+(Settings!$B$33-L7))</f>
        <v>197.56171131918774</v>
      </c>
      <c r="N7" s="14">
        <f t="shared" si="3"/>
        <v>203.58171131918775</v>
      </c>
      <c r="O7" s="14">
        <f t="shared" si="4"/>
        <v>8.6680912085848831</v>
      </c>
      <c r="P7" s="14">
        <f t="shared" si="5"/>
        <v>0</v>
      </c>
      <c r="Q7" s="14">
        <f t="shared" si="6"/>
        <v>0</v>
      </c>
      <c r="R7" s="14">
        <f t="shared" si="7"/>
        <v>0</v>
      </c>
      <c r="S7" s="14">
        <f t="shared" si="8"/>
        <v>0</v>
      </c>
      <c r="T7" t="str">
        <f>IF(MOD(C7-Settings!$B$32,Settings!$B$33)&lt;Settings!$B$30,"Up","Down")</f>
        <v>Up</v>
      </c>
      <c r="U7" s="15">
        <f>IF(OR(I7&gt;Settings!$B$30,O7&gt;Settings!$B$37),0,1)</f>
        <v>1</v>
      </c>
      <c r="V7" s="15">
        <f>IF(AND(U7=1,O7&lt;=Settings!$B$36),1,0)</f>
        <v>1</v>
      </c>
    </row>
    <row r="8" spans="1:22" x14ac:dyDescent="0.25">
      <c r="A8">
        <v>1</v>
      </c>
      <c r="B8">
        <v>3</v>
      </c>
      <c r="C8" s="13">
        <f>Arrivals!F8</f>
        <v>230.45477768038197</v>
      </c>
      <c r="D8" s="13">
        <f>Arrivals!J8</f>
        <v>2.0632877242144851</v>
      </c>
      <c r="E8" s="14">
        <f t="shared" si="9"/>
        <v>197.56171131918774</v>
      </c>
      <c r="F8" s="14">
        <f t="shared" si="0"/>
        <v>230.45477768038197</v>
      </c>
      <c r="G8" s="14">
        <f t="shared" si="1"/>
        <v>232.51806540459646</v>
      </c>
      <c r="H8" s="13">
        <f>Arrivals!L8</f>
        <v>75</v>
      </c>
      <c r="I8" s="14">
        <f>H8*8/Settings!$B$28+Settings!$B$29</f>
        <v>6.02</v>
      </c>
      <c r="J8" s="14">
        <f t="shared" si="10"/>
        <v>203.58171131918775</v>
      </c>
      <c r="K8" s="14">
        <f t="shared" si="2"/>
        <v>232.51806540459646</v>
      </c>
      <c r="L8" s="14">
        <f>MOD(K8-Settings!$B$32,Settings!$B$33)</f>
        <v>232.51806540459646</v>
      </c>
      <c r="M8" s="14">
        <f>IF(L8&lt;Settings!$B$30,IF(Settings!$B$30-L8&gt;=I8,K8,K8+(Settings!$B$30-L8)+Settings!$B$31),K8+(Settings!$B$33-L8))</f>
        <v>232.51806540459646</v>
      </c>
      <c r="N8" s="14">
        <f t="shared" si="3"/>
        <v>238.53806540459647</v>
      </c>
      <c r="O8" s="14">
        <f t="shared" si="4"/>
        <v>8.0832877242145003</v>
      </c>
      <c r="P8" s="14">
        <f t="shared" si="5"/>
        <v>0</v>
      </c>
      <c r="Q8" s="14">
        <f t="shared" si="6"/>
        <v>0</v>
      </c>
      <c r="R8" s="14">
        <f t="shared" si="7"/>
        <v>0</v>
      </c>
      <c r="S8" s="14">
        <f t="shared" si="8"/>
        <v>0</v>
      </c>
      <c r="T8" t="str">
        <f>IF(MOD(C8-Settings!$B$32,Settings!$B$33)&lt;Settings!$B$30,"Up","Down")</f>
        <v>Up</v>
      </c>
      <c r="U8" s="15">
        <f>IF(OR(I8&gt;Settings!$B$30,O8&gt;Settings!$B$37),0,1)</f>
        <v>1</v>
      </c>
      <c r="V8" s="15">
        <f>IF(AND(U8=1,O8&lt;=Settings!$B$36),1,0)</f>
        <v>1</v>
      </c>
    </row>
    <row r="9" spans="1:22" x14ac:dyDescent="0.25">
      <c r="A9">
        <v>1</v>
      </c>
      <c r="B9">
        <v>4</v>
      </c>
      <c r="C9" s="13">
        <f>Arrivals!F9</f>
        <v>253.06651678344525</v>
      </c>
      <c r="D9" s="13">
        <f>Arrivals!J9</f>
        <v>0.19418507375347457</v>
      </c>
      <c r="E9" s="14">
        <f t="shared" si="9"/>
        <v>232.51806540459646</v>
      </c>
      <c r="F9" s="14">
        <f t="shared" si="0"/>
        <v>253.06651678344525</v>
      </c>
      <c r="G9" s="14">
        <f t="shared" si="1"/>
        <v>253.26070185719874</v>
      </c>
      <c r="H9" s="13">
        <f>Arrivals!L9</f>
        <v>75</v>
      </c>
      <c r="I9" s="14">
        <f>H9*8/Settings!$B$28+Settings!$B$29</f>
        <v>6.02</v>
      </c>
      <c r="J9" s="14">
        <f t="shared" si="10"/>
        <v>238.53806540459647</v>
      </c>
      <c r="K9" s="14">
        <f t="shared" si="2"/>
        <v>253.26070185719874</v>
      </c>
      <c r="L9" s="14">
        <f>MOD(K9-Settings!$B$32,Settings!$B$33)</f>
        <v>253.26070185719874</v>
      </c>
      <c r="M9" s="14">
        <f>IF(L9&lt;Settings!$B$30,IF(Settings!$B$30-L9&gt;=I9,K9,K9+(Settings!$B$30-L9)+Settings!$B$31),K9+(Settings!$B$33-L9))</f>
        <v>253.26070185719874</v>
      </c>
      <c r="N9" s="14">
        <f t="shared" si="3"/>
        <v>259.28070185719872</v>
      </c>
      <c r="O9" s="14">
        <f t="shared" si="4"/>
        <v>6.2141850737534696</v>
      </c>
      <c r="P9" s="14">
        <f t="shared" si="5"/>
        <v>0</v>
      </c>
      <c r="Q9" s="14">
        <f t="shared" si="6"/>
        <v>0</v>
      </c>
      <c r="R9" s="14">
        <f t="shared" si="7"/>
        <v>0</v>
      </c>
      <c r="S9" s="14">
        <f t="shared" si="8"/>
        <v>0</v>
      </c>
      <c r="T9" t="str">
        <f>IF(MOD(C9-Settings!$B$32,Settings!$B$33)&lt;Settings!$B$30,"Up","Down")</f>
        <v>Up</v>
      </c>
      <c r="U9" s="15">
        <f>IF(OR(I9&gt;Settings!$B$30,O9&gt;Settings!$B$37),0,1)</f>
        <v>1</v>
      </c>
      <c r="V9" s="15">
        <f>IF(AND(U9=1,O9&lt;=Settings!$B$36),1,0)</f>
        <v>1</v>
      </c>
    </row>
    <row r="10" spans="1:22" x14ac:dyDescent="0.25">
      <c r="A10">
        <v>1</v>
      </c>
      <c r="B10">
        <v>5</v>
      </c>
      <c r="C10" s="13">
        <f>Arrivals!F10</f>
        <v>268.06786638687817</v>
      </c>
      <c r="D10" s="13">
        <f>Arrivals!J10</f>
        <v>18.370799682313177</v>
      </c>
      <c r="E10" s="14">
        <f t="shared" si="9"/>
        <v>253.26070185719874</v>
      </c>
      <c r="F10" s="14">
        <f t="shared" si="0"/>
        <v>268.06786638687817</v>
      </c>
      <c r="G10" s="14">
        <f t="shared" si="1"/>
        <v>286.43866606919136</v>
      </c>
      <c r="H10" s="13">
        <f>Arrivals!L10</f>
        <v>75</v>
      </c>
      <c r="I10" s="14">
        <f>H10*8/Settings!$B$28+Settings!$B$29</f>
        <v>6.02</v>
      </c>
      <c r="J10" s="14">
        <f t="shared" si="10"/>
        <v>259.28070185719872</v>
      </c>
      <c r="K10" s="14">
        <f t="shared" si="2"/>
        <v>286.43866606919136</v>
      </c>
      <c r="L10" s="14">
        <f>MOD(K10-Settings!$B$32,Settings!$B$33)</f>
        <v>286.43866606919136</v>
      </c>
      <c r="M10" s="14">
        <f>IF(L10&lt;Settings!$B$30,IF(Settings!$B$30-L10&gt;=I10,K10,K10+(Settings!$B$30-L10)+Settings!$B$31),K10+(Settings!$B$33-L10))</f>
        <v>286.43866606919136</v>
      </c>
      <c r="N10" s="14">
        <f t="shared" si="3"/>
        <v>292.45866606919134</v>
      </c>
      <c r="O10" s="14">
        <f t="shared" si="4"/>
        <v>24.390799682313173</v>
      </c>
      <c r="P10" s="14">
        <f t="shared" si="5"/>
        <v>0</v>
      </c>
      <c r="Q10" s="14">
        <f t="shared" si="6"/>
        <v>0</v>
      </c>
      <c r="R10" s="14">
        <f t="shared" si="7"/>
        <v>0</v>
      </c>
      <c r="S10" s="14">
        <f t="shared" si="8"/>
        <v>0</v>
      </c>
      <c r="T10" t="str">
        <f>IF(MOD(C10-Settings!$B$32,Settings!$B$33)&lt;Settings!$B$30,"Up","Down")</f>
        <v>Up</v>
      </c>
      <c r="U10" s="15">
        <f>IF(OR(I10&gt;Settings!$B$30,O10&gt;Settings!$B$37),0,1)</f>
        <v>1</v>
      </c>
      <c r="V10" s="15">
        <f>IF(AND(U10=1,O10&lt;=Settings!$B$36),1,0)</f>
        <v>1</v>
      </c>
    </row>
    <row r="11" spans="1:22" x14ac:dyDescent="0.25">
      <c r="A11">
        <v>1</v>
      </c>
      <c r="B11">
        <v>6</v>
      </c>
      <c r="C11" s="13">
        <f>Arrivals!F11</f>
        <v>542.36300693970566</v>
      </c>
      <c r="D11" s="13">
        <f>Arrivals!J11</f>
        <v>38.287293014704723</v>
      </c>
      <c r="E11" s="14">
        <f t="shared" si="9"/>
        <v>286.43866606919136</v>
      </c>
      <c r="F11" s="14">
        <f t="shared" si="0"/>
        <v>542.36300693970566</v>
      </c>
      <c r="G11" s="14">
        <f t="shared" si="1"/>
        <v>580.65029995441034</v>
      </c>
      <c r="H11" s="13">
        <f>Arrivals!L11</f>
        <v>75</v>
      </c>
      <c r="I11" s="14">
        <f>H11*8/Settings!$B$28+Settings!$B$29</f>
        <v>6.02</v>
      </c>
      <c r="J11" s="14">
        <f t="shared" si="10"/>
        <v>292.45866606919134</v>
      </c>
      <c r="K11" s="14">
        <f t="shared" si="2"/>
        <v>580.65029995441034</v>
      </c>
      <c r="L11" s="14">
        <f>MOD(K11-Settings!$B$32,Settings!$B$33)</f>
        <v>580.65029995441034</v>
      </c>
      <c r="M11" s="14">
        <f>IF(L11&lt;Settings!$B$30,IF(Settings!$B$30-L11&gt;=I11,K11,K11+(Settings!$B$30-L11)+Settings!$B$31),K11+(Settings!$B$33-L11))</f>
        <v>580.65029995441034</v>
      </c>
      <c r="N11" s="14">
        <f t="shared" si="3"/>
        <v>586.67029995441032</v>
      </c>
      <c r="O11" s="14">
        <f t="shared" si="4"/>
        <v>44.307293014704669</v>
      </c>
      <c r="P11" s="14">
        <f t="shared" si="5"/>
        <v>0</v>
      </c>
      <c r="Q11" s="14">
        <f t="shared" si="6"/>
        <v>0</v>
      </c>
      <c r="R11" s="14">
        <f t="shared" si="7"/>
        <v>0</v>
      </c>
      <c r="S11" s="14">
        <f t="shared" si="8"/>
        <v>0</v>
      </c>
      <c r="T11" t="str">
        <f>IF(MOD(C11-Settings!$B$32,Settings!$B$33)&lt;Settings!$B$30,"Up","Down")</f>
        <v>Up</v>
      </c>
      <c r="U11" s="15">
        <f>IF(OR(I11&gt;Settings!$B$30,O11&gt;Settings!$B$37),0,1)</f>
        <v>1</v>
      </c>
      <c r="V11" s="15">
        <f>IF(AND(U11=1,O11&lt;=Settings!$B$36),1,0)</f>
        <v>1</v>
      </c>
    </row>
    <row r="12" spans="1:22" x14ac:dyDescent="0.25">
      <c r="A12">
        <v>1</v>
      </c>
      <c r="B12">
        <v>7</v>
      </c>
      <c r="C12" s="13">
        <f>Arrivals!F12</f>
        <v>554.97639608472548</v>
      </c>
      <c r="D12" s="13">
        <f>Arrivals!J12</f>
        <v>7.0608284586481247</v>
      </c>
      <c r="E12" s="14">
        <f t="shared" si="9"/>
        <v>580.65029995441034</v>
      </c>
      <c r="F12" s="14">
        <f t="shared" si="0"/>
        <v>580.65029995441034</v>
      </c>
      <c r="G12" s="14">
        <f t="shared" si="1"/>
        <v>587.71112841305842</v>
      </c>
      <c r="H12" s="13">
        <f>Arrivals!L12</f>
        <v>75</v>
      </c>
      <c r="I12" s="14">
        <f>H12*8/Settings!$B$28+Settings!$B$29</f>
        <v>6.02</v>
      </c>
      <c r="J12" s="14">
        <f t="shared" si="10"/>
        <v>586.67029995441032</v>
      </c>
      <c r="K12" s="14">
        <f t="shared" si="2"/>
        <v>587.71112841305842</v>
      </c>
      <c r="L12" s="14">
        <f>MOD(K12-Settings!$B$32,Settings!$B$33)</f>
        <v>587.71112841305842</v>
      </c>
      <c r="M12" s="14">
        <f>IF(L12&lt;Settings!$B$30,IF(Settings!$B$30-L12&gt;=I12,K12,K12+(Settings!$B$30-L12)+Settings!$B$31),K12+(Settings!$B$33-L12))</f>
        <v>587.71112841305842</v>
      </c>
      <c r="N12" s="14">
        <f t="shared" si="3"/>
        <v>593.7311284130584</v>
      </c>
      <c r="O12" s="14">
        <f t="shared" si="4"/>
        <v>38.754732328332921</v>
      </c>
      <c r="P12" s="14">
        <f t="shared" si="5"/>
        <v>25.673903869684864</v>
      </c>
      <c r="Q12" s="14">
        <f t="shared" si="6"/>
        <v>0</v>
      </c>
      <c r="R12" s="14">
        <f t="shared" si="7"/>
        <v>0</v>
      </c>
      <c r="S12" s="14">
        <f t="shared" si="8"/>
        <v>25.673903869684864</v>
      </c>
      <c r="T12" t="str">
        <f>IF(MOD(C12-Settings!$B$32,Settings!$B$33)&lt;Settings!$B$30,"Up","Down")</f>
        <v>Up</v>
      </c>
      <c r="U12" s="15">
        <f>IF(OR(I12&gt;Settings!$B$30,O12&gt;Settings!$B$37),0,1)</f>
        <v>1</v>
      </c>
      <c r="V12" s="15">
        <f>IF(AND(U12=1,O12&lt;=Settings!$B$36),1,0)</f>
        <v>1</v>
      </c>
    </row>
    <row r="13" spans="1:22" x14ac:dyDescent="0.25">
      <c r="A13">
        <v>1</v>
      </c>
      <c r="B13">
        <v>8</v>
      </c>
      <c r="C13" s="13">
        <f>Arrivals!F13</f>
        <v>602.93399534027549</v>
      </c>
      <c r="D13" s="13">
        <f>Arrivals!J13</f>
        <v>8.9332383999423968</v>
      </c>
      <c r="E13" s="14">
        <f t="shared" si="9"/>
        <v>587.71112841305842</v>
      </c>
      <c r="F13" s="14">
        <f t="shared" si="0"/>
        <v>602.93399534027549</v>
      </c>
      <c r="G13" s="14">
        <f t="shared" si="1"/>
        <v>611.8672337402179</v>
      </c>
      <c r="H13" s="13">
        <f>Arrivals!L13</f>
        <v>75</v>
      </c>
      <c r="I13" s="14">
        <f>H13*8/Settings!$B$28+Settings!$B$29</f>
        <v>6.02</v>
      </c>
      <c r="J13" s="14">
        <f t="shared" si="10"/>
        <v>593.7311284130584</v>
      </c>
      <c r="K13" s="14">
        <f t="shared" si="2"/>
        <v>611.8672337402179</v>
      </c>
      <c r="L13" s="14">
        <f>MOD(K13-Settings!$B$32,Settings!$B$33)</f>
        <v>611.8672337402179</v>
      </c>
      <c r="M13" s="14">
        <f>IF(L13&lt;Settings!$B$30,IF(Settings!$B$30-L13&gt;=I13,K13,K13+(Settings!$B$30-L13)+Settings!$B$31),K13+(Settings!$B$33-L13))</f>
        <v>720</v>
      </c>
      <c r="N13" s="14">
        <f t="shared" si="3"/>
        <v>726.02</v>
      </c>
      <c r="O13" s="14">
        <f t="shared" si="4"/>
        <v>123.08600465972449</v>
      </c>
      <c r="P13" s="14">
        <f t="shared" si="5"/>
        <v>0</v>
      </c>
      <c r="Q13" s="14">
        <f t="shared" si="6"/>
        <v>0</v>
      </c>
      <c r="R13" s="14">
        <f t="shared" si="7"/>
        <v>108.1327662597821</v>
      </c>
      <c r="S13" s="14">
        <f t="shared" si="8"/>
        <v>108.1327662597821</v>
      </c>
      <c r="T13" t="str">
        <f>IF(MOD(C13-Settings!$B$32,Settings!$B$33)&lt;Settings!$B$30,"Up","Down")</f>
        <v>Down</v>
      </c>
      <c r="U13" s="15">
        <f>IF(OR(I13&gt;Settings!$B$30,O13&gt;Settings!$B$37),0,1)</f>
        <v>1</v>
      </c>
      <c r="V13" s="15">
        <f>IF(AND(U13=1,O13&lt;=Settings!$B$36),1,0)</f>
        <v>0</v>
      </c>
    </row>
    <row r="14" spans="1:22" x14ac:dyDescent="0.25">
      <c r="A14">
        <v>1</v>
      </c>
      <c r="B14">
        <v>9</v>
      </c>
      <c r="C14" s="13">
        <f>Arrivals!F14</f>
        <v>696.41994395210634</v>
      </c>
      <c r="D14" s="13">
        <f>Arrivals!J14</f>
        <v>12.378153651429487</v>
      </c>
      <c r="E14" s="14">
        <f t="shared" si="9"/>
        <v>611.8672337402179</v>
      </c>
      <c r="F14" s="14">
        <f t="shared" si="0"/>
        <v>696.41994395210634</v>
      </c>
      <c r="G14" s="14">
        <f t="shared" si="1"/>
        <v>708.79809760353578</v>
      </c>
      <c r="H14" s="13">
        <f>Arrivals!L14</f>
        <v>75</v>
      </c>
      <c r="I14" s="14">
        <f>H14*8/Settings!$B$28+Settings!$B$29</f>
        <v>6.02</v>
      </c>
      <c r="J14" s="14">
        <f t="shared" si="10"/>
        <v>726.02</v>
      </c>
      <c r="K14" s="14">
        <f t="shared" si="2"/>
        <v>726.02</v>
      </c>
      <c r="L14" s="14">
        <f>MOD(K14-Settings!$B$32,Settings!$B$33)</f>
        <v>6.0199999999999818</v>
      </c>
      <c r="M14" s="14">
        <f>IF(L14&lt;Settings!$B$30,IF(Settings!$B$30-L14&gt;=I14,K14,K14+(Settings!$B$30-L14)+Settings!$B$31),K14+(Settings!$B$33-L14))</f>
        <v>726.02</v>
      </c>
      <c r="N14" s="14">
        <f t="shared" si="3"/>
        <v>732.04</v>
      </c>
      <c r="O14" s="14">
        <f t="shared" si="4"/>
        <v>35.620056047893627</v>
      </c>
      <c r="P14" s="14">
        <f t="shared" si="5"/>
        <v>0</v>
      </c>
      <c r="Q14" s="14">
        <f t="shared" si="6"/>
        <v>17.221902396464202</v>
      </c>
      <c r="R14" s="14">
        <f t="shared" si="7"/>
        <v>0</v>
      </c>
      <c r="S14" s="14">
        <f t="shared" si="8"/>
        <v>17.221902396464202</v>
      </c>
      <c r="T14" t="str">
        <f>IF(MOD(C14-Settings!$B$32,Settings!$B$33)&lt;Settings!$B$30,"Up","Down")</f>
        <v>Down</v>
      </c>
      <c r="U14" s="15">
        <f>IF(OR(I14&gt;Settings!$B$30,O14&gt;Settings!$B$37),0,1)</f>
        <v>1</v>
      </c>
      <c r="V14" s="15">
        <f>IF(AND(U14=1,O14&lt;=Settings!$B$36),1,0)</f>
        <v>1</v>
      </c>
    </row>
    <row r="15" spans="1:22" x14ac:dyDescent="0.25">
      <c r="A15">
        <v>1</v>
      </c>
      <c r="B15">
        <v>10</v>
      </c>
      <c r="C15" s="13">
        <f>Arrivals!F15</f>
        <v>740.87248084252826</v>
      </c>
      <c r="D15" s="13">
        <f>Arrivals!J15</f>
        <v>23.114768026514589</v>
      </c>
      <c r="E15" s="14">
        <f t="shared" si="9"/>
        <v>708.79809760353578</v>
      </c>
      <c r="F15" s="14">
        <f t="shared" si="0"/>
        <v>740.87248084252826</v>
      </c>
      <c r="G15" s="14">
        <f t="shared" si="1"/>
        <v>763.9872488690429</v>
      </c>
      <c r="H15" s="13">
        <f>Arrivals!L15</f>
        <v>75</v>
      </c>
      <c r="I15" s="14">
        <f>H15*8/Settings!$B$28+Settings!$B$29</f>
        <v>6.02</v>
      </c>
      <c r="J15" s="14">
        <f t="shared" si="10"/>
        <v>732.04</v>
      </c>
      <c r="K15" s="14">
        <f t="shared" si="2"/>
        <v>763.9872488690429</v>
      </c>
      <c r="L15" s="14">
        <f>MOD(K15-Settings!$B$32,Settings!$B$33)</f>
        <v>43.987248869042901</v>
      </c>
      <c r="M15" s="14">
        <f>IF(L15&lt;Settings!$B$30,IF(Settings!$B$30-L15&gt;=I15,K15,K15+(Settings!$B$30-L15)+Settings!$B$31),K15+(Settings!$B$33-L15))</f>
        <v>763.9872488690429</v>
      </c>
      <c r="N15" s="14">
        <f t="shared" si="3"/>
        <v>770.00724886904288</v>
      </c>
      <c r="O15" s="14">
        <f t="shared" si="4"/>
        <v>29.134768026514621</v>
      </c>
      <c r="P15" s="14">
        <f t="shared" si="5"/>
        <v>0</v>
      </c>
      <c r="Q15" s="14">
        <f t="shared" si="6"/>
        <v>0</v>
      </c>
      <c r="R15" s="14">
        <f t="shared" si="7"/>
        <v>0</v>
      </c>
      <c r="S15" s="14">
        <f t="shared" si="8"/>
        <v>0</v>
      </c>
      <c r="T15" t="str">
        <f>IF(MOD(C15-Settings!$B$32,Settings!$B$33)&lt;Settings!$B$30,"Up","Down")</f>
        <v>Up</v>
      </c>
      <c r="U15" s="15">
        <f>IF(OR(I15&gt;Settings!$B$30,O15&gt;Settings!$B$37),0,1)</f>
        <v>1</v>
      </c>
      <c r="V15" s="15">
        <f>IF(AND(U15=1,O15&lt;=Settings!$B$36),1,0)</f>
        <v>1</v>
      </c>
    </row>
    <row r="16" spans="1:22" x14ac:dyDescent="0.25">
      <c r="A16">
        <v>1</v>
      </c>
      <c r="B16">
        <v>11</v>
      </c>
      <c r="C16" s="13">
        <f>Arrivals!F16</f>
        <v>751.67579310068368</v>
      </c>
      <c r="D16" s="13">
        <f>Arrivals!J16</f>
        <v>3.9682638086743474</v>
      </c>
      <c r="E16" s="14">
        <f t="shared" si="9"/>
        <v>763.9872488690429</v>
      </c>
      <c r="F16" s="14">
        <f t="shared" si="0"/>
        <v>763.9872488690429</v>
      </c>
      <c r="G16" s="14">
        <f t="shared" si="1"/>
        <v>767.95551267771725</v>
      </c>
      <c r="H16" s="13">
        <f>Arrivals!L16</f>
        <v>75</v>
      </c>
      <c r="I16" s="14">
        <f>H16*8/Settings!$B$28+Settings!$B$29</f>
        <v>6.02</v>
      </c>
      <c r="J16" s="14">
        <f t="shared" si="10"/>
        <v>770.00724886904288</v>
      </c>
      <c r="K16" s="14">
        <f t="shared" si="2"/>
        <v>770.00724886904288</v>
      </c>
      <c r="L16" s="14">
        <f>MOD(K16-Settings!$B$32,Settings!$B$33)</f>
        <v>50.007248869042883</v>
      </c>
      <c r="M16" s="14">
        <f>IF(L16&lt;Settings!$B$30,IF(Settings!$B$30-L16&gt;=I16,K16,K16+(Settings!$B$30-L16)+Settings!$B$31),K16+(Settings!$B$33-L16))</f>
        <v>770.00724886904288</v>
      </c>
      <c r="N16" s="14">
        <f t="shared" si="3"/>
        <v>776.02724886904286</v>
      </c>
      <c r="O16" s="14">
        <f t="shared" si="4"/>
        <v>24.351455768359187</v>
      </c>
      <c r="P16" s="14">
        <f t="shared" si="5"/>
        <v>12.311455768359224</v>
      </c>
      <c r="Q16" s="14">
        <f t="shared" si="6"/>
        <v>2.0517361913256309</v>
      </c>
      <c r="R16" s="14">
        <f t="shared" si="7"/>
        <v>0</v>
      </c>
      <c r="S16" s="14">
        <f t="shared" si="8"/>
        <v>14.363191959684855</v>
      </c>
      <c r="T16" t="str">
        <f>IF(MOD(C16-Settings!$B$32,Settings!$B$33)&lt;Settings!$B$30,"Up","Down")</f>
        <v>Up</v>
      </c>
      <c r="U16" s="15">
        <f>IF(OR(I16&gt;Settings!$B$30,O16&gt;Settings!$B$37),0,1)</f>
        <v>1</v>
      </c>
      <c r="V16" s="15">
        <f>IF(AND(U16=1,O16&lt;=Settings!$B$36),1,0)</f>
        <v>1</v>
      </c>
    </row>
    <row r="17" spans="1:22" x14ac:dyDescent="0.25">
      <c r="A17">
        <v>1</v>
      </c>
      <c r="B17">
        <v>12</v>
      </c>
      <c r="C17" s="13">
        <f>Arrivals!F17</f>
        <v>781.18766011899129</v>
      </c>
      <c r="D17" s="13">
        <f>Arrivals!J17</f>
        <v>5.4851593228514144</v>
      </c>
      <c r="E17" s="14">
        <f t="shared" si="9"/>
        <v>767.95551267771725</v>
      </c>
      <c r="F17" s="14">
        <f t="shared" si="0"/>
        <v>781.18766011899129</v>
      </c>
      <c r="G17" s="14">
        <f t="shared" si="1"/>
        <v>786.67281944184265</v>
      </c>
      <c r="H17" s="13">
        <f>Arrivals!L17</f>
        <v>75</v>
      </c>
      <c r="I17" s="14">
        <f>H17*8/Settings!$B$28+Settings!$B$29</f>
        <v>6.02</v>
      </c>
      <c r="J17" s="14">
        <f t="shared" si="10"/>
        <v>776.02724886904286</v>
      </c>
      <c r="K17" s="14">
        <f t="shared" si="2"/>
        <v>786.67281944184265</v>
      </c>
      <c r="L17" s="14">
        <f>MOD(K17-Settings!$B$32,Settings!$B$33)</f>
        <v>66.672819441842648</v>
      </c>
      <c r="M17" s="14">
        <f>IF(L17&lt;Settings!$B$30,IF(Settings!$B$30-L17&gt;=I17,K17,K17+(Settings!$B$30-L17)+Settings!$B$31),K17+(Settings!$B$33-L17))</f>
        <v>786.67281944184265</v>
      </c>
      <c r="N17" s="14">
        <f t="shared" si="3"/>
        <v>792.69281944184263</v>
      </c>
      <c r="O17" s="14">
        <f t="shared" si="4"/>
        <v>11.505159322851341</v>
      </c>
      <c r="P17" s="14">
        <f t="shared" si="5"/>
        <v>0</v>
      </c>
      <c r="Q17" s="14">
        <f t="shared" si="6"/>
        <v>0</v>
      </c>
      <c r="R17" s="14">
        <f t="shared" si="7"/>
        <v>0</v>
      </c>
      <c r="S17" s="14">
        <f t="shared" si="8"/>
        <v>0</v>
      </c>
      <c r="T17" t="str">
        <f>IF(MOD(C17-Settings!$B$32,Settings!$B$33)&lt;Settings!$B$30,"Up","Down")</f>
        <v>Up</v>
      </c>
      <c r="U17" s="15">
        <f>IF(OR(I17&gt;Settings!$B$30,O17&gt;Settings!$B$37),0,1)</f>
        <v>1</v>
      </c>
      <c r="V17" s="15">
        <f>IF(AND(U17=1,O17&lt;=Settings!$B$36),1,0)</f>
        <v>1</v>
      </c>
    </row>
    <row r="18" spans="1:22" x14ac:dyDescent="0.25">
      <c r="A18">
        <v>1</v>
      </c>
      <c r="B18">
        <v>13</v>
      </c>
      <c r="C18" s="13">
        <f>Arrivals!F18</f>
        <v>868.70824325827914</v>
      </c>
      <c r="D18" s="13">
        <f>Arrivals!J18</f>
        <v>2.1795247128591346</v>
      </c>
      <c r="E18" s="14">
        <f t="shared" si="9"/>
        <v>786.67281944184265</v>
      </c>
      <c r="F18" s="14">
        <f t="shared" si="0"/>
        <v>868.70824325827914</v>
      </c>
      <c r="G18" s="14">
        <f t="shared" si="1"/>
        <v>870.88776797113826</v>
      </c>
      <c r="H18" s="13">
        <f>Arrivals!L18</f>
        <v>75</v>
      </c>
      <c r="I18" s="14">
        <f>H18*8/Settings!$B$28+Settings!$B$29</f>
        <v>6.02</v>
      </c>
      <c r="J18" s="14">
        <f t="shared" si="10"/>
        <v>792.69281944184263</v>
      </c>
      <c r="K18" s="14">
        <f t="shared" si="2"/>
        <v>870.88776797113826</v>
      </c>
      <c r="L18" s="14">
        <f>MOD(K18-Settings!$B$32,Settings!$B$33)</f>
        <v>150.88776797113826</v>
      </c>
      <c r="M18" s="14">
        <f>IF(L18&lt;Settings!$B$30,IF(Settings!$B$30-L18&gt;=I18,K18,K18+(Settings!$B$30-L18)+Settings!$B$31),K18+(Settings!$B$33-L18))</f>
        <v>870.88776797113826</v>
      </c>
      <c r="N18" s="14">
        <f t="shared" si="3"/>
        <v>876.90776797113824</v>
      </c>
      <c r="O18" s="14">
        <f t="shared" si="4"/>
        <v>8.1995247128591018</v>
      </c>
      <c r="P18" s="14">
        <f t="shared" si="5"/>
        <v>0</v>
      </c>
      <c r="Q18" s="14">
        <f t="shared" si="6"/>
        <v>0</v>
      </c>
      <c r="R18" s="14">
        <f t="shared" si="7"/>
        <v>0</v>
      </c>
      <c r="S18" s="14">
        <f t="shared" si="8"/>
        <v>0</v>
      </c>
      <c r="T18" t="str">
        <f>IF(MOD(C18-Settings!$B$32,Settings!$B$33)&lt;Settings!$B$30,"Up","Down")</f>
        <v>Up</v>
      </c>
      <c r="U18" s="15">
        <f>IF(OR(I18&gt;Settings!$B$30,O18&gt;Settings!$B$37),0,1)</f>
        <v>1</v>
      </c>
      <c r="V18" s="15">
        <f>IF(AND(U18=1,O18&lt;=Settings!$B$36),1,0)</f>
        <v>1</v>
      </c>
    </row>
    <row r="19" spans="1:22" x14ac:dyDescent="0.25">
      <c r="A19">
        <v>1</v>
      </c>
      <c r="B19">
        <v>14</v>
      </c>
      <c r="C19" s="13">
        <f>Arrivals!F19</f>
        <v>929.21013926423097</v>
      </c>
      <c r="D19" s="13">
        <f>Arrivals!J19</f>
        <v>6.8782331095075735</v>
      </c>
      <c r="E19" s="14">
        <f t="shared" si="9"/>
        <v>870.88776797113826</v>
      </c>
      <c r="F19" s="14">
        <f t="shared" si="0"/>
        <v>929.21013926423097</v>
      </c>
      <c r="G19" s="14">
        <f t="shared" si="1"/>
        <v>936.08837237373859</v>
      </c>
      <c r="H19" s="13">
        <f>Arrivals!L19</f>
        <v>75</v>
      </c>
      <c r="I19" s="14">
        <f>H19*8/Settings!$B$28+Settings!$B$29</f>
        <v>6.02</v>
      </c>
      <c r="J19" s="14">
        <f t="shared" si="10"/>
        <v>876.90776797113824</v>
      </c>
      <c r="K19" s="14">
        <f t="shared" si="2"/>
        <v>936.08837237373859</v>
      </c>
      <c r="L19" s="14">
        <f>MOD(K19-Settings!$B$32,Settings!$B$33)</f>
        <v>216.08837237373859</v>
      </c>
      <c r="M19" s="14">
        <f>IF(L19&lt;Settings!$B$30,IF(Settings!$B$30-L19&gt;=I19,K19,K19+(Settings!$B$30-L19)+Settings!$B$31),K19+(Settings!$B$33-L19))</f>
        <v>936.08837237373859</v>
      </c>
      <c r="N19" s="14">
        <f t="shared" si="3"/>
        <v>942.10837237373858</v>
      </c>
      <c r="O19" s="14">
        <f t="shared" si="4"/>
        <v>12.898233109507601</v>
      </c>
      <c r="P19" s="14">
        <f t="shared" si="5"/>
        <v>0</v>
      </c>
      <c r="Q19" s="14">
        <f t="shared" si="6"/>
        <v>0</v>
      </c>
      <c r="R19" s="14">
        <f t="shared" si="7"/>
        <v>0</v>
      </c>
      <c r="S19" s="14">
        <f t="shared" si="8"/>
        <v>0</v>
      </c>
      <c r="T19" t="str">
        <f>IF(MOD(C19-Settings!$B$32,Settings!$B$33)&lt;Settings!$B$30,"Up","Down")</f>
        <v>Up</v>
      </c>
      <c r="U19" s="15">
        <f>IF(OR(I19&gt;Settings!$B$30,O19&gt;Settings!$B$37),0,1)</f>
        <v>1</v>
      </c>
      <c r="V19" s="15">
        <f>IF(AND(U19=1,O19&lt;=Settings!$B$36),1,0)</f>
        <v>1</v>
      </c>
    </row>
    <row r="20" spans="1:22" x14ac:dyDescent="0.25">
      <c r="A20">
        <v>1</v>
      </c>
      <c r="B20">
        <v>15</v>
      </c>
      <c r="C20" s="13">
        <f>Arrivals!F20</f>
        <v>977.72097219797513</v>
      </c>
      <c r="D20" s="13">
        <f>Arrivals!J20</f>
        <v>7.1498001917743697</v>
      </c>
      <c r="E20" s="14">
        <f t="shared" si="9"/>
        <v>936.08837237373859</v>
      </c>
      <c r="F20" s="14">
        <f t="shared" si="0"/>
        <v>977.72097219797513</v>
      </c>
      <c r="G20" s="14">
        <f t="shared" si="1"/>
        <v>984.8707723897495</v>
      </c>
      <c r="H20" s="13">
        <f>Arrivals!L20</f>
        <v>75</v>
      </c>
      <c r="I20" s="14">
        <f>H20*8/Settings!$B$28+Settings!$B$29</f>
        <v>6.02</v>
      </c>
      <c r="J20" s="14">
        <f t="shared" si="10"/>
        <v>942.10837237373858</v>
      </c>
      <c r="K20" s="14">
        <f t="shared" si="2"/>
        <v>984.8707723897495</v>
      </c>
      <c r="L20" s="14">
        <f>MOD(K20-Settings!$B$32,Settings!$B$33)</f>
        <v>264.8707723897495</v>
      </c>
      <c r="M20" s="14">
        <f>IF(L20&lt;Settings!$B$30,IF(Settings!$B$30-L20&gt;=I20,K20,K20+(Settings!$B$30-L20)+Settings!$B$31),K20+(Settings!$B$33-L20))</f>
        <v>984.8707723897495</v>
      </c>
      <c r="N20" s="14">
        <f t="shared" si="3"/>
        <v>990.89077238974949</v>
      </c>
      <c r="O20" s="14">
        <f t="shared" si="4"/>
        <v>13.169800191774357</v>
      </c>
      <c r="P20" s="14">
        <f t="shared" si="5"/>
        <v>0</v>
      </c>
      <c r="Q20" s="14">
        <f t="shared" si="6"/>
        <v>0</v>
      </c>
      <c r="R20" s="14">
        <f t="shared" si="7"/>
        <v>0</v>
      </c>
      <c r="S20" s="14">
        <f t="shared" si="8"/>
        <v>0</v>
      </c>
      <c r="T20" t="str">
        <f>IF(MOD(C20-Settings!$B$32,Settings!$B$33)&lt;Settings!$B$30,"Up","Down")</f>
        <v>Up</v>
      </c>
      <c r="U20" s="15">
        <f>IF(OR(I20&gt;Settings!$B$30,O20&gt;Settings!$B$37),0,1)</f>
        <v>1</v>
      </c>
      <c r="V20" s="15">
        <f>IF(AND(U20=1,O20&lt;=Settings!$B$36),1,0)</f>
        <v>1</v>
      </c>
    </row>
    <row r="21" spans="1:22" x14ac:dyDescent="0.25">
      <c r="A21">
        <v>1</v>
      </c>
      <c r="B21">
        <v>16</v>
      </c>
      <c r="C21" s="13">
        <f>Arrivals!F21</f>
        <v>987.53708023383422</v>
      </c>
      <c r="D21" s="13">
        <f>Arrivals!J21</f>
        <v>7.2969514112502321</v>
      </c>
      <c r="E21" s="14">
        <f t="shared" si="9"/>
        <v>984.8707723897495</v>
      </c>
      <c r="F21" s="14">
        <f t="shared" si="0"/>
        <v>987.53708023383422</v>
      </c>
      <c r="G21" s="14">
        <f t="shared" si="1"/>
        <v>994.83403164508445</v>
      </c>
      <c r="H21" s="13">
        <f>Arrivals!L21</f>
        <v>75</v>
      </c>
      <c r="I21" s="14">
        <f>H21*8/Settings!$B$28+Settings!$B$29</f>
        <v>6.02</v>
      </c>
      <c r="J21" s="14">
        <f t="shared" si="10"/>
        <v>990.89077238974949</v>
      </c>
      <c r="K21" s="14">
        <f t="shared" si="2"/>
        <v>994.83403164508445</v>
      </c>
      <c r="L21" s="14">
        <f>MOD(K21-Settings!$B$32,Settings!$B$33)</f>
        <v>274.83403164508445</v>
      </c>
      <c r="M21" s="14">
        <f>IF(L21&lt;Settings!$B$30,IF(Settings!$B$30-L21&gt;=I21,K21,K21+(Settings!$B$30-L21)+Settings!$B$31),K21+(Settings!$B$33-L21))</f>
        <v>994.83403164508445</v>
      </c>
      <c r="N21" s="14">
        <f t="shared" si="3"/>
        <v>1000.8540316450844</v>
      </c>
      <c r="O21" s="14">
        <f t="shared" si="4"/>
        <v>13.316951411250216</v>
      </c>
      <c r="P21" s="14">
        <f t="shared" si="5"/>
        <v>0</v>
      </c>
      <c r="Q21" s="14">
        <f t="shared" si="6"/>
        <v>0</v>
      </c>
      <c r="R21" s="14">
        <f t="shared" si="7"/>
        <v>0</v>
      </c>
      <c r="S21" s="14">
        <f t="shared" si="8"/>
        <v>0</v>
      </c>
      <c r="T21" t="str">
        <f>IF(MOD(C21-Settings!$B$32,Settings!$B$33)&lt;Settings!$B$30,"Up","Down")</f>
        <v>Up</v>
      </c>
      <c r="U21" s="15">
        <f>IF(OR(I21&gt;Settings!$B$30,O21&gt;Settings!$B$37),0,1)</f>
        <v>1</v>
      </c>
      <c r="V21" s="15">
        <f>IF(AND(U21=1,O21&lt;=Settings!$B$36),1,0)</f>
        <v>1</v>
      </c>
    </row>
    <row r="22" spans="1:22" x14ac:dyDescent="0.25">
      <c r="A22">
        <v>1</v>
      </c>
      <c r="B22">
        <v>17</v>
      </c>
      <c r="C22" s="13">
        <f>Arrivals!F22</f>
        <v>1030.5182813127919</v>
      </c>
      <c r="D22" s="13">
        <f>Arrivals!J22</f>
        <v>5.0760383952899009</v>
      </c>
      <c r="E22" s="14">
        <f t="shared" si="9"/>
        <v>994.83403164508445</v>
      </c>
      <c r="F22" s="14">
        <f t="shared" si="0"/>
        <v>1030.5182813127919</v>
      </c>
      <c r="G22" s="14">
        <f t="shared" si="1"/>
        <v>1035.5943197080819</v>
      </c>
      <c r="H22" s="13">
        <f>Arrivals!L22</f>
        <v>75</v>
      </c>
      <c r="I22" s="14">
        <f>H22*8/Settings!$B$28+Settings!$B$29</f>
        <v>6.02</v>
      </c>
      <c r="J22" s="14">
        <f t="shared" si="10"/>
        <v>1000.8540316450844</v>
      </c>
      <c r="K22" s="14">
        <f t="shared" si="2"/>
        <v>1035.5943197080819</v>
      </c>
      <c r="L22" s="14">
        <f>MOD(K22-Settings!$B$32,Settings!$B$33)</f>
        <v>315.59431970808191</v>
      </c>
      <c r="M22" s="14">
        <f>IF(L22&lt;Settings!$B$30,IF(Settings!$B$30-L22&gt;=I22,K22,K22+(Settings!$B$30-L22)+Settings!$B$31),K22+(Settings!$B$33-L22))</f>
        <v>1035.5943197080819</v>
      </c>
      <c r="N22" s="14">
        <f t="shared" si="3"/>
        <v>1041.6143197080819</v>
      </c>
      <c r="O22" s="14">
        <f t="shared" si="4"/>
        <v>11.096038395289952</v>
      </c>
      <c r="P22" s="14">
        <f t="shared" si="5"/>
        <v>0</v>
      </c>
      <c r="Q22" s="14">
        <f t="shared" si="6"/>
        <v>0</v>
      </c>
      <c r="R22" s="14">
        <f t="shared" si="7"/>
        <v>0</v>
      </c>
      <c r="S22" s="14">
        <f t="shared" si="8"/>
        <v>0</v>
      </c>
      <c r="T22" t="str">
        <f>IF(MOD(C22-Settings!$B$32,Settings!$B$33)&lt;Settings!$B$30,"Up","Down")</f>
        <v>Up</v>
      </c>
      <c r="U22" s="15">
        <f>IF(OR(I22&gt;Settings!$B$30,O22&gt;Settings!$B$37),0,1)</f>
        <v>1</v>
      </c>
      <c r="V22" s="15">
        <f>IF(AND(U22=1,O22&lt;=Settings!$B$36),1,0)</f>
        <v>1</v>
      </c>
    </row>
    <row r="23" spans="1:22" x14ac:dyDescent="0.25">
      <c r="A23">
        <v>1</v>
      </c>
      <c r="B23">
        <v>18</v>
      </c>
      <c r="C23" s="13">
        <f>Arrivals!F23</f>
        <v>1049.212592759937</v>
      </c>
      <c r="D23" s="13">
        <f>Arrivals!J23</f>
        <v>1.6524092774944092</v>
      </c>
      <c r="E23" s="14">
        <f t="shared" si="9"/>
        <v>1035.5943197080819</v>
      </c>
      <c r="F23" s="14">
        <f t="shared" si="0"/>
        <v>1049.212592759937</v>
      </c>
      <c r="G23" s="14">
        <f t="shared" si="1"/>
        <v>1050.8650020374314</v>
      </c>
      <c r="H23" s="13">
        <f>Arrivals!L23</f>
        <v>75</v>
      </c>
      <c r="I23" s="14">
        <f>H23*8/Settings!$B$28+Settings!$B$29</f>
        <v>6.02</v>
      </c>
      <c r="J23" s="14">
        <f t="shared" si="10"/>
        <v>1041.6143197080819</v>
      </c>
      <c r="K23" s="14">
        <f t="shared" si="2"/>
        <v>1050.8650020374314</v>
      </c>
      <c r="L23" s="14">
        <f>MOD(K23-Settings!$B$32,Settings!$B$33)</f>
        <v>330.8650020374314</v>
      </c>
      <c r="M23" s="14">
        <f>IF(L23&lt;Settings!$B$30,IF(Settings!$B$30-L23&gt;=I23,K23,K23+(Settings!$B$30-L23)+Settings!$B$31),K23+(Settings!$B$33-L23))</f>
        <v>1050.8650020374314</v>
      </c>
      <c r="N23" s="14">
        <f t="shared" si="3"/>
        <v>1056.8850020374314</v>
      </c>
      <c r="O23" s="14">
        <f t="shared" si="4"/>
        <v>7.6724092774943529</v>
      </c>
      <c r="P23" s="14">
        <f t="shared" si="5"/>
        <v>0</v>
      </c>
      <c r="Q23" s="14">
        <f t="shared" si="6"/>
        <v>0</v>
      </c>
      <c r="R23" s="14">
        <f t="shared" si="7"/>
        <v>0</v>
      </c>
      <c r="S23" s="14">
        <f t="shared" si="8"/>
        <v>0</v>
      </c>
      <c r="T23" t="str">
        <f>IF(MOD(C23-Settings!$B$32,Settings!$B$33)&lt;Settings!$B$30,"Up","Down")</f>
        <v>Up</v>
      </c>
      <c r="U23" s="15">
        <f>IF(OR(I23&gt;Settings!$B$30,O23&gt;Settings!$B$37),0,1)</f>
        <v>1</v>
      </c>
      <c r="V23" s="15">
        <f>IF(AND(U23=1,O23&lt;=Settings!$B$36),1,0)</f>
        <v>1</v>
      </c>
    </row>
    <row r="24" spans="1:22" x14ac:dyDescent="0.25">
      <c r="A24">
        <v>1</v>
      </c>
      <c r="B24">
        <v>19</v>
      </c>
      <c r="C24" s="13">
        <f>Arrivals!F24</f>
        <v>1072.1885074861605</v>
      </c>
      <c r="D24" s="13">
        <f>Arrivals!J24</f>
        <v>0.7781055389377497</v>
      </c>
      <c r="E24" s="14">
        <f t="shared" si="9"/>
        <v>1050.8650020374314</v>
      </c>
      <c r="F24" s="14">
        <f t="shared" si="0"/>
        <v>1072.1885074861605</v>
      </c>
      <c r="G24" s="14">
        <f t="shared" si="1"/>
        <v>1072.9666130250982</v>
      </c>
      <c r="H24" s="13">
        <f>Arrivals!L24</f>
        <v>75</v>
      </c>
      <c r="I24" s="14">
        <f>H24*8/Settings!$B$28+Settings!$B$29</f>
        <v>6.02</v>
      </c>
      <c r="J24" s="14">
        <f t="shared" si="10"/>
        <v>1056.8850020374314</v>
      </c>
      <c r="K24" s="14">
        <f t="shared" si="2"/>
        <v>1072.9666130250982</v>
      </c>
      <c r="L24" s="14">
        <f>MOD(K24-Settings!$B$32,Settings!$B$33)</f>
        <v>352.96661302509824</v>
      </c>
      <c r="M24" s="14">
        <f>IF(L24&lt;Settings!$B$30,IF(Settings!$B$30-L24&gt;=I24,K24,K24+(Settings!$B$30-L24)+Settings!$B$31),K24+(Settings!$B$33-L24))</f>
        <v>1072.9666130250982</v>
      </c>
      <c r="N24" s="14">
        <f t="shared" si="3"/>
        <v>1078.9866130250982</v>
      </c>
      <c r="O24" s="14">
        <f t="shared" si="4"/>
        <v>6.7981055389377616</v>
      </c>
      <c r="P24" s="14">
        <f t="shared" si="5"/>
        <v>0</v>
      </c>
      <c r="Q24" s="14">
        <f t="shared" si="6"/>
        <v>0</v>
      </c>
      <c r="R24" s="14">
        <f t="shared" si="7"/>
        <v>0</v>
      </c>
      <c r="S24" s="14">
        <f t="shared" si="8"/>
        <v>0</v>
      </c>
      <c r="T24" t="str">
        <f>IF(MOD(C24-Settings!$B$32,Settings!$B$33)&lt;Settings!$B$30,"Up","Down")</f>
        <v>Up</v>
      </c>
      <c r="U24" s="15">
        <f>IF(OR(I24&gt;Settings!$B$30,O24&gt;Settings!$B$37),0,1)</f>
        <v>1</v>
      </c>
      <c r="V24" s="15">
        <f>IF(AND(U24=1,O24&lt;=Settings!$B$36),1,0)</f>
        <v>1</v>
      </c>
    </row>
    <row r="25" spans="1:22" x14ac:dyDescent="0.25">
      <c r="A25">
        <v>1</v>
      </c>
      <c r="B25">
        <v>20</v>
      </c>
      <c r="C25" s="13">
        <f>Arrivals!F25</f>
        <v>1350.5761606492567</v>
      </c>
      <c r="D25" s="13">
        <f>Arrivals!J25</f>
        <v>2.990435544102843</v>
      </c>
      <c r="E25" s="14">
        <f t="shared" si="9"/>
        <v>1072.9666130250982</v>
      </c>
      <c r="F25" s="14">
        <f t="shared" si="0"/>
        <v>1350.5761606492567</v>
      </c>
      <c r="G25" s="14">
        <f t="shared" si="1"/>
        <v>1353.5665961933596</v>
      </c>
      <c r="H25" s="13">
        <f>Arrivals!L25</f>
        <v>75</v>
      </c>
      <c r="I25" s="14">
        <f>H25*8/Settings!$B$28+Settings!$B$29</f>
        <v>6.02</v>
      </c>
      <c r="J25" s="14">
        <f t="shared" si="10"/>
        <v>1078.9866130250982</v>
      </c>
      <c r="K25" s="14">
        <f t="shared" si="2"/>
        <v>1353.5665961933596</v>
      </c>
      <c r="L25" s="14">
        <f>MOD(K25-Settings!$B$32,Settings!$B$33)</f>
        <v>633.5665961933596</v>
      </c>
      <c r="M25" s="14">
        <f>IF(L25&lt;Settings!$B$30,IF(Settings!$B$30-L25&gt;=I25,K25,K25+(Settings!$B$30-L25)+Settings!$B$31),K25+(Settings!$B$33-L25))</f>
        <v>1440</v>
      </c>
      <c r="N25" s="14">
        <f t="shared" si="3"/>
        <v>1446.02</v>
      </c>
      <c r="O25" s="14">
        <f t="shared" si="4"/>
        <v>95.443839350743247</v>
      </c>
      <c r="P25" s="14">
        <f t="shared" si="5"/>
        <v>0</v>
      </c>
      <c r="Q25" s="14">
        <f t="shared" si="6"/>
        <v>0</v>
      </c>
      <c r="R25" s="14">
        <f t="shared" si="7"/>
        <v>86.433403806640399</v>
      </c>
      <c r="S25" s="14">
        <f t="shared" si="8"/>
        <v>86.433403806640399</v>
      </c>
      <c r="T25" t="str">
        <f>IF(MOD(C25-Settings!$B$32,Settings!$B$33)&lt;Settings!$B$30,"Up","Down")</f>
        <v>Down</v>
      </c>
      <c r="U25" s="15">
        <f>IF(OR(I25&gt;Settings!$B$30,O25&gt;Settings!$B$37),0,1)</f>
        <v>1</v>
      </c>
      <c r="V25" s="15">
        <f>IF(AND(U25=1,O25&lt;=Settings!$B$36),1,0)</f>
        <v>1</v>
      </c>
    </row>
    <row r="26" spans="1:22" x14ac:dyDescent="0.25">
      <c r="A26">
        <v>1</v>
      </c>
      <c r="B26">
        <v>21</v>
      </c>
      <c r="C26" s="13">
        <f>Arrivals!F26</f>
        <v>1413.5090907302258</v>
      </c>
      <c r="D26" s="13">
        <f>Arrivals!J26</f>
        <v>3.5874567641113009</v>
      </c>
      <c r="E26" s="14">
        <f t="shared" si="9"/>
        <v>1353.5665961933596</v>
      </c>
      <c r="F26" s="14">
        <f t="shared" si="0"/>
        <v>1413.5090907302258</v>
      </c>
      <c r="G26" s="14">
        <f t="shared" si="1"/>
        <v>1417.0965474943371</v>
      </c>
      <c r="H26" s="13">
        <f>Arrivals!L26</f>
        <v>75</v>
      </c>
      <c r="I26" s="14">
        <f>H26*8/Settings!$B$28+Settings!$B$29</f>
        <v>6.02</v>
      </c>
      <c r="J26" s="14">
        <f t="shared" si="10"/>
        <v>1446.02</v>
      </c>
      <c r="K26" s="14">
        <f t="shared" si="2"/>
        <v>1446.02</v>
      </c>
      <c r="L26" s="14">
        <f>MOD(K26-Settings!$B$32,Settings!$B$33)</f>
        <v>6.0199999999999818</v>
      </c>
      <c r="M26" s="14">
        <f>IF(L26&lt;Settings!$B$30,IF(Settings!$B$30-L26&gt;=I26,K26,K26+(Settings!$B$30-L26)+Settings!$B$31),K26+(Settings!$B$33-L26))</f>
        <v>1446.02</v>
      </c>
      <c r="N26" s="14">
        <f t="shared" si="3"/>
        <v>1452.04</v>
      </c>
      <c r="O26" s="14">
        <f t="shared" si="4"/>
        <v>38.530909269774156</v>
      </c>
      <c r="P26" s="14">
        <f t="shared" si="5"/>
        <v>0</v>
      </c>
      <c r="Q26" s="14">
        <f t="shared" si="6"/>
        <v>28.923452505662908</v>
      </c>
      <c r="R26" s="14">
        <f t="shared" si="7"/>
        <v>0</v>
      </c>
      <c r="S26" s="14">
        <f t="shared" si="8"/>
        <v>28.923452505662908</v>
      </c>
      <c r="T26" t="str">
        <f>IF(MOD(C26-Settings!$B$32,Settings!$B$33)&lt;Settings!$B$30,"Up","Down")</f>
        <v>Down</v>
      </c>
      <c r="U26" s="15">
        <f>IF(OR(I26&gt;Settings!$B$30,O26&gt;Settings!$B$37),0,1)</f>
        <v>1</v>
      </c>
      <c r="V26" s="15">
        <f>IF(AND(U26=1,O26&lt;=Settings!$B$36),1,0)</f>
        <v>1</v>
      </c>
    </row>
    <row r="27" spans="1:22" x14ac:dyDescent="0.25">
      <c r="A27">
        <v>1</v>
      </c>
      <c r="B27">
        <v>22</v>
      </c>
      <c r="C27" s="13">
        <f>Arrivals!F27</f>
        <v>1414.6083115251031</v>
      </c>
      <c r="D27" s="13">
        <f>Arrivals!J27</f>
        <v>0.57490839274415872</v>
      </c>
      <c r="E27" s="14">
        <f t="shared" si="9"/>
        <v>1417.0965474943371</v>
      </c>
      <c r="F27" s="14">
        <f t="shared" si="0"/>
        <v>1417.0965474943371</v>
      </c>
      <c r="G27" s="14">
        <f t="shared" si="1"/>
        <v>1417.6714558870813</v>
      </c>
      <c r="H27" s="13">
        <f>Arrivals!L27</f>
        <v>75</v>
      </c>
      <c r="I27" s="14">
        <f>H27*8/Settings!$B$28+Settings!$B$29</f>
        <v>6.02</v>
      </c>
      <c r="J27" s="14">
        <f t="shared" si="10"/>
        <v>1452.04</v>
      </c>
      <c r="K27" s="14">
        <f t="shared" si="2"/>
        <v>1452.04</v>
      </c>
      <c r="L27" s="14">
        <f>MOD(K27-Settings!$B$32,Settings!$B$33)</f>
        <v>12.039999999999964</v>
      </c>
      <c r="M27" s="14">
        <f>IF(L27&lt;Settings!$B$30,IF(Settings!$B$30-L27&gt;=I27,K27,K27+(Settings!$B$30-L27)+Settings!$B$31),K27+(Settings!$B$33-L27))</f>
        <v>1452.04</v>
      </c>
      <c r="N27" s="14">
        <f t="shared" si="3"/>
        <v>1458.06</v>
      </c>
      <c r="O27" s="14">
        <f t="shared" si="4"/>
        <v>43.451688474896855</v>
      </c>
      <c r="P27" s="14">
        <f t="shared" si="5"/>
        <v>2.4882359692339833</v>
      </c>
      <c r="Q27" s="14">
        <f t="shared" si="6"/>
        <v>34.368544112918698</v>
      </c>
      <c r="R27" s="14">
        <f t="shared" si="7"/>
        <v>0</v>
      </c>
      <c r="S27" s="14">
        <f t="shared" si="8"/>
        <v>36.856780082152682</v>
      </c>
      <c r="T27" t="str">
        <f>IF(MOD(C27-Settings!$B$32,Settings!$B$33)&lt;Settings!$B$30,"Up","Down")</f>
        <v>Down</v>
      </c>
      <c r="U27" s="15">
        <f>IF(OR(I27&gt;Settings!$B$30,O27&gt;Settings!$B$37),0,1)</f>
        <v>1</v>
      </c>
      <c r="V27" s="15">
        <f>IF(AND(U27=1,O27&lt;=Settings!$B$36),1,0)</f>
        <v>1</v>
      </c>
    </row>
    <row r="28" spans="1:22" x14ac:dyDescent="0.25">
      <c r="A28">
        <v>1</v>
      </c>
      <c r="B28">
        <v>23</v>
      </c>
      <c r="C28" s="13">
        <f>Arrivals!F28</f>
        <v>1421.3783522670851</v>
      </c>
      <c r="D28" s="13">
        <f>Arrivals!J28</f>
        <v>3.0299494918085488</v>
      </c>
      <c r="E28" s="14">
        <f t="shared" si="9"/>
        <v>1417.6714558870813</v>
      </c>
      <c r="F28" s="14">
        <f t="shared" si="0"/>
        <v>1421.3783522670851</v>
      </c>
      <c r="G28" s="14">
        <f t="shared" si="1"/>
        <v>1424.4083017588937</v>
      </c>
      <c r="H28" s="13">
        <f>Arrivals!L28</f>
        <v>75</v>
      </c>
      <c r="I28" s="14">
        <f>H28*8/Settings!$B$28+Settings!$B$29</f>
        <v>6.02</v>
      </c>
      <c r="J28" s="14">
        <f t="shared" si="10"/>
        <v>1458.06</v>
      </c>
      <c r="K28" s="14">
        <f t="shared" si="2"/>
        <v>1458.06</v>
      </c>
      <c r="L28" s="14">
        <f>MOD(K28-Settings!$B$32,Settings!$B$33)</f>
        <v>18.059999999999945</v>
      </c>
      <c r="M28" s="14">
        <f>IF(L28&lt;Settings!$B$30,IF(Settings!$B$30-L28&gt;=I28,K28,K28+(Settings!$B$30-L28)+Settings!$B$31),K28+(Settings!$B$33-L28))</f>
        <v>1458.06</v>
      </c>
      <c r="N28" s="14">
        <f t="shared" si="3"/>
        <v>1464.08</v>
      </c>
      <c r="O28" s="14">
        <f t="shared" si="4"/>
        <v>42.701647732914807</v>
      </c>
      <c r="P28" s="14">
        <f t="shared" si="5"/>
        <v>0</v>
      </c>
      <c r="Q28" s="14">
        <f t="shared" si="6"/>
        <v>33.65169824110626</v>
      </c>
      <c r="R28" s="14">
        <f t="shared" si="7"/>
        <v>0</v>
      </c>
      <c r="S28" s="14">
        <f t="shared" si="8"/>
        <v>33.65169824110626</v>
      </c>
      <c r="T28" t="str">
        <f>IF(MOD(C28-Settings!$B$32,Settings!$B$33)&lt;Settings!$B$30,"Up","Down")</f>
        <v>Down</v>
      </c>
      <c r="U28" s="15">
        <f>IF(OR(I28&gt;Settings!$B$30,O28&gt;Settings!$B$37),0,1)</f>
        <v>1</v>
      </c>
      <c r="V28" s="15">
        <f>IF(AND(U28=1,O28&lt;=Settings!$B$36),1,0)</f>
        <v>1</v>
      </c>
    </row>
    <row r="29" spans="1:22" x14ac:dyDescent="0.25">
      <c r="A29">
        <v>1</v>
      </c>
      <c r="B29">
        <v>24</v>
      </c>
      <c r="C29" s="13">
        <f>Arrivals!F29</f>
        <v>1444.9589393381273</v>
      </c>
      <c r="D29" s="13">
        <f>Arrivals!J29</f>
        <v>4.6752516188137516</v>
      </c>
      <c r="E29" s="14">
        <f t="shared" si="9"/>
        <v>1424.4083017588937</v>
      </c>
      <c r="F29" s="14">
        <f t="shared" si="0"/>
        <v>1444.9589393381273</v>
      </c>
      <c r="G29" s="14">
        <f t="shared" si="1"/>
        <v>1449.634190956941</v>
      </c>
      <c r="H29" s="13">
        <f>Arrivals!L29</f>
        <v>75</v>
      </c>
      <c r="I29" s="14">
        <f>H29*8/Settings!$B$28+Settings!$B$29</f>
        <v>6.02</v>
      </c>
      <c r="J29" s="14">
        <f t="shared" si="10"/>
        <v>1464.08</v>
      </c>
      <c r="K29" s="14">
        <f t="shared" si="2"/>
        <v>1464.08</v>
      </c>
      <c r="L29" s="14">
        <f>MOD(K29-Settings!$B$32,Settings!$B$33)</f>
        <v>24.079999999999927</v>
      </c>
      <c r="M29" s="14">
        <f>IF(L29&lt;Settings!$B$30,IF(Settings!$B$30-L29&gt;=I29,K29,K29+(Settings!$B$30-L29)+Settings!$B$31),K29+(Settings!$B$33-L29))</f>
        <v>1464.08</v>
      </c>
      <c r="N29" s="14">
        <f t="shared" si="3"/>
        <v>1470.1</v>
      </c>
      <c r="O29" s="14">
        <f t="shared" si="4"/>
        <v>25.141060661872643</v>
      </c>
      <c r="P29" s="14">
        <f t="shared" si="5"/>
        <v>0</v>
      </c>
      <c r="Q29" s="14">
        <f t="shared" si="6"/>
        <v>14.445809043058944</v>
      </c>
      <c r="R29" s="14">
        <f t="shared" si="7"/>
        <v>0</v>
      </c>
      <c r="S29" s="14">
        <f t="shared" si="8"/>
        <v>14.445809043058944</v>
      </c>
      <c r="T29" t="str">
        <f>IF(MOD(C29-Settings!$B$32,Settings!$B$33)&lt;Settings!$B$30,"Up","Down")</f>
        <v>Up</v>
      </c>
      <c r="U29" s="15">
        <f>IF(OR(I29&gt;Settings!$B$30,O29&gt;Settings!$B$37),0,1)</f>
        <v>1</v>
      </c>
      <c r="V29" s="15">
        <f>IF(AND(U29=1,O29&lt;=Settings!$B$36),1,0)</f>
        <v>1</v>
      </c>
    </row>
    <row r="30" spans="1:22" x14ac:dyDescent="0.25">
      <c r="A30">
        <v>1</v>
      </c>
      <c r="B30">
        <v>25</v>
      </c>
      <c r="C30" s="13">
        <f>Arrivals!F30</f>
        <v>1584.8465158946726</v>
      </c>
      <c r="D30" s="13">
        <f>Arrivals!J30</f>
        <v>2.699494983838842</v>
      </c>
      <c r="E30" s="14">
        <f t="shared" si="9"/>
        <v>1449.634190956941</v>
      </c>
      <c r="F30" s="14">
        <f t="shared" si="0"/>
        <v>1584.8465158946726</v>
      </c>
      <c r="G30" s="14">
        <f t="shared" si="1"/>
        <v>1587.5460108785114</v>
      </c>
      <c r="H30" s="13">
        <f>Arrivals!L30</f>
        <v>75</v>
      </c>
      <c r="I30" s="14">
        <f>H30*8/Settings!$B$28+Settings!$B$29</f>
        <v>6.02</v>
      </c>
      <c r="J30" s="14">
        <f t="shared" si="10"/>
        <v>1470.1</v>
      </c>
      <c r="K30" s="14">
        <f t="shared" si="2"/>
        <v>1587.5460108785114</v>
      </c>
      <c r="L30" s="14">
        <f>MOD(K30-Settings!$B$32,Settings!$B$33)</f>
        <v>147.54601087851142</v>
      </c>
      <c r="M30" s="14">
        <f>IF(L30&lt;Settings!$B$30,IF(Settings!$B$30-L30&gt;=I30,K30,K30+(Settings!$B$30-L30)+Settings!$B$31),K30+(Settings!$B$33-L30))</f>
        <v>1587.5460108785114</v>
      </c>
      <c r="N30" s="14">
        <f t="shared" si="3"/>
        <v>1593.5660108785114</v>
      </c>
      <c r="O30" s="14">
        <f t="shared" si="4"/>
        <v>8.7194949838387856</v>
      </c>
      <c r="P30" s="14">
        <f t="shared" si="5"/>
        <v>0</v>
      </c>
      <c r="Q30" s="14">
        <f t="shared" si="6"/>
        <v>0</v>
      </c>
      <c r="R30" s="14">
        <f t="shared" si="7"/>
        <v>0</v>
      </c>
      <c r="S30" s="14">
        <f t="shared" si="8"/>
        <v>0</v>
      </c>
      <c r="T30" t="str">
        <f>IF(MOD(C30-Settings!$B$32,Settings!$B$33)&lt;Settings!$B$30,"Up","Down")</f>
        <v>Up</v>
      </c>
      <c r="U30" s="15">
        <f>IF(OR(I30&gt;Settings!$B$30,O30&gt;Settings!$B$37),0,1)</f>
        <v>1</v>
      </c>
      <c r="V30" s="15">
        <f>IF(AND(U30=1,O30&lt;=Settings!$B$36),1,0)</f>
        <v>1</v>
      </c>
    </row>
    <row r="31" spans="1:22" x14ac:dyDescent="0.25">
      <c r="A31">
        <v>1</v>
      </c>
      <c r="B31">
        <v>26</v>
      </c>
      <c r="C31" s="13">
        <f>Arrivals!F31</f>
        <v>1593.58019423479</v>
      </c>
      <c r="D31" s="13">
        <f>Arrivals!J31</f>
        <v>17.798694439032019</v>
      </c>
      <c r="E31" s="14">
        <f t="shared" si="9"/>
        <v>1587.5460108785114</v>
      </c>
      <c r="F31" s="14">
        <f t="shared" si="0"/>
        <v>1593.58019423479</v>
      </c>
      <c r="G31" s="14">
        <f t="shared" si="1"/>
        <v>1611.3788886738221</v>
      </c>
      <c r="H31" s="13">
        <f>Arrivals!L31</f>
        <v>75</v>
      </c>
      <c r="I31" s="14">
        <f>H31*8/Settings!$B$28+Settings!$B$29</f>
        <v>6.02</v>
      </c>
      <c r="J31" s="14">
        <f t="shared" si="10"/>
        <v>1593.5660108785114</v>
      </c>
      <c r="K31" s="14">
        <f t="shared" si="2"/>
        <v>1611.3788886738221</v>
      </c>
      <c r="L31" s="14">
        <f>MOD(K31-Settings!$B$32,Settings!$B$33)</f>
        <v>171.37888867382208</v>
      </c>
      <c r="M31" s="14">
        <f>IF(L31&lt;Settings!$B$30,IF(Settings!$B$30-L31&gt;=I31,K31,K31+(Settings!$B$30-L31)+Settings!$B$31),K31+(Settings!$B$33-L31))</f>
        <v>1611.3788886738221</v>
      </c>
      <c r="N31" s="14">
        <f t="shared" si="3"/>
        <v>1617.3988886738221</v>
      </c>
      <c r="O31" s="14">
        <f t="shared" si="4"/>
        <v>23.818694439032015</v>
      </c>
      <c r="P31" s="14">
        <f t="shared" si="5"/>
        <v>0</v>
      </c>
      <c r="Q31" s="14">
        <f t="shared" si="6"/>
        <v>0</v>
      </c>
      <c r="R31" s="14">
        <f t="shared" si="7"/>
        <v>0</v>
      </c>
      <c r="S31" s="14">
        <f t="shared" si="8"/>
        <v>0</v>
      </c>
      <c r="T31" t="str">
        <f>IF(MOD(C31-Settings!$B$32,Settings!$B$33)&lt;Settings!$B$30,"Up","Down")</f>
        <v>Up</v>
      </c>
      <c r="U31" s="15">
        <f>IF(OR(I31&gt;Settings!$B$30,O31&gt;Settings!$B$37),0,1)</f>
        <v>1</v>
      </c>
      <c r="V31" s="15">
        <f>IF(AND(U31=1,O31&lt;=Settings!$B$36),1,0)</f>
        <v>1</v>
      </c>
    </row>
    <row r="32" spans="1:22" x14ac:dyDescent="0.25">
      <c r="A32">
        <v>1</v>
      </c>
      <c r="B32">
        <v>27</v>
      </c>
      <c r="C32" s="13">
        <f>Arrivals!F32</f>
        <v>1671.8150405908832</v>
      </c>
      <c r="D32" s="13">
        <f>Arrivals!J32</f>
        <v>6.3372566358559306</v>
      </c>
      <c r="E32" s="14">
        <f t="shared" si="9"/>
        <v>1611.3788886738221</v>
      </c>
      <c r="F32" s="14">
        <f t="shared" si="0"/>
        <v>1671.8150405908832</v>
      </c>
      <c r="G32" s="14">
        <f t="shared" si="1"/>
        <v>1678.1522972267392</v>
      </c>
      <c r="H32" s="13">
        <f>Arrivals!L32</f>
        <v>75</v>
      </c>
      <c r="I32" s="14">
        <f>H32*8/Settings!$B$28+Settings!$B$29</f>
        <v>6.02</v>
      </c>
      <c r="J32" s="14">
        <f t="shared" si="10"/>
        <v>1617.3988886738221</v>
      </c>
      <c r="K32" s="14">
        <f t="shared" si="2"/>
        <v>1678.1522972267392</v>
      </c>
      <c r="L32" s="14">
        <f>MOD(K32-Settings!$B$32,Settings!$B$33)</f>
        <v>238.15229722673917</v>
      </c>
      <c r="M32" s="14">
        <f>IF(L32&lt;Settings!$B$30,IF(Settings!$B$30-L32&gt;=I32,K32,K32+(Settings!$B$30-L32)+Settings!$B$31),K32+(Settings!$B$33-L32))</f>
        <v>1678.1522972267392</v>
      </c>
      <c r="N32" s="14">
        <f t="shared" si="3"/>
        <v>1684.1722972267391</v>
      </c>
      <c r="O32" s="14">
        <f t="shared" si="4"/>
        <v>12.357256635855947</v>
      </c>
      <c r="P32" s="14">
        <f t="shared" si="5"/>
        <v>0</v>
      </c>
      <c r="Q32" s="14">
        <f t="shared" si="6"/>
        <v>0</v>
      </c>
      <c r="R32" s="14">
        <f t="shared" si="7"/>
        <v>0</v>
      </c>
      <c r="S32" s="14">
        <f t="shared" si="8"/>
        <v>0</v>
      </c>
      <c r="T32" t="str">
        <f>IF(MOD(C32-Settings!$B$32,Settings!$B$33)&lt;Settings!$B$30,"Up","Down")</f>
        <v>Up</v>
      </c>
      <c r="U32" s="15">
        <f>IF(OR(I32&gt;Settings!$B$30,O32&gt;Settings!$B$37),0,1)</f>
        <v>1</v>
      </c>
      <c r="V32" s="15">
        <f>IF(AND(U32=1,O32&lt;=Settings!$B$36),1,0)</f>
        <v>1</v>
      </c>
    </row>
    <row r="33" spans="1:22" x14ac:dyDescent="0.25">
      <c r="A33">
        <v>1</v>
      </c>
      <c r="B33">
        <v>28</v>
      </c>
      <c r="C33" s="13">
        <f>Arrivals!F33</f>
        <v>1707.843445896453</v>
      </c>
      <c r="D33" s="13">
        <f>Arrivals!J33</f>
        <v>9.5577614392598473</v>
      </c>
      <c r="E33" s="14">
        <f t="shared" si="9"/>
        <v>1678.1522972267392</v>
      </c>
      <c r="F33" s="14">
        <f t="shared" si="0"/>
        <v>1707.843445896453</v>
      </c>
      <c r="G33" s="14">
        <f t="shared" si="1"/>
        <v>1717.4012073357128</v>
      </c>
      <c r="H33" s="13">
        <f>Arrivals!L33</f>
        <v>75</v>
      </c>
      <c r="I33" s="14">
        <f>H33*8/Settings!$B$28+Settings!$B$29</f>
        <v>6.02</v>
      </c>
      <c r="J33" s="14">
        <f t="shared" si="10"/>
        <v>1684.1722972267391</v>
      </c>
      <c r="K33" s="14">
        <f t="shared" si="2"/>
        <v>1717.4012073357128</v>
      </c>
      <c r="L33" s="14">
        <f>MOD(K33-Settings!$B$32,Settings!$B$33)</f>
        <v>277.4012073357128</v>
      </c>
      <c r="M33" s="14">
        <f>IF(L33&lt;Settings!$B$30,IF(Settings!$B$30-L33&gt;=I33,K33,K33+(Settings!$B$30-L33)+Settings!$B$31),K33+(Settings!$B$33-L33))</f>
        <v>1717.4012073357128</v>
      </c>
      <c r="N33" s="14">
        <f t="shared" si="3"/>
        <v>1723.4212073357128</v>
      </c>
      <c r="O33" s="14">
        <f t="shared" si="4"/>
        <v>15.577761439259803</v>
      </c>
      <c r="P33" s="14">
        <f t="shared" si="5"/>
        <v>0</v>
      </c>
      <c r="Q33" s="14">
        <f t="shared" si="6"/>
        <v>0</v>
      </c>
      <c r="R33" s="14">
        <f t="shared" si="7"/>
        <v>0</v>
      </c>
      <c r="S33" s="14">
        <f t="shared" si="8"/>
        <v>0</v>
      </c>
      <c r="T33" t="str">
        <f>IF(MOD(C33-Settings!$B$32,Settings!$B$33)&lt;Settings!$B$30,"Up","Down")</f>
        <v>Up</v>
      </c>
      <c r="U33" s="15">
        <f>IF(OR(I33&gt;Settings!$B$30,O33&gt;Settings!$B$37),0,1)</f>
        <v>1</v>
      </c>
      <c r="V33" s="15">
        <f>IF(AND(U33=1,O33&lt;=Settings!$B$36),1,0)</f>
        <v>1</v>
      </c>
    </row>
    <row r="34" spans="1:22" x14ac:dyDescent="0.25">
      <c r="A34">
        <v>1</v>
      </c>
      <c r="B34">
        <v>29</v>
      </c>
      <c r="C34" s="13">
        <f>Arrivals!F34</f>
        <v>1748.0776236830593</v>
      </c>
      <c r="D34" s="13">
        <f>Arrivals!J34</f>
        <v>8.307681929640621</v>
      </c>
      <c r="E34" s="14">
        <f t="shared" si="9"/>
        <v>1717.4012073357128</v>
      </c>
      <c r="F34" s="14">
        <f t="shared" si="0"/>
        <v>1748.0776236830593</v>
      </c>
      <c r="G34" s="14">
        <f t="shared" si="1"/>
        <v>1756.3853056127</v>
      </c>
      <c r="H34" s="13">
        <f>Arrivals!L34</f>
        <v>75</v>
      </c>
      <c r="I34" s="14">
        <f>H34*8/Settings!$B$28+Settings!$B$29</f>
        <v>6.02</v>
      </c>
      <c r="J34" s="14">
        <f t="shared" si="10"/>
        <v>1723.4212073357128</v>
      </c>
      <c r="K34" s="14">
        <f t="shared" si="2"/>
        <v>1756.3853056127</v>
      </c>
      <c r="L34" s="14">
        <f>MOD(K34-Settings!$B$32,Settings!$B$33)</f>
        <v>316.38530561269999</v>
      </c>
      <c r="M34" s="14">
        <f>IF(L34&lt;Settings!$B$30,IF(Settings!$B$30-L34&gt;=I34,K34,K34+(Settings!$B$30-L34)+Settings!$B$31),K34+(Settings!$B$33-L34))</f>
        <v>1756.3853056127</v>
      </c>
      <c r="N34" s="14">
        <f t="shared" si="3"/>
        <v>1762.4053056127</v>
      </c>
      <c r="O34" s="14">
        <f t="shared" si="4"/>
        <v>14.327681929640676</v>
      </c>
      <c r="P34" s="14">
        <f t="shared" si="5"/>
        <v>0</v>
      </c>
      <c r="Q34" s="14">
        <f t="shared" si="6"/>
        <v>0</v>
      </c>
      <c r="R34" s="14">
        <f t="shared" si="7"/>
        <v>0</v>
      </c>
      <c r="S34" s="14">
        <f t="shared" si="8"/>
        <v>0</v>
      </c>
      <c r="T34" t="str">
        <f>IF(MOD(C34-Settings!$B$32,Settings!$B$33)&lt;Settings!$B$30,"Up","Down")</f>
        <v>Up</v>
      </c>
      <c r="U34" s="15">
        <f>IF(OR(I34&gt;Settings!$B$30,O34&gt;Settings!$B$37),0,1)</f>
        <v>1</v>
      </c>
      <c r="V34" s="15">
        <f>IF(AND(U34=1,O34&lt;=Settings!$B$36),1,0)</f>
        <v>1</v>
      </c>
    </row>
    <row r="35" spans="1:22" x14ac:dyDescent="0.25">
      <c r="A35">
        <v>1</v>
      </c>
      <c r="B35">
        <v>30</v>
      </c>
      <c r="C35" s="13">
        <f>Arrivals!F35</f>
        <v>1804.8079968919931</v>
      </c>
      <c r="D35" s="13">
        <f>Arrivals!J35</f>
        <v>6.8538039984331789</v>
      </c>
      <c r="E35" s="14">
        <f t="shared" si="9"/>
        <v>1756.3853056127</v>
      </c>
      <c r="F35" s="14">
        <f t="shared" si="0"/>
        <v>1804.8079968919931</v>
      </c>
      <c r="G35" s="14">
        <f t="shared" si="1"/>
        <v>1811.6618008904263</v>
      </c>
      <c r="H35" s="13">
        <f>Arrivals!L35</f>
        <v>75</v>
      </c>
      <c r="I35" s="14">
        <f>H35*8/Settings!$B$28+Settings!$B$29</f>
        <v>6.02</v>
      </c>
      <c r="J35" s="14">
        <f t="shared" si="10"/>
        <v>1762.4053056127</v>
      </c>
      <c r="K35" s="14">
        <f t="shared" si="2"/>
        <v>1811.6618008904263</v>
      </c>
      <c r="L35" s="14">
        <f>MOD(K35-Settings!$B$32,Settings!$B$33)</f>
        <v>371.66180089042632</v>
      </c>
      <c r="M35" s="14">
        <f>IF(L35&lt;Settings!$B$30,IF(Settings!$B$30-L35&gt;=I35,K35,K35+(Settings!$B$30-L35)+Settings!$B$31),K35+(Settings!$B$33-L35))</f>
        <v>1811.6618008904263</v>
      </c>
      <c r="N35" s="14">
        <f t="shared" si="3"/>
        <v>1817.6818008904263</v>
      </c>
      <c r="O35" s="14">
        <f t="shared" si="4"/>
        <v>12.873803998433232</v>
      </c>
      <c r="P35" s="14">
        <f t="shared" si="5"/>
        <v>0</v>
      </c>
      <c r="Q35" s="14">
        <f t="shared" si="6"/>
        <v>0</v>
      </c>
      <c r="R35" s="14">
        <f t="shared" si="7"/>
        <v>0</v>
      </c>
      <c r="S35" s="14">
        <f t="shared" si="8"/>
        <v>0</v>
      </c>
      <c r="T35" t="str">
        <f>IF(MOD(C35-Settings!$B$32,Settings!$B$33)&lt;Settings!$B$30,"Up","Down")</f>
        <v>Up</v>
      </c>
      <c r="U35" s="15">
        <f>IF(OR(I35&gt;Settings!$B$30,O35&gt;Settings!$B$37),0,1)</f>
        <v>1</v>
      </c>
      <c r="V35" s="15">
        <f>IF(AND(U35=1,O35&lt;=Settings!$B$36),1,0)</f>
        <v>1</v>
      </c>
    </row>
    <row r="36" spans="1:22" x14ac:dyDescent="0.25">
      <c r="A36">
        <v>1</v>
      </c>
      <c r="B36">
        <v>31</v>
      </c>
      <c r="C36" s="13">
        <f>Arrivals!F36</f>
        <v>1892.60295736897</v>
      </c>
      <c r="D36" s="13">
        <f>Arrivals!J36</f>
        <v>1.8285377629651633</v>
      </c>
      <c r="E36" s="14">
        <f t="shared" si="9"/>
        <v>1811.6618008904263</v>
      </c>
      <c r="F36" s="14">
        <f t="shared" si="0"/>
        <v>1892.60295736897</v>
      </c>
      <c r="G36" s="14">
        <f t="shared" si="1"/>
        <v>1894.4314951319352</v>
      </c>
      <c r="H36" s="13">
        <f>Arrivals!L36</f>
        <v>75</v>
      </c>
      <c r="I36" s="14">
        <f>H36*8/Settings!$B$28+Settings!$B$29</f>
        <v>6.02</v>
      </c>
      <c r="J36" s="14">
        <f t="shared" si="10"/>
        <v>1817.6818008904263</v>
      </c>
      <c r="K36" s="14">
        <f t="shared" si="2"/>
        <v>1894.4314951319352</v>
      </c>
      <c r="L36" s="14">
        <f>MOD(K36-Settings!$B$32,Settings!$B$33)</f>
        <v>454.43149513193521</v>
      </c>
      <c r="M36" s="14">
        <f>IF(L36&lt;Settings!$B$30,IF(Settings!$B$30-L36&gt;=I36,K36,K36+(Settings!$B$30-L36)+Settings!$B$31),K36+(Settings!$B$33-L36))</f>
        <v>1894.4314951319352</v>
      </c>
      <c r="N36" s="14">
        <f t="shared" si="3"/>
        <v>1900.4514951319352</v>
      </c>
      <c r="O36" s="14">
        <f t="shared" si="4"/>
        <v>7.8485377629651794</v>
      </c>
      <c r="P36" s="14">
        <f t="shared" si="5"/>
        <v>0</v>
      </c>
      <c r="Q36" s="14">
        <f t="shared" si="6"/>
        <v>0</v>
      </c>
      <c r="R36" s="14">
        <f t="shared" si="7"/>
        <v>0</v>
      </c>
      <c r="S36" s="14">
        <f t="shared" si="8"/>
        <v>0</v>
      </c>
      <c r="T36" t="str">
        <f>IF(MOD(C36-Settings!$B$32,Settings!$B$33)&lt;Settings!$B$30,"Up","Down")</f>
        <v>Up</v>
      </c>
      <c r="U36" s="15">
        <f>IF(OR(I36&gt;Settings!$B$30,O36&gt;Settings!$B$37),0,1)</f>
        <v>1</v>
      </c>
      <c r="V36" s="15">
        <f>IF(AND(U36=1,O36&lt;=Settings!$B$36),1,0)</f>
        <v>1</v>
      </c>
    </row>
    <row r="37" spans="1:22" x14ac:dyDescent="0.25">
      <c r="A37">
        <v>1</v>
      </c>
      <c r="B37">
        <v>32</v>
      </c>
      <c r="C37" s="13">
        <f>Arrivals!F37</f>
        <v>1930.3750473708258</v>
      </c>
      <c r="D37" s="13">
        <f>Arrivals!J37</f>
        <v>7.0060593411967105</v>
      </c>
      <c r="E37" s="14">
        <f t="shared" si="9"/>
        <v>1894.4314951319352</v>
      </c>
      <c r="F37" s="14">
        <f t="shared" si="0"/>
        <v>1930.3750473708258</v>
      </c>
      <c r="G37" s="14">
        <f t="shared" si="1"/>
        <v>1937.3811067120225</v>
      </c>
      <c r="H37" s="13">
        <f>Arrivals!L37</f>
        <v>75</v>
      </c>
      <c r="I37" s="14">
        <f>H37*8/Settings!$B$28+Settings!$B$29</f>
        <v>6.02</v>
      </c>
      <c r="J37" s="14">
        <f t="shared" si="10"/>
        <v>1900.4514951319352</v>
      </c>
      <c r="K37" s="14">
        <f t="shared" si="2"/>
        <v>1937.3811067120225</v>
      </c>
      <c r="L37" s="14">
        <f>MOD(K37-Settings!$B$32,Settings!$B$33)</f>
        <v>497.38110671202253</v>
      </c>
      <c r="M37" s="14">
        <f>IF(L37&lt;Settings!$B$30,IF(Settings!$B$30-L37&gt;=I37,K37,K37+(Settings!$B$30-L37)+Settings!$B$31),K37+(Settings!$B$33-L37))</f>
        <v>1937.3811067120225</v>
      </c>
      <c r="N37" s="14">
        <f t="shared" si="3"/>
        <v>1943.4011067120225</v>
      </c>
      <c r="O37" s="14">
        <f t="shared" si="4"/>
        <v>13.026059341196742</v>
      </c>
      <c r="P37" s="14">
        <f t="shared" si="5"/>
        <v>0</v>
      </c>
      <c r="Q37" s="14">
        <f t="shared" si="6"/>
        <v>0</v>
      </c>
      <c r="R37" s="14">
        <f t="shared" si="7"/>
        <v>0</v>
      </c>
      <c r="S37" s="14">
        <f t="shared" si="8"/>
        <v>0</v>
      </c>
      <c r="T37" t="str">
        <f>IF(MOD(C37-Settings!$B$32,Settings!$B$33)&lt;Settings!$B$30,"Up","Down")</f>
        <v>Up</v>
      </c>
      <c r="U37" s="15">
        <f>IF(OR(I37&gt;Settings!$B$30,O37&gt;Settings!$B$37),0,1)</f>
        <v>1</v>
      </c>
      <c r="V37" s="15">
        <f>IF(AND(U37=1,O37&lt;=Settings!$B$36),1,0)</f>
        <v>1</v>
      </c>
    </row>
    <row r="38" spans="1:22" x14ac:dyDescent="0.25">
      <c r="A38">
        <v>1</v>
      </c>
      <c r="B38">
        <v>33</v>
      </c>
      <c r="C38" s="13">
        <f>Arrivals!F38</f>
        <v>1980.2919605642385</v>
      </c>
      <c r="D38" s="13">
        <f>Arrivals!J38</f>
        <v>21.837278917206262</v>
      </c>
      <c r="E38" s="14">
        <f t="shared" si="9"/>
        <v>1937.3811067120225</v>
      </c>
      <c r="F38" s="14">
        <f t="shared" si="0"/>
        <v>1980.2919605642385</v>
      </c>
      <c r="G38" s="14">
        <f t="shared" si="1"/>
        <v>2002.1292394814448</v>
      </c>
      <c r="H38" s="13">
        <f>Arrivals!L38</f>
        <v>75</v>
      </c>
      <c r="I38" s="14">
        <f>H38*8/Settings!$B$28+Settings!$B$29</f>
        <v>6.02</v>
      </c>
      <c r="J38" s="14">
        <f t="shared" si="10"/>
        <v>1943.4011067120225</v>
      </c>
      <c r="K38" s="14">
        <f t="shared" si="2"/>
        <v>2002.1292394814448</v>
      </c>
      <c r="L38" s="14">
        <f>MOD(K38-Settings!$B$32,Settings!$B$33)</f>
        <v>562.12923948144476</v>
      </c>
      <c r="M38" s="14">
        <f>IF(L38&lt;Settings!$B$30,IF(Settings!$B$30-L38&gt;=I38,K38,K38+(Settings!$B$30-L38)+Settings!$B$31),K38+(Settings!$B$33-L38))</f>
        <v>2002.1292394814448</v>
      </c>
      <c r="N38" s="14">
        <f t="shared" si="3"/>
        <v>2008.1492394814447</v>
      </c>
      <c r="O38" s="14">
        <f t="shared" si="4"/>
        <v>27.857278917206258</v>
      </c>
      <c r="P38" s="14">
        <f t="shared" si="5"/>
        <v>0</v>
      </c>
      <c r="Q38" s="14">
        <f t="shared" si="6"/>
        <v>0</v>
      </c>
      <c r="R38" s="14">
        <f t="shared" si="7"/>
        <v>0</v>
      </c>
      <c r="S38" s="14">
        <f t="shared" si="8"/>
        <v>0</v>
      </c>
      <c r="T38" t="str">
        <f>IF(MOD(C38-Settings!$B$32,Settings!$B$33)&lt;Settings!$B$30,"Up","Down")</f>
        <v>Up</v>
      </c>
      <c r="U38" s="15">
        <f>IF(OR(I38&gt;Settings!$B$30,O38&gt;Settings!$B$37),0,1)</f>
        <v>1</v>
      </c>
      <c r="V38" s="15">
        <f>IF(AND(U38=1,O38&lt;=Settings!$B$36),1,0)</f>
        <v>1</v>
      </c>
    </row>
    <row r="39" spans="1:22" x14ac:dyDescent="0.25">
      <c r="A39">
        <v>1</v>
      </c>
      <c r="B39">
        <v>34</v>
      </c>
      <c r="C39" s="13">
        <f>Arrivals!F39</f>
        <v>2033.2146777661217</v>
      </c>
      <c r="D39" s="13">
        <f>Arrivals!J39</f>
        <v>2.9146030013468707</v>
      </c>
      <c r="E39" s="14">
        <f t="shared" ref="E39:E70" si="11">G38</f>
        <v>2002.1292394814448</v>
      </c>
      <c r="F39" s="14">
        <f t="shared" si="0"/>
        <v>2033.2146777661217</v>
      </c>
      <c r="G39" s="14">
        <f t="shared" si="1"/>
        <v>2036.1292807674686</v>
      </c>
      <c r="H39" s="13">
        <f>Arrivals!L39</f>
        <v>75</v>
      </c>
      <c r="I39" s="14">
        <f>H39*8/Settings!$B$28+Settings!$B$29</f>
        <v>6.02</v>
      </c>
      <c r="J39" s="14">
        <f t="shared" ref="J39:J70" si="12">N38</f>
        <v>2008.1492394814447</v>
      </c>
      <c r="K39" s="14">
        <f t="shared" si="2"/>
        <v>2036.1292807674686</v>
      </c>
      <c r="L39" s="14">
        <f>MOD(K39-Settings!$B$32,Settings!$B$33)</f>
        <v>596.12928076746857</v>
      </c>
      <c r="M39" s="14">
        <f>IF(L39&lt;Settings!$B$30,IF(Settings!$B$30-L39&gt;=I39,K39,K39+(Settings!$B$30-L39)+Settings!$B$31),K39+(Settings!$B$33-L39))</f>
        <v>2160</v>
      </c>
      <c r="N39" s="14">
        <f t="shared" si="3"/>
        <v>2166.02</v>
      </c>
      <c r="O39" s="14">
        <f t="shared" si="4"/>
        <v>132.80532223387831</v>
      </c>
      <c r="P39" s="14">
        <f t="shared" si="5"/>
        <v>0</v>
      </c>
      <c r="Q39" s="14">
        <f t="shared" si="6"/>
        <v>0</v>
      </c>
      <c r="R39" s="14">
        <f t="shared" si="7"/>
        <v>123.87071923253143</v>
      </c>
      <c r="S39" s="14">
        <f t="shared" si="8"/>
        <v>123.87071923253143</v>
      </c>
      <c r="T39" t="str">
        <f>IF(MOD(C39-Settings!$B$32,Settings!$B$33)&lt;Settings!$B$30,"Up","Down")</f>
        <v>Up</v>
      </c>
      <c r="U39" s="15">
        <f>IF(OR(I39&gt;Settings!$B$30,O39&gt;Settings!$B$37),0,1)</f>
        <v>1</v>
      </c>
      <c r="V39" s="15">
        <f>IF(AND(U39=1,O39&lt;=Settings!$B$36),1,0)</f>
        <v>0</v>
      </c>
    </row>
    <row r="40" spans="1:22" x14ac:dyDescent="0.25">
      <c r="A40">
        <v>1</v>
      </c>
      <c r="B40">
        <v>35</v>
      </c>
      <c r="C40" s="13">
        <f>Arrivals!F40</f>
        <v>2294.9490988430416</v>
      </c>
      <c r="D40" s="13">
        <f>Arrivals!J40</f>
        <v>2.8905414701395298</v>
      </c>
      <c r="E40" s="14">
        <f t="shared" si="11"/>
        <v>2036.1292807674686</v>
      </c>
      <c r="F40" s="14">
        <f t="shared" si="0"/>
        <v>2294.9490988430416</v>
      </c>
      <c r="G40" s="14">
        <f t="shared" si="1"/>
        <v>2297.839640313181</v>
      </c>
      <c r="H40" s="13">
        <f>Arrivals!L40</f>
        <v>75</v>
      </c>
      <c r="I40" s="14">
        <f>H40*8/Settings!$B$28+Settings!$B$29</f>
        <v>6.02</v>
      </c>
      <c r="J40" s="14">
        <f t="shared" si="12"/>
        <v>2166.02</v>
      </c>
      <c r="K40" s="14">
        <f t="shared" si="2"/>
        <v>2297.839640313181</v>
      </c>
      <c r="L40" s="14">
        <f>MOD(K40-Settings!$B$32,Settings!$B$33)</f>
        <v>137.83964031318101</v>
      </c>
      <c r="M40" s="14">
        <f>IF(L40&lt;Settings!$B$30,IF(Settings!$B$30-L40&gt;=I40,K40,K40+(Settings!$B$30-L40)+Settings!$B$31),K40+(Settings!$B$33-L40))</f>
        <v>2297.839640313181</v>
      </c>
      <c r="N40" s="14">
        <f t="shared" si="3"/>
        <v>2303.859640313181</v>
      </c>
      <c r="O40" s="14">
        <f t="shared" si="4"/>
        <v>8.9105414701393784</v>
      </c>
      <c r="P40" s="14">
        <f t="shared" si="5"/>
        <v>0</v>
      </c>
      <c r="Q40" s="14">
        <f t="shared" si="6"/>
        <v>0</v>
      </c>
      <c r="R40" s="14">
        <f t="shared" si="7"/>
        <v>0</v>
      </c>
      <c r="S40" s="14">
        <f t="shared" si="8"/>
        <v>0</v>
      </c>
      <c r="T40" t="str">
        <f>IF(MOD(C40-Settings!$B$32,Settings!$B$33)&lt;Settings!$B$30,"Up","Down")</f>
        <v>Up</v>
      </c>
      <c r="U40" s="15">
        <f>IF(OR(I40&gt;Settings!$B$30,O40&gt;Settings!$B$37),0,1)</f>
        <v>1</v>
      </c>
      <c r="V40" s="15">
        <f>IF(AND(U40=1,O40&lt;=Settings!$B$36),1,0)</f>
        <v>1</v>
      </c>
    </row>
    <row r="41" spans="1:22" x14ac:dyDescent="0.25">
      <c r="A41">
        <v>1</v>
      </c>
      <c r="B41">
        <v>36</v>
      </c>
      <c r="C41" s="13">
        <f>Arrivals!F41</f>
        <v>2370.1078591816904</v>
      </c>
      <c r="D41" s="13">
        <f>Arrivals!J41</f>
        <v>16.84745306741646</v>
      </c>
      <c r="E41" s="14">
        <f t="shared" si="11"/>
        <v>2297.839640313181</v>
      </c>
      <c r="F41" s="14">
        <f t="shared" si="0"/>
        <v>2370.1078591816904</v>
      </c>
      <c r="G41" s="14">
        <f t="shared" si="1"/>
        <v>2386.955312249107</v>
      </c>
      <c r="H41" s="13">
        <f>Arrivals!L41</f>
        <v>75</v>
      </c>
      <c r="I41" s="14">
        <f>H41*8/Settings!$B$28+Settings!$B$29</f>
        <v>6.02</v>
      </c>
      <c r="J41" s="14">
        <f t="shared" si="12"/>
        <v>2303.859640313181</v>
      </c>
      <c r="K41" s="14">
        <f t="shared" si="2"/>
        <v>2386.955312249107</v>
      </c>
      <c r="L41" s="14">
        <f>MOD(K41-Settings!$B$32,Settings!$B$33)</f>
        <v>226.95531224910701</v>
      </c>
      <c r="M41" s="14">
        <f>IF(L41&lt;Settings!$B$30,IF(Settings!$B$30-L41&gt;=I41,K41,K41+(Settings!$B$30-L41)+Settings!$B$31),K41+(Settings!$B$33-L41))</f>
        <v>2386.955312249107</v>
      </c>
      <c r="N41" s="14">
        <f t="shared" si="3"/>
        <v>2392.975312249107</v>
      </c>
      <c r="O41" s="14">
        <f t="shared" si="4"/>
        <v>22.867453067416591</v>
      </c>
      <c r="P41" s="14">
        <f t="shared" si="5"/>
        <v>0</v>
      </c>
      <c r="Q41" s="14">
        <f t="shared" si="6"/>
        <v>0</v>
      </c>
      <c r="R41" s="14">
        <f t="shared" si="7"/>
        <v>0</v>
      </c>
      <c r="S41" s="14">
        <f t="shared" si="8"/>
        <v>0</v>
      </c>
      <c r="T41" t="str">
        <f>IF(MOD(C41-Settings!$B$32,Settings!$B$33)&lt;Settings!$B$30,"Up","Down")</f>
        <v>Up</v>
      </c>
      <c r="U41" s="15">
        <f>IF(OR(I41&gt;Settings!$B$30,O41&gt;Settings!$B$37),0,1)</f>
        <v>1</v>
      </c>
      <c r="V41" s="15">
        <f>IF(AND(U41=1,O41&lt;=Settings!$B$36),1,0)</f>
        <v>1</v>
      </c>
    </row>
    <row r="42" spans="1:22" x14ac:dyDescent="0.25">
      <c r="A42">
        <v>1</v>
      </c>
      <c r="B42">
        <v>37</v>
      </c>
      <c r="C42" s="13">
        <f>Arrivals!F42</f>
        <v>2404.7163347249948</v>
      </c>
      <c r="D42" s="13">
        <f>Arrivals!J42</f>
        <v>19.420889819382612</v>
      </c>
      <c r="E42" s="14">
        <f t="shared" si="11"/>
        <v>2386.955312249107</v>
      </c>
      <c r="F42" s="14">
        <f t="shared" si="0"/>
        <v>2404.7163347249948</v>
      </c>
      <c r="G42" s="14">
        <f t="shared" si="1"/>
        <v>2424.1372245443772</v>
      </c>
      <c r="H42" s="13">
        <f>Arrivals!L42</f>
        <v>75</v>
      </c>
      <c r="I42" s="14">
        <f>H42*8/Settings!$B$28+Settings!$B$29</f>
        <v>6.02</v>
      </c>
      <c r="J42" s="14">
        <f t="shared" si="12"/>
        <v>2392.975312249107</v>
      </c>
      <c r="K42" s="14">
        <f t="shared" si="2"/>
        <v>2424.1372245443772</v>
      </c>
      <c r="L42" s="14">
        <f>MOD(K42-Settings!$B$32,Settings!$B$33)</f>
        <v>264.1372245443772</v>
      </c>
      <c r="M42" s="14">
        <f>IF(L42&lt;Settings!$B$30,IF(Settings!$B$30-L42&gt;=I42,K42,K42+(Settings!$B$30-L42)+Settings!$B$31),K42+(Settings!$B$33-L42))</f>
        <v>2424.1372245443772</v>
      </c>
      <c r="N42" s="14">
        <f t="shared" si="3"/>
        <v>2430.1572245443772</v>
      </c>
      <c r="O42" s="14">
        <f t="shared" si="4"/>
        <v>25.440889819382392</v>
      </c>
      <c r="P42" s="14">
        <f t="shared" si="5"/>
        <v>0</v>
      </c>
      <c r="Q42" s="14">
        <f t="shared" si="6"/>
        <v>0</v>
      </c>
      <c r="R42" s="14">
        <f t="shared" si="7"/>
        <v>0</v>
      </c>
      <c r="S42" s="14">
        <f t="shared" si="8"/>
        <v>0</v>
      </c>
      <c r="T42" t="str">
        <f>IF(MOD(C42-Settings!$B$32,Settings!$B$33)&lt;Settings!$B$30,"Up","Down")</f>
        <v>Up</v>
      </c>
      <c r="U42" s="15">
        <f>IF(OR(I42&gt;Settings!$B$30,O42&gt;Settings!$B$37),0,1)</f>
        <v>1</v>
      </c>
      <c r="V42" s="15">
        <f>IF(AND(U42=1,O42&lt;=Settings!$B$36),1,0)</f>
        <v>1</v>
      </c>
    </row>
    <row r="43" spans="1:22" x14ac:dyDescent="0.25">
      <c r="A43">
        <v>1</v>
      </c>
      <c r="B43">
        <v>38</v>
      </c>
      <c r="C43" s="13">
        <f>Arrivals!F43</f>
        <v>2477.3691265764733</v>
      </c>
      <c r="D43" s="13">
        <f>Arrivals!J43</f>
        <v>11.469946405564935</v>
      </c>
      <c r="E43" s="14">
        <f t="shared" si="11"/>
        <v>2424.1372245443772</v>
      </c>
      <c r="F43" s="14">
        <f t="shared" si="0"/>
        <v>2477.3691265764733</v>
      </c>
      <c r="G43" s="14">
        <f t="shared" si="1"/>
        <v>2488.839072982038</v>
      </c>
      <c r="H43" s="13">
        <f>Arrivals!L43</f>
        <v>75</v>
      </c>
      <c r="I43" s="14">
        <f>H43*8/Settings!$B$28+Settings!$B$29</f>
        <v>6.02</v>
      </c>
      <c r="J43" s="14">
        <f t="shared" si="12"/>
        <v>2430.1572245443772</v>
      </c>
      <c r="K43" s="14">
        <f t="shared" si="2"/>
        <v>2488.839072982038</v>
      </c>
      <c r="L43" s="14">
        <f>MOD(K43-Settings!$B$32,Settings!$B$33)</f>
        <v>328.83907298203803</v>
      </c>
      <c r="M43" s="14">
        <f>IF(L43&lt;Settings!$B$30,IF(Settings!$B$30-L43&gt;=I43,K43,K43+(Settings!$B$30-L43)+Settings!$B$31),K43+(Settings!$B$33-L43))</f>
        <v>2488.839072982038</v>
      </c>
      <c r="N43" s="14">
        <f t="shared" si="3"/>
        <v>2494.859072982038</v>
      </c>
      <c r="O43" s="14">
        <f t="shared" si="4"/>
        <v>17.489946405564751</v>
      </c>
      <c r="P43" s="14">
        <f t="shared" si="5"/>
        <v>0</v>
      </c>
      <c r="Q43" s="14">
        <f t="shared" si="6"/>
        <v>0</v>
      </c>
      <c r="R43" s="14">
        <f t="shared" si="7"/>
        <v>0</v>
      </c>
      <c r="S43" s="14">
        <f t="shared" si="8"/>
        <v>0</v>
      </c>
      <c r="T43" t="str">
        <f>IF(MOD(C43-Settings!$B$32,Settings!$B$33)&lt;Settings!$B$30,"Up","Down")</f>
        <v>Up</v>
      </c>
      <c r="U43" s="15">
        <f>IF(OR(I43&gt;Settings!$B$30,O43&gt;Settings!$B$37),0,1)</f>
        <v>1</v>
      </c>
      <c r="V43" s="15">
        <f>IF(AND(U43=1,O43&lt;=Settings!$B$36),1,0)</f>
        <v>1</v>
      </c>
    </row>
    <row r="44" spans="1:22" x14ac:dyDescent="0.25">
      <c r="A44">
        <v>1</v>
      </c>
      <c r="B44">
        <v>39</v>
      </c>
      <c r="C44" s="13">
        <f>Arrivals!F44</f>
        <v>2533.2671032402213</v>
      </c>
      <c r="D44" s="13">
        <f>Arrivals!J44</f>
        <v>20.630689885953604</v>
      </c>
      <c r="E44" s="14">
        <f t="shared" si="11"/>
        <v>2488.839072982038</v>
      </c>
      <c r="F44" s="14">
        <f t="shared" si="0"/>
        <v>2533.2671032402213</v>
      </c>
      <c r="G44" s="14">
        <f t="shared" si="1"/>
        <v>2553.8977931261747</v>
      </c>
      <c r="H44" s="13">
        <f>Arrivals!L44</f>
        <v>75</v>
      </c>
      <c r="I44" s="14">
        <f>H44*8/Settings!$B$28+Settings!$B$29</f>
        <v>6.02</v>
      </c>
      <c r="J44" s="14">
        <f t="shared" si="12"/>
        <v>2494.859072982038</v>
      </c>
      <c r="K44" s="14">
        <f t="shared" si="2"/>
        <v>2553.8977931261747</v>
      </c>
      <c r="L44" s="14">
        <f>MOD(K44-Settings!$B$32,Settings!$B$33)</f>
        <v>393.89779312617475</v>
      </c>
      <c r="M44" s="14">
        <f>IF(L44&lt;Settings!$B$30,IF(Settings!$B$30-L44&gt;=I44,K44,K44+(Settings!$B$30-L44)+Settings!$B$31),K44+(Settings!$B$33-L44))</f>
        <v>2553.8977931261747</v>
      </c>
      <c r="N44" s="14">
        <f t="shared" si="3"/>
        <v>2559.9177931261747</v>
      </c>
      <c r="O44" s="14">
        <f t="shared" si="4"/>
        <v>26.650689885953398</v>
      </c>
      <c r="P44" s="14">
        <f t="shared" si="5"/>
        <v>0</v>
      </c>
      <c r="Q44" s="14">
        <f t="shared" si="6"/>
        <v>0</v>
      </c>
      <c r="R44" s="14">
        <f t="shared" si="7"/>
        <v>0</v>
      </c>
      <c r="S44" s="14">
        <f t="shared" si="8"/>
        <v>0</v>
      </c>
      <c r="T44" t="str">
        <f>IF(MOD(C44-Settings!$B$32,Settings!$B$33)&lt;Settings!$B$30,"Up","Down")</f>
        <v>Up</v>
      </c>
      <c r="U44" s="15">
        <f>IF(OR(I44&gt;Settings!$B$30,O44&gt;Settings!$B$37),0,1)</f>
        <v>1</v>
      </c>
      <c r="V44" s="15">
        <f>IF(AND(U44=1,O44&lt;=Settings!$B$36),1,0)</f>
        <v>1</v>
      </c>
    </row>
    <row r="45" spans="1:22" x14ac:dyDescent="0.25">
      <c r="A45">
        <v>1</v>
      </c>
      <c r="B45">
        <v>40</v>
      </c>
      <c r="C45" s="13">
        <f>Arrivals!F45</f>
        <v>2581.9072057500875</v>
      </c>
      <c r="D45" s="13">
        <f>Arrivals!J45</f>
        <v>1.2562860503892113</v>
      </c>
      <c r="E45" s="14">
        <f t="shared" si="11"/>
        <v>2553.8977931261747</v>
      </c>
      <c r="F45" s="14">
        <f t="shared" si="0"/>
        <v>2581.9072057500875</v>
      </c>
      <c r="G45" s="14">
        <f t="shared" si="1"/>
        <v>2583.1634918004765</v>
      </c>
      <c r="H45" s="13">
        <f>Arrivals!L45</f>
        <v>75</v>
      </c>
      <c r="I45" s="14">
        <f>H45*8/Settings!$B$28+Settings!$B$29</f>
        <v>6.02</v>
      </c>
      <c r="J45" s="14">
        <f t="shared" si="12"/>
        <v>2559.9177931261747</v>
      </c>
      <c r="K45" s="14">
        <f t="shared" si="2"/>
        <v>2583.1634918004765</v>
      </c>
      <c r="L45" s="14">
        <f>MOD(K45-Settings!$B$32,Settings!$B$33)</f>
        <v>423.16349180047655</v>
      </c>
      <c r="M45" s="14">
        <f>IF(L45&lt;Settings!$B$30,IF(Settings!$B$30-L45&gt;=I45,K45,K45+(Settings!$B$30-L45)+Settings!$B$31),K45+(Settings!$B$33-L45))</f>
        <v>2583.1634918004765</v>
      </c>
      <c r="N45" s="14">
        <f t="shared" si="3"/>
        <v>2589.1834918004765</v>
      </c>
      <c r="O45" s="14">
        <f t="shared" si="4"/>
        <v>7.2762860503889897</v>
      </c>
      <c r="P45" s="14">
        <f t="shared" si="5"/>
        <v>0</v>
      </c>
      <c r="Q45" s="14">
        <f t="shared" si="6"/>
        <v>0</v>
      </c>
      <c r="R45" s="14">
        <f t="shared" si="7"/>
        <v>0</v>
      </c>
      <c r="S45" s="14">
        <f t="shared" si="8"/>
        <v>0</v>
      </c>
      <c r="T45" t="str">
        <f>IF(MOD(C45-Settings!$B$32,Settings!$B$33)&lt;Settings!$B$30,"Up","Down")</f>
        <v>Up</v>
      </c>
      <c r="U45" s="15">
        <f>IF(OR(I45&gt;Settings!$B$30,O45&gt;Settings!$B$37),0,1)</f>
        <v>1</v>
      </c>
      <c r="V45" s="15">
        <f>IF(AND(U45=1,O45&lt;=Settings!$B$36),1,0)</f>
        <v>1</v>
      </c>
    </row>
    <row r="46" spans="1:22" x14ac:dyDescent="0.25">
      <c r="A46">
        <v>1</v>
      </c>
      <c r="B46">
        <v>41</v>
      </c>
      <c r="C46" s="13">
        <f>Arrivals!F46</f>
        <v>2600.467839022489</v>
      </c>
      <c r="D46" s="13">
        <f>Arrivals!J46</f>
        <v>9.9012238380986659</v>
      </c>
      <c r="E46" s="14">
        <f t="shared" si="11"/>
        <v>2583.1634918004765</v>
      </c>
      <c r="F46" s="14">
        <f t="shared" si="0"/>
        <v>2600.467839022489</v>
      </c>
      <c r="G46" s="14">
        <f t="shared" si="1"/>
        <v>2610.3690628605877</v>
      </c>
      <c r="H46" s="13">
        <f>Arrivals!L46</f>
        <v>75</v>
      </c>
      <c r="I46" s="14">
        <f>H46*8/Settings!$B$28+Settings!$B$29</f>
        <v>6.02</v>
      </c>
      <c r="J46" s="14">
        <f t="shared" si="12"/>
        <v>2589.1834918004765</v>
      </c>
      <c r="K46" s="14">
        <f t="shared" si="2"/>
        <v>2610.3690628605877</v>
      </c>
      <c r="L46" s="14">
        <f>MOD(K46-Settings!$B$32,Settings!$B$33)</f>
        <v>450.36906286058775</v>
      </c>
      <c r="M46" s="14">
        <f>IF(L46&lt;Settings!$B$30,IF(Settings!$B$30-L46&gt;=I46,K46,K46+(Settings!$B$30-L46)+Settings!$B$31),K46+(Settings!$B$33-L46))</f>
        <v>2610.3690628605877</v>
      </c>
      <c r="N46" s="14">
        <f t="shared" si="3"/>
        <v>2616.3890628605877</v>
      </c>
      <c r="O46" s="14">
        <f t="shared" si="4"/>
        <v>15.92122383809874</v>
      </c>
      <c r="P46" s="14">
        <f t="shared" si="5"/>
        <v>0</v>
      </c>
      <c r="Q46" s="14">
        <f t="shared" si="6"/>
        <v>0</v>
      </c>
      <c r="R46" s="14">
        <f t="shared" si="7"/>
        <v>0</v>
      </c>
      <c r="S46" s="14">
        <f t="shared" si="8"/>
        <v>0</v>
      </c>
      <c r="T46" t="str">
        <f>IF(MOD(C46-Settings!$B$32,Settings!$B$33)&lt;Settings!$B$30,"Up","Down")</f>
        <v>Up</v>
      </c>
      <c r="U46" s="15">
        <f>IF(OR(I46&gt;Settings!$B$30,O46&gt;Settings!$B$37),0,1)</f>
        <v>1</v>
      </c>
      <c r="V46" s="15">
        <f>IF(AND(U46=1,O46&lt;=Settings!$B$36),1,0)</f>
        <v>1</v>
      </c>
    </row>
    <row r="47" spans="1:22" x14ac:dyDescent="0.25">
      <c r="A47">
        <v>1</v>
      </c>
      <c r="B47">
        <v>42</v>
      </c>
      <c r="C47" s="13">
        <f>Arrivals!F47</f>
        <v>2721.2558269198662</v>
      </c>
      <c r="D47" s="13">
        <f>Arrivals!J47</f>
        <v>4.9067460949050705</v>
      </c>
      <c r="E47" s="14">
        <f t="shared" si="11"/>
        <v>2610.3690628605877</v>
      </c>
      <c r="F47" s="14">
        <f t="shared" si="0"/>
        <v>2721.2558269198662</v>
      </c>
      <c r="G47" s="14">
        <f t="shared" si="1"/>
        <v>2726.1625730147712</v>
      </c>
      <c r="H47" s="13">
        <f>Arrivals!L47</f>
        <v>75</v>
      </c>
      <c r="I47" s="14">
        <f>H47*8/Settings!$B$28+Settings!$B$29</f>
        <v>6.02</v>
      </c>
      <c r="J47" s="14">
        <f t="shared" si="12"/>
        <v>2616.3890628605877</v>
      </c>
      <c r="K47" s="14">
        <f t="shared" si="2"/>
        <v>2726.1625730147712</v>
      </c>
      <c r="L47" s="14">
        <f>MOD(K47-Settings!$B$32,Settings!$B$33)</f>
        <v>566.16257301477117</v>
      </c>
      <c r="M47" s="14">
        <f>IF(L47&lt;Settings!$B$30,IF(Settings!$B$30-L47&gt;=I47,K47,K47+(Settings!$B$30-L47)+Settings!$B$31),K47+(Settings!$B$33-L47))</f>
        <v>2726.1625730147712</v>
      </c>
      <c r="N47" s="14">
        <f t="shared" si="3"/>
        <v>2732.1825730147712</v>
      </c>
      <c r="O47" s="14">
        <f t="shared" si="4"/>
        <v>10.926746094904956</v>
      </c>
      <c r="P47" s="14">
        <f t="shared" si="5"/>
        <v>0</v>
      </c>
      <c r="Q47" s="14">
        <f t="shared" si="6"/>
        <v>0</v>
      </c>
      <c r="R47" s="14">
        <f t="shared" si="7"/>
        <v>0</v>
      </c>
      <c r="S47" s="14">
        <f t="shared" si="8"/>
        <v>0</v>
      </c>
      <c r="T47" t="str">
        <f>IF(MOD(C47-Settings!$B$32,Settings!$B$33)&lt;Settings!$B$30,"Up","Down")</f>
        <v>Up</v>
      </c>
      <c r="U47" s="15">
        <f>IF(OR(I47&gt;Settings!$B$30,O47&gt;Settings!$B$37),0,1)</f>
        <v>1</v>
      </c>
      <c r="V47" s="15">
        <f>IF(AND(U47=1,O47&lt;=Settings!$B$36),1,0)</f>
        <v>1</v>
      </c>
    </row>
    <row r="48" spans="1:22" x14ac:dyDescent="0.25">
      <c r="A48">
        <v>1</v>
      </c>
      <c r="B48">
        <v>43</v>
      </c>
      <c r="C48" s="13">
        <f>Arrivals!F48</f>
        <v>2727.374577917526</v>
      </c>
      <c r="D48" s="13">
        <f>Arrivals!J48</f>
        <v>14.607480831709077</v>
      </c>
      <c r="E48" s="14">
        <f t="shared" si="11"/>
        <v>2726.1625730147712</v>
      </c>
      <c r="F48" s="14">
        <f t="shared" si="0"/>
        <v>2727.374577917526</v>
      </c>
      <c r="G48" s="14">
        <f t="shared" si="1"/>
        <v>2741.982058749235</v>
      </c>
      <c r="H48" s="13">
        <f>Arrivals!L48</f>
        <v>75</v>
      </c>
      <c r="I48" s="14">
        <f>H48*8/Settings!$B$28+Settings!$B$29</f>
        <v>6.02</v>
      </c>
      <c r="J48" s="14">
        <f t="shared" si="12"/>
        <v>2732.1825730147712</v>
      </c>
      <c r="K48" s="14">
        <f t="shared" si="2"/>
        <v>2741.982058749235</v>
      </c>
      <c r="L48" s="14">
        <f>MOD(K48-Settings!$B$32,Settings!$B$33)</f>
        <v>581.98205874923497</v>
      </c>
      <c r="M48" s="14">
        <f>IF(L48&lt;Settings!$B$30,IF(Settings!$B$30-L48&gt;=I48,K48,K48+(Settings!$B$30-L48)+Settings!$B$31),K48+(Settings!$B$33-L48))</f>
        <v>2741.982058749235</v>
      </c>
      <c r="N48" s="14">
        <f t="shared" si="3"/>
        <v>2748.0020587492349</v>
      </c>
      <c r="O48" s="14">
        <f t="shared" si="4"/>
        <v>20.627480831708908</v>
      </c>
      <c r="P48" s="14">
        <f t="shared" si="5"/>
        <v>0</v>
      </c>
      <c r="Q48" s="14">
        <f t="shared" si="6"/>
        <v>0</v>
      </c>
      <c r="R48" s="14">
        <f t="shared" si="7"/>
        <v>0</v>
      </c>
      <c r="S48" s="14">
        <f t="shared" si="8"/>
        <v>0</v>
      </c>
      <c r="T48" t="str">
        <f>IF(MOD(C48-Settings!$B$32,Settings!$B$33)&lt;Settings!$B$30,"Up","Down")</f>
        <v>Up</v>
      </c>
      <c r="U48" s="15">
        <f>IF(OR(I48&gt;Settings!$B$30,O48&gt;Settings!$B$37),0,1)</f>
        <v>1</v>
      </c>
      <c r="V48" s="15">
        <f>IF(AND(U48=1,O48&lt;=Settings!$B$36),1,0)</f>
        <v>1</v>
      </c>
    </row>
    <row r="49" spans="1:22" x14ac:dyDescent="0.25">
      <c r="A49">
        <v>1</v>
      </c>
      <c r="B49">
        <v>44</v>
      </c>
      <c r="C49" s="13">
        <f>Arrivals!F49</f>
        <v>2765.0590967208273</v>
      </c>
      <c r="D49" s="13">
        <f>Arrivals!J49</f>
        <v>11.051203557410616</v>
      </c>
      <c r="E49" s="14">
        <f t="shared" si="11"/>
        <v>2741.982058749235</v>
      </c>
      <c r="F49" s="14">
        <f t="shared" si="0"/>
        <v>2765.0590967208273</v>
      </c>
      <c r="G49" s="14">
        <f t="shared" si="1"/>
        <v>2776.1103002782379</v>
      </c>
      <c r="H49" s="13">
        <f>Arrivals!L49</f>
        <v>75</v>
      </c>
      <c r="I49" s="14">
        <f>H49*8/Settings!$B$28+Settings!$B$29</f>
        <v>6.02</v>
      </c>
      <c r="J49" s="14">
        <f t="shared" si="12"/>
        <v>2748.0020587492349</v>
      </c>
      <c r="K49" s="14">
        <f t="shared" si="2"/>
        <v>2776.1103002782379</v>
      </c>
      <c r="L49" s="14">
        <f>MOD(K49-Settings!$B$32,Settings!$B$33)</f>
        <v>616.1103002782379</v>
      </c>
      <c r="M49" s="14">
        <f>IF(L49&lt;Settings!$B$30,IF(Settings!$B$30-L49&gt;=I49,K49,K49+(Settings!$B$30-L49)+Settings!$B$31),K49+(Settings!$B$33-L49))</f>
        <v>2880</v>
      </c>
      <c r="N49" s="14">
        <f t="shared" si="3"/>
        <v>2886.02</v>
      </c>
      <c r="O49" s="14">
        <f t="shared" si="4"/>
        <v>120.96090327917273</v>
      </c>
      <c r="P49" s="14">
        <f t="shared" si="5"/>
        <v>0</v>
      </c>
      <c r="Q49" s="14">
        <f t="shared" si="6"/>
        <v>0</v>
      </c>
      <c r="R49" s="14">
        <f t="shared" si="7"/>
        <v>103.8896997217621</v>
      </c>
      <c r="S49" s="14">
        <f t="shared" si="8"/>
        <v>103.8896997217621</v>
      </c>
      <c r="T49" t="str">
        <f>IF(MOD(C49-Settings!$B$32,Settings!$B$33)&lt;Settings!$B$30,"Up","Down")</f>
        <v>Down</v>
      </c>
      <c r="U49" s="15">
        <f>IF(OR(I49&gt;Settings!$B$30,O49&gt;Settings!$B$37),0,1)</f>
        <v>1</v>
      </c>
      <c r="V49" s="15">
        <f>IF(AND(U49=1,O49&lt;=Settings!$B$36),1,0)</f>
        <v>0</v>
      </c>
    </row>
    <row r="50" spans="1:22" x14ac:dyDescent="0.25">
      <c r="A50">
        <v>1</v>
      </c>
      <c r="B50">
        <v>45</v>
      </c>
      <c r="C50" s="13">
        <f>Arrivals!F50</f>
        <v>2804.8301338708652</v>
      </c>
      <c r="D50" s="13">
        <f>Arrivals!J50</f>
        <v>5.0030345828671248</v>
      </c>
      <c r="E50" s="14">
        <f t="shared" si="11"/>
        <v>2776.1103002782379</v>
      </c>
      <c r="F50" s="14">
        <f t="shared" si="0"/>
        <v>2804.8301338708652</v>
      </c>
      <c r="G50" s="14">
        <f t="shared" si="1"/>
        <v>2809.8331684537325</v>
      </c>
      <c r="H50" s="13">
        <f>Arrivals!L50</f>
        <v>75</v>
      </c>
      <c r="I50" s="14">
        <f>H50*8/Settings!$B$28+Settings!$B$29</f>
        <v>6.02</v>
      </c>
      <c r="J50" s="14">
        <f t="shared" si="12"/>
        <v>2886.02</v>
      </c>
      <c r="K50" s="14">
        <f t="shared" si="2"/>
        <v>2886.02</v>
      </c>
      <c r="L50" s="14">
        <f>MOD(K50-Settings!$B$32,Settings!$B$33)</f>
        <v>6.0199999999999818</v>
      </c>
      <c r="M50" s="14">
        <f>IF(L50&lt;Settings!$B$30,IF(Settings!$B$30-L50&gt;=I50,K50,K50+(Settings!$B$30-L50)+Settings!$B$31),K50+(Settings!$B$33-L50))</f>
        <v>2886.02</v>
      </c>
      <c r="N50" s="14">
        <f t="shared" si="3"/>
        <v>2892.04</v>
      </c>
      <c r="O50" s="14">
        <f t="shared" si="4"/>
        <v>87.209866129134753</v>
      </c>
      <c r="P50" s="14">
        <f t="shared" si="5"/>
        <v>0</v>
      </c>
      <c r="Q50" s="14">
        <f t="shared" si="6"/>
        <v>76.186831546267513</v>
      </c>
      <c r="R50" s="14">
        <f t="shared" si="7"/>
        <v>0</v>
      </c>
      <c r="S50" s="14">
        <f t="shared" si="8"/>
        <v>76.186831546267513</v>
      </c>
      <c r="T50" t="str">
        <f>IF(MOD(C50-Settings!$B$32,Settings!$B$33)&lt;Settings!$B$30,"Up","Down")</f>
        <v>Down</v>
      </c>
      <c r="U50" s="15">
        <f>IF(OR(I50&gt;Settings!$B$30,O50&gt;Settings!$B$37),0,1)</f>
        <v>1</v>
      </c>
      <c r="V50" s="15">
        <f>IF(AND(U50=1,O50&lt;=Settings!$B$36),1,0)</f>
        <v>1</v>
      </c>
    </row>
    <row r="51" spans="1:22" x14ac:dyDescent="0.25">
      <c r="A51">
        <v>1</v>
      </c>
      <c r="B51">
        <v>46</v>
      </c>
      <c r="C51" s="13">
        <f>Arrivals!F51</f>
        <v>2805.245088472293</v>
      </c>
      <c r="D51" s="13">
        <f>Arrivals!J51</f>
        <v>34.646710347358997</v>
      </c>
      <c r="E51" s="14">
        <f t="shared" si="11"/>
        <v>2809.8331684537325</v>
      </c>
      <c r="F51" s="14">
        <f t="shared" si="0"/>
        <v>2809.8331684537325</v>
      </c>
      <c r="G51" s="14">
        <f t="shared" si="1"/>
        <v>2844.4798788010917</v>
      </c>
      <c r="H51" s="13">
        <f>Arrivals!L51</f>
        <v>75</v>
      </c>
      <c r="I51" s="14">
        <f>H51*8/Settings!$B$28+Settings!$B$29</f>
        <v>6.02</v>
      </c>
      <c r="J51" s="14">
        <f t="shared" si="12"/>
        <v>2892.04</v>
      </c>
      <c r="K51" s="14">
        <f t="shared" si="2"/>
        <v>2892.04</v>
      </c>
      <c r="L51" s="14">
        <f>MOD(K51-Settings!$B$32,Settings!$B$33)</f>
        <v>12.039999999999964</v>
      </c>
      <c r="M51" s="14">
        <f>IF(L51&lt;Settings!$B$30,IF(Settings!$B$30-L51&gt;=I51,K51,K51+(Settings!$B$30-L51)+Settings!$B$31),K51+(Settings!$B$33-L51))</f>
        <v>2892.04</v>
      </c>
      <c r="N51" s="14">
        <f t="shared" si="3"/>
        <v>2898.06</v>
      </c>
      <c r="O51" s="14">
        <f t="shared" si="4"/>
        <v>92.814911527706954</v>
      </c>
      <c r="P51" s="14">
        <f t="shared" si="5"/>
        <v>4.5880799814394777</v>
      </c>
      <c r="Q51" s="14">
        <f t="shared" si="6"/>
        <v>47.560121198908291</v>
      </c>
      <c r="R51" s="14">
        <f t="shared" si="7"/>
        <v>0</v>
      </c>
      <c r="S51" s="14">
        <f t="shared" si="8"/>
        <v>52.148201180347769</v>
      </c>
      <c r="T51" t="str">
        <f>IF(MOD(C51-Settings!$B$32,Settings!$B$33)&lt;Settings!$B$30,"Up","Down")</f>
        <v>Down</v>
      </c>
      <c r="U51" s="15">
        <f>IF(OR(I51&gt;Settings!$B$30,O51&gt;Settings!$B$37),0,1)</f>
        <v>1</v>
      </c>
      <c r="V51" s="15">
        <f>IF(AND(U51=1,O51&lt;=Settings!$B$36),1,0)</f>
        <v>1</v>
      </c>
    </row>
    <row r="52" spans="1:22" x14ac:dyDescent="0.25">
      <c r="A52">
        <v>1</v>
      </c>
      <c r="B52">
        <v>47</v>
      </c>
      <c r="C52" s="13">
        <f>Arrivals!F52</f>
        <v>2913.239943958502</v>
      </c>
      <c r="D52" s="13">
        <f>Arrivals!J52</f>
        <v>4.9093395050716602</v>
      </c>
      <c r="E52" s="14">
        <f t="shared" si="11"/>
        <v>2844.4798788010917</v>
      </c>
      <c r="F52" s="14">
        <f t="shared" si="0"/>
        <v>2913.239943958502</v>
      </c>
      <c r="G52" s="14">
        <f t="shared" si="1"/>
        <v>2918.1492834635737</v>
      </c>
      <c r="H52" s="13">
        <f>Arrivals!L52</f>
        <v>75</v>
      </c>
      <c r="I52" s="14">
        <f>H52*8/Settings!$B$28+Settings!$B$29</f>
        <v>6.02</v>
      </c>
      <c r="J52" s="14">
        <f t="shared" si="12"/>
        <v>2898.06</v>
      </c>
      <c r="K52" s="14">
        <f t="shared" si="2"/>
        <v>2918.1492834635737</v>
      </c>
      <c r="L52" s="14">
        <f>MOD(K52-Settings!$B$32,Settings!$B$33)</f>
        <v>38.149283463573738</v>
      </c>
      <c r="M52" s="14">
        <f>IF(L52&lt;Settings!$B$30,IF(Settings!$B$30-L52&gt;=I52,K52,K52+(Settings!$B$30-L52)+Settings!$B$31),K52+(Settings!$B$33-L52))</f>
        <v>2918.1492834635737</v>
      </c>
      <c r="N52" s="14">
        <f t="shared" si="3"/>
        <v>2924.1692834635737</v>
      </c>
      <c r="O52" s="14">
        <f t="shared" si="4"/>
        <v>10.929339505071766</v>
      </c>
      <c r="P52" s="14">
        <f t="shared" si="5"/>
        <v>0</v>
      </c>
      <c r="Q52" s="14">
        <f t="shared" si="6"/>
        <v>0</v>
      </c>
      <c r="R52" s="14">
        <f t="shared" si="7"/>
        <v>0</v>
      </c>
      <c r="S52" s="14">
        <f t="shared" si="8"/>
        <v>0</v>
      </c>
      <c r="T52" t="str">
        <f>IF(MOD(C52-Settings!$B$32,Settings!$B$33)&lt;Settings!$B$30,"Up","Down")</f>
        <v>Up</v>
      </c>
      <c r="U52" s="15">
        <f>IF(OR(I52&gt;Settings!$B$30,O52&gt;Settings!$B$37),0,1)</f>
        <v>1</v>
      </c>
      <c r="V52" s="15">
        <f>IF(AND(U52=1,O52&lt;=Settings!$B$36),1,0)</f>
        <v>1</v>
      </c>
    </row>
    <row r="53" spans="1:22" x14ac:dyDescent="0.25">
      <c r="A53">
        <v>1</v>
      </c>
      <c r="B53">
        <v>48</v>
      </c>
      <c r="C53" s="13">
        <f>Arrivals!F53</f>
        <v>2965.7732276450165</v>
      </c>
      <c r="D53" s="13">
        <f>Arrivals!J53</f>
        <v>1.4923466566282739</v>
      </c>
      <c r="E53" s="14">
        <f t="shared" si="11"/>
        <v>2918.1492834635737</v>
      </c>
      <c r="F53" s="14">
        <f t="shared" si="0"/>
        <v>2965.7732276450165</v>
      </c>
      <c r="G53" s="14">
        <f t="shared" si="1"/>
        <v>2967.2655743016448</v>
      </c>
      <c r="H53" s="13">
        <f>Arrivals!L53</f>
        <v>75</v>
      </c>
      <c r="I53" s="14">
        <f>H53*8/Settings!$B$28+Settings!$B$29</f>
        <v>6.02</v>
      </c>
      <c r="J53" s="14">
        <f t="shared" si="12"/>
        <v>2924.1692834635737</v>
      </c>
      <c r="K53" s="14">
        <f t="shared" si="2"/>
        <v>2967.2655743016448</v>
      </c>
      <c r="L53" s="14">
        <f>MOD(K53-Settings!$B$32,Settings!$B$33)</f>
        <v>87.265574301644847</v>
      </c>
      <c r="M53" s="14">
        <f>IF(L53&lt;Settings!$B$30,IF(Settings!$B$30-L53&gt;=I53,K53,K53+(Settings!$B$30-L53)+Settings!$B$31),K53+(Settings!$B$33-L53))</f>
        <v>2967.2655743016448</v>
      </c>
      <c r="N53" s="14">
        <f t="shared" si="3"/>
        <v>2973.2855743016448</v>
      </c>
      <c r="O53" s="14">
        <f t="shared" si="4"/>
        <v>7.5123466566283241</v>
      </c>
      <c r="P53" s="14">
        <f t="shared" si="5"/>
        <v>0</v>
      </c>
      <c r="Q53" s="14">
        <f t="shared" si="6"/>
        <v>0</v>
      </c>
      <c r="R53" s="14">
        <f t="shared" si="7"/>
        <v>0</v>
      </c>
      <c r="S53" s="14">
        <f t="shared" si="8"/>
        <v>0</v>
      </c>
      <c r="T53" t="str">
        <f>IF(MOD(C53-Settings!$B$32,Settings!$B$33)&lt;Settings!$B$30,"Up","Down")</f>
        <v>Up</v>
      </c>
      <c r="U53" s="15">
        <f>IF(OR(I53&gt;Settings!$B$30,O53&gt;Settings!$B$37),0,1)</f>
        <v>1</v>
      </c>
      <c r="V53" s="15">
        <f>IF(AND(U53=1,O53&lt;=Settings!$B$36),1,0)</f>
        <v>1</v>
      </c>
    </row>
    <row r="54" spans="1:22" x14ac:dyDescent="0.25">
      <c r="A54">
        <v>1</v>
      </c>
      <c r="B54">
        <v>49</v>
      </c>
      <c r="C54" s="13">
        <f>Arrivals!F54</f>
        <v>3035.1782658611642</v>
      </c>
      <c r="D54" s="13">
        <f>Arrivals!J54</f>
        <v>6.37088370508393</v>
      </c>
      <c r="E54" s="14">
        <f t="shared" si="11"/>
        <v>2967.2655743016448</v>
      </c>
      <c r="F54" s="14">
        <f t="shared" si="0"/>
        <v>3035.1782658611642</v>
      </c>
      <c r="G54" s="14">
        <f t="shared" si="1"/>
        <v>3041.5491495662482</v>
      </c>
      <c r="H54" s="13">
        <f>Arrivals!L54</f>
        <v>75</v>
      </c>
      <c r="I54" s="14">
        <f>H54*8/Settings!$B$28+Settings!$B$29</f>
        <v>6.02</v>
      </c>
      <c r="J54" s="14">
        <f t="shared" si="12"/>
        <v>2973.2855743016448</v>
      </c>
      <c r="K54" s="14">
        <f t="shared" si="2"/>
        <v>3041.5491495662482</v>
      </c>
      <c r="L54" s="14">
        <f>MOD(K54-Settings!$B$32,Settings!$B$33)</f>
        <v>161.54914956624816</v>
      </c>
      <c r="M54" s="14">
        <f>IF(L54&lt;Settings!$B$30,IF(Settings!$B$30-L54&gt;=I54,K54,K54+(Settings!$B$30-L54)+Settings!$B$31),K54+(Settings!$B$33-L54))</f>
        <v>3041.5491495662482</v>
      </c>
      <c r="N54" s="14">
        <f t="shared" si="3"/>
        <v>3047.5691495662481</v>
      </c>
      <c r="O54" s="14">
        <f t="shared" si="4"/>
        <v>12.390883705083979</v>
      </c>
      <c r="P54" s="14">
        <f t="shared" si="5"/>
        <v>0</v>
      </c>
      <c r="Q54" s="14">
        <f t="shared" si="6"/>
        <v>0</v>
      </c>
      <c r="R54" s="14">
        <f t="shared" si="7"/>
        <v>0</v>
      </c>
      <c r="S54" s="14">
        <f t="shared" si="8"/>
        <v>0</v>
      </c>
      <c r="T54" t="str">
        <f>IF(MOD(C54-Settings!$B$32,Settings!$B$33)&lt;Settings!$B$30,"Up","Down")</f>
        <v>Up</v>
      </c>
      <c r="U54" s="15">
        <f>IF(OR(I54&gt;Settings!$B$30,O54&gt;Settings!$B$37),0,1)</f>
        <v>1</v>
      </c>
      <c r="V54" s="15">
        <f>IF(AND(U54=1,O54&lt;=Settings!$B$36),1,0)</f>
        <v>1</v>
      </c>
    </row>
    <row r="55" spans="1:22" x14ac:dyDescent="0.25">
      <c r="A55">
        <v>1</v>
      </c>
      <c r="B55">
        <v>50</v>
      </c>
      <c r="C55" s="13">
        <f>Arrivals!F55</f>
        <v>3040.8231666334746</v>
      </c>
      <c r="D55" s="13">
        <f>Arrivals!J55</f>
        <v>4.019430700288023</v>
      </c>
      <c r="E55" s="14">
        <f t="shared" si="11"/>
        <v>3041.5491495662482</v>
      </c>
      <c r="F55" s="14">
        <f t="shared" si="0"/>
        <v>3041.5491495662482</v>
      </c>
      <c r="G55" s="14">
        <f t="shared" si="1"/>
        <v>3045.5685802665362</v>
      </c>
      <c r="H55" s="13">
        <f>Arrivals!L55</f>
        <v>75</v>
      </c>
      <c r="I55" s="14">
        <f>H55*8/Settings!$B$28+Settings!$B$29</f>
        <v>6.02</v>
      </c>
      <c r="J55" s="14">
        <f t="shared" si="12"/>
        <v>3047.5691495662481</v>
      </c>
      <c r="K55" s="14">
        <f t="shared" si="2"/>
        <v>3047.5691495662481</v>
      </c>
      <c r="L55" s="14">
        <f>MOD(K55-Settings!$B$32,Settings!$B$33)</f>
        <v>167.56914956624814</v>
      </c>
      <c r="M55" s="14">
        <f>IF(L55&lt;Settings!$B$30,IF(Settings!$B$30-L55&gt;=I55,K55,K55+(Settings!$B$30-L55)+Settings!$B$31),K55+(Settings!$B$33-L55))</f>
        <v>3047.5691495662481</v>
      </c>
      <c r="N55" s="14">
        <f t="shared" si="3"/>
        <v>3053.5891495662481</v>
      </c>
      <c r="O55" s="14">
        <f t="shared" si="4"/>
        <v>12.765982932773568</v>
      </c>
      <c r="P55" s="14">
        <f t="shared" si="5"/>
        <v>0.72598293277360426</v>
      </c>
      <c r="Q55" s="14">
        <f t="shared" si="6"/>
        <v>2.0005692997119695</v>
      </c>
      <c r="R55" s="14">
        <f t="shared" si="7"/>
        <v>0</v>
      </c>
      <c r="S55" s="14">
        <f t="shared" si="8"/>
        <v>2.7265522324855738</v>
      </c>
      <c r="T55" t="str">
        <f>IF(MOD(C55-Settings!$B$32,Settings!$B$33)&lt;Settings!$B$30,"Up","Down")</f>
        <v>Up</v>
      </c>
      <c r="U55" s="15">
        <f>IF(OR(I55&gt;Settings!$B$30,O55&gt;Settings!$B$37),0,1)</f>
        <v>1</v>
      </c>
      <c r="V55" s="15">
        <f>IF(AND(U55=1,O55&lt;=Settings!$B$36),1,0)</f>
        <v>1</v>
      </c>
    </row>
    <row r="56" spans="1:22" x14ac:dyDescent="0.25">
      <c r="A56">
        <v>1</v>
      </c>
      <c r="B56">
        <v>51</v>
      </c>
      <c r="C56" s="13">
        <f>Arrivals!F56</f>
        <v>3048.9853577783479</v>
      </c>
      <c r="D56" s="13">
        <f>Arrivals!J56</f>
        <v>16.275846537313331</v>
      </c>
      <c r="E56" s="14">
        <f t="shared" si="11"/>
        <v>3045.5685802665362</v>
      </c>
      <c r="F56" s="14">
        <f t="shared" si="0"/>
        <v>3048.9853577783479</v>
      </c>
      <c r="G56" s="14">
        <f t="shared" si="1"/>
        <v>3065.2612043156614</v>
      </c>
      <c r="H56" s="13">
        <f>Arrivals!L56</f>
        <v>75</v>
      </c>
      <c r="I56" s="14">
        <f>H56*8/Settings!$B$28+Settings!$B$29</f>
        <v>6.02</v>
      </c>
      <c r="J56" s="14">
        <f t="shared" si="12"/>
        <v>3053.5891495662481</v>
      </c>
      <c r="K56" s="14">
        <f t="shared" si="2"/>
        <v>3065.2612043156614</v>
      </c>
      <c r="L56" s="14">
        <f>MOD(K56-Settings!$B$32,Settings!$B$33)</f>
        <v>185.26120431566142</v>
      </c>
      <c r="M56" s="14">
        <f>IF(L56&lt;Settings!$B$30,IF(Settings!$B$30-L56&gt;=I56,K56,K56+(Settings!$B$30-L56)+Settings!$B$31),K56+(Settings!$B$33-L56))</f>
        <v>3065.2612043156614</v>
      </c>
      <c r="N56" s="14">
        <f t="shared" si="3"/>
        <v>3071.2812043156614</v>
      </c>
      <c r="O56" s="14">
        <f t="shared" si="4"/>
        <v>22.295846537313537</v>
      </c>
      <c r="P56" s="14">
        <f t="shared" si="5"/>
        <v>0</v>
      </c>
      <c r="Q56" s="14">
        <f t="shared" si="6"/>
        <v>0</v>
      </c>
      <c r="R56" s="14">
        <f t="shared" si="7"/>
        <v>0</v>
      </c>
      <c r="S56" s="14">
        <f t="shared" si="8"/>
        <v>0</v>
      </c>
      <c r="T56" t="str">
        <f>IF(MOD(C56-Settings!$B$32,Settings!$B$33)&lt;Settings!$B$30,"Up","Down")</f>
        <v>Up</v>
      </c>
      <c r="U56" s="15">
        <f>IF(OR(I56&gt;Settings!$B$30,O56&gt;Settings!$B$37),0,1)</f>
        <v>1</v>
      </c>
      <c r="V56" s="15">
        <f>IF(AND(U56=1,O56&lt;=Settings!$B$36),1,0)</f>
        <v>1</v>
      </c>
    </row>
    <row r="57" spans="1:22" x14ac:dyDescent="0.25">
      <c r="A57">
        <v>1</v>
      </c>
      <c r="B57">
        <v>52</v>
      </c>
      <c r="C57" s="13">
        <f>Arrivals!F57</f>
        <v>3115.4317079056204</v>
      </c>
      <c r="D57" s="13">
        <f>Arrivals!J57</f>
        <v>6.1504886449458382</v>
      </c>
      <c r="E57" s="14">
        <f t="shared" si="11"/>
        <v>3065.2612043156614</v>
      </c>
      <c r="F57" s="14">
        <f t="shared" si="0"/>
        <v>3115.4317079056204</v>
      </c>
      <c r="G57" s="14">
        <f t="shared" si="1"/>
        <v>3121.5821965505661</v>
      </c>
      <c r="H57" s="13">
        <f>Arrivals!L57</f>
        <v>75</v>
      </c>
      <c r="I57" s="14">
        <f>H57*8/Settings!$B$28+Settings!$B$29</f>
        <v>6.02</v>
      </c>
      <c r="J57" s="14">
        <f t="shared" si="12"/>
        <v>3071.2812043156614</v>
      </c>
      <c r="K57" s="14">
        <f t="shared" si="2"/>
        <v>3121.5821965505661</v>
      </c>
      <c r="L57" s="14">
        <f>MOD(K57-Settings!$B$32,Settings!$B$33)</f>
        <v>241.5821965505661</v>
      </c>
      <c r="M57" s="14">
        <f>IF(L57&lt;Settings!$B$30,IF(Settings!$B$30-L57&gt;=I57,K57,K57+(Settings!$B$30-L57)+Settings!$B$31),K57+(Settings!$B$33-L57))</f>
        <v>3121.5821965505661</v>
      </c>
      <c r="N57" s="14">
        <f t="shared" si="3"/>
        <v>3127.6021965505661</v>
      </c>
      <c r="O57" s="14">
        <f t="shared" si="4"/>
        <v>12.170488644945635</v>
      </c>
      <c r="P57" s="14">
        <f t="shared" si="5"/>
        <v>0</v>
      </c>
      <c r="Q57" s="14">
        <f t="shared" si="6"/>
        <v>0</v>
      </c>
      <c r="R57" s="14">
        <f t="shared" si="7"/>
        <v>0</v>
      </c>
      <c r="S57" s="14">
        <f t="shared" si="8"/>
        <v>0</v>
      </c>
      <c r="T57" t="str">
        <f>IF(MOD(C57-Settings!$B$32,Settings!$B$33)&lt;Settings!$B$30,"Up","Down")</f>
        <v>Up</v>
      </c>
      <c r="U57" s="15">
        <f>IF(OR(I57&gt;Settings!$B$30,O57&gt;Settings!$B$37),0,1)</f>
        <v>1</v>
      </c>
      <c r="V57" s="15">
        <f>IF(AND(U57=1,O57&lt;=Settings!$B$36),1,0)</f>
        <v>1</v>
      </c>
    </row>
    <row r="58" spans="1:22" x14ac:dyDescent="0.25">
      <c r="A58">
        <v>1</v>
      </c>
      <c r="B58">
        <v>53</v>
      </c>
      <c r="C58" s="13">
        <f>Arrivals!F58</f>
        <v>3253.6964470963139</v>
      </c>
      <c r="D58" s="13">
        <f>Arrivals!J58</f>
        <v>1.0078134799340495</v>
      </c>
      <c r="E58" s="14">
        <f t="shared" si="11"/>
        <v>3121.5821965505661</v>
      </c>
      <c r="F58" s="14">
        <f t="shared" si="0"/>
        <v>3253.6964470963139</v>
      </c>
      <c r="G58" s="14">
        <f t="shared" si="1"/>
        <v>3254.7042605762481</v>
      </c>
      <c r="H58" s="13">
        <f>Arrivals!L58</f>
        <v>75</v>
      </c>
      <c r="I58" s="14">
        <f>H58*8/Settings!$B$28+Settings!$B$29</f>
        <v>6.02</v>
      </c>
      <c r="J58" s="14">
        <f t="shared" si="12"/>
        <v>3127.6021965505661</v>
      </c>
      <c r="K58" s="14">
        <f t="shared" si="2"/>
        <v>3254.7042605762481</v>
      </c>
      <c r="L58" s="14">
        <f>MOD(K58-Settings!$B$32,Settings!$B$33)</f>
        <v>374.70426057624809</v>
      </c>
      <c r="M58" s="14">
        <f>IF(L58&lt;Settings!$B$30,IF(Settings!$B$30-L58&gt;=I58,K58,K58+(Settings!$B$30-L58)+Settings!$B$31),K58+(Settings!$B$33-L58))</f>
        <v>3254.7042605762481</v>
      </c>
      <c r="N58" s="14">
        <f t="shared" si="3"/>
        <v>3260.7242605762481</v>
      </c>
      <c r="O58" s="14">
        <f t="shared" si="4"/>
        <v>7.0278134799341387</v>
      </c>
      <c r="P58" s="14">
        <f t="shared" si="5"/>
        <v>0</v>
      </c>
      <c r="Q58" s="14">
        <f t="shared" si="6"/>
        <v>0</v>
      </c>
      <c r="R58" s="14">
        <f t="shared" si="7"/>
        <v>0</v>
      </c>
      <c r="S58" s="14">
        <f t="shared" si="8"/>
        <v>0</v>
      </c>
      <c r="T58" t="str">
        <f>IF(MOD(C58-Settings!$B$32,Settings!$B$33)&lt;Settings!$B$30,"Up","Down")</f>
        <v>Up</v>
      </c>
      <c r="U58" s="15">
        <f>IF(OR(I58&gt;Settings!$B$30,O58&gt;Settings!$B$37),0,1)</f>
        <v>1</v>
      </c>
      <c r="V58" s="15">
        <f>IF(AND(U58=1,O58&lt;=Settings!$B$36),1,0)</f>
        <v>1</v>
      </c>
    </row>
    <row r="59" spans="1:22" x14ac:dyDescent="0.25">
      <c r="A59">
        <v>1</v>
      </c>
      <c r="B59">
        <v>54</v>
      </c>
      <c r="C59" s="13">
        <f>Arrivals!F59</f>
        <v>3281.2489243682858</v>
      </c>
      <c r="D59" s="13">
        <f>Arrivals!J59</f>
        <v>25.312632475356452</v>
      </c>
      <c r="E59" s="14">
        <f t="shared" si="11"/>
        <v>3254.7042605762481</v>
      </c>
      <c r="F59" s="14">
        <f t="shared" si="0"/>
        <v>3281.2489243682858</v>
      </c>
      <c r="G59" s="14">
        <f t="shared" si="1"/>
        <v>3306.5615568436424</v>
      </c>
      <c r="H59" s="13">
        <f>Arrivals!L59</f>
        <v>75</v>
      </c>
      <c r="I59" s="14">
        <f>H59*8/Settings!$B$28+Settings!$B$29</f>
        <v>6.02</v>
      </c>
      <c r="J59" s="14">
        <f t="shared" si="12"/>
        <v>3260.7242605762481</v>
      </c>
      <c r="K59" s="14">
        <f t="shared" si="2"/>
        <v>3306.5615568436424</v>
      </c>
      <c r="L59" s="14">
        <f>MOD(K59-Settings!$B$32,Settings!$B$33)</f>
        <v>426.56155684364239</v>
      </c>
      <c r="M59" s="14">
        <f>IF(L59&lt;Settings!$B$30,IF(Settings!$B$30-L59&gt;=I59,K59,K59+(Settings!$B$30-L59)+Settings!$B$31),K59+(Settings!$B$33-L59))</f>
        <v>3306.5615568436424</v>
      </c>
      <c r="N59" s="14">
        <f t="shared" si="3"/>
        <v>3312.5815568436424</v>
      </c>
      <c r="O59" s="14">
        <f t="shared" si="4"/>
        <v>31.332632475356604</v>
      </c>
      <c r="P59" s="14">
        <f t="shared" si="5"/>
        <v>0</v>
      </c>
      <c r="Q59" s="14">
        <f t="shared" si="6"/>
        <v>0</v>
      </c>
      <c r="R59" s="14">
        <f t="shared" si="7"/>
        <v>0</v>
      </c>
      <c r="S59" s="14">
        <f t="shared" si="8"/>
        <v>0</v>
      </c>
      <c r="T59" t="str">
        <f>IF(MOD(C59-Settings!$B$32,Settings!$B$33)&lt;Settings!$B$30,"Up","Down")</f>
        <v>Up</v>
      </c>
      <c r="U59" s="15">
        <f>IF(OR(I59&gt;Settings!$B$30,O59&gt;Settings!$B$37),0,1)</f>
        <v>1</v>
      </c>
      <c r="V59" s="15">
        <f>IF(AND(U59=1,O59&lt;=Settings!$B$36),1,0)</f>
        <v>1</v>
      </c>
    </row>
    <row r="60" spans="1:22" x14ac:dyDescent="0.25">
      <c r="A60">
        <v>1</v>
      </c>
      <c r="B60">
        <v>55</v>
      </c>
      <c r="C60" s="13">
        <f>Arrivals!F60</f>
        <v>3337.5689516309612</v>
      </c>
      <c r="D60" s="13">
        <f>Arrivals!J60</f>
        <v>1.2920889191843716</v>
      </c>
      <c r="E60" s="14">
        <f t="shared" si="11"/>
        <v>3306.5615568436424</v>
      </c>
      <c r="F60" s="14">
        <f t="shared" si="0"/>
        <v>3337.5689516309612</v>
      </c>
      <c r="G60" s="14">
        <f t="shared" si="1"/>
        <v>3338.8610405501454</v>
      </c>
      <c r="H60" s="13">
        <f>Arrivals!L60</f>
        <v>75</v>
      </c>
      <c r="I60" s="14">
        <f>H60*8/Settings!$B$28+Settings!$B$29</f>
        <v>6.02</v>
      </c>
      <c r="J60" s="14">
        <f t="shared" si="12"/>
        <v>3312.5815568436424</v>
      </c>
      <c r="K60" s="14">
        <f t="shared" si="2"/>
        <v>3338.8610405501454</v>
      </c>
      <c r="L60" s="14">
        <f>MOD(K60-Settings!$B$32,Settings!$B$33)</f>
        <v>458.86104055014539</v>
      </c>
      <c r="M60" s="14">
        <f>IF(L60&lt;Settings!$B$30,IF(Settings!$B$30-L60&gt;=I60,K60,K60+(Settings!$B$30-L60)+Settings!$B$31),K60+(Settings!$B$33-L60))</f>
        <v>3338.8610405501454</v>
      </c>
      <c r="N60" s="14">
        <f t="shared" si="3"/>
        <v>3344.8810405501454</v>
      </c>
      <c r="O60" s="14">
        <f t="shared" si="4"/>
        <v>7.3120889191841343</v>
      </c>
      <c r="P60" s="14">
        <f t="shared" si="5"/>
        <v>0</v>
      </c>
      <c r="Q60" s="14">
        <f t="shared" si="6"/>
        <v>0</v>
      </c>
      <c r="R60" s="14">
        <f t="shared" si="7"/>
        <v>0</v>
      </c>
      <c r="S60" s="14">
        <f t="shared" si="8"/>
        <v>0</v>
      </c>
      <c r="T60" t="str">
        <f>IF(MOD(C60-Settings!$B$32,Settings!$B$33)&lt;Settings!$B$30,"Up","Down")</f>
        <v>Up</v>
      </c>
      <c r="U60" s="15">
        <f>IF(OR(I60&gt;Settings!$B$30,O60&gt;Settings!$B$37),0,1)</f>
        <v>1</v>
      </c>
      <c r="V60" s="15">
        <f>IF(AND(U60=1,O60&lt;=Settings!$B$36),1,0)</f>
        <v>1</v>
      </c>
    </row>
    <row r="61" spans="1:22" x14ac:dyDescent="0.25">
      <c r="A61">
        <v>1</v>
      </c>
      <c r="B61">
        <v>56</v>
      </c>
      <c r="C61" s="13">
        <f>Arrivals!F61</f>
        <v>3532.8553858811201</v>
      </c>
      <c r="D61" s="13">
        <f>Arrivals!J61</f>
        <v>12.77629921157533</v>
      </c>
      <c r="E61" s="14">
        <f t="shared" si="11"/>
        <v>3338.8610405501454</v>
      </c>
      <c r="F61" s="14">
        <f t="shared" si="0"/>
        <v>3532.8553858811201</v>
      </c>
      <c r="G61" s="14">
        <f t="shared" si="1"/>
        <v>3545.6316850926955</v>
      </c>
      <c r="H61" s="13">
        <f>Arrivals!L61</f>
        <v>75</v>
      </c>
      <c r="I61" s="14">
        <f>H61*8/Settings!$B$28+Settings!$B$29</f>
        <v>6.02</v>
      </c>
      <c r="J61" s="14">
        <f t="shared" si="12"/>
        <v>3344.8810405501454</v>
      </c>
      <c r="K61" s="14">
        <f t="shared" si="2"/>
        <v>3545.6316850926955</v>
      </c>
      <c r="L61" s="14">
        <f>MOD(K61-Settings!$B$32,Settings!$B$33)</f>
        <v>665.63168509269553</v>
      </c>
      <c r="M61" s="14">
        <f>IF(L61&lt;Settings!$B$30,IF(Settings!$B$30-L61&gt;=I61,K61,K61+(Settings!$B$30-L61)+Settings!$B$31),K61+(Settings!$B$33-L61))</f>
        <v>3600</v>
      </c>
      <c r="N61" s="14">
        <f t="shared" si="3"/>
        <v>3606.02</v>
      </c>
      <c r="O61" s="14">
        <f t="shared" si="4"/>
        <v>73.164614118879854</v>
      </c>
      <c r="P61" s="14">
        <f t="shared" si="5"/>
        <v>0</v>
      </c>
      <c r="Q61" s="14">
        <f t="shared" si="6"/>
        <v>0</v>
      </c>
      <c r="R61" s="14">
        <f t="shared" si="7"/>
        <v>54.368314907304466</v>
      </c>
      <c r="S61" s="14">
        <f t="shared" si="8"/>
        <v>54.368314907304466</v>
      </c>
      <c r="T61" t="str">
        <f>IF(MOD(C61-Settings!$B$32,Settings!$B$33)&lt;Settings!$B$30,"Up","Down")</f>
        <v>Down</v>
      </c>
      <c r="U61" s="15">
        <f>IF(OR(I61&gt;Settings!$B$30,O61&gt;Settings!$B$37),0,1)</f>
        <v>1</v>
      </c>
      <c r="V61" s="15">
        <f>IF(AND(U61=1,O61&lt;=Settings!$B$36),1,0)</f>
        <v>1</v>
      </c>
    </row>
    <row r="62" spans="1:22" x14ac:dyDescent="0.25">
      <c r="A62">
        <v>1</v>
      </c>
      <c r="B62">
        <v>57</v>
      </c>
      <c r="C62" s="13">
        <f>Arrivals!F62</f>
        <v>3566.1131722163118</v>
      </c>
      <c r="D62" s="13">
        <f>Arrivals!J62</f>
        <v>5.5797991328238794</v>
      </c>
      <c r="E62" s="14">
        <f t="shared" si="11"/>
        <v>3545.6316850926955</v>
      </c>
      <c r="F62" s="14">
        <f t="shared" si="0"/>
        <v>3566.1131722163118</v>
      </c>
      <c r="G62" s="14">
        <f t="shared" si="1"/>
        <v>3571.6929713491359</v>
      </c>
      <c r="H62" s="13">
        <f>Arrivals!L62</f>
        <v>75</v>
      </c>
      <c r="I62" s="14">
        <f>H62*8/Settings!$B$28+Settings!$B$29</f>
        <v>6.02</v>
      </c>
      <c r="J62" s="14">
        <f t="shared" si="12"/>
        <v>3606.02</v>
      </c>
      <c r="K62" s="14">
        <f t="shared" si="2"/>
        <v>3606.02</v>
      </c>
      <c r="L62" s="14">
        <f>MOD(K62-Settings!$B$32,Settings!$B$33)</f>
        <v>6.0199999999999818</v>
      </c>
      <c r="M62" s="14">
        <f>IF(L62&lt;Settings!$B$30,IF(Settings!$B$30-L62&gt;=I62,K62,K62+(Settings!$B$30-L62)+Settings!$B$31),K62+(Settings!$B$33-L62))</f>
        <v>3606.02</v>
      </c>
      <c r="N62" s="14">
        <f t="shared" si="3"/>
        <v>3612.04</v>
      </c>
      <c r="O62" s="14">
        <f t="shared" si="4"/>
        <v>45.926827783688168</v>
      </c>
      <c r="P62" s="14">
        <f t="shared" si="5"/>
        <v>0</v>
      </c>
      <c r="Q62" s="14">
        <f t="shared" si="6"/>
        <v>34.327028650864122</v>
      </c>
      <c r="R62" s="14">
        <f t="shared" si="7"/>
        <v>0</v>
      </c>
      <c r="S62" s="14">
        <f t="shared" si="8"/>
        <v>34.327028650864122</v>
      </c>
      <c r="T62" t="str">
        <f>IF(MOD(C62-Settings!$B$32,Settings!$B$33)&lt;Settings!$B$30,"Up","Down")</f>
        <v>Down</v>
      </c>
      <c r="U62" s="15">
        <f>IF(OR(I62&gt;Settings!$B$30,O62&gt;Settings!$B$37),0,1)</f>
        <v>1</v>
      </c>
      <c r="V62" s="15">
        <f>IF(AND(U62=1,O62&lt;=Settings!$B$36),1,0)</f>
        <v>1</v>
      </c>
    </row>
    <row r="63" spans="1:22" x14ac:dyDescent="0.25">
      <c r="A63">
        <v>1</v>
      </c>
      <c r="B63">
        <v>58</v>
      </c>
      <c r="C63" s="13">
        <f>Arrivals!F63</f>
        <v>3656.1094362435247</v>
      </c>
      <c r="D63" s="13">
        <f>Arrivals!J63</f>
        <v>16.955188299999207</v>
      </c>
      <c r="E63" s="14">
        <f t="shared" si="11"/>
        <v>3571.6929713491359</v>
      </c>
      <c r="F63" s="14">
        <f t="shared" si="0"/>
        <v>3656.1094362435247</v>
      </c>
      <c r="G63" s="14">
        <f t="shared" si="1"/>
        <v>3673.0646245435237</v>
      </c>
      <c r="H63" s="13">
        <f>Arrivals!L63</f>
        <v>75</v>
      </c>
      <c r="I63" s="14">
        <f>H63*8/Settings!$B$28+Settings!$B$29</f>
        <v>6.02</v>
      </c>
      <c r="J63" s="14">
        <f t="shared" si="12"/>
        <v>3612.04</v>
      </c>
      <c r="K63" s="14">
        <f t="shared" si="2"/>
        <v>3673.0646245435237</v>
      </c>
      <c r="L63" s="14">
        <f>MOD(K63-Settings!$B$32,Settings!$B$33)</f>
        <v>73.064624543523678</v>
      </c>
      <c r="M63" s="14">
        <f>IF(L63&lt;Settings!$B$30,IF(Settings!$B$30-L63&gt;=I63,K63,K63+(Settings!$B$30-L63)+Settings!$B$31),K63+(Settings!$B$33-L63))</f>
        <v>3673.0646245435237</v>
      </c>
      <c r="N63" s="14">
        <f t="shared" si="3"/>
        <v>3679.0846245435237</v>
      </c>
      <c r="O63" s="14">
        <f t="shared" si="4"/>
        <v>22.97518829999899</v>
      </c>
      <c r="P63" s="14">
        <f t="shared" si="5"/>
        <v>0</v>
      </c>
      <c r="Q63" s="14">
        <f t="shared" si="6"/>
        <v>0</v>
      </c>
      <c r="R63" s="14">
        <f t="shared" si="7"/>
        <v>0</v>
      </c>
      <c r="S63" s="14">
        <f t="shared" si="8"/>
        <v>0</v>
      </c>
      <c r="T63" t="str">
        <f>IF(MOD(C63-Settings!$B$32,Settings!$B$33)&lt;Settings!$B$30,"Up","Down")</f>
        <v>Up</v>
      </c>
      <c r="U63" s="15">
        <f>IF(OR(I63&gt;Settings!$B$30,O63&gt;Settings!$B$37),0,1)</f>
        <v>1</v>
      </c>
      <c r="V63" s="15">
        <f>IF(AND(U63=1,O63&lt;=Settings!$B$36),1,0)</f>
        <v>1</v>
      </c>
    </row>
    <row r="64" spans="1:22" x14ac:dyDescent="0.25">
      <c r="A64">
        <v>1</v>
      </c>
      <c r="B64">
        <v>59</v>
      </c>
      <c r="C64" s="13">
        <f>Arrivals!F64</f>
        <v>3713.8312307704391</v>
      </c>
      <c r="D64" s="13">
        <f>Arrivals!J64</f>
        <v>14.392160760665924</v>
      </c>
      <c r="E64" s="14">
        <f t="shared" si="11"/>
        <v>3673.0646245435237</v>
      </c>
      <c r="F64" s="14">
        <f t="shared" si="0"/>
        <v>3713.8312307704391</v>
      </c>
      <c r="G64" s="14">
        <f t="shared" si="1"/>
        <v>3728.2233915311049</v>
      </c>
      <c r="H64" s="13">
        <f>Arrivals!L64</f>
        <v>75</v>
      </c>
      <c r="I64" s="14">
        <f>H64*8/Settings!$B$28+Settings!$B$29</f>
        <v>6.02</v>
      </c>
      <c r="J64" s="14">
        <f t="shared" si="12"/>
        <v>3679.0846245435237</v>
      </c>
      <c r="K64" s="14">
        <f t="shared" si="2"/>
        <v>3728.2233915311049</v>
      </c>
      <c r="L64" s="14">
        <f>MOD(K64-Settings!$B$32,Settings!$B$33)</f>
        <v>128.22339153110488</v>
      </c>
      <c r="M64" s="14">
        <f>IF(L64&lt;Settings!$B$30,IF(Settings!$B$30-L64&gt;=I64,K64,K64+(Settings!$B$30-L64)+Settings!$B$31),K64+(Settings!$B$33-L64))</f>
        <v>3728.2233915311049</v>
      </c>
      <c r="N64" s="14">
        <f t="shared" si="3"/>
        <v>3734.2433915311049</v>
      </c>
      <c r="O64" s="14">
        <f t="shared" si="4"/>
        <v>20.412160760665756</v>
      </c>
      <c r="P64" s="14">
        <f t="shared" si="5"/>
        <v>0</v>
      </c>
      <c r="Q64" s="14">
        <f t="shared" si="6"/>
        <v>0</v>
      </c>
      <c r="R64" s="14">
        <f t="shared" si="7"/>
        <v>0</v>
      </c>
      <c r="S64" s="14">
        <f t="shared" si="8"/>
        <v>0</v>
      </c>
      <c r="T64" t="str">
        <f>IF(MOD(C64-Settings!$B$32,Settings!$B$33)&lt;Settings!$B$30,"Up","Down")</f>
        <v>Up</v>
      </c>
      <c r="U64" s="15">
        <f>IF(OR(I64&gt;Settings!$B$30,O64&gt;Settings!$B$37),0,1)</f>
        <v>1</v>
      </c>
      <c r="V64" s="15">
        <f>IF(AND(U64=1,O64&lt;=Settings!$B$36),1,0)</f>
        <v>1</v>
      </c>
    </row>
    <row r="65" spans="1:22" x14ac:dyDescent="0.25">
      <c r="A65">
        <v>1</v>
      </c>
      <c r="B65">
        <v>60</v>
      </c>
      <c r="C65" s="13">
        <f>Arrivals!F65</f>
        <v>3801.7641816547502</v>
      </c>
      <c r="D65" s="13">
        <f>Arrivals!J65</f>
        <v>8.8285418062659691</v>
      </c>
      <c r="E65" s="14">
        <f t="shared" si="11"/>
        <v>3728.2233915311049</v>
      </c>
      <c r="F65" s="14">
        <f t="shared" si="0"/>
        <v>3801.7641816547502</v>
      </c>
      <c r="G65" s="14">
        <f t="shared" si="1"/>
        <v>3810.5927234610162</v>
      </c>
      <c r="H65" s="13">
        <f>Arrivals!L65</f>
        <v>75</v>
      </c>
      <c r="I65" s="14">
        <f>H65*8/Settings!$B$28+Settings!$B$29</f>
        <v>6.02</v>
      </c>
      <c r="J65" s="14">
        <f t="shared" si="12"/>
        <v>3734.2433915311049</v>
      </c>
      <c r="K65" s="14">
        <f t="shared" si="2"/>
        <v>3810.5927234610162</v>
      </c>
      <c r="L65" s="14">
        <f>MOD(K65-Settings!$B$32,Settings!$B$33)</f>
        <v>210.59272346101625</v>
      </c>
      <c r="M65" s="14">
        <f>IF(L65&lt;Settings!$B$30,IF(Settings!$B$30-L65&gt;=I65,K65,K65+(Settings!$B$30-L65)+Settings!$B$31),K65+(Settings!$B$33-L65))</f>
        <v>3810.5927234610162</v>
      </c>
      <c r="N65" s="14">
        <f t="shared" si="3"/>
        <v>3816.6127234610162</v>
      </c>
      <c r="O65" s="14">
        <f t="shared" si="4"/>
        <v>14.848541806265985</v>
      </c>
      <c r="P65" s="14">
        <f t="shared" si="5"/>
        <v>0</v>
      </c>
      <c r="Q65" s="14">
        <f t="shared" si="6"/>
        <v>0</v>
      </c>
      <c r="R65" s="14">
        <f t="shared" si="7"/>
        <v>0</v>
      </c>
      <c r="S65" s="14">
        <f t="shared" si="8"/>
        <v>0</v>
      </c>
      <c r="T65" t="str">
        <f>IF(MOD(C65-Settings!$B$32,Settings!$B$33)&lt;Settings!$B$30,"Up","Down")</f>
        <v>Up</v>
      </c>
      <c r="U65" s="15">
        <f>IF(OR(I65&gt;Settings!$B$30,O65&gt;Settings!$B$37),0,1)</f>
        <v>1</v>
      </c>
      <c r="V65" s="15">
        <f>IF(AND(U65=1,O65&lt;=Settings!$B$36),1,0)</f>
        <v>1</v>
      </c>
    </row>
    <row r="66" spans="1:22" x14ac:dyDescent="0.25">
      <c r="A66">
        <v>1</v>
      </c>
      <c r="B66">
        <v>61</v>
      </c>
      <c r="C66" s="13">
        <f>Arrivals!F66</f>
        <v>3832.8636793961341</v>
      </c>
      <c r="D66" s="13">
        <f>Arrivals!J66</f>
        <v>13.911009640232789</v>
      </c>
      <c r="E66" s="14">
        <f t="shared" si="11"/>
        <v>3810.5927234610162</v>
      </c>
      <c r="F66" s="14">
        <f t="shared" si="0"/>
        <v>3832.8636793961341</v>
      </c>
      <c r="G66" s="14">
        <f t="shared" si="1"/>
        <v>3846.7746890363669</v>
      </c>
      <c r="H66" s="13">
        <f>Arrivals!L66</f>
        <v>75</v>
      </c>
      <c r="I66" s="14">
        <f>H66*8/Settings!$B$28+Settings!$B$29</f>
        <v>6.02</v>
      </c>
      <c r="J66" s="14">
        <f t="shared" si="12"/>
        <v>3816.6127234610162</v>
      </c>
      <c r="K66" s="14">
        <f t="shared" si="2"/>
        <v>3846.7746890363669</v>
      </c>
      <c r="L66" s="14">
        <f>MOD(K66-Settings!$B$32,Settings!$B$33)</f>
        <v>246.77468903636691</v>
      </c>
      <c r="M66" s="14">
        <f>IF(L66&lt;Settings!$B$30,IF(Settings!$B$30-L66&gt;=I66,K66,K66+(Settings!$B$30-L66)+Settings!$B$31),K66+(Settings!$B$33-L66))</f>
        <v>3846.7746890363669</v>
      </c>
      <c r="N66" s="14">
        <f t="shared" si="3"/>
        <v>3852.7946890363669</v>
      </c>
      <c r="O66" s="14">
        <f t="shared" si="4"/>
        <v>19.931009640232787</v>
      </c>
      <c r="P66" s="14">
        <f t="shared" si="5"/>
        <v>0</v>
      </c>
      <c r="Q66" s="14">
        <f t="shared" si="6"/>
        <v>0</v>
      </c>
      <c r="R66" s="14">
        <f t="shared" si="7"/>
        <v>0</v>
      </c>
      <c r="S66" s="14">
        <f t="shared" si="8"/>
        <v>0</v>
      </c>
      <c r="T66" t="str">
        <f>IF(MOD(C66-Settings!$B$32,Settings!$B$33)&lt;Settings!$B$30,"Up","Down")</f>
        <v>Up</v>
      </c>
      <c r="U66" s="15">
        <f>IF(OR(I66&gt;Settings!$B$30,O66&gt;Settings!$B$37),0,1)</f>
        <v>1</v>
      </c>
      <c r="V66" s="15">
        <f>IF(AND(U66=1,O66&lt;=Settings!$B$36),1,0)</f>
        <v>1</v>
      </c>
    </row>
    <row r="67" spans="1:22" x14ac:dyDescent="0.25">
      <c r="A67">
        <v>1</v>
      </c>
      <c r="B67">
        <v>62</v>
      </c>
      <c r="C67" s="13">
        <f>Arrivals!F67</f>
        <v>3842.0506271501781</v>
      </c>
      <c r="D67" s="13">
        <f>Arrivals!J67</f>
        <v>4.0919792644982902</v>
      </c>
      <c r="E67" s="14">
        <f t="shared" si="11"/>
        <v>3846.7746890363669</v>
      </c>
      <c r="F67" s="14">
        <f t="shared" si="0"/>
        <v>3846.7746890363669</v>
      </c>
      <c r="G67" s="14">
        <f t="shared" si="1"/>
        <v>3850.8666683008651</v>
      </c>
      <c r="H67" s="13">
        <f>Arrivals!L67</f>
        <v>75</v>
      </c>
      <c r="I67" s="14">
        <f>H67*8/Settings!$B$28+Settings!$B$29</f>
        <v>6.02</v>
      </c>
      <c r="J67" s="14">
        <f t="shared" si="12"/>
        <v>3852.7946890363669</v>
      </c>
      <c r="K67" s="14">
        <f t="shared" si="2"/>
        <v>3852.7946890363669</v>
      </c>
      <c r="L67" s="14">
        <f>MOD(K67-Settings!$B$32,Settings!$B$33)</f>
        <v>252.79468903636689</v>
      </c>
      <c r="M67" s="14">
        <f>IF(L67&lt;Settings!$B$30,IF(Settings!$B$30-L67&gt;=I67,K67,K67+(Settings!$B$30-L67)+Settings!$B$31),K67+(Settings!$B$33-L67))</f>
        <v>3852.7946890363669</v>
      </c>
      <c r="N67" s="14">
        <f t="shared" si="3"/>
        <v>3858.8146890363669</v>
      </c>
      <c r="O67" s="14">
        <f t="shared" si="4"/>
        <v>16.764061886188756</v>
      </c>
      <c r="P67" s="14">
        <f t="shared" si="5"/>
        <v>4.7240618861887924</v>
      </c>
      <c r="Q67" s="14">
        <f t="shared" si="6"/>
        <v>1.928020735501832</v>
      </c>
      <c r="R67" s="14">
        <f t="shared" si="7"/>
        <v>0</v>
      </c>
      <c r="S67" s="14">
        <f t="shared" si="8"/>
        <v>6.6520826216906244</v>
      </c>
      <c r="T67" t="str">
        <f>IF(MOD(C67-Settings!$B$32,Settings!$B$33)&lt;Settings!$B$30,"Up","Down")</f>
        <v>Up</v>
      </c>
      <c r="U67" s="15">
        <f>IF(OR(I67&gt;Settings!$B$30,O67&gt;Settings!$B$37),0,1)</f>
        <v>1</v>
      </c>
      <c r="V67" s="15">
        <f>IF(AND(U67=1,O67&lt;=Settings!$B$36),1,0)</f>
        <v>1</v>
      </c>
    </row>
    <row r="68" spans="1:22" x14ac:dyDescent="0.25">
      <c r="A68">
        <v>1</v>
      </c>
      <c r="B68">
        <v>63</v>
      </c>
      <c r="C68" s="13">
        <f>Arrivals!F68</f>
        <v>3847.2982736866352</v>
      </c>
      <c r="D68" s="13">
        <f>Arrivals!J68</f>
        <v>2.8633407461042548</v>
      </c>
      <c r="E68" s="14">
        <f t="shared" si="11"/>
        <v>3850.8666683008651</v>
      </c>
      <c r="F68" s="14">
        <f t="shared" si="0"/>
        <v>3850.8666683008651</v>
      </c>
      <c r="G68" s="14">
        <f t="shared" si="1"/>
        <v>3853.7300090469694</v>
      </c>
      <c r="H68" s="13">
        <f>Arrivals!L68</f>
        <v>75</v>
      </c>
      <c r="I68" s="14">
        <f>H68*8/Settings!$B$28+Settings!$B$29</f>
        <v>6.02</v>
      </c>
      <c r="J68" s="14">
        <f t="shared" si="12"/>
        <v>3858.8146890363669</v>
      </c>
      <c r="K68" s="14">
        <f t="shared" si="2"/>
        <v>3858.8146890363669</v>
      </c>
      <c r="L68" s="14">
        <f>MOD(K68-Settings!$B$32,Settings!$B$33)</f>
        <v>258.81468903636687</v>
      </c>
      <c r="M68" s="14">
        <f>IF(L68&lt;Settings!$B$30,IF(Settings!$B$30-L68&gt;=I68,K68,K68+(Settings!$B$30-L68)+Settings!$B$31),K68+(Settings!$B$33-L68))</f>
        <v>3858.8146890363669</v>
      </c>
      <c r="N68" s="14">
        <f t="shared" si="3"/>
        <v>3864.8346890363669</v>
      </c>
      <c r="O68" s="14">
        <f t="shared" si="4"/>
        <v>17.536415349731669</v>
      </c>
      <c r="P68" s="14">
        <f t="shared" si="5"/>
        <v>3.5683946142298737</v>
      </c>
      <c r="Q68" s="14">
        <f t="shared" si="6"/>
        <v>5.0846799893975003</v>
      </c>
      <c r="R68" s="14">
        <f t="shared" si="7"/>
        <v>0</v>
      </c>
      <c r="S68" s="14">
        <f t="shared" si="8"/>
        <v>8.653074603627374</v>
      </c>
      <c r="T68" t="str">
        <f>IF(MOD(C68-Settings!$B$32,Settings!$B$33)&lt;Settings!$B$30,"Up","Down")</f>
        <v>Up</v>
      </c>
      <c r="U68" s="15">
        <f>IF(OR(I68&gt;Settings!$B$30,O68&gt;Settings!$B$37),0,1)</f>
        <v>1</v>
      </c>
      <c r="V68" s="15">
        <f>IF(AND(U68=1,O68&lt;=Settings!$B$36),1,0)</f>
        <v>1</v>
      </c>
    </row>
    <row r="69" spans="1:22" x14ac:dyDescent="0.25">
      <c r="A69">
        <v>1</v>
      </c>
      <c r="B69">
        <v>64</v>
      </c>
      <c r="C69" s="13">
        <f>Arrivals!F69</f>
        <v>3889.5386523265415</v>
      </c>
      <c r="D69" s="13">
        <f>Arrivals!J69</f>
        <v>18.096770354063416</v>
      </c>
      <c r="E69" s="14">
        <f t="shared" si="11"/>
        <v>3853.7300090469694</v>
      </c>
      <c r="F69" s="14">
        <f t="shared" si="0"/>
        <v>3889.5386523265415</v>
      </c>
      <c r="G69" s="14">
        <f t="shared" si="1"/>
        <v>3907.6354226806047</v>
      </c>
      <c r="H69" s="13">
        <f>Arrivals!L69</f>
        <v>75</v>
      </c>
      <c r="I69" s="14">
        <f>H69*8/Settings!$B$28+Settings!$B$29</f>
        <v>6.02</v>
      </c>
      <c r="J69" s="14">
        <f t="shared" si="12"/>
        <v>3864.8346890363669</v>
      </c>
      <c r="K69" s="14">
        <f t="shared" si="2"/>
        <v>3907.6354226806047</v>
      </c>
      <c r="L69" s="14">
        <f>MOD(K69-Settings!$B$32,Settings!$B$33)</f>
        <v>307.63542268060473</v>
      </c>
      <c r="M69" s="14">
        <f>IF(L69&lt;Settings!$B$30,IF(Settings!$B$30-L69&gt;=I69,K69,K69+(Settings!$B$30-L69)+Settings!$B$31),K69+(Settings!$B$33-L69))</f>
        <v>3907.6354226806047</v>
      </c>
      <c r="N69" s="14">
        <f t="shared" si="3"/>
        <v>3913.6554226806047</v>
      </c>
      <c r="O69" s="14">
        <f t="shared" si="4"/>
        <v>24.116770354063192</v>
      </c>
      <c r="P69" s="14">
        <f t="shared" si="5"/>
        <v>0</v>
      </c>
      <c r="Q69" s="14">
        <f t="shared" si="6"/>
        <v>0</v>
      </c>
      <c r="R69" s="14">
        <f t="shared" si="7"/>
        <v>0</v>
      </c>
      <c r="S69" s="14">
        <f t="shared" si="8"/>
        <v>0</v>
      </c>
      <c r="T69" t="str">
        <f>IF(MOD(C69-Settings!$B$32,Settings!$B$33)&lt;Settings!$B$30,"Up","Down")</f>
        <v>Up</v>
      </c>
      <c r="U69" s="15">
        <f>IF(OR(I69&gt;Settings!$B$30,O69&gt;Settings!$B$37),0,1)</f>
        <v>1</v>
      </c>
      <c r="V69" s="15">
        <f>IF(AND(U69=1,O69&lt;=Settings!$B$36),1,0)</f>
        <v>1</v>
      </c>
    </row>
    <row r="70" spans="1:22" x14ac:dyDescent="0.25">
      <c r="A70">
        <v>1</v>
      </c>
      <c r="B70">
        <v>65</v>
      </c>
      <c r="C70" s="13">
        <f>Arrivals!F70</f>
        <v>3907.6873215084393</v>
      </c>
      <c r="D70" s="13">
        <f>Arrivals!J70</f>
        <v>42.787653906515501</v>
      </c>
      <c r="E70" s="14">
        <f t="shared" si="11"/>
        <v>3907.6354226806047</v>
      </c>
      <c r="F70" s="14">
        <f t="shared" ref="F70:F133" si="13">MAX(C70,E70)</f>
        <v>3907.6873215084393</v>
      </c>
      <c r="G70" s="14">
        <f t="shared" ref="G70:G133" si="14">F70+D70</f>
        <v>3950.4749754149548</v>
      </c>
      <c r="H70" s="13">
        <f>Arrivals!L70</f>
        <v>75</v>
      </c>
      <c r="I70" s="14">
        <f>H70*8/Settings!$B$28+Settings!$B$29</f>
        <v>6.02</v>
      </c>
      <c r="J70" s="14">
        <f t="shared" si="12"/>
        <v>3913.6554226806047</v>
      </c>
      <c r="K70" s="14">
        <f t="shared" ref="K70:K133" si="15">MAX(G70,J70)</f>
        <v>3950.4749754149548</v>
      </c>
      <c r="L70" s="14">
        <f>MOD(K70-Settings!$B$32,Settings!$B$33)</f>
        <v>350.47497541495477</v>
      </c>
      <c r="M70" s="14">
        <f>IF(L70&lt;Settings!$B$30,IF(Settings!$B$30-L70&gt;=I70,K70,K70+(Settings!$B$30-L70)+Settings!$B$31),K70+(Settings!$B$33-L70))</f>
        <v>3950.4749754149548</v>
      </c>
      <c r="N70" s="14">
        <f t="shared" ref="N70:N133" si="16">M70+I70</f>
        <v>3956.4949754149548</v>
      </c>
      <c r="O70" s="14">
        <f t="shared" ref="O70:O133" si="17">N70-C70</f>
        <v>48.807653906515498</v>
      </c>
      <c r="P70" s="14">
        <f t="shared" ref="P70:P133" si="18">F70-C70</f>
        <v>0</v>
      </c>
      <c r="Q70" s="14">
        <f t="shared" ref="Q70:Q133" si="19">K70-G70</f>
        <v>0</v>
      </c>
      <c r="R70" s="14">
        <f t="shared" ref="R70:R133" si="20">M70-K70</f>
        <v>0</v>
      </c>
      <c r="S70" s="14">
        <f t="shared" ref="S70:S133" si="21">P70+Q70+R70</f>
        <v>0</v>
      </c>
      <c r="T70" t="str">
        <f>IF(MOD(C70-Settings!$B$32,Settings!$B$33)&lt;Settings!$B$30,"Up","Down")</f>
        <v>Up</v>
      </c>
      <c r="U70" s="15">
        <f>IF(OR(I70&gt;Settings!$B$30,O70&gt;Settings!$B$37),0,1)</f>
        <v>1</v>
      </c>
      <c r="V70" s="15">
        <f>IF(AND(U70=1,O70&lt;=Settings!$B$36),1,0)</f>
        <v>1</v>
      </c>
    </row>
    <row r="71" spans="1:22" x14ac:dyDescent="0.25">
      <c r="A71">
        <v>1</v>
      </c>
      <c r="B71">
        <v>66</v>
      </c>
      <c r="C71" s="13">
        <f>Arrivals!F71</f>
        <v>4035.4753049448668</v>
      </c>
      <c r="D71" s="13">
        <f>Arrivals!J71</f>
        <v>15.097349632857398</v>
      </c>
      <c r="E71" s="14">
        <f t="shared" ref="E71:E102" si="22">G70</f>
        <v>3950.4749754149548</v>
      </c>
      <c r="F71" s="14">
        <f t="shared" si="13"/>
        <v>4035.4753049448668</v>
      </c>
      <c r="G71" s="14">
        <f t="shared" si="14"/>
        <v>4050.5726545777243</v>
      </c>
      <c r="H71" s="13">
        <f>Arrivals!L71</f>
        <v>75</v>
      </c>
      <c r="I71" s="14">
        <f>H71*8/Settings!$B$28+Settings!$B$29</f>
        <v>6.02</v>
      </c>
      <c r="J71" s="14">
        <f t="shared" ref="J71:J102" si="23">N70</f>
        <v>3956.4949754149548</v>
      </c>
      <c r="K71" s="14">
        <f t="shared" si="15"/>
        <v>4050.5726545777243</v>
      </c>
      <c r="L71" s="14">
        <f>MOD(K71-Settings!$B$32,Settings!$B$33)</f>
        <v>450.57265457772428</v>
      </c>
      <c r="M71" s="14">
        <f>IF(L71&lt;Settings!$B$30,IF(Settings!$B$30-L71&gt;=I71,K71,K71+(Settings!$B$30-L71)+Settings!$B$31),K71+(Settings!$B$33-L71))</f>
        <v>4050.5726545777243</v>
      </c>
      <c r="N71" s="14">
        <f t="shared" si="16"/>
        <v>4056.5926545777243</v>
      </c>
      <c r="O71" s="14">
        <f t="shared" si="17"/>
        <v>21.11734963285744</v>
      </c>
      <c r="P71" s="14">
        <f t="shared" si="18"/>
        <v>0</v>
      </c>
      <c r="Q71" s="14">
        <f t="shared" si="19"/>
        <v>0</v>
      </c>
      <c r="R71" s="14">
        <f t="shared" si="20"/>
        <v>0</v>
      </c>
      <c r="S71" s="14">
        <f t="shared" si="21"/>
        <v>0</v>
      </c>
      <c r="T71" t="str">
        <f>IF(MOD(C71-Settings!$B$32,Settings!$B$33)&lt;Settings!$B$30,"Up","Down")</f>
        <v>Up</v>
      </c>
      <c r="U71" s="15">
        <f>IF(OR(I71&gt;Settings!$B$30,O71&gt;Settings!$B$37),0,1)</f>
        <v>1</v>
      </c>
      <c r="V71" s="15">
        <f>IF(AND(U71=1,O71&lt;=Settings!$B$36),1,0)</f>
        <v>1</v>
      </c>
    </row>
    <row r="72" spans="1:22" x14ac:dyDescent="0.25">
      <c r="A72">
        <v>1</v>
      </c>
      <c r="B72">
        <v>67</v>
      </c>
      <c r="C72" s="13">
        <f>Arrivals!F72</f>
        <v>4057.0089014490713</v>
      </c>
      <c r="D72" s="13">
        <f>Arrivals!J72</f>
        <v>11.602040822418406</v>
      </c>
      <c r="E72" s="14">
        <f t="shared" si="22"/>
        <v>4050.5726545777243</v>
      </c>
      <c r="F72" s="14">
        <f t="shared" si="13"/>
        <v>4057.0089014490713</v>
      </c>
      <c r="G72" s="14">
        <f t="shared" si="14"/>
        <v>4068.6109422714899</v>
      </c>
      <c r="H72" s="13">
        <f>Arrivals!L72</f>
        <v>75</v>
      </c>
      <c r="I72" s="14">
        <f>H72*8/Settings!$B$28+Settings!$B$29</f>
        <v>6.02</v>
      </c>
      <c r="J72" s="14">
        <f t="shared" si="23"/>
        <v>4056.5926545777243</v>
      </c>
      <c r="K72" s="14">
        <f t="shared" si="15"/>
        <v>4068.6109422714899</v>
      </c>
      <c r="L72" s="14">
        <f>MOD(K72-Settings!$B$32,Settings!$B$33)</f>
        <v>468.61094227148988</v>
      </c>
      <c r="M72" s="14">
        <f>IF(L72&lt;Settings!$B$30,IF(Settings!$B$30-L72&gt;=I72,K72,K72+(Settings!$B$30-L72)+Settings!$B$31),K72+(Settings!$B$33-L72))</f>
        <v>4068.6109422714899</v>
      </c>
      <c r="N72" s="14">
        <f t="shared" si="16"/>
        <v>4074.6309422714899</v>
      </c>
      <c r="O72" s="14">
        <f t="shared" si="17"/>
        <v>17.622040822418512</v>
      </c>
      <c r="P72" s="14">
        <f t="shared" si="18"/>
        <v>0</v>
      </c>
      <c r="Q72" s="14">
        <f t="shared" si="19"/>
        <v>0</v>
      </c>
      <c r="R72" s="14">
        <f t="shared" si="20"/>
        <v>0</v>
      </c>
      <c r="S72" s="14">
        <f t="shared" si="21"/>
        <v>0</v>
      </c>
      <c r="T72" t="str">
        <f>IF(MOD(C72-Settings!$B$32,Settings!$B$33)&lt;Settings!$B$30,"Up","Down")</f>
        <v>Up</v>
      </c>
      <c r="U72" s="15">
        <f>IF(OR(I72&gt;Settings!$B$30,O72&gt;Settings!$B$37),0,1)</f>
        <v>1</v>
      </c>
      <c r="V72" s="15">
        <f>IF(AND(U72=1,O72&lt;=Settings!$B$36),1,0)</f>
        <v>1</v>
      </c>
    </row>
    <row r="73" spans="1:22" x14ac:dyDescent="0.25">
      <c r="A73">
        <v>1</v>
      </c>
      <c r="B73">
        <v>68</v>
      </c>
      <c r="C73" s="13">
        <f>Arrivals!F73</f>
        <v>4068.1538302349622</v>
      </c>
      <c r="D73" s="13">
        <f>Arrivals!J73</f>
        <v>10.00332894581739</v>
      </c>
      <c r="E73" s="14">
        <f t="shared" si="22"/>
        <v>4068.6109422714899</v>
      </c>
      <c r="F73" s="14">
        <f t="shared" si="13"/>
        <v>4068.6109422714899</v>
      </c>
      <c r="G73" s="14">
        <f t="shared" si="14"/>
        <v>4078.6142712173073</v>
      </c>
      <c r="H73" s="13">
        <f>Arrivals!L73</f>
        <v>75</v>
      </c>
      <c r="I73" s="14">
        <f>H73*8/Settings!$B$28+Settings!$B$29</f>
        <v>6.02</v>
      </c>
      <c r="J73" s="14">
        <f t="shared" si="23"/>
        <v>4074.6309422714899</v>
      </c>
      <c r="K73" s="14">
        <f t="shared" si="15"/>
        <v>4078.6142712173073</v>
      </c>
      <c r="L73" s="14">
        <f>MOD(K73-Settings!$B$32,Settings!$B$33)</f>
        <v>478.61427121730731</v>
      </c>
      <c r="M73" s="14">
        <f>IF(L73&lt;Settings!$B$30,IF(Settings!$B$30-L73&gt;=I73,K73,K73+(Settings!$B$30-L73)+Settings!$B$31),K73+(Settings!$B$33-L73))</f>
        <v>4078.6142712173073</v>
      </c>
      <c r="N73" s="14">
        <f t="shared" si="16"/>
        <v>4084.6342712173073</v>
      </c>
      <c r="O73" s="14">
        <f t="shared" si="17"/>
        <v>16.480440982345044</v>
      </c>
      <c r="P73" s="14">
        <f t="shared" si="18"/>
        <v>0.45711203652763288</v>
      </c>
      <c r="Q73" s="14">
        <f t="shared" si="19"/>
        <v>0</v>
      </c>
      <c r="R73" s="14">
        <f t="shared" si="20"/>
        <v>0</v>
      </c>
      <c r="S73" s="14">
        <f t="shared" si="21"/>
        <v>0.45711203652763288</v>
      </c>
      <c r="T73" t="str">
        <f>IF(MOD(C73-Settings!$B$32,Settings!$B$33)&lt;Settings!$B$30,"Up","Down")</f>
        <v>Up</v>
      </c>
      <c r="U73" s="15">
        <f>IF(OR(I73&gt;Settings!$B$30,O73&gt;Settings!$B$37),0,1)</f>
        <v>1</v>
      </c>
      <c r="V73" s="15">
        <f>IF(AND(U73=1,O73&lt;=Settings!$B$36),1,0)</f>
        <v>1</v>
      </c>
    </row>
    <row r="74" spans="1:22" x14ac:dyDescent="0.25">
      <c r="A74">
        <v>1</v>
      </c>
      <c r="B74">
        <v>69</v>
      </c>
      <c r="C74" s="13">
        <f>Arrivals!F74</f>
        <v>4073.5548459258698</v>
      </c>
      <c r="D74" s="13">
        <f>Arrivals!J74</f>
        <v>15.887858657937965</v>
      </c>
      <c r="E74" s="14">
        <f t="shared" si="22"/>
        <v>4078.6142712173073</v>
      </c>
      <c r="F74" s="14">
        <f t="shared" si="13"/>
        <v>4078.6142712173073</v>
      </c>
      <c r="G74" s="14">
        <f t="shared" si="14"/>
        <v>4094.5021298752454</v>
      </c>
      <c r="H74" s="13">
        <f>Arrivals!L74</f>
        <v>75</v>
      </c>
      <c r="I74" s="14">
        <f>H74*8/Settings!$B$28+Settings!$B$29</f>
        <v>6.02</v>
      </c>
      <c r="J74" s="14">
        <f t="shared" si="23"/>
        <v>4084.6342712173073</v>
      </c>
      <c r="K74" s="14">
        <f t="shared" si="15"/>
        <v>4094.5021298752454</v>
      </c>
      <c r="L74" s="14">
        <f>MOD(K74-Settings!$B$32,Settings!$B$33)</f>
        <v>494.50212987524537</v>
      </c>
      <c r="M74" s="14">
        <f>IF(L74&lt;Settings!$B$30,IF(Settings!$B$30-L74&gt;=I74,K74,K74+(Settings!$B$30-L74)+Settings!$B$31),K74+(Settings!$B$33-L74))</f>
        <v>4094.5021298752454</v>
      </c>
      <c r="N74" s="14">
        <f t="shared" si="16"/>
        <v>4100.5221298752458</v>
      </c>
      <c r="O74" s="14">
        <f t="shared" si="17"/>
        <v>26.967283949375997</v>
      </c>
      <c r="P74" s="14">
        <f t="shared" si="18"/>
        <v>5.059425291437492</v>
      </c>
      <c r="Q74" s="14">
        <f t="shared" si="19"/>
        <v>0</v>
      </c>
      <c r="R74" s="14">
        <f t="shared" si="20"/>
        <v>0</v>
      </c>
      <c r="S74" s="14">
        <f t="shared" si="21"/>
        <v>5.059425291437492</v>
      </c>
      <c r="T74" t="str">
        <f>IF(MOD(C74-Settings!$B$32,Settings!$B$33)&lt;Settings!$B$30,"Up","Down")</f>
        <v>Up</v>
      </c>
      <c r="U74" s="15">
        <f>IF(OR(I74&gt;Settings!$B$30,O74&gt;Settings!$B$37),0,1)</f>
        <v>1</v>
      </c>
      <c r="V74" s="15">
        <f>IF(AND(U74=1,O74&lt;=Settings!$B$36),1,0)</f>
        <v>1</v>
      </c>
    </row>
    <row r="75" spans="1:22" x14ac:dyDescent="0.25">
      <c r="A75">
        <v>1</v>
      </c>
      <c r="B75">
        <v>70</v>
      </c>
      <c r="C75" s="13">
        <f>Arrivals!F75</f>
        <v>4175.9750097238339</v>
      </c>
      <c r="D75" s="13">
        <f>Arrivals!J75</f>
        <v>1.6354761452292546</v>
      </c>
      <c r="E75" s="14">
        <f t="shared" si="22"/>
        <v>4094.5021298752454</v>
      </c>
      <c r="F75" s="14">
        <f t="shared" si="13"/>
        <v>4175.9750097238339</v>
      </c>
      <c r="G75" s="14">
        <f t="shared" si="14"/>
        <v>4177.6104858690633</v>
      </c>
      <c r="H75" s="13">
        <f>Arrivals!L75</f>
        <v>75</v>
      </c>
      <c r="I75" s="14">
        <f>H75*8/Settings!$B$28+Settings!$B$29</f>
        <v>6.02</v>
      </c>
      <c r="J75" s="14">
        <f t="shared" si="23"/>
        <v>4100.5221298752458</v>
      </c>
      <c r="K75" s="14">
        <f t="shared" si="15"/>
        <v>4177.6104858690633</v>
      </c>
      <c r="L75" s="14">
        <f>MOD(K75-Settings!$B$32,Settings!$B$33)</f>
        <v>577.61048586906327</v>
      </c>
      <c r="M75" s="14">
        <f>IF(L75&lt;Settings!$B$30,IF(Settings!$B$30-L75&gt;=I75,K75,K75+(Settings!$B$30-L75)+Settings!$B$31),K75+(Settings!$B$33-L75))</f>
        <v>4177.6104858690633</v>
      </c>
      <c r="N75" s="14">
        <f t="shared" si="16"/>
        <v>4183.6304858690637</v>
      </c>
      <c r="O75" s="14">
        <f t="shared" si="17"/>
        <v>7.6554761452298408</v>
      </c>
      <c r="P75" s="14">
        <f t="shared" si="18"/>
        <v>0</v>
      </c>
      <c r="Q75" s="14">
        <f t="shared" si="19"/>
        <v>0</v>
      </c>
      <c r="R75" s="14">
        <f t="shared" si="20"/>
        <v>0</v>
      </c>
      <c r="S75" s="14">
        <f t="shared" si="21"/>
        <v>0</v>
      </c>
      <c r="T75" t="str">
        <f>IF(MOD(C75-Settings!$B$32,Settings!$B$33)&lt;Settings!$B$30,"Up","Down")</f>
        <v>Up</v>
      </c>
      <c r="U75" s="15">
        <f>IF(OR(I75&gt;Settings!$B$30,O75&gt;Settings!$B$37),0,1)</f>
        <v>1</v>
      </c>
      <c r="V75" s="15">
        <f>IF(AND(U75=1,O75&lt;=Settings!$B$36),1,0)</f>
        <v>1</v>
      </c>
    </row>
    <row r="76" spans="1:22" x14ac:dyDescent="0.25">
      <c r="A76">
        <v>1</v>
      </c>
      <c r="B76">
        <v>71</v>
      </c>
      <c r="C76" s="13">
        <f>Arrivals!F76</f>
        <v>4179.9318616454866</v>
      </c>
      <c r="D76" s="13">
        <f>Arrivals!J76</f>
        <v>5.7909224675669275</v>
      </c>
      <c r="E76" s="14">
        <f t="shared" si="22"/>
        <v>4177.6104858690633</v>
      </c>
      <c r="F76" s="14">
        <f t="shared" si="13"/>
        <v>4179.9318616454866</v>
      </c>
      <c r="G76" s="14">
        <f t="shared" si="14"/>
        <v>4185.7227841130534</v>
      </c>
      <c r="H76" s="13">
        <f>Arrivals!L76</f>
        <v>75</v>
      </c>
      <c r="I76" s="14">
        <f>H76*8/Settings!$B$28+Settings!$B$29</f>
        <v>6.02</v>
      </c>
      <c r="J76" s="14">
        <f t="shared" si="23"/>
        <v>4183.6304858690637</v>
      </c>
      <c r="K76" s="14">
        <f t="shared" si="15"/>
        <v>4185.7227841130534</v>
      </c>
      <c r="L76" s="14">
        <f>MOD(K76-Settings!$B$32,Settings!$B$33)</f>
        <v>585.72278411305342</v>
      </c>
      <c r="M76" s="14">
        <f>IF(L76&lt;Settings!$B$30,IF(Settings!$B$30-L76&gt;=I76,K76,K76+(Settings!$B$30-L76)+Settings!$B$31),K76+(Settings!$B$33-L76))</f>
        <v>4185.7227841130534</v>
      </c>
      <c r="N76" s="14">
        <f t="shared" si="16"/>
        <v>4191.7427841130539</v>
      </c>
      <c r="O76" s="14">
        <f t="shared" si="17"/>
        <v>11.810922467567252</v>
      </c>
      <c r="P76" s="14">
        <f t="shared" si="18"/>
        <v>0</v>
      </c>
      <c r="Q76" s="14">
        <f t="shared" si="19"/>
        <v>0</v>
      </c>
      <c r="R76" s="14">
        <f t="shared" si="20"/>
        <v>0</v>
      </c>
      <c r="S76" s="14">
        <f t="shared" si="21"/>
        <v>0</v>
      </c>
      <c r="T76" t="str">
        <f>IF(MOD(C76-Settings!$B$32,Settings!$B$33)&lt;Settings!$B$30,"Up","Down")</f>
        <v>Up</v>
      </c>
      <c r="U76" s="15">
        <f>IF(OR(I76&gt;Settings!$B$30,O76&gt;Settings!$B$37),0,1)</f>
        <v>1</v>
      </c>
      <c r="V76" s="15">
        <f>IF(AND(U76=1,O76&lt;=Settings!$B$36),1,0)</f>
        <v>1</v>
      </c>
    </row>
    <row r="77" spans="1:22" x14ac:dyDescent="0.25">
      <c r="A77">
        <v>1</v>
      </c>
      <c r="B77">
        <v>72</v>
      </c>
      <c r="C77" s="13">
        <f>Arrivals!F77</f>
        <v>4238.4679820992069</v>
      </c>
      <c r="D77" s="13">
        <f>Arrivals!J77</f>
        <v>24.690215669525095</v>
      </c>
      <c r="E77" s="14">
        <f t="shared" si="22"/>
        <v>4185.7227841130534</v>
      </c>
      <c r="F77" s="14">
        <f t="shared" si="13"/>
        <v>4238.4679820992069</v>
      </c>
      <c r="G77" s="14">
        <f t="shared" si="14"/>
        <v>4263.158197768732</v>
      </c>
      <c r="H77" s="13">
        <f>Arrivals!L77</f>
        <v>75</v>
      </c>
      <c r="I77" s="14">
        <f>H77*8/Settings!$B$28+Settings!$B$29</f>
        <v>6.02</v>
      </c>
      <c r="J77" s="14">
        <f t="shared" si="23"/>
        <v>4191.7427841130539</v>
      </c>
      <c r="K77" s="14">
        <f t="shared" si="15"/>
        <v>4263.158197768732</v>
      </c>
      <c r="L77" s="14">
        <f>MOD(K77-Settings!$B$32,Settings!$B$33)</f>
        <v>663.15819776873195</v>
      </c>
      <c r="M77" s="14">
        <f>IF(L77&lt;Settings!$B$30,IF(Settings!$B$30-L77&gt;=I77,K77,K77+(Settings!$B$30-L77)+Settings!$B$31),K77+(Settings!$B$33-L77))</f>
        <v>4320</v>
      </c>
      <c r="N77" s="14">
        <f t="shared" si="16"/>
        <v>4326.0200000000004</v>
      </c>
      <c r="O77" s="14">
        <f t="shared" si="17"/>
        <v>87.552017900793544</v>
      </c>
      <c r="P77" s="14">
        <f t="shared" si="18"/>
        <v>0</v>
      </c>
      <c r="Q77" s="14">
        <f t="shared" si="19"/>
        <v>0</v>
      </c>
      <c r="R77" s="14">
        <f t="shared" si="20"/>
        <v>56.841802231268048</v>
      </c>
      <c r="S77" s="14">
        <f t="shared" si="21"/>
        <v>56.841802231268048</v>
      </c>
      <c r="T77" t="str">
        <f>IF(MOD(C77-Settings!$B$32,Settings!$B$33)&lt;Settings!$B$30,"Up","Down")</f>
        <v>Down</v>
      </c>
      <c r="U77" s="15">
        <f>IF(OR(I77&gt;Settings!$B$30,O77&gt;Settings!$B$37),0,1)</f>
        <v>1</v>
      </c>
      <c r="V77" s="15">
        <f>IF(AND(U77=1,O77&lt;=Settings!$B$36),1,0)</f>
        <v>1</v>
      </c>
    </row>
    <row r="78" spans="1:22" x14ac:dyDescent="0.25">
      <c r="A78">
        <v>1</v>
      </c>
      <c r="B78">
        <v>73</v>
      </c>
      <c r="C78" s="13">
        <f>Arrivals!F78</f>
        <v>4263.7065282812528</v>
      </c>
      <c r="D78" s="13">
        <f>Arrivals!J78</f>
        <v>9.789915273089683</v>
      </c>
      <c r="E78" s="14">
        <f t="shared" si="22"/>
        <v>4263.158197768732</v>
      </c>
      <c r="F78" s="14">
        <f t="shared" si="13"/>
        <v>4263.7065282812528</v>
      </c>
      <c r="G78" s="14">
        <f t="shared" si="14"/>
        <v>4273.4964435543425</v>
      </c>
      <c r="H78" s="13">
        <f>Arrivals!L78</f>
        <v>75</v>
      </c>
      <c r="I78" s="14">
        <f>H78*8/Settings!$B$28+Settings!$B$29</f>
        <v>6.02</v>
      </c>
      <c r="J78" s="14">
        <f t="shared" si="23"/>
        <v>4326.0200000000004</v>
      </c>
      <c r="K78" s="14">
        <f t="shared" si="15"/>
        <v>4326.0200000000004</v>
      </c>
      <c r="L78" s="14">
        <f>MOD(K78-Settings!$B$32,Settings!$B$33)</f>
        <v>6.0200000000004366</v>
      </c>
      <c r="M78" s="14">
        <f>IF(L78&lt;Settings!$B$30,IF(Settings!$B$30-L78&gt;=I78,K78,K78+(Settings!$B$30-L78)+Settings!$B$31),K78+(Settings!$B$33-L78))</f>
        <v>4326.0200000000004</v>
      </c>
      <c r="N78" s="14">
        <f t="shared" si="16"/>
        <v>4332.0400000000009</v>
      </c>
      <c r="O78" s="14">
        <f t="shared" si="17"/>
        <v>68.333471718748115</v>
      </c>
      <c r="P78" s="14">
        <f t="shared" si="18"/>
        <v>0</v>
      </c>
      <c r="Q78" s="14">
        <f t="shared" si="19"/>
        <v>52.52355644565796</v>
      </c>
      <c r="R78" s="14">
        <f t="shared" si="20"/>
        <v>0</v>
      </c>
      <c r="S78" s="14">
        <f t="shared" si="21"/>
        <v>52.52355644565796</v>
      </c>
      <c r="T78" t="str">
        <f>IF(MOD(C78-Settings!$B$32,Settings!$B$33)&lt;Settings!$B$30,"Up","Down")</f>
        <v>Down</v>
      </c>
      <c r="U78" s="15">
        <f>IF(OR(I78&gt;Settings!$B$30,O78&gt;Settings!$B$37),0,1)</f>
        <v>1</v>
      </c>
      <c r="V78" s="15">
        <f>IF(AND(U78=1,O78&lt;=Settings!$B$36),1,0)</f>
        <v>1</v>
      </c>
    </row>
    <row r="79" spans="1:22" x14ac:dyDescent="0.25">
      <c r="A79">
        <v>1</v>
      </c>
      <c r="B79">
        <v>74</v>
      </c>
      <c r="C79" s="13">
        <f>Arrivals!F79</f>
        <v>4270.4453897715239</v>
      </c>
      <c r="D79" s="13">
        <f>Arrivals!J79</f>
        <v>14.661247255505668</v>
      </c>
      <c r="E79" s="14">
        <f t="shared" si="22"/>
        <v>4273.4964435543425</v>
      </c>
      <c r="F79" s="14">
        <f t="shared" si="13"/>
        <v>4273.4964435543425</v>
      </c>
      <c r="G79" s="14">
        <f t="shared" si="14"/>
        <v>4288.1576908098477</v>
      </c>
      <c r="H79" s="13">
        <f>Arrivals!L79</f>
        <v>75</v>
      </c>
      <c r="I79" s="14">
        <f>H79*8/Settings!$B$28+Settings!$B$29</f>
        <v>6.02</v>
      </c>
      <c r="J79" s="14">
        <f t="shared" si="23"/>
        <v>4332.0400000000009</v>
      </c>
      <c r="K79" s="14">
        <f t="shared" si="15"/>
        <v>4332.0400000000009</v>
      </c>
      <c r="L79" s="14">
        <f>MOD(K79-Settings!$B$32,Settings!$B$33)</f>
        <v>12.040000000000873</v>
      </c>
      <c r="M79" s="14">
        <f>IF(L79&lt;Settings!$B$30,IF(Settings!$B$30-L79&gt;=I79,K79,K79+(Settings!$B$30-L79)+Settings!$B$31),K79+(Settings!$B$33-L79))</f>
        <v>4332.0400000000009</v>
      </c>
      <c r="N79" s="14">
        <f t="shared" si="16"/>
        <v>4338.0600000000013</v>
      </c>
      <c r="O79" s="14">
        <f t="shared" si="17"/>
        <v>67.614610228477432</v>
      </c>
      <c r="P79" s="14">
        <f t="shared" si="18"/>
        <v>3.0510537828185988</v>
      </c>
      <c r="Q79" s="14">
        <f t="shared" si="19"/>
        <v>43.882309190153137</v>
      </c>
      <c r="R79" s="14">
        <f t="shared" si="20"/>
        <v>0</v>
      </c>
      <c r="S79" s="14">
        <f t="shared" si="21"/>
        <v>46.933362972971736</v>
      </c>
      <c r="T79" t="str">
        <f>IF(MOD(C79-Settings!$B$32,Settings!$B$33)&lt;Settings!$B$30,"Up","Down")</f>
        <v>Down</v>
      </c>
      <c r="U79" s="15">
        <f>IF(OR(I79&gt;Settings!$B$30,O79&gt;Settings!$B$37),0,1)</f>
        <v>1</v>
      </c>
      <c r="V79" s="15">
        <f>IF(AND(U79=1,O79&lt;=Settings!$B$36),1,0)</f>
        <v>1</v>
      </c>
    </row>
    <row r="80" spans="1:22" x14ac:dyDescent="0.25">
      <c r="A80">
        <v>1</v>
      </c>
      <c r="B80">
        <v>75</v>
      </c>
      <c r="C80" s="13">
        <f>Arrivals!F80</f>
        <v>4314.6125721347744</v>
      </c>
      <c r="D80" s="13">
        <f>Arrivals!J80</f>
        <v>22.328177789796229</v>
      </c>
      <c r="E80" s="14">
        <f t="shared" si="22"/>
        <v>4288.1576908098477</v>
      </c>
      <c r="F80" s="14">
        <f t="shared" si="13"/>
        <v>4314.6125721347744</v>
      </c>
      <c r="G80" s="14">
        <f t="shared" si="14"/>
        <v>4336.9407499245708</v>
      </c>
      <c r="H80" s="13">
        <f>Arrivals!L80</f>
        <v>75</v>
      </c>
      <c r="I80" s="14">
        <f>H80*8/Settings!$B$28+Settings!$B$29</f>
        <v>6.02</v>
      </c>
      <c r="J80" s="14">
        <f t="shared" si="23"/>
        <v>4338.0600000000013</v>
      </c>
      <c r="K80" s="14">
        <f t="shared" si="15"/>
        <v>4338.0600000000013</v>
      </c>
      <c r="L80" s="14">
        <f>MOD(K80-Settings!$B$32,Settings!$B$33)</f>
        <v>18.06000000000131</v>
      </c>
      <c r="M80" s="14">
        <f>IF(L80&lt;Settings!$B$30,IF(Settings!$B$30-L80&gt;=I80,K80,K80+(Settings!$B$30-L80)+Settings!$B$31),K80+(Settings!$B$33-L80))</f>
        <v>4338.0600000000013</v>
      </c>
      <c r="N80" s="14">
        <f t="shared" si="16"/>
        <v>4344.0800000000017</v>
      </c>
      <c r="O80" s="14">
        <f t="shared" si="17"/>
        <v>29.467427865227364</v>
      </c>
      <c r="P80" s="14">
        <f t="shared" si="18"/>
        <v>0</v>
      </c>
      <c r="Q80" s="14">
        <f t="shared" si="19"/>
        <v>1.1192500754305001</v>
      </c>
      <c r="R80" s="14">
        <f t="shared" si="20"/>
        <v>0</v>
      </c>
      <c r="S80" s="14">
        <f t="shared" si="21"/>
        <v>1.1192500754305001</v>
      </c>
      <c r="T80" t="str">
        <f>IF(MOD(C80-Settings!$B$32,Settings!$B$33)&lt;Settings!$B$30,"Up","Down")</f>
        <v>Down</v>
      </c>
      <c r="U80" s="15">
        <f>IF(OR(I80&gt;Settings!$B$30,O80&gt;Settings!$B$37),0,1)</f>
        <v>1</v>
      </c>
      <c r="V80" s="15">
        <f>IF(AND(U80=1,O80&lt;=Settings!$B$36),1,0)</f>
        <v>1</v>
      </c>
    </row>
    <row r="81" spans="1:22" x14ac:dyDescent="0.25">
      <c r="A81">
        <v>1</v>
      </c>
      <c r="B81">
        <v>76</v>
      </c>
      <c r="C81" s="13">
        <f>Arrivals!F81</f>
        <v>4525.9454152484923</v>
      </c>
      <c r="D81" s="13">
        <f>Arrivals!J81</f>
        <v>5.9811903946115832</v>
      </c>
      <c r="E81" s="14">
        <f t="shared" si="22"/>
        <v>4336.9407499245708</v>
      </c>
      <c r="F81" s="14">
        <f t="shared" si="13"/>
        <v>4525.9454152484923</v>
      </c>
      <c r="G81" s="14">
        <f t="shared" si="14"/>
        <v>4531.9266056431043</v>
      </c>
      <c r="H81" s="13">
        <f>Arrivals!L81</f>
        <v>75</v>
      </c>
      <c r="I81" s="14">
        <f>H81*8/Settings!$B$28+Settings!$B$29</f>
        <v>6.02</v>
      </c>
      <c r="J81" s="14">
        <f t="shared" si="23"/>
        <v>4344.0800000000017</v>
      </c>
      <c r="K81" s="14">
        <f t="shared" si="15"/>
        <v>4531.9266056431043</v>
      </c>
      <c r="L81" s="14">
        <f>MOD(K81-Settings!$B$32,Settings!$B$33)</f>
        <v>211.92660564310427</v>
      </c>
      <c r="M81" s="14">
        <f>IF(L81&lt;Settings!$B$30,IF(Settings!$B$30-L81&gt;=I81,K81,K81+(Settings!$B$30-L81)+Settings!$B$31),K81+(Settings!$B$33-L81))</f>
        <v>4531.9266056431043</v>
      </c>
      <c r="N81" s="14">
        <f t="shared" si="16"/>
        <v>4537.9466056431047</v>
      </c>
      <c r="O81" s="14">
        <f t="shared" si="17"/>
        <v>12.001190394612422</v>
      </c>
      <c r="P81" s="14">
        <f t="shared" si="18"/>
        <v>0</v>
      </c>
      <c r="Q81" s="14">
        <f t="shared" si="19"/>
        <v>0</v>
      </c>
      <c r="R81" s="14">
        <f t="shared" si="20"/>
        <v>0</v>
      </c>
      <c r="S81" s="14">
        <f t="shared" si="21"/>
        <v>0</v>
      </c>
      <c r="T81" t="str">
        <f>IF(MOD(C81-Settings!$B$32,Settings!$B$33)&lt;Settings!$B$30,"Up","Down")</f>
        <v>Up</v>
      </c>
      <c r="U81" s="15">
        <f>IF(OR(I81&gt;Settings!$B$30,O81&gt;Settings!$B$37),0,1)</f>
        <v>1</v>
      </c>
      <c r="V81" s="15">
        <f>IF(AND(U81=1,O81&lt;=Settings!$B$36),1,0)</f>
        <v>1</v>
      </c>
    </row>
    <row r="82" spans="1:22" x14ac:dyDescent="0.25">
      <c r="A82">
        <v>1</v>
      </c>
      <c r="B82">
        <v>77</v>
      </c>
      <c r="C82" s="13">
        <f>Arrivals!F82</f>
        <v>4584.3990676862459</v>
      </c>
      <c r="D82" s="13">
        <f>Arrivals!J82</f>
        <v>0.58995889277629521</v>
      </c>
      <c r="E82" s="14">
        <f t="shared" si="22"/>
        <v>4531.9266056431043</v>
      </c>
      <c r="F82" s="14">
        <f t="shared" si="13"/>
        <v>4584.3990676862459</v>
      </c>
      <c r="G82" s="14">
        <f t="shared" si="14"/>
        <v>4584.9890265790218</v>
      </c>
      <c r="H82" s="13">
        <f>Arrivals!L82</f>
        <v>75</v>
      </c>
      <c r="I82" s="14">
        <f>H82*8/Settings!$B$28+Settings!$B$29</f>
        <v>6.02</v>
      </c>
      <c r="J82" s="14">
        <f t="shared" si="23"/>
        <v>4537.9466056431047</v>
      </c>
      <c r="K82" s="14">
        <f t="shared" si="15"/>
        <v>4584.9890265790218</v>
      </c>
      <c r="L82" s="14">
        <f>MOD(K82-Settings!$B$32,Settings!$B$33)</f>
        <v>264.98902657902181</v>
      </c>
      <c r="M82" s="14">
        <f>IF(L82&lt;Settings!$B$30,IF(Settings!$B$30-L82&gt;=I82,K82,K82+(Settings!$B$30-L82)+Settings!$B$31),K82+(Settings!$B$33-L82))</f>
        <v>4584.9890265790218</v>
      </c>
      <c r="N82" s="14">
        <f t="shared" si="16"/>
        <v>4591.0090265790222</v>
      </c>
      <c r="O82" s="14">
        <f t="shared" si="17"/>
        <v>6.6099588927763762</v>
      </c>
      <c r="P82" s="14">
        <f t="shared" si="18"/>
        <v>0</v>
      </c>
      <c r="Q82" s="14">
        <f t="shared" si="19"/>
        <v>0</v>
      </c>
      <c r="R82" s="14">
        <f t="shared" si="20"/>
        <v>0</v>
      </c>
      <c r="S82" s="14">
        <f t="shared" si="21"/>
        <v>0</v>
      </c>
      <c r="T82" t="str">
        <f>IF(MOD(C82-Settings!$B$32,Settings!$B$33)&lt;Settings!$B$30,"Up","Down")</f>
        <v>Up</v>
      </c>
      <c r="U82" s="15">
        <f>IF(OR(I82&gt;Settings!$B$30,O82&gt;Settings!$B$37),0,1)</f>
        <v>1</v>
      </c>
      <c r="V82" s="15">
        <f>IF(AND(U82=1,O82&lt;=Settings!$B$36),1,0)</f>
        <v>1</v>
      </c>
    </row>
    <row r="83" spans="1:22" x14ac:dyDescent="0.25">
      <c r="A83">
        <v>1</v>
      </c>
      <c r="B83">
        <v>78</v>
      </c>
      <c r="C83" s="13">
        <f>Arrivals!F83</f>
        <v>4643.9306586832572</v>
      </c>
      <c r="D83" s="13">
        <f>Arrivals!J83</f>
        <v>4.3477816175096304</v>
      </c>
      <c r="E83" s="14">
        <f t="shared" si="22"/>
        <v>4584.9890265790218</v>
      </c>
      <c r="F83" s="14">
        <f t="shared" si="13"/>
        <v>4643.9306586832572</v>
      </c>
      <c r="G83" s="14">
        <f t="shared" si="14"/>
        <v>4648.2784403007672</v>
      </c>
      <c r="H83" s="13">
        <f>Arrivals!L83</f>
        <v>75</v>
      </c>
      <c r="I83" s="14">
        <f>H83*8/Settings!$B$28+Settings!$B$29</f>
        <v>6.02</v>
      </c>
      <c r="J83" s="14">
        <f t="shared" si="23"/>
        <v>4591.0090265790222</v>
      </c>
      <c r="K83" s="14">
        <f t="shared" si="15"/>
        <v>4648.2784403007672</v>
      </c>
      <c r="L83" s="14">
        <f>MOD(K83-Settings!$B$32,Settings!$B$33)</f>
        <v>328.27844030076722</v>
      </c>
      <c r="M83" s="14">
        <f>IF(L83&lt;Settings!$B$30,IF(Settings!$B$30-L83&gt;=I83,K83,K83+(Settings!$B$30-L83)+Settings!$B$31),K83+(Settings!$B$33-L83))</f>
        <v>4648.2784403007672</v>
      </c>
      <c r="N83" s="14">
        <f t="shared" si="16"/>
        <v>4654.2984403007677</v>
      </c>
      <c r="O83" s="14">
        <f t="shared" si="17"/>
        <v>10.367781617510445</v>
      </c>
      <c r="P83" s="14">
        <f t="shared" si="18"/>
        <v>0</v>
      </c>
      <c r="Q83" s="14">
        <f t="shared" si="19"/>
        <v>0</v>
      </c>
      <c r="R83" s="14">
        <f t="shared" si="20"/>
        <v>0</v>
      </c>
      <c r="S83" s="14">
        <f t="shared" si="21"/>
        <v>0</v>
      </c>
      <c r="T83" t="str">
        <f>IF(MOD(C83-Settings!$B$32,Settings!$B$33)&lt;Settings!$B$30,"Up","Down")</f>
        <v>Up</v>
      </c>
      <c r="U83" s="15">
        <f>IF(OR(I83&gt;Settings!$B$30,O83&gt;Settings!$B$37),0,1)</f>
        <v>1</v>
      </c>
      <c r="V83" s="15">
        <f>IF(AND(U83=1,O83&lt;=Settings!$B$36),1,0)</f>
        <v>1</v>
      </c>
    </row>
    <row r="84" spans="1:22" x14ac:dyDescent="0.25">
      <c r="A84">
        <v>1</v>
      </c>
      <c r="B84">
        <v>79</v>
      </c>
      <c r="C84" s="13">
        <f>Arrivals!F84</f>
        <v>4697.7451176536524</v>
      </c>
      <c r="D84" s="13">
        <f>Arrivals!J84</f>
        <v>3.7683397148564701</v>
      </c>
      <c r="E84" s="14">
        <f t="shared" si="22"/>
        <v>4648.2784403007672</v>
      </c>
      <c r="F84" s="14">
        <f t="shared" si="13"/>
        <v>4697.7451176536524</v>
      </c>
      <c r="G84" s="14">
        <f t="shared" si="14"/>
        <v>4701.5134573685091</v>
      </c>
      <c r="H84" s="13">
        <f>Arrivals!L84</f>
        <v>75</v>
      </c>
      <c r="I84" s="14">
        <f>H84*8/Settings!$B$28+Settings!$B$29</f>
        <v>6.02</v>
      </c>
      <c r="J84" s="14">
        <f t="shared" si="23"/>
        <v>4654.2984403007677</v>
      </c>
      <c r="K84" s="14">
        <f t="shared" si="15"/>
        <v>4701.5134573685091</v>
      </c>
      <c r="L84" s="14">
        <f>MOD(K84-Settings!$B$32,Settings!$B$33)</f>
        <v>381.51345736850908</v>
      </c>
      <c r="M84" s="14">
        <f>IF(L84&lt;Settings!$B$30,IF(Settings!$B$30-L84&gt;=I84,K84,K84+(Settings!$B$30-L84)+Settings!$B$31),K84+(Settings!$B$33-L84))</f>
        <v>4701.5134573685091</v>
      </c>
      <c r="N84" s="14">
        <f t="shared" si="16"/>
        <v>4707.5334573685095</v>
      </c>
      <c r="O84" s="14">
        <f t="shared" si="17"/>
        <v>9.7883397148571021</v>
      </c>
      <c r="P84" s="14">
        <f t="shared" si="18"/>
        <v>0</v>
      </c>
      <c r="Q84" s="14">
        <f t="shared" si="19"/>
        <v>0</v>
      </c>
      <c r="R84" s="14">
        <f t="shared" si="20"/>
        <v>0</v>
      </c>
      <c r="S84" s="14">
        <f t="shared" si="21"/>
        <v>0</v>
      </c>
      <c r="T84" t="str">
        <f>IF(MOD(C84-Settings!$B$32,Settings!$B$33)&lt;Settings!$B$30,"Up","Down")</f>
        <v>Up</v>
      </c>
      <c r="U84" s="15">
        <f>IF(OR(I84&gt;Settings!$B$30,O84&gt;Settings!$B$37),0,1)</f>
        <v>1</v>
      </c>
      <c r="V84" s="15">
        <f>IF(AND(U84=1,O84&lt;=Settings!$B$36),1,0)</f>
        <v>1</v>
      </c>
    </row>
    <row r="85" spans="1:22" x14ac:dyDescent="0.25">
      <c r="A85">
        <v>1</v>
      </c>
      <c r="B85">
        <v>80</v>
      </c>
      <c r="C85" s="13">
        <f>Arrivals!F85</f>
        <v>4755.851269931868</v>
      </c>
      <c r="D85" s="13">
        <f>Arrivals!J85</f>
        <v>8.6652037480742479</v>
      </c>
      <c r="E85" s="14">
        <f t="shared" si="22"/>
        <v>4701.5134573685091</v>
      </c>
      <c r="F85" s="14">
        <f t="shared" si="13"/>
        <v>4755.851269931868</v>
      </c>
      <c r="G85" s="14">
        <f t="shared" si="14"/>
        <v>4764.5164736799425</v>
      </c>
      <c r="H85" s="13">
        <f>Arrivals!L85</f>
        <v>75</v>
      </c>
      <c r="I85" s="14">
        <f>H85*8/Settings!$B$28+Settings!$B$29</f>
        <v>6.02</v>
      </c>
      <c r="J85" s="14">
        <f t="shared" si="23"/>
        <v>4707.5334573685095</v>
      </c>
      <c r="K85" s="14">
        <f t="shared" si="15"/>
        <v>4764.5164736799425</v>
      </c>
      <c r="L85" s="14">
        <f>MOD(K85-Settings!$B$32,Settings!$B$33)</f>
        <v>444.51647367994246</v>
      </c>
      <c r="M85" s="14">
        <f>IF(L85&lt;Settings!$B$30,IF(Settings!$B$30-L85&gt;=I85,K85,K85+(Settings!$B$30-L85)+Settings!$B$31),K85+(Settings!$B$33-L85))</f>
        <v>4764.5164736799425</v>
      </c>
      <c r="N85" s="14">
        <f t="shared" si="16"/>
        <v>4770.5364736799429</v>
      </c>
      <c r="O85" s="14">
        <f t="shared" si="17"/>
        <v>14.685203748074855</v>
      </c>
      <c r="P85" s="14">
        <f t="shared" si="18"/>
        <v>0</v>
      </c>
      <c r="Q85" s="14">
        <f t="shared" si="19"/>
        <v>0</v>
      </c>
      <c r="R85" s="14">
        <f t="shared" si="20"/>
        <v>0</v>
      </c>
      <c r="S85" s="14">
        <f t="shared" si="21"/>
        <v>0</v>
      </c>
      <c r="T85" t="str">
        <f>IF(MOD(C85-Settings!$B$32,Settings!$B$33)&lt;Settings!$B$30,"Up","Down")</f>
        <v>Up</v>
      </c>
      <c r="U85" s="15">
        <f>IF(OR(I85&gt;Settings!$B$30,O85&gt;Settings!$B$37),0,1)</f>
        <v>1</v>
      </c>
      <c r="V85" s="15">
        <f>IF(AND(U85=1,O85&lt;=Settings!$B$36),1,0)</f>
        <v>1</v>
      </c>
    </row>
    <row r="86" spans="1:22" x14ac:dyDescent="0.25">
      <c r="A86">
        <v>1</v>
      </c>
      <c r="B86">
        <v>81</v>
      </c>
      <c r="C86" s="13">
        <f>Arrivals!F86</f>
        <v>4846.1905767552616</v>
      </c>
      <c r="D86" s="13">
        <f>Arrivals!J86</f>
        <v>4.6126529354421795</v>
      </c>
      <c r="E86" s="14">
        <f t="shared" si="22"/>
        <v>4764.5164736799425</v>
      </c>
      <c r="F86" s="14">
        <f t="shared" si="13"/>
        <v>4846.1905767552616</v>
      </c>
      <c r="G86" s="14">
        <f t="shared" si="14"/>
        <v>4850.803229690704</v>
      </c>
      <c r="H86" s="13">
        <f>Arrivals!L86</f>
        <v>75</v>
      </c>
      <c r="I86" s="14">
        <f>H86*8/Settings!$B$28+Settings!$B$29</f>
        <v>6.02</v>
      </c>
      <c r="J86" s="14">
        <f t="shared" si="23"/>
        <v>4770.5364736799429</v>
      </c>
      <c r="K86" s="14">
        <f t="shared" si="15"/>
        <v>4850.803229690704</v>
      </c>
      <c r="L86" s="14">
        <f>MOD(K86-Settings!$B$32,Settings!$B$33)</f>
        <v>530.80322969070403</v>
      </c>
      <c r="M86" s="14">
        <f>IF(L86&lt;Settings!$B$30,IF(Settings!$B$30-L86&gt;=I86,K86,K86+(Settings!$B$30-L86)+Settings!$B$31),K86+(Settings!$B$33-L86))</f>
        <v>4850.803229690704</v>
      </c>
      <c r="N86" s="14">
        <f t="shared" si="16"/>
        <v>4856.8232296907045</v>
      </c>
      <c r="O86" s="14">
        <f t="shared" si="17"/>
        <v>10.63265293544282</v>
      </c>
      <c r="P86" s="14">
        <f t="shared" si="18"/>
        <v>0</v>
      </c>
      <c r="Q86" s="14">
        <f t="shared" si="19"/>
        <v>0</v>
      </c>
      <c r="R86" s="14">
        <f t="shared" si="20"/>
        <v>0</v>
      </c>
      <c r="S86" s="14">
        <f t="shared" si="21"/>
        <v>0</v>
      </c>
      <c r="T86" t="str">
        <f>IF(MOD(C86-Settings!$B$32,Settings!$B$33)&lt;Settings!$B$30,"Up","Down")</f>
        <v>Up</v>
      </c>
      <c r="U86" s="15">
        <f>IF(OR(I86&gt;Settings!$B$30,O86&gt;Settings!$B$37),0,1)</f>
        <v>1</v>
      </c>
      <c r="V86" s="15">
        <f>IF(AND(U86=1,O86&lt;=Settings!$B$36),1,0)</f>
        <v>1</v>
      </c>
    </row>
    <row r="87" spans="1:22" x14ac:dyDescent="0.25">
      <c r="A87">
        <v>1</v>
      </c>
      <c r="B87">
        <v>82</v>
      </c>
      <c r="C87" s="13">
        <f>Arrivals!F87</f>
        <v>5264.5361600977712</v>
      </c>
      <c r="D87" s="13">
        <f>Arrivals!J87</f>
        <v>13.018517212880994</v>
      </c>
      <c r="E87" s="14">
        <f t="shared" si="22"/>
        <v>4850.803229690704</v>
      </c>
      <c r="F87" s="14">
        <f t="shared" si="13"/>
        <v>5264.5361600977712</v>
      </c>
      <c r="G87" s="14">
        <f t="shared" si="14"/>
        <v>5277.5546773106526</v>
      </c>
      <c r="H87" s="13">
        <f>Arrivals!L87</f>
        <v>75</v>
      </c>
      <c r="I87" s="14">
        <f>H87*8/Settings!$B$28+Settings!$B$29</f>
        <v>6.02</v>
      </c>
      <c r="J87" s="14">
        <f t="shared" si="23"/>
        <v>4856.8232296907045</v>
      </c>
      <c r="K87" s="14">
        <f t="shared" si="15"/>
        <v>5277.5546773106526</v>
      </c>
      <c r="L87" s="14">
        <f>MOD(K87-Settings!$B$32,Settings!$B$33)</f>
        <v>237.55467731065255</v>
      </c>
      <c r="M87" s="14">
        <f>IF(L87&lt;Settings!$B$30,IF(Settings!$B$30-L87&gt;=I87,K87,K87+(Settings!$B$30-L87)+Settings!$B$31),K87+(Settings!$B$33-L87))</f>
        <v>5277.5546773106526</v>
      </c>
      <c r="N87" s="14">
        <f t="shared" si="16"/>
        <v>5283.574677310653</v>
      </c>
      <c r="O87" s="14">
        <f t="shared" si="17"/>
        <v>19.038517212881743</v>
      </c>
      <c r="P87" s="14">
        <f t="shared" si="18"/>
        <v>0</v>
      </c>
      <c r="Q87" s="14">
        <f t="shared" si="19"/>
        <v>0</v>
      </c>
      <c r="R87" s="14">
        <f t="shared" si="20"/>
        <v>0</v>
      </c>
      <c r="S87" s="14">
        <f t="shared" si="21"/>
        <v>0</v>
      </c>
      <c r="T87" t="str">
        <f>IF(MOD(C87-Settings!$B$32,Settings!$B$33)&lt;Settings!$B$30,"Up","Down")</f>
        <v>Up</v>
      </c>
      <c r="U87" s="15">
        <f>IF(OR(I87&gt;Settings!$B$30,O87&gt;Settings!$B$37),0,1)</f>
        <v>1</v>
      </c>
      <c r="V87" s="15">
        <f>IF(AND(U87=1,O87&lt;=Settings!$B$36),1,0)</f>
        <v>1</v>
      </c>
    </row>
    <row r="88" spans="1:22" x14ac:dyDescent="0.25">
      <c r="A88">
        <v>1</v>
      </c>
      <c r="B88">
        <v>83</v>
      </c>
      <c r="C88" s="13">
        <f>Arrivals!F88</f>
        <v>5281.4402681053498</v>
      </c>
      <c r="D88" s="13">
        <f>Arrivals!J88</f>
        <v>2.4238940390036365</v>
      </c>
      <c r="E88" s="14">
        <f t="shared" si="22"/>
        <v>5277.5546773106526</v>
      </c>
      <c r="F88" s="14">
        <f t="shared" si="13"/>
        <v>5281.4402681053498</v>
      </c>
      <c r="G88" s="14">
        <f t="shared" si="14"/>
        <v>5283.864162144353</v>
      </c>
      <c r="H88" s="13">
        <f>Arrivals!L88</f>
        <v>75</v>
      </c>
      <c r="I88" s="14">
        <f>H88*8/Settings!$B$28+Settings!$B$29</f>
        <v>6.02</v>
      </c>
      <c r="J88" s="14">
        <f t="shared" si="23"/>
        <v>5283.574677310653</v>
      </c>
      <c r="K88" s="14">
        <f t="shared" si="15"/>
        <v>5283.864162144353</v>
      </c>
      <c r="L88" s="14">
        <f>MOD(K88-Settings!$B$32,Settings!$B$33)</f>
        <v>243.86416214435303</v>
      </c>
      <c r="M88" s="14">
        <f>IF(L88&lt;Settings!$B$30,IF(Settings!$B$30-L88&gt;=I88,K88,K88+(Settings!$B$30-L88)+Settings!$B$31),K88+(Settings!$B$33-L88))</f>
        <v>5283.864162144353</v>
      </c>
      <c r="N88" s="14">
        <f t="shared" si="16"/>
        <v>5289.8841621443535</v>
      </c>
      <c r="O88" s="14">
        <f t="shared" si="17"/>
        <v>8.4438940390036805</v>
      </c>
      <c r="P88" s="14">
        <f t="shared" si="18"/>
        <v>0</v>
      </c>
      <c r="Q88" s="14">
        <f t="shared" si="19"/>
        <v>0</v>
      </c>
      <c r="R88" s="14">
        <f t="shared" si="20"/>
        <v>0</v>
      </c>
      <c r="S88" s="14">
        <f t="shared" si="21"/>
        <v>0</v>
      </c>
      <c r="T88" t="str">
        <f>IF(MOD(C88-Settings!$B$32,Settings!$B$33)&lt;Settings!$B$30,"Up","Down")</f>
        <v>Up</v>
      </c>
      <c r="U88" s="15">
        <f>IF(OR(I88&gt;Settings!$B$30,O88&gt;Settings!$B$37),0,1)</f>
        <v>1</v>
      </c>
      <c r="V88" s="15">
        <f>IF(AND(U88=1,O88&lt;=Settings!$B$36),1,0)</f>
        <v>1</v>
      </c>
    </row>
    <row r="89" spans="1:22" x14ac:dyDescent="0.25">
      <c r="A89">
        <v>1</v>
      </c>
      <c r="B89">
        <v>84</v>
      </c>
      <c r="C89" s="13">
        <f>Arrivals!F89</f>
        <v>5331.2478201332588</v>
      </c>
      <c r="D89" s="13">
        <f>Arrivals!J89</f>
        <v>39.985463058857697</v>
      </c>
      <c r="E89" s="14">
        <f t="shared" si="22"/>
        <v>5283.864162144353</v>
      </c>
      <c r="F89" s="14">
        <f t="shared" si="13"/>
        <v>5331.2478201332588</v>
      </c>
      <c r="G89" s="14">
        <f t="shared" si="14"/>
        <v>5371.2332831921167</v>
      </c>
      <c r="H89" s="13">
        <f>Arrivals!L89</f>
        <v>75</v>
      </c>
      <c r="I89" s="14">
        <f>H89*8/Settings!$B$28+Settings!$B$29</f>
        <v>6.02</v>
      </c>
      <c r="J89" s="14">
        <f t="shared" si="23"/>
        <v>5289.8841621443535</v>
      </c>
      <c r="K89" s="14">
        <f t="shared" si="15"/>
        <v>5371.2332831921167</v>
      </c>
      <c r="L89" s="14">
        <f>MOD(K89-Settings!$B$32,Settings!$B$33)</f>
        <v>331.23328319211669</v>
      </c>
      <c r="M89" s="14">
        <f>IF(L89&lt;Settings!$B$30,IF(Settings!$B$30-L89&gt;=I89,K89,K89+(Settings!$B$30-L89)+Settings!$B$31),K89+(Settings!$B$33-L89))</f>
        <v>5371.2332831921167</v>
      </c>
      <c r="N89" s="14">
        <f t="shared" si="16"/>
        <v>5377.2532831921171</v>
      </c>
      <c r="O89" s="14">
        <f t="shared" si="17"/>
        <v>46.005463058858368</v>
      </c>
      <c r="P89" s="14">
        <f t="shared" si="18"/>
        <v>0</v>
      </c>
      <c r="Q89" s="14">
        <f t="shared" si="19"/>
        <v>0</v>
      </c>
      <c r="R89" s="14">
        <f t="shared" si="20"/>
        <v>0</v>
      </c>
      <c r="S89" s="14">
        <f t="shared" si="21"/>
        <v>0</v>
      </c>
      <c r="T89" t="str">
        <f>IF(MOD(C89-Settings!$B$32,Settings!$B$33)&lt;Settings!$B$30,"Up","Down")</f>
        <v>Up</v>
      </c>
      <c r="U89" s="15">
        <f>IF(OR(I89&gt;Settings!$B$30,O89&gt;Settings!$B$37),0,1)</f>
        <v>1</v>
      </c>
      <c r="V89" s="15">
        <f>IF(AND(U89=1,O89&lt;=Settings!$B$36),1,0)</f>
        <v>1</v>
      </c>
    </row>
    <row r="90" spans="1:22" x14ac:dyDescent="0.25">
      <c r="A90">
        <v>1</v>
      </c>
      <c r="B90">
        <v>85</v>
      </c>
      <c r="C90" s="13">
        <f>Arrivals!F90</f>
        <v>5347.874248834939</v>
      </c>
      <c r="D90" s="13">
        <f>Arrivals!J90</f>
        <v>14.464651393978688</v>
      </c>
      <c r="E90" s="14">
        <f t="shared" si="22"/>
        <v>5371.2332831921167</v>
      </c>
      <c r="F90" s="14">
        <f t="shared" si="13"/>
        <v>5371.2332831921167</v>
      </c>
      <c r="G90" s="14">
        <f t="shared" si="14"/>
        <v>5385.6979345860955</v>
      </c>
      <c r="H90" s="13">
        <f>Arrivals!L90</f>
        <v>75</v>
      </c>
      <c r="I90" s="14">
        <f>H90*8/Settings!$B$28+Settings!$B$29</f>
        <v>6.02</v>
      </c>
      <c r="J90" s="14">
        <f t="shared" si="23"/>
        <v>5377.2532831921171</v>
      </c>
      <c r="K90" s="14">
        <f t="shared" si="15"/>
        <v>5385.6979345860955</v>
      </c>
      <c r="L90" s="14">
        <f>MOD(K90-Settings!$B$32,Settings!$B$33)</f>
        <v>345.69793458609547</v>
      </c>
      <c r="M90" s="14">
        <f>IF(L90&lt;Settings!$B$30,IF(Settings!$B$30-L90&gt;=I90,K90,K90+(Settings!$B$30-L90)+Settings!$B$31),K90+(Settings!$B$33-L90))</f>
        <v>5385.6979345860955</v>
      </c>
      <c r="N90" s="14">
        <f t="shared" si="16"/>
        <v>5391.7179345860959</v>
      </c>
      <c r="O90" s="14">
        <f t="shared" si="17"/>
        <v>43.843685751156954</v>
      </c>
      <c r="P90" s="14">
        <f t="shared" si="18"/>
        <v>23.359034357177734</v>
      </c>
      <c r="Q90" s="14">
        <f t="shared" si="19"/>
        <v>0</v>
      </c>
      <c r="R90" s="14">
        <f t="shared" si="20"/>
        <v>0</v>
      </c>
      <c r="S90" s="14">
        <f t="shared" si="21"/>
        <v>23.359034357177734</v>
      </c>
      <c r="T90" t="str">
        <f>IF(MOD(C90-Settings!$B$32,Settings!$B$33)&lt;Settings!$B$30,"Up","Down")</f>
        <v>Up</v>
      </c>
      <c r="U90" s="15">
        <f>IF(OR(I90&gt;Settings!$B$30,O90&gt;Settings!$B$37),0,1)</f>
        <v>1</v>
      </c>
      <c r="V90" s="15">
        <f>IF(AND(U90=1,O90&lt;=Settings!$B$36),1,0)</f>
        <v>1</v>
      </c>
    </row>
    <row r="91" spans="1:22" x14ac:dyDescent="0.25">
      <c r="A91">
        <v>1</v>
      </c>
      <c r="B91">
        <v>86</v>
      </c>
      <c r="C91" s="13">
        <f>Arrivals!F91</f>
        <v>5429.4156021119907</v>
      </c>
      <c r="D91" s="13">
        <f>Arrivals!J91</f>
        <v>0.34794131958171598</v>
      </c>
      <c r="E91" s="14">
        <f t="shared" si="22"/>
        <v>5385.6979345860955</v>
      </c>
      <c r="F91" s="14">
        <f t="shared" si="13"/>
        <v>5429.4156021119907</v>
      </c>
      <c r="G91" s="14">
        <f t="shared" si="14"/>
        <v>5429.7635434315725</v>
      </c>
      <c r="H91" s="13">
        <f>Arrivals!L91</f>
        <v>75</v>
      </c>
      <c r="I91" s="14">
        <f>H91*8/Settings!$B$28+Settings!$B$29</f>
        <v>6.02</v>
      </c>
      <c r="J91" s="14">
        <f t="shared" si="23"/>
        <v>5391.7179345860959</v>
      </c>
      <c r="K91" s="14">
        <f t="shared" si="15"/>
        <v>5429.7635434315725</v>
      </c>
      <c r="L91" s="14">
        <f>MOD(K91-Settings!$B$32,Settings!$B$33)</f>
        <v>389.76354343157254</v>
      </c>
      <c r="M91" s="14">
        <f>IF(L91&lt;Settings!$B$30,IF(Settings!$B$30-L91&gt;=I91,K91,K91+(Settings!$B$30-L91)+Settings!$B$31),K91+(Settings!$B$33-L91))</f>
        <v>5429.7635434315725</v>
      </c>
      <c r="N91" s="14">
        <f t="shared" si="16"/>
        <v>5435.783543431573</v>
      </c>
      <c r="O91" s="14">
        <f t="shared" si="17"/>
        <v>6.3679413195823145</v>
      </c>
      <c r="P91" s="14">
        <f t="shared" si="18"/>
        <v>0</v>
      </c>
      <c r="Q91" s="14">
        <f t="shared" si="19"/>
        <v>0</v>
      </c>
      <c r="R91" s="14">
        <f t="shared" si="20"/>
        <v>0</v>
      </c>
      <c r="S91" s="14">
        <f t="shared" si="21"/>
        <v>0</v>
      </c>
      <c r="T91" t="str">
        <f>IF(MOD(C91-Settings!$B$32,Settings!$B$33)&lt;Settings!$B$30,"Up","Down")</f>
        <v>Up</v>
      </c>
      <c r="U91" s="15">
        <f>IF(OR(I91&gt;Settings!$B$30,O91&gt;Settings!$B$37),0,1)</f>
        <v>1</v>
      </c>
      <c r="V91" s="15">
        <f>IF(AND(U91=1,O91&lt;=Settings!$B$36),1,0)</f>
        <v>1</v>
      </c>
    </row>
    <row r="92" spans="1:22" x14ac:dyDescent="0.25">
      <c r="A92">
        <v>1</v>
      </c>
      <c r="B92">
        <v>87</v>
      </c>
      <c r="C92" s="13">
        <f>Arrivals!F92</f>
        <v>5434.6705408135203</v>
      </c>
      <c r="D92" s="13">
        <f>Arrivals!J92</f>
        <v>4.692426593784961</v>
      </c>
      <c r="E92" s="14">
        <f t="shared" si="22"/>
        <v>5429.7635434315725</v>
      </c>
      <c r="F92" s="14">
        <f t="shared" si="13"/>
        <v>5434.6705408135203</v>
      </c>
      <c r="G92" s="14">
        <f t="shared" si="14"/>
        <v>5439.3629674073054</v>
      </c>
      <c r="H92" s="13">
        <f>Arrivals!L92</f>
        <v>75</v>
      </c>
      <c r="I92" s="14">
        <f>H92*8/Settings!$B$28+Settings!$B$29</f>
        <v>6.02</v>
      </c>
      <c r="J92" s="14">
        <f t="shared" si="23"/>
        <v>5435.783543431573</v>
      </c>
      <c r="K92" s="14">
        <f t="shared" si="15"/>
        <v>5439.3629674073054</v>
      </c>
      <c r="L92" s="14">
        <f>MOD(K92-Settings!$B$32,Settings!$B$33)</f>
        <v>399.3629674073054</v>
      </c>
      <c r="M92" s="14">
        <f>IF(L92&lt;Settings!$B$30,IF(Settings!$B$30-L92&gt;=I92,K92,K92+(Settings!$B$30-L92)+Settings!$B$31),K92+(Settings!$B$33-L92))</f>
        <v>5439.3629674073054</v>
      </c>
      <c r="N92" s="14">
        <f t="shared" si="16"/>
        <v>5445.3829674073058</v>
      </c>
      <c r="O92" s="14">
        <f t="shared" si="17"/>
        <v>10.712426593785494</v>
      </c>
      <c r="P92" s="14">
        <f t="shared" si="18"/>
        <v>0</v>
      </c>
      <c r="Q92" s="14">
        <f t="shared" si="19"/>
        <v>0</v>
      </c>
      <c r="R92" s="14">
        <f t="shared" si="20"/>
        <v>0</v>
      </c>
      <c r="S92" s="14">
        <f t="shared" si="21"/>
        <v>0</v>
      </c>
      <c r="T92" t="str">
        <f>IF(MOD(C92-Settings!$B$32,Settings!$B$33)&lt;Settings!$B$30,"Up","Down")</f>
        <v>Up</v>
      </c>
      <c r="U92" s="15">
        <f>IF(OR(I92&gt;Settings!$B$30,O92&gt;Settings!$B$37),0,1)</f>
        <v>1</v>
      </c>
      <c r="V92" s="15">
        <f>IF(AND(U92=1,O92&lt;=Settings!$B$36),1,0)</f>
        <v>1</v>
      </c>
    </row>
    <row r="93" spans="1:22" x14ac:dyDescent="0.25">
      <c r="A93">
        <v>1</v>
      </c>
      <c r="B93">
        <v>88</v>
      </c>
      <c r="C93" s="13">
        <f>Arrivals!F93</f>
        <v>5463.0515818540971</v>
      </c>
      <c r="D93" s="13">
        <f>Arrivals!J93</f>
        <v>7.9126959746971064</v>
      </c>
      <c r="E93" s="14">
        <f t="shared" si="22"/>
        <v>5439.3629674073054</v>
      </c>
      <c r="F93" s="14">
        <f t="shared" si="13"/>
        <v>5463.0515818540971</v>
      </c>
      <c r="G93" s="14">
        <f t="shared" si="14"/>
        <v>5470.9642778287944</v>
      </c>
      <c r="H93" s="13">
        <f>Arrivals!L93</f>
        <v>75</v>
      </c>
      <c r="I93" s="14">
        <f>H93*8/Settings!$B$28+Settings!$B$29</f>
        <v>6.02</v>
      </c>
      <c r="J93" s="14">
        <f t="shared" si="23"/>
        <v>5445.3829674073058</v>
      </c>
      <c r="K93" s="14">
        <f t="shared" si="15"/>
        <v>5470.9642778287944</v>
      </c>
      <c r="L93" s="14">
        <f>MOD(K93-Settings!$B$32,Settings!$B$33)</f>
        <v>430.96427782879437</v>
      </c>
      <c r="M93" s="14">
        <f>IF(L93&lt;Settings!$B$30,IF(Settings!$B$30-L93&gt;=I93,K93,K93+(Settings!$B$30-L93)+Settings!$B$31),K93+(Settings!$B$33-L93))</f>
        <v>5470.9642778287944</v>
      </c>
      <c r="N93" s="14">
        <f t="shared" si="16"/>
        <v>5476.9842778287948</v>
      </c>
      <c r="O93" s="14">
        <f t="shared" si="17"/>
        <v>13.932695974697708</v>
      </c>
      <c r="P93" s="14">
        <f t="shared" si="18"/>
        <v>0</v>
      </c>
      <c r="Q93" s="14">
        <f t="shared" si="19"/>
        <v>0</v>
      </c>
      <c r="R93" s="14">
        <f t="shared" si="20"/>
        <v>0</v>
      </c>
      <c r="S93" s="14">
        <f t="shared" si="21"/>
        <v>0</v>
      </c>
      <c r="T93" t="str">
        <f>IF(MOD(C93-Settings!$B$32,Settings!$B$33)&lt;Settings!$B$30,"Up","Down")</f>
        <v>Up</v>
      </c>
      <c r="U93" s="15">
        <f>IF(OR(I93&gt;Settings!$B$30,O93&gt;Settings!$B$37),0,1)</f>
        <v>1</v>
      </c>
      <c r="V93" s="15">
        <f>IF(AND(U93=1,O93&lt;=Settings!$B$36),1,0)</f>
        <v>1</v>
      </c>
    </row>
    <row r="94" spans="1:22" x14ac:dyDescent="0.25">
      <c r="A94">
        <v>1</v>
      </c>
      <c r="B94">
        <v>89</v>
      </c>
      <c r="C94" s="13">
        <f>Arrivals!F94</f>
        <v>5479.0933648504515</v>
      </c>
      <c r="D94" s="13">
        <f>Arrivals!J94</f>
        <v>56.102348368507123</v>
      </c>
      <c r="E94" s="14">
        <f t="shared" si="22"/>
        <v>5470.9642778287944</v>
      </c>
      <c r="F94" s="14">
        <f t="shared" si="13"/>
        <v>5479.0933648504515</v>
      </c>
      <c r="G94" s="14">
        <f t="shared" si="14"/>
        <v>5535.1957132189582</v>
      </c>
      <c r="H94" s="13">
        <f>Arrivals!L94</f>
        <v>75</v>
      </c>
      <c r="I94" s="14">
        <f>H94*8/Settings!$B$28+Settings!$B$29</f>
        <v>6.02</v>
      </c>
      <c r="J94" s="14">
        <f t="shared" si="23"/>
        <v>5476.9842778287948</v>
      </c>
      <c r="K94" s="14">
        <f t="shared" si="15"/>
        <v>5535.1957132189582</v>
      </c>
      <c r="L94" s="14">
        <f>MOD(K94-Settings!$B$32,Settings!$B$33)</f>
        <v>495.19571321895819</v>
      </c>
      <c r="M94" s="14">
        <f>IF(L94&lt;Settings!$B$30,IF(Settings!$B$30-L94&gt;=I94,K94,K94+(Settings!$B$30-L94)+Settings!$B$31),K94+(Settings!$B$33-L94))</f>
        <v>5535.1957132189582</v>
      </c>
      <c r="N94" s="14">
        <f t="shared" si="16"/>
        <v>5541.2157132189586</v>
      </c>
      <c r="O94" s="14">
        <f t="shared" si="17"/>
        <v>62.122348368507119</v>
      </c>
      <c r="P94" s="14">
        <f t="shared" si="18"/>
        <v>0</v>
      </c>
      <c r="Q94" s="14">
        <f t="shared" si="19"/>
        <v>0</v>
      </c>
      <c r="R94" s="14">
        <f t="shared" si="20"/>
        <v>0</v>
      </c>
      <c r="S94" s="14">
        <f t="shared" si="21"/>
        <v>0</v>
      </c>
      <c r="T94" t="str">
        <f>IF(MOD(C94-Settings!$B$32,Settings!$B$33)&lt;Settings!$B$30,"Up","Down")</f>
        <v>Up</v>
      </c>
      <c r="U94" s="15">
        <f>IF(OR(I94&gt;Settings!$B$30,O94&gt;Settings!$B$37),0,1)</f>
        <v>1</v>
      </c>
      <c r="V94" s="15">
        <f>IF(AND(U94=1,O94&lt;=Settings!$B$36),1,0)</f>
        <v>1</v>
      </c>
    </row>
    <row r="95" spans="1:22" x14ac:dyDescent="0.25">
      <c r="A95">
        <v>1</v>
      </c>
      <c r="B95">
        <v>90</v>
      </c>
      <c r="C95" s="13">
        <f>Arrivals!F95</f>
        <v>5479.3223286144948</v>
      </c>
      <c r="D95" s="13">
        <f>Arrivals!J95</f>
        <v>4.2214166704568461</v>
      </c>
      <c r="E95" s="14">
        <f t="shared" si="22"/>
        <v>5535.1957132189582</v>
      </c>
      <c r="F95" s="14">
        <f t="shared" si="13"/>
        <v>5535.1957132189582</v>
      </c>
      <c r="G95" s="14">
        <f t="shared" si="14"/>
        <v>5539.4171298894153</v>
      </c>
      <c r="H95" s="13">
        <f>Arrivals!L95</f>
        <v>75</v>
      </c>
      <c r="I95" s="14">
        <f>H95*8/Settings!$B$28+Settings!$B$29</f>
        <v>6.02</v>
      </c>
      <c r="J95" s="14">
        <f t="shared" si="23"/>
        <v>5541.2157132189586</v>
      </c>
      <c r="K95" s="14">
        <f t="shared" si="15"/>
        <v>5541.2157132189586</v>
      </c>
      <c r="L95" s="14">
        <f>MOD(K95-Settings!$B$32,Settings!$B$33)</f>
        <v>501.21571321895863</v>
      </c>
      <c r="M95" s="14">
        <f>IF(L95&lt;Settings!$B$30,IF(Settings!$B$30-L95&gt;=I95,K95,K95+(Settings!$B$30-L95)+Settings!$B$31),K95+(Settings!$B$33-L95))</f>
        <v>5541.2157132189586</v>
      </c>
      <c r="N95" s="14">
        <f t="shared" si="16"/>
        <v>5547.2357132189591</v>
      </c>
      <c r="O95" s="14">
        <f t="shared" si="17"/>
        <v>67.913384604464227</v>
      </c>
      <c r="P95" s="14">
        <f t="shared" si="18"/>
        <v>55.873384604463354</v>
      </c>
      <c r="Q95" s="14">
        <f t="shared" si="19"/>
        <v>1.7985833295433622</v>
      </c>
      <c r="R95" s="14">
        <f t="shared" si="20"/>
        <v>0</v>
      </c>
      <c r="S95" s="14">
        <f t="shared" si="21"/>
        <v>57.671967934006716</v>
      </c>
      <c r="T95" t="str">
        <f>IF(MOD(C95-Settings!$B$32,Settings!$B$33)&lt;Settings!$B$30,"Up","Down")</f>
        <v>Up</v>
      </c>
      <c r="U95" s="15">
        <f>IF(OR(I95&gt;Settings!$B$30,O95&gt;Settings!$B$37),0,1)</f>
        <v>1</v>
      </c>
      <c r="V95" s="15">
        <f>IF(AND(U95=1,O95&lt;=Settings!$B$36),1,0)</f>
        <v>1</v>
      </c>
    </row>
    <row r="96" spans="1:22" x14ac:dyDescent="0.25">
      <c r="A96">
        <v>1</v>
      </c>
      <c r="B96">
        <v>91</v>
      </c>
      <c r="C96" s="13">
        <f>Arrivals!F96</f>
        <v>5480.1894020108948</v>
      </c>
      <c r="D96" s="13">
        <f>Arrivals!J96</f>
        <v>6.6642324917162323</v>
      </c>
      <c r="E96" s="14">
        <f t="shared" si="22"/>
        <v>5539.4171298894153</v>
      </c>
      <c r="F96" s="14">
        <f t="shared" si="13"/>
        <v>5539.4171298894153</v>
      </c>
      <c r="G96" s="14">
        <f t="shared" si="14"/>
        <v>5546.0813623811318</v>
      </c>
      <c r="H96" s="13">
        <f>Arrivals!L96</f>
        <v>75</v>
      </c>
      <c r="I96" s="14">
        <f>H96*8/Settings!$B$28+Settings!$B$29</f>
        <v>6.02</v>
      </c>
      <c r="J96" s="14">
        <f t="shared" si="23"/>
        <v>5547.2357132189591</v>
      </c>
      <c r="K96" s="14">
        <f t="shared" si="15"/>
        <v>5547.2357132189591</v>
      </c>
      <c r="L96" s="14">
        <f>MOD(K96-Settings!$B$32,Settings!$B$33)</f>
        <v>507.23571321895906</v>
      </c>
      <c r="M96" s="14">
        <f>IF(L96&lt;Settings!$B$30,IF(Settings!$B$30-L96&gt;=I96,K96,K96+(Settings!$B$30-L96)+Settings!$B$31),K96+(Settings!$B$33-L96))</f>
        <v>5547.2357132189591</v>
      </c>
      <c r="N96" s="14">
        <f t="shared" si="16"/>
        <v>5553.2557132189595</v>
      </c>
      <c r="O96" s="14">
        <f t="shared" si="17"/>
        <v>73.06631120806469</v>
      </c>
      <c r="P96" s="14">
        <f t="shared" si="18"/>
        <v>59.227727878520454</v>
      </c>
      <c r="Q96" s="14">
        <f t="shared" si="19"/>
        <v>1.1543508378272236</v>
      </c>
      <c r="R96" s="14">
        <f t="shared" si="20"/>
        <v>0</v>
      </c>
      <c r="S96" s="14">
        <f t="shared" si="21"/>
        <v>60.382078716347678</v>
      </c>
      <c r="T96" t="str">
        <f>IF(MOD(C96-Settings!$B$32,Settings!$B$33)&lt;Settings!$B$30,"Up","Down")</f>
        <v>Up</v>
      </c>
      <c r="U96" s="15">
        <f>IF(OR(I96&gt;Settings!$B$30,O96&gt;Settings!$B$37),0,1)</f>
        <v>1</v>
      </c>
      <c r="V96" s="15">
        <f>IF(AND(U96=1,O96&lt;=Settings!$B$36),1,0)</f>
        <v>1</v>
      </c>
    </row>
    <row r="97" spans="1:22" x14ac:dyDescent="0.25">
      <c r="A97">
        <v>1</v>
      </c>
      <c r="B97">
        <v>92</v>
      </c>
      <c r="C97" s="13">
        <f>Arrivals!F97</f>
        <v>5488.9023258242987</v>
      </c>
      <c r="D97" s="13">
        <f>Arrivals!J97</f>
        <v>42.071449107323687</v>
      </c>
      <c r="E97" s="14">
        <f t="shared" si="22"/>
        <v>5546.0813623811318</v>
      </c>
      <c r="F97" s="14">
        <f t="shared" si="13"/>
        <v>5546.0813623811318</v>
      </c>
      <c r="G97" s="14">
        <f t="shared" si="14"/>
        <v>5588.1528114884559</v>
      </c>
      <c r="H97" s="13">
        <f>Arrivals!L97</f>
        <v>75</v>
      </c>
      <c r="I97" s="14">
        <f>H97*8/Settings!$B$28+Settings!$B$29</f>
        <v>6.02</v>
      </c>
      <c r="J97" s="14">
        <f t="shared" si="23"/>
        <v>5553.2557132189595</v>
      </c>
      <c r="K97" s="14">
        <f t="shared" si="15"/>
        <v>5588.1528114884559</v>
      </c>
      <c r="L97" s="14">
        <f>MOD(K97-Settings!$B$32,Settings!$B$33)</f>
        <v>548.15281148845588</v>
      </c>
      <c r="M97" s="14">
        <f>IF(L97&lt;Settings!$B$30,IF(Settings!$B$30-L97&gt;=I97,K97,K97+(Settings!$B$30-L97)+Settings!$B$31),K97+(Settings!$B$33-L97))</f>
        <v>5588.1528114884559</v>
      </c>
      <c r="N97" s="14">
        <f t="shared" si="16"/>
        <v>5594.1728114884563</v>
      </c>
      <c r="O97" s="14">
        <f t="shared" si="17"/>
        <v>105.2704856641576</v>
      </c>
      <c r="P97" s="14">
        <f t="shared" si="18"/>
        <v>57.179036556833125</v>
      </c>
      <c r="Q97" s="14">
        <f t="shared" si="19"/>
        <v>0</v>
      </c>
      <c r="R97" s="14">
        <f t="shared" si="20"/>
        <v>0</v>
      </c>
      <c r="S97" s="14">
        <f t="shared" si="21"/>
        <v>57.179036556833125</v>
      </c>
      <c r="T97" t="str">
        <f>IF(MOD(C97-Settings!$B$32,Settings!$B$33)&lt;Settings!$B$30,"Up","Down")</f>
        <v>Up</v>
      </c>
      <c r="U97" s="15">
        <f>IF(OR(I97&gt;Settings!$B$30,O97&gt;Settings!$B$37),0,1)</f>
        <v>1</v>
      </c>
      <c r="V97" s="15">
        <f>IF(AND(U97=1,O97&lt;=Settings!$B$36),1,0)</f>
        <v>1</v>
      </c>
    </row>
    <row r="98" spans="1:22" x14ac:dyDescent="0.25">
      <c r="A98">
        <v>1</v>
      </c>
      <c r="B98">
        <v>93</v>
      </c>
      <c r="C98" s="13">
        <f>Arrivals!F98</f>
        <v>5561.4444598137807</v>
      </c>
      <c r="D98" s="13">
        <f>Arrivals!J98</f>
        <v>7.973866060152849</v>
      </c>
      <c r="E98" s="14">
        <f t="shared" si="22"/>
        <v>5588.1528114884559</v>
      </c>
      <c r="F98" s="14">
        <f t="shared" si="13"/>
        <v>5588.1528114884559</v>
      </c>
      <c r="G98" s="14">
        <f t="shared" si="14"/>
        <v>5596.1266775486083</v>
      </c>
      <c r="H98" s="13">
        <f>Arrivals!L98</f>
        <v>75</v>
      </c>
      <c r="I98" s="14">
        <f>H98*8/Settings!$B$28+Settings!$B$29</f>
        <v>6.02</v>
      </c>
      <c r="J98" s="14">
        <f t="shared" si="23"/>
        <v>5594.1728114884563</v>
      </c>
      <c r="K98" s="14">
        <f t="shared" si="15"/>
        <v>5596.1266775486083</v>
      </c>
      <c r="L98" s="14">
        <f>MOD(K98-Settings!$B$32,Settings!$B$33)</f>
        <v>556.12667754860831</v>
      </c>
      <c r="M98" s="14">
        <f>IF(L98&lt;Settings!$B$30,IF(Settings!$B$30-L98&gt;=I98,K98,K98+(Settings!$B$30-L98)+Settings!$B$31),K98+(Settings!$B$33-L98))</f>
        <v>5596.1266775486083</v>
      </c>
      <c r="N98" s="14">
        <f t="shared" si="16"/>
        <v>5602.1466775486087</v>
      </c>
      <c r="O98" s="14">
        <f t="shared" si="17"/>
        <v>40.702217734828082</v>
      </c>
      <c r="P98" s="14">
        <f t="shared" si="18"/>
        <v>26.708351674675214</v>
      </c>
      <c r="Q98" s="14">
        <f t="shared" si="19"/>
        <v>0</v>
      </c>
      <c r="R98" s="14">
        <f t="shared" si="20"/>
        <v>0</v>
      </c>
      <c r="S98" s="14">
        <f t="shared" si="21"/>
        <v>26.708351674675214</v>
      </c>
      <c r="T98" t="str">
        <f>IF(MOD(C98-Settings!$B$32,Settings!$B$33)&lt;Settings!$B$30,"Up","Down")</f>
        <v>Up</v>
      </c>
      <c r="U98" s="15">
        <f>IF(OR(I98&gt;Settings!$B$30,O98&gt;Settings!$B$37),0,1)</f>
        <v>1</v>
      </c>
      <c r="V98" s="15">
        <f>IF(AND(U98=1,O98&lt;=Settings!$B$36),1,0)</f>
        <v>1</v>
      </c>
    </row>
    <row r="99" spans="1:22" x14ac:dyDescent="0.25">
      <c r="A99">
        <v>1</v>
      </c>
      <c r="B99">
        <v>94</v>
      </c>
      <c r="C99" s="13">
        <f>Arrivals!F99</f>
        <v>5588.4512100038037</v>
      </c>
      <c r="D99" s="13">
        <f>Arrivals!J99</f>
        <v>2.4624393303774048</v>
      </c>
      <c r="E99" s="14">
        <f t="shared" si="22"/>
        <v>5596.1266775486083</v>
      </c>
      <c r="F99" s="14">
        <f t="shared" si="13"/>
        <v>5596.1266775486083</v>
      </c>
      <c r="G99" s="14">
        <f t="shared" si="14"/>
        <v>5598.5891168789858</v>
      </c>
      <c r="H99" s="13">
        <f>Arrivals!L99</f>
        <v>75</v>
      </c>
      <c r="I99" s="14">
        <f>H99*8/Settings!$B$28+Settings!$B$29</f>
        <v>6.02</v>
      </c>
      <c r="J99" s="14">
        <f t="shared" si="23"/>
        <v>5602.1466775486087</v>
      </c>
      <c r="K99" s="14">
        <f t="shared" si="15"/>
        <v>5602.1466775486087</v>
      </c>
      <c r="L99" s="14">
        <f>MOD(K99-Settings!$B$32,Settings!$B$33)</f>
        <v>562.14667754860875</v>
      </c>
      <c r="M99" s="14">
        <f>IF(L99&lt;Settings!$B$30,IF(Settings!$B$30-L99&gt;=I99,K99,K99+(Settings!$B$30-L99)+Settings!$B$31),K99+(Settings!$B$33-L99))</f>
        <v>5602.1466775486087</v>
      </c>
      <c r="N99" s="14">
        <f t="shared" si="16"/>
        <v>5608.1666775486092</v>
      </c>
      <c r="O99" s="14">
        <f t="shared" si="17"/>
        <v>19.715467544805506</v>
      </c>
      <c r="P99" s="14">
        <f t="shared" si="18"/>
        <v>7.6754675448046328</v>
      </c>
      <c r="Q99" s="14">
        <f t="shared" si="19"/>
        <v>3.5575606696229443</v>
      </c>
      <c r="R99" s="14">
        <f t="shared" si="20"/>
        <v>0</v>
      </c>
      <c r="S99" s="14">
        <f t="shared" si="21"/>
        <v>11.233028214427577</v>
      </c>
      <c r="T99" t="str">
        <f>IF(MOD(C99-Settings!$B$32,Settings!$B$33)&lt;Settings!$B$30,"Up","Down")</f>
        <v>Up</v>
      </c>
      <c r="U99" s="15">
        <f>IF(OR(I99&gt;Settings!$B$30,O99&gt;Settings!$B$37),0,1)</f>
        <v>1</v>
      </c>
      <c r="V99" s="15">
        <f>IF(AND(U99=1,O99&lt;=Settings!$B$36),1,0)</f>
        <v>1</v>
      </c>
    </row>
    <row r="100" spans="1:22" x14ac:dyDescent="0.25">
      <c r="A100">
        <v>1</v>
      </c>
      <c r="B100">
        <v>95</v>
      </c>
      <c r="C100" s="13">
        <f>Arrivals!F100</f>
        <v>5641.8361492126614</v>
      </c>
      <c r="D100" s="13">
        <f>Arrivals!J100</f>
        <v>6.6193377517790725E-2</v>
      </c>
      <c r="E100" s="14">
        <f t="shared" si="22"/>
        <v>5598.5891168789858</v>
      </c>
      <c r="F100" s="14">
        <f t="shared" si="13"/>
        <v>5641.8361492126614</v>
      </c>
      <c r="G100" s="14">
        <f t="shared" si="14"/>
        <v>5641.9023425901796</v>
      </c>
      <c r="H100" s="13">
        <f>Arrivals!L100</f>
        <v>75</v>
      </c>
      <c r="I100" s="14">
        <f>H100*8/Settings!$B$28+Settings!$B$29</f>
        <v>6.02</v>
      </c>
      <c r="J100" s="14">
        <f t="shared" si="23"/>
        <v>5608.1666775486092</v>
      </c>
      <c r="K100" s="14">
        <f t="shared" si="15"/>
        <v>5641.9023425901796</v>
      </c>
      <c r="L100" s="14">
        <f>MOD(K100-Settings!$B$32,Settings!$B$33)</f>
        <v>601.90234259017961</v>
      </c>
      <c r="M100" s="14">
        <f>IF(L100&lt;Settings!$B$30,IF(Settings!$B$30-L100&gt;=I100,K100,K100+(Settings!$B$30-L100)+Settings!$B$31),K100+(Settings!$B$33-L100))</f>
        <v>5760</v>
      </c>
      <c r="N100" s="14">
        <f t="shared" si="16"/>
        <v>5766.02</v>
      </c>
      <c r="O100" s="14">
        <f t="shared" si="17"/>
        <v>124.183850787339</v>
      </c>
      <c r="P100" s="14">
        <f t="shared" si="18"/>
        <v>0</v>
      </c>
      <c r="Q100" s="14">
        <f t="shared" si="19"/>
        <v>0</v>
      </c>
      <c r="R100" s="14">
        <f t="shared" si="20"/>
        <v>118.09765740982039</v>
      </c>
      <c r="S100" s="14">
        <f t="shared" si="21"/>
        <v>118.09765740982039</v>
      </c>
      <c r="T100" t="str">
        <f>IF(MOD(C100-Settings!$B$32,Settings!$B$33)&lt;Settings!$B$30,"Up","Down")</f>
        <v>Down</v>
      </c>
      <c r="U100" s="15">
        <f>IF(OR(I100&gt;Settings!$B$30,O100&gt;Settings!$B$37),0,1)</f>
        <v>1</v>
      </c>
      <c r="V100" s="15">
        <f>IF(AND(U100=1,O100&lt;=Settings!$B$36),1,0)</f>
        <v>0</v>
      </c>
    </row>
    <row r="101" spans="1:22" x14ac:dyDescent="0.25">
      <c r="A101">
        <v>1</v>
      </c>
      <c r="B101">
        <v>96</v>
      </c>
      <c r="C101" s="13">
        <f>Arrivals!F101</f>
        <v>5670.1401684463008</v>
      </c>
      <c r="D101" s="13">
        <f>Arrivals!J101</f>
        <v>7.2641226840252013</v>
      </c>
      <c r="E101" s="14">
        <f t="shared" si="22"/>
        <v>5641.9023425901796</v>
      </c>
      <c r="F101" s="14">
        <f t="shared" si="13"/>
        <v>5670.1401684463008</v>
      </c>
      <c r="G101" s="14">
        <f t="shared" si="14"/>
        <v>5677.4042911303259</v>
      </c>
      <c r="H101" s="13">
        <f>Arrivals!L101</f>
        <v>75</v>
      </c>
      <c r="I101" s="14">
        <f>H101*8/Settings!$B$28+Settings!$B$29</f>
        <v>6.02</v>
      </c>
      <c r="J101" s="14">
        <f t="shared" si="23"/>
        <v>5766.02</v>
      </c>
      <c r="K101" s="14">
        <f t="shared" si="15"/>
        <v>5766.02</v>
      </c>
      <c r="L101" s="14">
        <f>MOD(K101-Settings!$B$32,Settings!$B$33)</f>
        <v>6.0200000000004366</v>
      </c>
      <c r="M101" s="14">
        <f>IF(L101&lt;Settings!$B$30,IF(Settings!$B$30-L101&gt;=I101,K101,K101+(Settings!$B$30-L101)+Settings!$B$31),K101+(Settings!$B$33-L101))</f>
        <v>5766.02</v>
      </c>
      <c r="N101" s="14">
        <f t="shared" si="16"/>
        <v>5772.0400000000009</v>
      </c>
      <c r="O101" s="14">
        <f t="shared" si="17"/>
        <v>101.8998315537001</v>
      </c>
      <c r="P101" s="14">
        <f t="shared" si="18"/>
        <v>0</v>
      </c>
      <c r="Q101" s="14">
        <f t="shared" si="19"/>
        <v>88.615708869674563</v>
      </c>
      <c r="R101" s="14">
        <f t="shared" si="20"/>
        <v>0</v>
      </c>
      <c r="S101" s="14">
        <f t="shared" si="21"/>
        <v>88.615708869674563</v>
      </c>
      <c r="T101" t="str">
        <f>IF(MOD(C101-Settings!$B$32,Settings!$B$33)&lt;Settings!$B$30,"Up","Down")</f>
        <v>Down</v>
      </c>
      <c r="U101" s="15">
        <f>IF(OR(I101&gt;Settings!$B$30,O101&gt;Settings!$B$37),0,1)</f>
        <v>1</v>
      </c>
      <c r="V101" s="15">
        <f>IF(AND(U101=1,O101&lt;=Settings!$B$36),1,0)</f>
        <v>1</v>
      </c>
    </row>
    <row r="102" spans="1:22" x14ac:dyDescent="0.25">
      <c r="A102">
        <v>1</v>
      </c>
      <c r="B102">
        <v>97</v>
      </c>
      <c r="C102" s="13">
        <f>Arrivals!F102</f>
        <v>5761.5679934948439</v>
      </c>
      <c r="D102" s="13">
        <f>Arrivals!J102</f>
        <v>3.9369229820769149</v>
      </c>
      <c r="E102" s="14">
        <f t="shared" si="22"/>
        <v>5677.4042911303259</v>
      </c>
      <c r="F102" s="14">
        <f t="shared" si="13"/>
        <v>5761.5679934948439</v>
      </c>
      <c r="G102" s="14">
        <f t="shared" si="14"/>
        <v>5765.5049164769207</v>
      </c>
      <c r="H102" s="13">
        <f>Arrivals!L102</f>
        <v>75</v>
      </c>
      <c r="I102" s="14">
        <f>H102*8/Settings!$B$28+Settings!$B$29</f>
        <v>6.02</v>
      </c>
      <c r="J102" s="14">
        <f t="shared" si="23"/>
        <v>5772.0400000000009</v>
      </c>
      <c r="K102" s="14">
        <f t="shared" si="15"/>
        <v>5772.0400000000009</v>
      </c>
      <c r="L102" s="14">
        <f>MOD(K102-Settings!$B$32,Settings!$B$33)</f>
        <v>12.040000000000873</v>
      </c>
      <c r="M102" s="14">
        <f>IF(L102&lt;Settings!$B$30,IF(Settings!$B$30-L102&gt;=I102,K102,K102+(Settings!$B$30-L102)+Settings!$B$31),K102+(Settings!$B$33-L102))</f>
        <v>5772.0400000000009</v>
      </c>
      <c r="N102" s="14">
        <f t="shared" si="16"/>
        <v>5778.0600000000013</v>
      </c>
      <c r="O102" s="14">
        <f t="shared" si="17"/>
        <v>16.492006505157406</v>
      </c>
      <c r="P102" s="14">
        <f t="shared" si="18"/>
        <v>0</v>
      </c>
      <c r="Q102" s="14">
        <f t="shared" si="19"/>
        <v>6.5350835230801749</v>
      </c>
      <c r="R102" s="14">
        <f t="shared" si="20"/>
        <v>0</v>
      </c>
      <c r="S102" s="14">
        <f t="shared" si="21"/>
        <v>6.5350835230801749</v>
      </c>
      <c r="T102" t="str">
        <f>IF(MOD(C102-Settings!$B$32,Settings!$B$33)&lt;Settings!$B$30,"Up","Down")</f>
        <v>Up</v>
      </c>
      <c r="U102" s="15">
        <f>IF(OR(I102&gt;Settings!$B$30,O102&gt;Settings!$B$37),0,1)</f>
        <v>1</v>
      </c>
      <c r="V102" s="15">
        <f>IF(AND(U102=1,O102&lt;=Settings!$B$36),1,0)</f>
        <v>1</v>
      </c>
    </row>
    <row r="103" spans="1:22" x14ac:dyDescent="0.25">
      <c r="A103">
        <v>1</v>
      </c>
      <c r="B103">
        <v>98</v>
      </c>
      <c r="C103" s="13">
        <f>Arrivals!F103</f>
        <v>5764.0496037966868</v>
      </c>
      <c r="D103" s="13">
        <f>Arrivals!J103</f>
        <v>18.72290926455727</v>
      </c>
      <c r="E103" s="14">
        <f t="shared" ref="E103:E125" si="24">G102</f>
        <v>5765.5049164769207</v>
      </c>
      <c r="F103" s="14">
        <f t="shared" si="13"/>
        <v>5765.5049164769207</v>
      </c>
      <c r="G103" s="14">
        <f t="shared" si="14"/>
        <v>5784.2278257414782</v>
      </c>
      <c r="H103" s="13">
        <f>Arrivals!L103</f>
        <v>75</v>
      </c>
      <c r="I103" s="14">
        <f>H103*8/Settings!$B$28+Settings!$B$29</f>
        <v>6.02</v>
      </c>
      <c r="J103" s="14">
        <f t="shared" ref="J103:J125" si="25">N102</f>
        <v>5778.0600000000013</v>
      </c>
      <c r="K103" s="14">
        <f t="shared" si="15"/>
        <v>5784.2278257414782</v>
      </c>
      <c r="L103" s="14">
        <f>MOD(K103-Settings!$B$32,Settings!$B$33)</f>
        <v>24.227825741478227</v>
      </c>
      <c r="M103" s="14">
        <f>IF(L103&lt;Settings!$B$30,IF(Settings!$B$30-L103&gt;=I103,K103,K103+(Settings!$B$30-L103)+Settings!$B$31),K103+(Settings!$B$33-L103))</f>
        <v>5784.2278257414782</v>
      </c>
      <c r="N103" s="14">
        <f t="shared" si="16"/>
        <v>5790.2478257414787</v>
      </c>
      <c r="O103" s="14">
        <f t="shared" si="17"/>
        <v>26.19822194479184</v>
      </c>
      <c r="P103" s="14">
        <f t="shared" si="18"/>
        <v>1.4553126802338738</v>
      </c>
      <c r="Q103" s="14">
        <f t="shared" si="19"/>
        <v>0</v>
      </c>
      <c r="R103" s="14">
        <f t="shared" si="20"/>
        <v>0</v>
      </c>
      <c r="S103" s="14">
        <f t="shared" si="21"/>
        <v>1.4553126802338738</v>
      </c>
      <c r="T103" t="str">
        <f>IF(MOD(C103-Settings!$B$32,Settings!$B$33)&lt;Settings!$B$30,"Up","Down")</f>
        <v>Up</v>
      </c>
      <c r="U103" s="15">
        <f>IF(OR(I103&gt;Settings!$B$30,O103&gt;Settings!$B$37),0,1)</f>
        <v>1</v>
      </c>
      <c r="V103" s="15">
        <f>IF(AND(U103=1,O103&lt;=Settings!$B$36),1,0)</f>
        <v>1</v>
      </c>
    </row>
    <row r="104" spans="1:22" x14ac:dyDescent="0.25">
      <c r="A104">
        <v>1</v>
      </c>
      <c r="B104">
        <v>99</v>
      </c>
      <c r="C104" s="13">
        <f>Arrivals!F104</f>
        <v>5958.704137761677</v>
      </c>
      <c r="D104" s="13">
        <f>Arrivals!J104</f>
        <v>1.2534265336796535</v>
      </c>
      <c r="E104" s="14">
        <f t="shared" si="24"/>
        <v>5784.2278257414782</v>
      </c>
      <c r="F104" s="14">
        <f t="shared" si="13"/>
        <v>5958.704137761677</v>
      </c>
      <c r="G104" s="14">
        <f t="shared" si="14"/>
        <v>5959.9575642953569</v>
      </c>
      <c r="H104" s="13">
        <f>Arrivals!L104</f>
        <v>75</v>
      </c>
      <c r="I104" s="14">
        <f>H104*8/Settings!$B$28+Settings!$B$29</f>
        <v>6.02</v>
      </c>
      <c r="J104" s="14">
        <f t="shared" si="25"/>
        <v>5790.2478257414787</v>
      </c>
      <c r="K104" s="14">
        <f t="shared" si="15"/>
        <v>5959.9575642953569</v>
      </c>
      <c r="L104" s="14">
        <f>MOD(K104-Settings!$B$32,Settings!$B$33)</f>
        <v>199.95756429535686</v>
      </c>
      <c r="M104" s="14">
        <f>IF(L104&lt;Settings!$B$30,IF(Settings!$B$30-L104&gt;=I104,K104,K104+(Settings!$B$30-L104)+Settings!$B$31),K104+(Settings!$B$33-L104))</f>
        <v>5959.9575642953569</v>
      </c>
      <c r="N104" s="14">
        <f t="shared" si="16"/>
        <v>5965.9775642953573</v>
      </c>
      <c r="O104" s="14">
        <f t="shared" si="17"/>
        <v>7.2734265336803219</v>
      </c>
      <c r="P104" s="14">
        <f t="shared" si="18"/>
        <v>0</v>
      </c>
      <c r="Q104" s="14">
        <f t="shared" si="19"/>
        <v>0</v>
      </c>
      <c r="R104" s="14">
        <f t="shared" si="20"/>
        <v>0</v>
      </c>
      <c r="S104" s="14">
        <f t="shared" si="21"/>
        <v>0</v>
      </c>
      <c r="T104" t="str">
        <f>IF(MOD(C104-Settings!$B$32,Settings!$B$33)&lt;Settings!$B$30,"Up","Down")</f>
        <v>Up</v>
      </c>
      <c r="U104" s="15">
        <f>IF(OR(I104&gt;Settings!$B$30,O104&gt;Settings!$B$37),0,1)</f>
        <v>1</v>
      </c>
      <c r="V104" s="15">
        <f>IF(AND(U104=1,O104&lt;=Settings!$B$36),1,0)</f>
        <v>1</v>
      </c>
    </row>
    <row r="105" spans="1:22" x14ac:dyDescent="0.25">
      <c r="A105">
        <v>1</v>
      </c>
      <c r="B105">
        <v>100</v>
      </c>
      <c r="C105" s="13">
        <f>Arrivals!F105</f>
        <v>6007.8070572410652</v>
      </c>
      <c r="D105" s="13">
        <f>Arrivals!J105</f>
        <v>37.073068223870123</v>
      </c>
      <c r="E105" s="14">
        <f t="shared" si="24"/>
        <v>5959.9575642953569</v>
      </c>
      <c r="F105" s="14">
        <f t="shared" si="13"/>
        <v>6007.8070572410652</v>
      </c>
      <c r="G105" s="14">
        <f t="shared" si="14"/>
        <v>6044.8801254649352</v>
      </c>
      <c r="H105" s="13">
        <f>Arrivals!L105</f>
        <v>75</v>
      </c>
      <c r="I105" s="14">
        <f>H105*8/Settings!$B$28+Settings!$B$29</f>
        <v>6.02</v>
      </c>
      <c r="J105" s="14">
        <f t="shared" si="25"/>
        <v>5965.9775642953573</v>
      </c>
      <c r="K105" s="14">
        <f t="shared" si="15"/>
        <v>6044.8801254649352</v>
      </c>
      <c r="L105" s="14">
        <f>MOD(K105-Settings!$B$32,Settings!$B$33)</f>
        <v>284.88012546493519</v>
      </c>
      <c r="M105" s="14">
        <f>IF(L105&lt;Settings!$B$30,IF(Settings!$B$30-L105&gt;=I105,K105,K105+(Settings!$B$30-L105)+Settings!$B$31),K105+(Settings!$B$33-L105))</f>
        <v>6044.8801254649352</v>
      </c>
      <c r="N105" s="14">
        <f t="shared" si="16"/>
        <v>6050.9001254649356</v>
      </c>
      <c r="O105" s="14">
        <f t="shared" si="17"/>
        <v>43.093068223870432</v>
      </c>
      <c r="P105" s="14">
        <f t="shared" si="18"/>
        <v>0</v>
      </c>
      <c r="Q105" s="14">
        <f t="shared" si="19"/>
        <v>0</v>
      </c>
      <c r="R105" s="14">
        <f t="shared" si="20"/>
        <v>0</v>
      </c>
      <c r="S105" s="14">
        <f t="shared" si="21"/>
        <v>0</v>
      </c>
      <c r="T105" t="str">
        <f>IF(MOD(C105-Settings!$B$32,Settings!$B$33)&lt;Settings!$B$30,"Up","Down")</f>
        <v>Up</v>
      </c>
      <c r="U105" s="15">
        <f>IF(OR(I105&gt;Settings!$B$30,O105&gt;Settings!$B$37),0,1)</f>
        <v>1</v>
      </c>
      <c r="V105" s="15">
        <f>IF(AND(U105=1,O105&lt;=Settings!$B$36),1,0)</f>
        <v>1</v>
      </c>
    </row>
    <row r="106" spans="1:22" x14ac:dyDescent="0.25">
      <c r="A106">
        <v>1</v>
      </c>
      <c r="B106">
        <v>101</v>
      </c>
      <c r="C106" s="13">
        <f>Arrivals!F106</f>
        <v>6075.8824532754461</v>
      </c>
      <c r="D106" s="13">
        <f>Arrivals!J106</f>
        <v>19.726340786723089</v>
      </c>
      <c r="E106" s="14">
        <f t="shared" si="24"/>
        <v>6044.8801254649352</v>
      </c>
      <c r="F106" s="14">
        <f t="shared" si="13"/>
        <v>6075.8824532754461</v>
      </c>
      <c r="G106" s="14">
        <f t="shared" si="14"/>
        <v>6095.6087940621692</v>
      </c>
      <c r="H106" s="13">
        <f>Arrivals!L106</f>
        <v>75</v>
      </c>
      <c r="I106" s="14">
        <f>H106*8/Settings!$B$28+Settings!$B$29</f>
        <v>6.02</v>
      </c>
      <c r="J106" s="14">
        <f t="shared" si="25"/>
        <v>6050.9001254649356</v>
      </c>
      <c r="K106" s="14">
        <f t="shared" si="15"/>
        <v>6095.6087940621692</v>
      </c>
      <c r="L106" s="14">
        <f>MOD(K106-Settings!$B$32,Settings!$B$33)</f>
        <v>335.60879406216918</v>
      </c>
      <c r="M106" s="14">
        <f>IF(L106&lt;Settings!$B$30,IF(Settings!$B$30-L106&gt;=I106,K106,K106+(Settings!$B$30-L106)+Settings!$B$31),K106+(Settings!$B$33-L106))</f>
        <v>6095.6087940621692</v>
      </c>
      <c r="N106" s="14">
        <f t="shared" si="16"/>
        <v>6101.6287940621696</v>
      </c>
      <c r="O106" s="14">
        <f t="shared" si="17"/>
        <v>25.746340786723522</v>
      </c>
      <c r="P106" s="14">
        <f t="shared" si="18"/>
        <v>0</v>
      </c>
      <c r="Q106" s="14">
        <f t="shared" si="19"/>
        <v>0</v>
      </c>
      <c r="R106" s="14">
        <f t="shared" si="20"/>
        <v>0</v>
      </c>
      <c r="S106" s="14">
        <f t="shared" si="21"/>
        <v>0</v>
      </c>
      <c r="T106" t="str">
        <f>IF(MOD(C106-Settings!$B$32,Settings!$B$33)&lt;Settings!$B$30,"Up","Down")</f>
        <v>Up</v>
      </c>
      <c r="U106" s="15">
        <f>IF(OR(I106&gt;Settings!$B$30,O106&gt;Settings!$B$37),0,1)</f>
        <v>1</v>
      </c>
      <c r="V106" s="15">
        <f>IF(AND(U106=1,O106&lt;=Settings!$B$36),1,0)</f>
        <v>1</v>
      </c>
    </row>
    <row r="107" spans="1:22" x14ac:dyDescent="0.25">
      <c r="A107">
        <v>1</v>
      </c>
      <c r="B107">
        <v>102</v>
      </c>
      <c r="C107" s="13">
        <f>Arrivals!F107</f>
        <v>6137.6361417077587</v>
      </c>
      <c r="D107" s="13">
        <f>Arrivals!J107</f>
        <v>5.045554454246254</v>
      </c>
      <c r="E107" s="14">
        <f t="shared" si="24"/>
        <v>6095.6087940621692</v>
      </c>
      <c r="F107" s="14">
        <f t="shared" si="13"/>
        <v>6137.6361417077587</v>
      </c>
      <c r="G107" s="14">
        <f t="shared" si="14"/>
        <v>6142.6816961620052</v>
      </c>
      <c r="H107" s="13">
        <f>Arrivals!L107</f>
        <v>75</v>
      </c>
      <c r="I107" s="14">
        <f>H107*8/Settings!$B$28+Settings!$B$29</f>
        <v>6.02</v>
      </c>
      <c r="J107" s="14">
        <f t="shared" si="25"/>
        <v>6101.6287940621696</v>
      </c>
      <c r="K107" s="14">
        <f t="shared" si="15"/>
        <v>6142.6816961620052</v>
      </c>
      <c r="L107" s="14">
        <f>MOD(K107-Settings!$B$32,Settings!$B$33)</f>
        <v>382.68169616200521</v>
      </c>
      <c r="M107" s="14">
        <f>IF(L107&lt;Settings!$B$30,IF(Settings!$B$30-L107&gt;=I107,K107,K107+(Settings!$B$30-L107)+Settings!$B$31),K107+(Settings!$B$33-L107))</f>
        <v>6142.6816961620052</v>
      </c>
      <c r="N107" s="14">
        <f t="shared" si="16"/>
        <v>6148.7016961620056</v>
      </c>
      <c r="O107" s="14">
        <f t="shared" si="17"/>
        <v>11.065554454246922</v>
      </c>
      <c r="P107" s="14">
        <f t="shared" si="18"/>
        <v>0</v>
      </c>
      <c r="Q107" s="14">
        <f t="shared" si="19"/>
        <v>0</v>
      </c>
      <c r="R107" s="14">
        <f t="shared" si="20"/>
        <v>0</v>
      </c>
      <c r="S107" s="14">
        <f t="shared" si="21"/>
        <v>0</v>
      </c>
      <c r="T107" t="str">
        <f>IF(MOD(C107-Settings!$B$32,Settings!$B$33)&lt;Settings!$B$30,"Up","Down")</f>
        <v>Up</v>
      </c>
      <c r="U107" s="15">
        <f>IF(OR(I107&gt;Settings!$B$30,O107&gt;Settings!$B$37),0,1)</f>
        <v>1</v>
      </c>
      <c r="V107" s="15">
        <f>IF(AND(U107=1,O107&lt;=Settings!$B$36),1,0)</f>
        <v>1</v>
      </c>
    </row>
    <row r="108" spans="1:22" x14ac:dyDescent="0.25">
      <c r="A108">
        <v>1</v>
      </c>
      <c r="B108">
        <v>103</v>
      </c>
      <c r="C108" s="13">
        <f>Arrivals!F108</f>
        <v>6147.4510107863998</v>
      </c>
      <c r="D108" s="13">
        <f>Arrivals!J108</f>
        <v>1.5941039024348185</v>
      </c>
      <c r="E108" s="14">
        <f t="shared" si="24"/>
        <v>6142.6816961620052</v>
      </c>
      <c r="F108" s="14">
        <f t="shared" si="13"/>
        <v>6147.4510107863998</v>
      </c>
      <c r="G108" s="14">
        <f t="shared" si="14"/>
        <v>6149.0451146888345</v>
      </c>
      <c r="H108" s="13">
        <f>Arrivals!L108</f>
        <v>75</v>
      </c>
      <c r="I108" s="14">
        <f>H108*8/Settings!$B$28+Settings!$B$29</f>
        <v>6.02</v>
      </c>
      <c r="J108" s="14">
        <f t="shared" si="25"/>
        <v>6148.7016961620056</v>
      </c>
      <c r="K108" s="14">
        <f t="shared" si="15"/>
        <v>6149.0451146888345</v>
      </c>
      <c r="L108" s="14">
        <f>MOD(K108-Settings!$B$32,Settings!$B$33)</f>
        <v>389.04511468883447</v>
      </c>
      <c r="M108" s="14">
        <f>IF(L108&lt;Settings!$B$30,IF(Settings!$B$30-L108&gt;=I108,K108,K108+(Settings!$B$30-L108)+Settings!$B$31),K108+(Settings!$B$33-L108))</f>
        <v>6149.0451146888345</v>
      </c>
      <c r="N108" s="14">
        <f t="shared" si="16"/>
        <v>6155.0651146888349</v>
      </c>
      <c r="O108" s="14">
        <f t="shared" si="17"/>
        <v>7.6141039024350903</v>
      </c>
      <c r="P108" s="14">
        <f t="shared" si="18"/>
        <v>0</v>
      </c>
      <c r="Q108" s="14">
        <f t="shared" si="19"/>
        <v>0</v>
      </c>
      <c r="R108" s="14">
        <f t="shared" si="20"/>
        <v>0</v>
      </c>
      <c r="S108" s="14">
        <f t="shared" si="21"/>
        <v>0</v>
      </c>
      <c r="T108" t="str">
        <f>IF(MOD(C108-Settings!$B$32,Settings!$B$33)&lt;Settings!$B$30,"Up","Down")</f>
        <v>Up</v>
      </c>
      <c r="U108" s="15">
        <f>IF(OR(I108&gt;Settings!$B$30,O108&gt;Settings!$B$37),0,1)</f>
        <v>1</v>
      </c>
      <c r="V108" s="15">
        <f>IF(AND(U108=1,O108&lt;=Settings!$B$36),1,0)</f>
        <v>1</v>
      </c>
    </row>
    <row r="109" spans="1:22" x14ac:dyDescent="0.25">
      <c r="A109">
        <v>1</v>
      </c>
      <c r="B109">
        <v>104</v>
      </c>
      <c r="C109" s="13">
        <f>Arrivals!F109</f>
        <v>6162.1123551701039</v>
      </c>
      <c r="D109" s="13">
        <f>Arrivals!J109</f>
        <v>15.850161233239387</v>
      </c>
      <c r="E109" s="14">
        <f t="shared" si="24"/>
        <v>6149.0451146888345</v>
      </c>
      <c r="F109" s="14">
        <f t="shared" si="13"/>
        <v>6162.1123551701039</v>
      </c>
      <c r="G109" s="14">
        <f t="shared" si="14"/>
        <v>6177.9625164033432</v>
      </c>
      <c r="H109" s="13">
        <f>Arrivals!L109</f>
        <v>75</v>
      </c>
      <c r="I109" s="14">
        <f>H109*8/Settings!$B$28+Settings!$B$29</f>
        <v>6.02</v>
      </c>
      <c r="J109" s="14">
        <f t="shared" si="25"/>
        <v>6155.0651146888349</v>
      </c>
      <c r="K109" s="14">
        <f t="shared" si="15"/>
        <v>6177.9625164033432</v>
      </c>
      <c r="L109" s="14">
        <f>MOD(K109-Settings!$B$32,Settings!$B$33)</f>
        <v>417.96251640334322</v>
      </c>
      <c r="M109" s="14">
        <f>IF(L109&lt;Settings!$B$30,IF(Settings!$B$30-L109&gt;=I109,K109,K109+(Settings!$B$30-L109)+Settings!$B$31),K109+(Settings!$B$33-L109))</f>
        <v>6177.9625164033432</v>
      </c>
      <c r="N109" s="14">
        <f t="shared" si="16"/>
        <v>6183.9825164033437</v>
      </c>
      <c r="O109" s="14">
        <f t="shared" si="17"/>
        <v>21.870161233239742</v>
      </c>
      <c r="P109" s="14">
        <f t="shared" si="18"/>
        <v>0</v>
      </c>
      <c r="Q109" s="14">
        <f t="shared" si="19"/>
        <v>0</v>
      </c>
      <c r="R109" s="14">
        <f t="shared" si="20"/>
        <v>0</v>
      </c>
      <c r="S109" s="14">
        <f t="shared" si="21"/>
        <v>0</v>
      </c>
      <c r="T109" t="str">
        <f>IF(MOD(C109-Settings!$B$32,Settings!$B$33)&lt;Settings!$B$30,"Up","Down")</f>
        <v>Up</v>
      </c>
      <c r="U109" s="15">
        <f>IF(OR(I109&gt;Settings!$B$30,O109&gt;Settings!$B$37),0,1)</f>
        <v>1</v>
      </c>
      <c r="V109" s="15">
        <f>IF(AND(U109=1,O109&lt;=Settings!$B$36),1,0)</f>
        <v>1</v>
      </c>
    </row>
    <row r="110" spans="1:22" x14ac:dyDescent="0.25">
      <c r="A110">
        <v>1</v>
      </c>
      <c r="B110">
        <v>105</v>
      </c>
      <c r="C110" s="13">
        <f>Arrivals!F110</f>
        <v>6218.1347222226805</v>
      </c>
      <c r="D110" s="13">
        <f>Arrivals!J110</f>
        <v>0.70614976911733962</v>
      </c>
      <c r="E110" s="14">
        <f t="shared" si="24"/>
        <v>6177.9625164033432</v>
      </c>
      <c r="F110" s="14">
        <f t="shared" si="13"/>
        <v>6218.1347222226805</v>
      </c>
      <c r="G110" s="14">
        <f t="shared" si="14"/>
        <v>6218.8408719917979</v>
      </c>
      <c r="H110" s="13">
        <f>Arrivals!L110</f>
        <v>75</v>
      </c>
      <c r="I110" s="14">
        <f>H110*8/Settings!$B$28+Settings!$B$29</f>
        <v>6.02</v>
      </c>
      <c r="J110" s="14">
        <f t="shared" si="25"/>
        <v>6183.9825164033437</v>
      </c>
      <c r="K110" s="14">
        <f t="shared" si="15"/>
        <v>6218.8408719917979</v>
      </c>
      <c r="L110" s="14">
        <f>MOD(K110-Settings!$B$32,Settings!$B$33)</f>
        <v>458.84087199179794</v>
      </c>
      <c r="M110" s="14">
        <f>IF(L110&lt;Settings!$B$30,IF(Settings!$B$30-L110&gt;=I110,K110,K110+(Settings!$B$30-L110)+Settings!$B$31),K110+(Settings!$B$33-L110))</f>
        <v>6218.8408719917979</v>
      </c>
      <c r="N110" s="14">
        <f t="shared" si="16"/>
        <v>6224.8608719917984</v>
      </c>
      <c r="O110" s="14">
        <f t="shared" si="17"/>
        <v>6.7261497691179102</v>
      </c>
      <c r="P110" s="14">
        <f t="shared" si="18"/>
        <v>0</v>
      </c>
      <c r="Q110" s="14">
        <f t="shared" si="19"/>
        <v>0</v>
      </c>
      <c r="R110" s="14">
        <f t="shared" si="20"/>
        <v>0</v>
      </c>
      <c r="S110" s="14">
        <f t="shared" si="21"/>
        <v>0</v>
      </c>
      <c r="T110" t="str">
        <f>IF(MOD(C110-Settings!$B$32,Settings!$B$33)&lt;Settings!$B$30,"Up","Down")</f>
        <v>Up</v>
      </c>
      <c r="U110" s="15">
        <f>IF(OR(I110&gt;Settings!$B$30,O110&gt;Settings!$B$37),0,1)</f>
        <v>1</v>
      </c>
      <c r="V110" s="15">
        <f>IF(AND(U110=1,O110&lt;=Settings!$B$36),1,0)</f>
        <v>1</v>
      </c>
    </row>
    <row r="111" spans="1:22" x14ac:dyDescent="0.25">
      <c r="A111">
        <v>1</v>
      </c>
      <c r="B111">
        <v>106</v>
      </c>
      <c r="C111" s="13">
        <f>Arrivals!F111</f>
        <v>6236.7344232047299</v>
      </c>
      <c r="D111" s="13">
        <f>Arrivals!J111</f>
        <v>7.944660379844068</v>
      </c>
      <c r="E111" s="14">
        <f t="shared" si="24"/>
        <v>6218.8408719917979</v>
      </c>
      <c r="F111" s="14">
        <f t="shared" si="13"/>
        <v>6236.7344232047299</v>
      </c>
      <c r="G111" s="14">
        <f t="shared" si="14"/>
        <v>6244.6790835845741</v>
      </c>
      <c r="H111" s="13">
        <f>Arrivals!L111</f>
        <v>75</v>
      </c>
      <c r="I111" s="14">
        <f>H111*8/Settings!$B$28+Settings!$B$29</f>
        <v>6.02</v>
      </c>
      <c r="J111" s="14">
        <f t="shared" si="25"/>
        <v>6224.8608719917984</v>
      </c>
      <c r="K111" s="14">
        <f t="shared" si="15"/>
        <v>6244.6790835845741</v>
      </c>
      <c r="L111" s="14">
        <f>MOD(K111-Settings!$B$32,Settings!$B$33)</f>
        <v>484.67908358457407</v>
      </c>
      <c r="M111" s="14">
        <f>IF(L111&lt;Settings!$B$30,IF(Settings!$B$30-L111&gt;=I111,K111,K111+(Settings!$B$30-L111)+Settings!$B$31),K111+(Settings!$B$33-L111))</f>
        <v>6244.6790835845741</v>
      </c>
      <c r="N111" s="14">
        <f t="shared" si="16"/>
        <v>6250.6990835845745</v>
      </c>
      <c r="O111" s="14">
        <f t="shared" si="17"/>
        <v>13.964660379844645</v>
      </c>
      <c r="P111" s="14">
        <f t="shared" si="18"/>
        <v>0</v>
      </c>
      <c r="Q111" s="14">
        <f t="shared" si="19"/>
        <v>0</v>
      </c>
      <c r="R111" s="14">
        <f t="shared" si="20"/>
        <v>0</v>
      </c>
      <c r="S111" s="14">
        <f t="shared" si="21"/>
        <v>0</v>
      </c>
      <c r="T111" t="str">
        <f>IF(MOD(C111-Settings!$B$32,Settings!$B$33)&lt;Settings!$B$30,"Up","Down")</f>
        <v>Up</v>
      </c>
      <c r="U111" s="15">
        <f>IF(OR(I111&gt;Settings!$B$30,O111&gt;Settings!$B$37),0,1)</f>
        <v>1</v>
      </c>
      <c r="V111" s="15">
        <f>IF(AND(U111=1,O111&lt;=Settings!$B$36),1,0)</f>
        <v>1</v>
      </c>
    </row>
    <row r="112" spans="1:22" x14ac:dyDescent="0.25">
      <c r="A112">
        <v>1</v>
      </c>
      <c r="B112">
        <v>107</v>
      </c>
      <c r="C112" s="13">
        <f>Arrivals!F112</f>
        <v>6372.2905206494479</v>
      </c>
      <c r="D112" s="13">
        <f>Arrivals!J112</f>
        <v>1.4358991539016441</v>
      </c>
      <c r="E112" s="14">
        <f t="shared" si="24"/>
        <v>6244.6790835845741</v>
      </c>
      <c r="F112" s="14">
        <f t="shared" si="13"/>
        <v>6372.2905206494479</v>
      </c>
      <c r="G112" s="14">
        <f t="shared" si="14"/>
        <v>6373.7264198033499</v>
      </c>
      <c r="H112" s="13">
        <f>Arrivals!L112</f>
        <v>75</v>
      </c>
      <c r="I112" s="14">
        <f>H112*8/Settings!$B$28+Settings!$B$29</f>
        <v>6.02</v>
      </c>
      <c r="J112" s="14">
        <f t="shared" si="25"/>
        <v>6250.6990835845745</v>
      </c>
      <c r="K112" s="14">
        <f t="shared" si="15"/>
        <v>6373.7264198033499</v>
      </c>
      <c r="L112" s="14">
        <f>MOD(K112-Settings!$B$32,Settings!$B$33)</f>
        <v>613.72641980334993</v>
      </c>
      <c r="M112" s="14">
        <f>IF(L112&lt;Settings!$B$30,IF(Settings!$B$30-L112&gt;=I112,K112,K112+(Settings!$B$30-L112)+Settings!$B$31),K112+(Settings!$B$33-L112))</f>
        <v>6480</v>
      </c>
      <c r="N112" s="14">
        <f t="shared" si="16"/>
        <v>6486.02</v>
      </c>
      <c r="O112" s="14">
        <f t="shared" si="17"/>
        <v>113.72947935055254</v>
      </c>
      <c r="P112" s="14">
        <f t="shared" si="18"/>
        <v>0</v>
      </c>
      <c r="Q112" s="14">
        <f t="shared" si="19"/>
        <v>0</v>
      </c>
      <c r="R112" s="14">
        <f t="shared" si="20"/>
        <v>106.27358019665007</v>
      </c>
      <c r="S112" s="14">
        <f t="shared" si="21"/>
        <v>106.27358019665007</v>
      </c>
      <c r="T112" t="str">
        <f>IF(MOD(C112-Settings!$B$32,Settings!$B$33)&lt;Settings!$B$30,"Up","Down")</f>
        <v>Down</v>
      </c>
      <c r="U112" s="15">
        <f>IF(OR(I112&gt;Settings!$B$30,O112&gt;Settings!$B$37),0,1)</f>
        <v>1</v>
      </c>
      <c r="V112" s="15">
        <f>IF(AND(U112=1,O112&lt;=Settings!$B$36),1,0)</f>
        <v>1</v>
      </c>
    </row>
    <row r="113" spans="1:22" x14ac:dyDescent="0.25">
      <c r="A113">
        <v>1</v>
      </c>
      <c r="B113">
        <v>108</v>
      </c>
      <c r="C113" s="13">
        <f>Arrivals!F113</f>
        <v>6509.0506592841666</v>
      </c>
      <c r="D113" s="13">
        <f>Arrivals!J113</f>
        <v>6.8141290224319331</v>
      </c>
      <c r="E113" s="14">
        <f t="shared" si="24"/>
        <v>6373.7264198033499</v>
      </c>
      <c r="F113" s="14">
        <f t="shared" si="13"/>
        <v>6509.0506592841666</v>
      </c>
      <c r="G113" s="14">
        <f t="shared" si="14"/>
        <v>6515.8647883065987</v>
      </c>
      <c r="H113" s="13">
        <f>Arrivals!L113</f>
        <v>75</v>
      </c>
      <c r="I113" s="14">
        <f>H113*8/Settings!$B$28+Settings!$B$29</f>
        <v>6.02</v>
      </c>
      <c r="J113" s="14">
        <f t="shared" si="25"/>
        <v>6486.02</v>
      </c>
      <c r="K113" s="14">
        <f t="shared" si="15"/>
        <v>6515.8647883065987</v>
      </c>
      <c r="L113" s="14">
        <f>MOD(K113-Settings!$B$32,Settings!$B$33)</f>
        <v>35.864788306598712</v>
      </c>
      <c r="M113" s="14">
        <f>IF(L113&lt;Settings!$B$30,IF(Settings!$B$30-L113&gt;=I113,K113,K113+(Settings!$B$30-L113)+Settings!$B$31),K113+(Settings!$B$33-L113))</f>
        <v>6515.8647883065987</v>
      </c>
      <c r="N113" s="14">
        <f t="shared" si="16"/>
        <v>6521.8847883065991</v>
      </c>
      <c r="O113" s="14">
        <f t="shared" si="17"/>
        <v>12.834129022432535</v>
      </c>
      <c r="P113" s="14">
        <f t="shared" si="18"/>
        <v>0</v>
      </c>
      <c r="Q113" s="14">
        <f t="shared" si="19"/>
        <v>0</v>
      </c>
      <c r="R113" s="14">
        <f t="shared" si="20"/>
        <v>0</v>
      </c>
      <c r="S113" s="14">
        <f t="shared" si="21"/>
        <v>0</v>
      </c>
      <c r="T113" t="str">
        <f>IF(MOD(C113-Settings!$B$32,Settings!$B$33)&lt;Settings!$B$30,"Up","Down")</f>
        <v>Up</v>
      </c>
      <c r="U113" s="15">
        <f>IF(OR(I113&gt;Settings!$B$30,O113&gt;Settings!$B$37),0,1)</f>
        <v>1</v>
      </c>
      <c r="V113" s="15">
        <f>IF(AND(U113=1,O113&lt;=Settings!$B$36),1,0)</f>
        <v>1</v>
      </c>
    </row>
    <row r="114" spans="1:22" x14ac:dyDescent="0.25">
      <c r="A114">
        <v>1</v>
      </c>
      <c r="B114">
        <v>109</v>
      </c>
      <c r="C114" s="13">
        <f>Arrivals!F114</f>
        <v>6596.4201821699298</v>
      </c>
      <c r="D114" s="13">
        <f>Arrivals!J114</f>
        <v>14.461202628218478</v>
      </c>
      <c r="E114" s="14">
        <f t="shared" si="24"/>
        <v>6515.8647883065987</v>
      </c>
      <c r="F114" s="14">
        <f t="shared" si="13"/>
        <v>6596.4201821699298</v>
      </c>
      <c r="G114" s="14">
        <f t="shared" si="14"/>
        <v>6610.8813847981482</v>
      </c>
      <c r="H114" s="13">
        <f>Arrivals!L114</f>
        <v>75</v>
      </c>
      <c r="I114" s="14">
        <f>H114*8/Settings!$B$28+Settings!$B$29</f>
        <v>6.02</v>
      </c>
      <c r="J114" s="14">
        <f t="shared" si="25"/>
        <v>6521.8847883065991</v>
      </c>
      <c r="K114" s="14">
        <f t="shared" si="15"/>
        <v>6610.8813847981482</v>
      </c>
      <c r="L114" s="14">
        <f>MOD(K114-Settings!$B$32,Settings!$B$33)</f>
        <v>130.88138479814825</v>
      </c>
      <c r="M114" s="14">
        <f>IF(L114&lt;Settings!$B$30,IF(Settings!$B$30-L114&gt;=I114,K114,K114+(Settings!$B$30-L114)+Settings!$B$31),K114+(Settings!$B$33-L114))</f>
        <v>6610.8813847981482</v>
      </c>
      <c r="N114" s="14">
        <f t="shared" si="16"/>
        <v>6616.9013847981487</v>
      </c>
      <c r="O114" s="14">
        <f t="shared" si="17"/>
        <v>20.481202628218853</v>
      </c>
      <c r="P114" s="14">
        <f t="shared" si="18"/>
        <v>0</v>
      </c>
      <c r="Q114" s="14">
        <f t="shared" si="19"/>
        <v>0</v>
      </c>
      <c r="R114" s="14">
        <f t="shared" si="20"/>
        <v>0</v>
      </c>
      <c r="S114" s="14">
        <f t="shared" si="21"/>
        <v>0</v>
      </c>
      <c r="T114" t="str">
        <f>IF(MOD(C114-Settings!$B$32,Settings!$B$33)&lt;Settings!$B$30,"Up","Down")</f>
        <v>Up</v>
      </c>
      <c r="U114" s="15">
        <f>IF(OR(I114&gt;Settings!$B$30,O114&gt;Settings!$B$37),0,1)</f>
        <v>1</v>
      </c>
      <c r="V114" s="15">
        <f>IF(AND(U114=1,O114&lt;=Settings!$B$36),1,0)</f>
        <v>1</v>
      </c>
    </row>
    <row r="115" spans="1:22" x14ac:dyDescent="0.25">
      <c r="A115">
        <v>1</v>
      </c>
      <c r="B115">
        <v>110</v>
      </c>
      <c r="C115" s="13">
        <f>Arrivals!F115</f>
        <v>6688.0395239790378</v>
      </c>
      <c r="D115" s="13">
        <f>Arrivals!J115</f>
        <v>10.448193455145411</v>
      </c>
      <c r="E115" s="14">
        <f t="shared" si="24"/>
        <v>6610.8813847981482</v>
      </c>
      <c r="F115" s="14">
        <f t="shared" si="13"/>
        <v>6688.0395239790378</v>
      </c>
      <c r="G115" s="14">
        <f t="shared" si="14"/>
        <v>6698.4877174341827</v>
      </c>
      <c r="H115" s="13">
        <f>Arrivals!L115</f>
        <v>75</v>
      </c>
      <c r="I115" s="14">
        <f>H115*8/Settings!$B$28+Settings!$B$29</f>
        <v>6.02</v>
      </c>
      <c r="J115" s="14">
        <f t="shared" si="25"/>
        <v>6616.9013847981487</v>
      </c>
      <c r="K115" s="14">
        <f t="shared" si="15"/>
        <v>6698.4877174341827</v>
      </c>
      <c r="L115" s="14">
        <f>MOD(K115-Settings!$B$32,Settings!$B$33)</f>
        <v>218.48771743418274</v>
      </c>
      <c r="M115" s="14">
        <f>IF(L115&lt;Settings!$B$30,IF(Settings!$B$30-L115&gt;=I115,K115,K115+(Settings!$B$30-L115)+Settings!$B$31),K115+(Settings!$B$33-L115))</f>
        <v>6698.4877174341827</v>
      </c>
      <c r="N115" s="14">
        <f t="shared" si="16"/>
        <v>6704.5077174341832</v>
      </c>
      <c r="O115" s="14">
        <f t="shared" si="17"/>
        <v>16.468193455145411</v>
      </c>
      <c r="P115" s="14">
        <f t="shared" si="18"/>
        <v>0</v>
      </c>
      <c r="Q115" s="14">
        <f t="shared" si="19"/>
        <v>0</v>
      </c>
      <c r="R115" s="14">
        <f t="shared" si="20"/>
        <v>0</v>
      </c>
      <c r="S115" s="14">
        <f t="shared" si="21"/>
        <v>0</v>
      </c>
      <c r="T115" t="str">
        <f>IF(MOD(C115-Settings!$B$32,Settings!$B$33)&lt;Settings!$B$30,"Up","Down")</f>
        <v>Up</v>
      </c>
      <c r="U115" s="15">
        <f>IF(OR(I115&gt;Settings!$B$30,O115&gt;Settings!$B$37),0,1)</f>
        <v>1</v>
      </c>
      <c r="V115" s="15">
        <f>IF(AND(U115=1,O115&lt;=Settings!$B$36),1,0)</f>
        <v>1</v>
      </c>
    </row>
    <row r="116" spans="1:22" x14ac:dyDescent="0.25">
      <c r="A116">
        <v>1</v>
      </c>
      <c r="B116">
        <v>111</v>
      </c>
      <c r="C116" s="13">
        <f>Arrivals!F116</f>
        <v>6762.4483466442098</v>
      </c>
      <c r="D116" s="13">
        <f>Arrivals!J116</f>
        <v>8.0190724337409005</v>
      </c>
      <c r="E116" s="14">
        <f t="shared" si="24"/>
        <v>6698.4877174341827</v>
      </c>
      <c r="F116" s="14">
        <f t="shared" si="13"/>
        <v>6762.4483466442098</v>
      </c>
      <c r="G116" s="14">
        <f t="shared" si="14"/>
        <v>6770.4674190779506</v>
      </c>
      <c r="H116" s="13">
        <f>Arrivals!L116</f>
        <v>75</v>
      </c>
      <c r="I116" s="14">
        <f>H116*8/Settings!$B$28+Settings!$B$29</f>
        <v>6.02</v>
      </c>
      <c r="J116" s="14">
        <f t="shared" si="25"/>
        <v>6704.5077174341832</v>
      </c>
      <c r="K116" s="14">
        <f t="shared" si="15"/>
        <v>6770.4674190779506</v>
      </c>
      <c r="L116" s="14">
        <f>MOD(K116-Settings!$B$32,Settings!$B$33)</f>
        <v>290.46741907795058</v>
      </c>
      <c r="M116" s="14">
        <f>IF(L116&lt;Settings!$B$30,IF(Settings!$B$30-L116&gt;=I116,K116,K116+(Settings!$B$30-L116)+Settings!$B$31),K116+(Settings!$B$33-L116))</f>
        <v>6770.4674190779506</v>
      </c>
      <c r="N116" s="14">
        <f t="shared" si="16"/>
        <v>6776.487419077951</v>
      </c>
      <c r="O116" s="14">
        <f t="shared" si="17"/>
        <v>14.039072433741239</v>
      </c>
      <c r="P116" s="14">
        <f t="shared" si="18"/>
        <v>0</v>
      </c>
      <c r="Q116" s="14">
        <f t="shared" si="19"/>
        <v>0</v>
      </c>
      <c r="R116" s="14">
        <f t="shared" si="20"/>
        <v>0</v>
      </c>
      <c r="S116" s="14">
        <f t="shared" si="21"/>
        <v>0</v>
      </c>
      <c r="T116" t="str">
        <f>IF(MOD(C116-Settings!$B$32,Settings!$B$33)&lt;Settings!$B$30,"Up","Down")</f>
        <v>Up</v>
      </c>
      <c r="U116" s="15">
        <f>IF(OR(I116&gt;Settings!$B$30,O116&gt;Settings!$B$37),0,1)</f>
        <v>1</v>
      </c>
      <c r="V116" s="15">
        <f>IF(AND(U116=1,O116&lt;=Settings!$B$36),1,0)</f>
        <v>1</v>
      </c>
    </row>
    <row r="117" spans="1:22" x14ac:dyDescent="0.25">
      <c r="A117">
        <v>1</v>
      </c>
      <c r="B117">
        <v>112</v>
      </c>
      <c r="C117" s="13">
        <f>Arrivals!F117</f>
        <v>6764.5594714260224</v>
      </c>
      <c r="D117" s="13">
        <f>Arrivals!J117</f>
        <v>14.538375378561664</v>
      </c>
      <c r="E117" s="14">
        <f t="shared" si="24"/>
        <v>6770.4674190779506</v>
      </c>
      <c r="F117" s="14">
        <f t="shared" si="13"/>
        <v>6770.4674190779506</v>
      </c>
      <c r="G117" s="14">
        <f t="shared" si="14"/>
        <v>6785.0057944565124</v>
      </c>
      <c r="H117" s="13">
        <f>Arrivals!L117</f>
        <v>75</v>
      </c>
      <c r="I117" s="14">
        <f>H117*8/Settings!$B$28+Settings!$B$29</f>
        <v>6.02</v>
      </c>
      <c r="J117" s="14">
        <f t="shared" si="25"/>
        <v>6776.487419077951</v>
      </c>
      <c r="K117" s="14">
        <f t="shared" si="15"/>
        <v>6785.0057944565124</v>
      </c>
      <c r="L117" s="14">
        <f>MOD(K117-Settings!$B$32,Settings!$B$33)</f>
        <v>305.00579445651238</v>
      </c>
      <c r="M117" s="14">
        <f>IF(L117&lt;Settings!$B$30,IF(Settings!$B$30-L117&gt;=I117,K117,K117+(Settings!$B$30-L117)+Settings!$B$31),K117+(Settings!$B$33-L117))</f>
        <v>6785.0057944565124</v>
      </c>
      <c r="N117" s="14">
        <f t="shared" si="16"/>
        <v>6791.0257944565128</v>
      </c>
      <c r="O117" s="14">
        <f t="shared" si="17"/>
        <v>26.466323030490457</v>
      </c>
      <c r="P117" s="14">
        <f t="shared" si="18"/>
        <v>5.9079476519282252</v>
      </c>
      <c r="Q117" s="14">
        <f t="shared" si="19"/>
        <v>0</v>
      </c>
      <c r="R117" s="14">
        <f t="shared" si="20"/>
        <v>0</v>
      </c>
      <c r="S117" s="14">
        <f t="shared" si="21"/>
        <v>5.9079476519282252</v>
      </c>
      <c r="T117" t="str">
        <f>IF(MOD(C117-Settings!$B$32,Settings!$B$33)&lt;Settings!$B$30,"Up","Down")</f>
        <v>Up</v>
      </c>
      <c r="U117" s="15">
        <f>IF(OR(I117&gt;Settings!$B$30,O117&gt;Settings!$B$37),0,1)</f>
        <v>1</v>
      </c>
      <c r="V117" s="15">
        <f>IF(AND(U117=1,O117&lt;=Settings!$B$36),1,0)</f>
        <v>1</v>
      </c>
    </row>
    <row r="118" spans="1:22" x14ac:dyDescent="0.25">
      <c r="A118">
        <v>1</v>
      </c>
      <c r="B118">
        <v>113</v>
      </c>
      <c r="C118" s="13">
        <f>Arrivals!F118</f>
        <v>6769.4675612861847</v>
      </c>
      <c r="D118" s="13">
        <f>Arrivals!J118</f>
        <v>24.202663147027955</v>
      </c>
      <c r="E118" s="14">
        <f t="shared" si="24"/>
        <v>6785.0057944565124</v>
      </c>
      <c r="F118" s="14">
        <f t="shared" si="13"/>
        <v>6785.0057944565124</v>
      </c>
      <c r="G118" s="14">
        <f t="shared" si="14"/>
        <v>6809.2084576035404</v>
      </c>
      <c r="H118" s="13">
        <f>Arrivals!L118</f>
        <v>75</v>
      </c>
      <c r="I118" s="14">
        <f>H118*8/Settings!$B$28+Settings!$B$29</f>
        <v>6.02</v>
      </c>
      <c r="J118" s="14">
        <f t="shared" si="25"/>
        <v>6791.0257944565128</v>
      </c>
      <c r="K118" s="14">
        <f t="shared" si="15"/>
        <v>6809.2084576035404</v>
      </c>
      <c r="L118" s="14">
        <f>MOD(K118-Settings!$B$32,Settings!$B$33)</f>
        <v>329.20845760354041</v>
      </c>
      <c r="M118" s="14">
        <f>IF(L118&lt;Settings!$B$30,IF(Settings!$B$30-L118&gt;=I118,K118,K118+(Settings!$B$30-L118)+Settings!$B$31),K118+(Settings!$B$33-L118))</f>
        <v>6809.2084576035404</v>
      </c>
      <c r="N118" s="14">
        <f t="shared" si="16"/>
        <v>6815.2284576035408</v>
      </c>
      <c r="O118" s="14">
        <f t="shared" si="17"/>
        <v>45.760896317356128</v>
      </c>
      <c r="P118" s="14">
        <f t="shared" si="18"/>
        <v>15.538233170327658</v>
      </c>
      <c r="Q118" s="14">
        <f t="shared" si="19"/>
        <v>0</v>
      </c>
      <c r="R118" s="14">
        <f t="shared" si="20"/>
        <v>0</v>
      </c>
      <c r="S118" s="14">
        <f t="shared" si="21"/>
        <v>15.538233170327658</v>
      </c>
      <c r="T118" t="str">
        <f>IF(MOD(C118-Settings!$B$32,Settings!$B$33)&lt;Settings!$B$30,"Up","Down")</f>
        <v>Up</v>
      </c>
      <c r="U118" s="15">
        <f>IF(OR(I118&gt;Settings!$B$30,O118&gt;Settings!$B$37),0,1)</f>
        <v>1</v>
      </c>
      <c r="V118" s="15">
        <f>IF(AND(U118=1,O118&lt;=Settings!$B$36),1,0)</f>
        <v>1</v>
      </c>
    </row>
    <row r="119" spans="1:22" x14ac:dyDescent="0.25">
      <c r="A119">
        <v>1</v>
      </c>
      <c r="B119">
        <v>114</v>
      </c>
      <c r="C119" s="13">
        <f>Arrivals!F119</f>
        <v>6776.34584593209</v>
      </c>
      <c r="D119" s="13">
        <f>Arrivals!J119</f>
        <v>8.6042002189379634</v>
      </c>
      <c r="E119" s="14">
        <f t="shared" si="24"/>
        <v>6809.2084576035404</v>
      </c>
      <c r="F119" s="14">
        <f t="shared" si="13"/>
        <v>6809.2084576035404</v>
      </c>
      <c r="G119" s="14">
        <f t="shared" si="14"/>
        <v>6817.8126578224783</v>
      </c>
      <c r="H119" s="13">
        <f>Arrivals!L119</f>
        <v>75</v>
      </c>
      <c r="I119" s="14">
        <f>H119*8/Settings!$B$28+Settings!$B$29</f>
        <v>6.02</v>
      </c>
      <c r="J119" s="14">
        <f t="shared" si="25"/>
        <v>6815.2284576035408</v>
      </c>
      <c r="K119" s="14">
        <f t="shared" si="15"/>
        <v>6817.8126578224783</v>
      </c>
      <c r="L119" s="14">
        <f>MOD(K119-Settings!$B$32,Settings!$B$33)</f>
        <v>337.81265782247829</v>
      </c>
      <c r="M119" s="14">
        <f>IF(L119&lt;Settings!$B$30,IF(Settings!$B$30-L119&gt;=I119,K119,K119+(Settings!$B$30-L119)+Settings!$B$31),K119+(Settings!$B$33-L119))</f>
        <v>6817.8126578224783</v>
      </c>
      <c r="N119" s="14">
        <f t="shared" si="16"/>
        <v>6823.8326578224787</v>
      </c>
      <c r="O119" s="14">
        <f t="shared" si="17"/>
        <v>47.486811890388708</v>
      </c>
      <c r="P119" s="14">
        <f t="shared" si="18"/>
        <v>32.862611671450395</v>
      </c>
      <c r="Q119" s="14">
        <f t="shared" si="19"/>
        <v>0</v>
      </c>
      <c r="R119" s="14">
        <f t="shared" si="20"/>
        <v>0</v>
      </c>
      <c r="S119" s="14">
        <f t="shared" si="21"/>
        <v>32.862611671450395</v>
      </c>
      <c r="T119" t="str">
        <f>IF(MOD(C119-Settings!$B$32,Settings!$B$33)&lt;Settings!$B$30,"Up","Down")</f>
        <v>Up</v>
      </c>
      <c r="U119" s="15">
        <f>IF(OR(I119&gt;Settings!$B$30,O119&gt;Settings!$B$37),0,1)</f>
        <v>1</v>
      </c>
      <c r="V119" s="15">
        <f>IF(AND(U119=1,O119&lt;=Settings!$B$36),1,0)</f>
        <v>1</v>
      </c>
    </row>
    <row r="120" spans="1:22" x14ac:dyDescent="0.25">
      <c r="A120">
        <v>1</v>
      </c>
      <c r="B120">
        <v>115</v>
      </c>
      <c r="C120" s="13">
        <f>Arrivals!F120</f>
        <v>6805.6317002785772</v>
      </c>
      <c r="D120" s="13">
        <f>Arrivals!J120</f>
        <v>14.952279080213174</v>
      </c>
      <c r="E120" s="14">
        <f t="shared" si="24"/>
        <v>6817.8126578224783</v>
      </c>
      <c r="F120" s="14">
        <f t="shared" si="13"/>
        <v>6817.8126578224783</v>
      </c>
      <c r="G120" s="14">
        <f t="shared" si="14"/>
        <v>6832.7649369026913</v>
      </c>
      <c r="H120" s="13">
        <f>Arrivals!L120</f>
        <v>75</v>
      </c>
      <c r="I120" s="14">
        <f>H120*8/Settings!$B$28+Settings!$B$29</f>
        <v>6.02</v>
      </c>
      <c r="J120" s="14">
        <f t="shared" si="25"/>
        <v>6823.8326578224787</v>
      </c>
      <c r="K120" s="14">
        <f t="shared" si="15"/>
        <v>6832.7649369026913</v>
      </c>
      <c r="L120" s="14">
        <f>MOD(K120-Settings!$B$32,Settings!$B$33)</f>
        <v>352.76493690269126</v>
      </c>
      <c r="M120" s="14">
        <f>IF(L120&lt;Settings!$B$30,IF(Settings!$B$30-L120&gt;=I120,K120,K120+(Settings!$B$30-L120)+Settings!$B$31),K120+(Settings!$B$33-L120))</f>
        <v>6832.7649369026913</v>
      </c>
      <c r="N120" s="14">
        <f t="shared" si="16"/>
        <v>6838.7849369026917</v>
      </c>
      <c r="O120" s="14">
        <f t="shared" si="17"/>
        <v>33.15323662411447</v>
      </c>
      <c r="P120" s="14">
        <f t="shared" si="18"/>
        <v>12.180957543901059</v>
      </c>
      <c r="Q120" s="14">
        <f t="shared" si="19"/>
        <v>0</v>
      </c>
      <c r="R120" s="14">
        <f t="shared" si="20"/>
        <v>0</v>
      </c>
      <c r="S120" s="14">
        <f t="shared" si="21"/>
        <v>12.180957543901059</v>
      </c>
      <c r="T120" t="str">
        <f>IF(MOD(C120-Settings!$B$32,Settings!$B$33)&lt;Settings!$B$30,"Up","Down")</f>
        <v>Up</v>
      </c>
      <c r="U120" s="15">
        <f>IF(OR(I120&gt;Settings!$B$30,O120&gt;Settings!$B$37),0,1)</f>
        <v>1</v>
      </c>
      <c r="V120" s="15">
        <f>IF(AND(U120=1,O120&lt;=Settings!$B$36),1,0)</f>
        <v>1</v>
      </c>
    </row>
    <row r="121" spans="1:22" x14ac:dyDescent="0.25">
      <c r="A121">
        <v>1</v>
      </c>
      <c r="B121">
        <v>116</v>
      </c>
      <c r="C121" s="13">
        <f>Arrivals!F121</f>
        <v>7044.6138494286142</v>
      </c>
      <c r="D121" s="13">
        <f>Arrivals!J121</f>
        <v>8.9736764742066644</v>
      </c>
      <c r="E121" s="14">
        <f t="shared" si="24"/>
        <v>6832.7649369026913</v>
      </c>
      <c r="F121" s="14">
        <f t="shared" si="13"/>
        <v>7044.6138494286142</v>
      </c>
      <c r="G121" s="14">
        <f t="shared" si="14"/>
        <v>7053.5875259028207</v>
      </c>
      <c r="H121" s="13">
        <f>Arrivals!L121</f>
        <v>75</v>
      </c>
      <c r="I121" s="14">
        <f>H121*8/Settings!$B$28+Settings!$B$29</f>
        <v>6.02</v>
      </c>
      <c r="J121" s="14">
        <f t="shared" si="25"/>
        <v>6838.7849369026917</v>
      </c>
      <c r="K121" s="14">
        <f t="shared" si="15"/>
        <v>7053.5875259028207</v>
      </c>
      <c r="L121" s="14">
        <f>MOD(K121-Settings!$B$32,Settings!$B$33)</f>
        <v>573.58752590282074</v>
      </c>
      <c r="M121" s="14">
        <f>IF(L121&lt;Settings!$B$30,IF(Settings!$B$30-L121&gt;=I121,K121,K121+(Settings!$B$30-L121)+Settings!$B$31),K121+(Settings!$B$33-L121))</f>
        <v>7053.5875259028207</v>
      </c>
      <c r="N121" s="14">
        <f t="shared" si="16"/>
        <v>7059.6075259028212</v>
      </c>
      <c r="O121" s="14">
        <f t="shared" si="17"/>
        <v>14.99367647420695</v>
      </c>
      <c r="P121" s="14">
        <f t="shared" si="18"/>
        <v>0</v>
      </c>
      <c r="Q121" s="14">
        <f t="shared" si="19"/>
        <v>0</v>
      </c>
      <c r="R121" s="14">
        <f t="shared" si="20"/>
        <v>0</v>
      </c>
      <c r="S121" s="14">
        <f t="shared" si="21"/>
        <v>0</v>
      </c>
      <c r="T121" t="str">
        <f>IF(MOD(C121-Settings!$B$32,Settings!$B$33)&lt;Settings!$B$30,"Up","Down")</f>
        <v>Up</v>
      </c>
      <c r="U121" s="15">
        <f>IF(OR(I121&gt;Settings!$B$30,O121&gt;Settings!$B$37),0,1)</f>
        <v>1</v>
      </c>
      <c r="V121" s="15">
        <f>IF(AND(U121=1,O121&lt;=Settings!$B$36),1,0)</f>
        <v>1</v>
      </c>
    </row>
    <row r="122" spans="1:22" x14ac:dyDescent="0.25">
      <c r="A122">
        <v>1</v>
      </c>
      <c r="B122">
        <v>117</v>
      </c>
      <c r="C122" s="13">
        <f>Arrivals!F122</f>
        <v>7184.2336215469377</v>
      </c>
      <c r="D122" s="13">
        <f>Arrivals!J122</f>
        <v>8.3390239168327334</v>
      </c>
      <c r="E122" s="14">
        <f t="shared" si="24"/>
        <v>7053.5875259028207</v>
      </c>
      <c r="F122" s="14">
        <f t="shared" si="13"/>
        <v>7184.2336215469377</v>
      </c>
      <c r="G122" s="14">
        <f t="shared" si="14"/>
        <v>7192.5726454637706</v>
      </c>
      <c r="H122" s="13">
        <f>Arrivals!L122</f>
        <v>75</v>
      </c>
      <c r="I122" s="14">
        <f>H122*8/Settings!$B$28+Settings!$B$29</f>
        <v>6.02</v>
      </c>
      <c r="J122" s="14">
        <f t="shared" si="25"/>
        <v>7059.6075259028212</v>
      </c>
      <c r="K122" s="14">
        <f t="shared" si="15"/>
        <v>7192.5726454637706</v>
      </c>
      <c r="L122" s="14">
        <f>MOD(K122-Settings!$B$32,Settings!$B$33)</f>
        <v>712.57264546377064</v>
      </c>
      <c r="M122" s="14">
        <f>IF(L122&lt;Settings!$B$30,IF(Settings!$B$30-L122&gt;=I122,K122,K122+(Settings!$B$30-L122)+Settings!$B$31),K122+(Settings!$B$33-L122))</f>
        <v>7200</v>
      </c>
      <c r="N122" s="14">
        <f t="shared" si="16"/>
        <v>7206.02</v>
      </c>
      <c r="O122" s="14">
        <f t="shared" si="17"/>
        <v>21.786378453062753</v>
      </c>
      <c r="P122" s="14">
        <f t="shared" si="18"/>
        <v>0</v>
      </c>
      <c r="Q122" s="14">
        <f t="shared" si="19"/>
        <v>0</v>
      </c>
      <c r="R122" s="14">
        <f t="shared" si="20"/>
        <v>7.4273545362293589</v>
      </c>
      <c r="S122" s="14">
        <f t="shared" si="21"/>
        <v>7.4273545362293589</v>
      </c>
      <c r="T122" t="str">
        <f>IF(MOD(C122-Settings!$B$32,Settings!$B$33)&lt;Settings!$B$30,"Up","Down")</f>
        <v>Down</v>
      </c>
      <c r="U122" s="15">
        <f>IF(OR(I122&gt;Settings!$B$30,O122&gt;Settings!$B$37),0,1)</f>
        <v>1</v>
      </c>
      <c r="V122" s="15">
        <f>IF(AND(U122=1,O122&lt;=Settings!$B$36),1,0)</f>
        <v>1</v>
      </c>
    </row>
    <row r="123" spans="1:22" x14ac:dyDescent="0.25">
      <c r="A123">
        <v>1</v>
      </c>
      <c r="B123">
        <v>118</v>
      </c>
      <c r="C123" s="13">
        <f>Arrivals!F123</f>
        <v>7290.9172364154092</v>
      </c>
      <c r="D123" s="13">
        <f>Arrivals!J123</f>
        <v>5.6102699404051606</v>
      </c>
      <c r="E123" s="14">
        <f t="shared" si="24"/>
        <v>7192.5726454637706</v>
      </c>
      <c r="F123" s="14">
        <f t="shared" si="13"/>
        <v>7290.9172364154092</v>
      </c>
      <c r="G123" s="14">
        <f t="shared" si="14"/>
        <v>7296.5275063558147</v>
      </c>
      <c r="H123" s="13">
        <f>Arrivals!L123</f>
        <v>75</v>
      </c>
      <c r="I123" s="14">
        <f>H123*8/Settings!$B$28+Settings!$B$29</f>
        <v>6.02</v>
      </c>
      <c r="J123" s="14">
        <f t="shared" si="25"/>
        <v>7206.02</v>
      </c>
      <c r="K123" s="14">
        <f t="shared" si="15"/>
        <v>7296.5275063558147</v>
      </c>
      <c r="L123" s="14">
        <f>MOD(K123-Settings!$B$32,Settings!$B$33)</f>
        <v>96.527506355814694</v>
      </c>
      <c r="M123" s="14">
        <f>IF(L123&lt;Settings!$B$30,IF(Settings!$B$30-L123&gt;=I123,K123,K123+(Settings!$B$30-L123)+Settings!$B$31),K123+(Settings!$B$33-L123))</f>
        <v>7296.5275063558147</v>
      </c>
      <c r="N123" s="14">
        <f t="shared" si="16"/>
        <v>7302.5475063558151</v>
      </c>
      <c r="O123" s="14">
        <f t="shared" si="17"/>
        <v>11.630269940405924</v>
      </c>
      <c r="P123" s="14">
        <f t="shared" si="18"/>
        <v>0</v>
      </c>
      <c r="Q123" s="14">
        <f t="shared" si="19"/>
        <v>0</v>
      </c>
      <c r="R123" s="14">
        <f t="shared" si="20"/>
        <v>0</v>
      </c>
      <c r="S123" s="14">
        <f t="shared" si="21"/>
        <v>0</v>
      </c>
      <c r="T123" t="str">
        <f>IF(MOD(C123-Settings!$B$32,Settings!$B$33)&lt;Settings!$B$30,"Up","Down")</f>
        <v>Up</v>
      </c>
      <c r="U123" s="15">
        <f>IF(OR(I123&gt;Settings!$B$30,O123&gt;Settings!$B$37),0,1)</f>
        <v>1</v>
      </c>
      <c r="V123" s="15">
        <f>IF(AND(U123=1,O123&lt;=Settings!$B$36),1,0)</f>
        <v>1</v>
      </c>
    </row>
    <row r="124" spans="1:22" x14ac:dyDescent="0.25">
      <c r="A124">
        <v>1</v>
      </c>
      <c r="B124">
        <v>119</v>
      </c>
      <c r="C124" s="13">
        <f>Arrivals!F124</f>
        <v>7303.9678738218336</v>
      </c>
      <c r="D124" s="13">
        <f>Arrivals!J124</f>
        <v>9.0571168828430757</v>
      </c>
      <c r="E124" s="14">
        <f t="shared" si="24"/>
        <v>7296.5275063558147</v>
      </c>
      <c r="F124" s="14">
        <f t="shared" si="13"/>
        <v>7303.9678738218336</v>
      </c>
      <c r="G124" s="14">
        <f t="shared" si="14"/>
        <v>7313.0249907046764</v>
      </c>
      <c r="H124" s="13">
        <f>Arrivals!L124</f>
        <v>75</v>
      </c>
      <c r="I124" s="14">
        <f>H124*8/Settings!$B$28+Settings!$B$29</f>
        <v>6.02</v>
      </c>
      <c r="J124" s="14">
        <f t="shared" si="25"/>
        <v>7302.5475063558151</v>
      </c>
      <c r="K124" s="14">
        <f t="shared" si="15"/>
        <v>7313.0249907046764</v>
      </c>
      <c r="L124" s="14">
        <f>MOD(K124-Settings!$B$32,Settings!$B$33)</f>
        <v>113.02499070467638</v>
      </c>
      <c r="M124" s="14">
        <f>IF(L124&lt;Settings!$B$30,IF(Settings!$B$30-L124&gt;=I124,K124,K124+(Settings!$B$30-L124)+Settings!$B$31),K124+(Settings!$B$33-L124))</f>
        <v>7313.0249907046764</v>
      </c>
      <c r="N124" s="14">
        <f t="shared" si="16"/>
        <v>7319.0449907046768</v>
      </c>
      <c r="O124" s="14">
        <f t="shared" si="17"/>
        <v>15.077116882843256</v>
      </c>
      <c r="P124" s="14">
        <f t="shared" si="18"/>
        <v>0</v>
      </c>
      <c r="Q124" s="14">
        <f t="shared" si="19"/>
        <v>0</v>
      </c>
      <c r="R124" s="14">
        <f t="shared" si="20"/>
        <v>0</v>
      </c>
      <c r="S124" s="14">
        <f t="shared" si="21"/>
        <v>0</v>
      </c>
      <c r="T124" t="str">
        <f>IF(MOD(C124-Settings!$B$32,Settings!$B$33)&lt;Settings!$B$30,"Up","Down")</f>
        <v>Up</v>
      </c>
      <c r="U124" s="15">
        <f>IF(OR(I124&gt;Settings!$B$30,O124&gt;Settings!$B$37),0,1)</f>
        <v>1</v>
      </c>
      <c r="V124" s="15">
        <f>IF(AND(U124=1,O124&lt;=Settings!$B$36),1,0)</f>
        <v>1</v>
      </c>
    </row>
    <row r="125" spans="1:22" x14ac:dyDescent="0.25">
      <c r="A125">
        <v>1</v>
      </c>
      <c r="B125">
        <v>120</v>
      </c>
      <c r="C125" s="13">
        <f>Arrivals!F125</f>
        <v>7339.6409934498297</v>
      </c>
      <c r="D125" s="13">
        <f>Arrivals!J125</f>
        <v>12.043306647622808</v>
      </c>
      <c r="E125" s="14">
        <f t="shared" si="24"/>
        <v>7313.0249907046764</v>
      </c>
      <c r="F125" s="14">
        <f t="shared" si="13"/>
        <v>7339.6409934498297</v>
      </c>
      <c r="G125" s="14">
        <f t="shared" si="14"/>
        <v>7351.6843000974523</v>
      </c>
      <c r="H125" s="13">
        <f>Arrivals!L125</f>
        <v>75</v>
      </c>
      <c r="I125" s="14">
        <f>H125*8/Settings!$B$28+Settings!$B$29</f>
        <v>6.02</v>
      </c>
      <c r="J125" s="14">
        <f t="shared" si="25"/>
        <v>7319.0449907046768</v>
      </c>
      <c r="K125" s="14">
        <f t="shared" si="15"/>
        <v>7351.6843000974523</v>
      </c>
      <c r="L125" s="14">
        <f>MOD(K125-Settings!$B$32,Settings!$B$33)</f>
        <v>151.68430009745225</v>
      </c>
      <c r="M125" s="14">
        <f>IF(L125&lt;Settings!$B$30,IF(Settings!$B$30-L125&gt;=I125,K125,K125+(Settings!$B$30-L125)+Settings!$B$31),K125+(Settings!$B$33-L125))</f>
        <v>7351.6843000974523</v>
      </c>
      <c r="N125" s="14">
        <f t="shared" si="16"/>
        <v>7357.7043000974527</v>
      </c>
      <c r="O125" s="14">
        <f t="shared" si="17"/>
        <v>18.063306647622994</v>
      </c>
      <c r="P125" s="14">
        <f t="shared" si="18"/>
        <v>0</v>
      </c>
      <c r="Q125" s="14">
        <f t="shared" si="19"/>
        <v>0</v>
      </c>
      <c r="R125" s="14">
        <f t="shared" si="20"/>
        <v>0</v>
      </c>
      <c r="S125" s="14">
        <f t="shared" si="21"/>
        <v>0</v>
      </c>
      <c r="T125" t="str">
        <f>IF(MOD(C125-Settings!$B$32,Settings!$B$33)&lt;Settings!$B$30,"Up","Down")</f>
        <v>Up</v>
      </c>
      <c r="U125" s="15">
        <f>IF(OR(I125&gt;Settings!$B$30,O125&gt;Settings!$B$37),0,1)</f>
        <v>1</v>
      </c>
      <c r="V125" s="15">
        <f>IF(AND(U125=1,O125&lt;=Settings!$B$36),1,0)</f>
        <v>1</v>
      </c>
    </row>
    <row r="126" spans="1:22" x14ac:dyDescent="0.25">
      <c r="A126">
        <v>2</v>
      </c>
      <c r="B126">
        <v>1</v>
      </c>
      <c r="C126" s="13">
        <f>Arrivals!F126</f>
        <v>131.2113073920367</v>
      </c>
      <c r="D126" s="13">
        <f>Arrivals!J126</f>
        <v>9.8302692631195772</v>
      </c>
      <c r="E126" s="14">
        <v>0</v>
      </c>
      <c r="F126" s="14">
        <f t="shared" si="13"/>
        <v>131.2113073920367</v>
      </c>
      <c r="G126" s="14">
        <f t="shared" si="14"/>
        <v>141.04157665515629</v>
      </c>
      <c r="H126" s="13">
        <f>Arrivals!L126</f>
        <v>75</v>
      </c>
      <c r="I126" s="14">
        <f>H126*8/Settings!$B$28+Settings!$B$29</f>
        <v>6.02</v>
      </c>
      <c r="J126" s="14">
        <v>0</v>
      </c>
      <c r="K126" s="14">
        <f t="shared" si="15"/>
        <v>141.04157665515629</v>
      </c>
      <c r="L126" s="14">
        <f>MOD(K126-Settings!$B$32,Settings!$B$33)</f>
        <v>141.04157665515629</v>
      </c>
      <c r="M126" s="14">
        <f>IF(L126&lt;Settings!$B$30,IF(Settings!$B$30-L126&gt;=I126,K126,K126+(Settings!$B$30-L126)+Settings!$B$31),K126+(Settings!$B$33-L126))</f>
        <v>141.04157665515629</v>
      </c>
      <c r="N126" s="14">
        <f t="shared" si="16"/>
        <v>147.0615766551563</v>
      </c>
      <c r="O126" s="14">
        <f t="shared" si="17"/>
        <v>15.8502692631196</v>
      </c>
      <c r="P126" s="14">
        <f t="shared" si="18"/>
        <v>0</v>
      </c>
      <c r="Q126" s="14">
        <f t="shared" si="19"/>
        <v>0</v>
      </c>
      <c r="R126" s="14">
        <f t="shared" si="20"/>
        <v>0</v>
      </c>
      <c r="S126" s="14">
        <f t="shared" si="21"/>
        <v>0</v>
      </c>
      <c r="T126" t="str">
        <f>IF(MOD(C126-Settings!$B$32,Settings!$B$33)&lt;Settings!$B$30,"Up","Down")</f>
        <v>Up</v>
      </c>
      <c r="U126" s="15">
        <f>IF(OR(I126&gt;Settings!$B$30,O126&gt;Settings!$B$37),0,1)</f>
        <v>1</v>
      </c>
      <c r="V126" s="15">
        <f>IF(AND(U126=1,O126&lt;=Settings!$B$36),1,0)</f>
        <v>1</v>
      </c>
    </row>
    <row r="127" spans="1:22" x14ac:dyDescent="0.25">
      <c r="A127">
        <v>2</v>
      </c>
      <c r="B127">
        <v>2</v>
      </c>
      <c r="C127" s="13">
        <f>Arrivals!F127</f>
        <v>136.89824623553147</v>
      </c>
      <c r="D127" s="13">
        <f>Arrivals!J127</f>
        <v>12.953977205409288</v>
      </c>
      <c r="E127" s="14">
        <f t="shared" ref="E127:E158" si="26">G126</f>
        <v>141.04157665515629</v>
      </c>
      <c r="F127" s="14">
        <f t="shared" si="13"/>
        <v>141.04157665515629</v>
      </c>
      <c r="G127" s="14">
        <f t="shared" si="14"/>
        <v>153.99555386056556</v>
      </c>
      <c r="H127" s="13">
        <f>Arrivals!L127</f>
        <v>75</v>
      </c>
      <c r="I127" s="14">
        <f>H127*8/Settings!$B$28+Settings!$B$29</f>
        <v>6.02</v>
      </c>
      <c r="J127" s="14">
        <f t="shared" ref="J127:J158" si="27">N126</f>
        <v>147.0615766551563</v>
      </c>
      <c r="K127" s="14">
        <f t="shared" si="15"/>
        <v>153.99555386056556</v>
      </c>
      <c r="L127" s="14">
        <f>MOD(K127-Settings!$B$32,Settings!$B$33)</f>
        <v>153.99555386056556</v>
      </c>
      <c r="M127" s="14">
        <f>IF(L127&lt;Settings!$B$30,IF(Settings!$B$30-L127&gt;=I127,K127,K127+(Settings!$B$30-L127)+Settings!$B$31),K127+(Settings!$B$33-L127))</f>
        <v>153.99555386056556</v>
      </c>
      <c r="N127" s="14">
        <f t="shared" si="16"/>
        <v>160.01555386056557</v>
      </c>
      <c r="O127" s="14">
        <f t="shared" si="17"/>
        <v>23.117307625034101</v>
      </c>
      <c r="P127" s="14">
        <f t="shared" si="18"/>
        <v>4.1433304196248173</v>
      </c>
      <c r="Q127" s="14">
        <f t="shared" si="19"/>
        <v>0</v>
      </c>
      <c r="R127" s="14">
        <f t="shared" si="20"/>
        <v>0</v>
      </c>
      <c r="S127" s="14">
        <f t="shared" si="21"/>
        <v>4.1433304196248173</v>
      </c>
      <c r="T127" t="str">
        <f>IF(MOD(C127-Settings!$B$32,Settings!$B$33)&lt;Settings!$B$30,"Up","Down")</f>
        <v>Up</v>
      </c>
      <c r="U127" s="15">
        <f>IF(OR(I127&gt;Settings!$B$30,O127&gt;Settings!$B$37),0,1)</f>
        <v>1</v>
      </c>
      <c r="V127" s="15">
        <f>IF(AND(U127=1,O127&lt;=Settings!$B$36),1,0)</f>
        <v>1</v>
      </c>
    </row>
    <row r="128" spans="1:22" x14ac:dyDescent="0.25">
      <c r="A128">
        <v>2</v>
      </c>
      <c r="B128">
        <v>3</v>
      </c>
      <c r="C128" s="13">
        <f>Arrivals!F128</f>
        <v>247.47627586116198</v>
      </c>
      <c r="D128" s="13">
        <f>Arrivals!J128</f>
        <v>9.6529317974487423</v>
      </c>
      <c r="E128" s="14">
        <f t="shared" si="26"/>
        <v>153.99555386056556</v>
      </c>
      <c r="F128" s="14">
        <f t="shared" si="13"/>
        <v>247.47627586116198</v>
      </c>
      <c r="G128" s="14">
        <f t="shared" si="14"/>
        <v>257.12920765861071</v>
      </c>
      <c r="H128" s="13">
        <f>Arrivals!L128</f>
        <v>75</v>
      </c>
      <c r="I128" s="14">
        <f>H128*8/Settings!$B$28+Settings!$B$29</f>
        <v>6.02</v>
      </c>
      <c r="J128" s="14">
        <f t="shared" si="27"/>
        <v>160.01555386056557</v>
      </c>
      <c r="K128" s="14">
        <f t="shared" si="15"/>
        <v>257.12920765861071</v>
      </c>
      <c r="L128" s="14">
        <f>MOD(K128-Settings!$B$32,Settings!$B$33)</f>
        <v>257.12920765861071</v>
      </c>
      <c r="M128" s="14">
        <f>IF(L128&lt;Settings!$B$30,IF(Settings!$B$30-L128&gt;=I128,K128,K128+(Settings!$B$30-L128)+Settings!$B$31),K128+(Settings!$B$33-L128))</f>
        <v>257.12920765861071</v>
      </c>
      <c r="N128" s="14">
        <f t="shared" si="16"/>
        <v>263.14920765861069</v>
      </c>
      <c r="O128" s="14">
        <f t="shared" si="17"/>
        <v>15.672931797448712</v>
      </c>
      <c r="P128" s="14">
        <f t="shared" si="18"/>
        <v>0</v>
      </c>
      <c r="Q128" s="14">
        <f t="shared" si="19"/>
        <v>0</v>
      </c>
      <c r="R128" s="14">
        <f t="shared" si="20"/>
        <v>0</v>
      </c>
      <c r="S128" s="14">
        <f t="shared" si="21"/>
        <v>0</v>
      </c>
      <c r="T128" t="str">
        <f>IF(MOD(C128-Settings!$B$32,Settings!$B$33)&lt;Settings!$B$30,"Up","Down")</f>
        <v>Up</v>
      </c>
      <c r="U128" s="15">
        <f>IF(OR(I128&gt;Settings!$B$30,O128&gt;Settings!$B$37),0,1)</f>
        <v>1</v>
      </c>
      <c r="V128" s="15">
        <f>IF(AND(U128=1,O128&lt;=Settings!$B$36),1,0)</f>
        <v>1</v>
      </c>
    </row>
    <row r="129" spans="1:22" x14ac:dyDescent="0.25">
      <c r="A129">
        <v>2</v>
      </c>
      <c r="B129">
        <v>4</v>
      </c>
      <c r="C129" s="13">
        <f>Arrivals!F129</f>
        <v>312.88949234237566</v>
      </c>
      <c r="D129" s="13">
        <f>Arrivals!J129</f>
        <v>5.4669606478620718</v>
      </c>
      <c r="E129" s="14">
        <f t="shared" si="26"/>
        <v>257.12920765861071</v>
      </c>
      <c r="F129" s="14">
        <f t="shared" si="13"/>
        <v>312.88949234237566</v>
      </c>
      <c r="G129" s="14">
        <f t="shared" si="14"/>
        <v>318.35645299023776</v>
      </c>
      <c r="H129" s="13">
        <f>Arrivals!L129</f>
        <v>75</v>
      </c>
      <c r="I129" s="14">
        <f>H129*8/Settings!$B$28+Settings!$B$29</f>
        <v>6.02</v>
      </c>
      <c r="J129" s="14">
        <f t="shared" si="27"/>
        <v>263.14920765861069</v>
      </c>
      <c r="K129" s="14">
        <f t="shared" si="15"/>
        <v>318.35645299023776</v>
      </c>
      <c r="L129" s="14">
        <f>MOD(K129-Settings!$B$32,Settings!$B$33)</f>
        <v>318.35645299023776</v>
      </c>
      <c r="M129" s="14">
        <f>IF(L129&lt;Settings!$B$30,IF(Settings!$B$30-L129&gt;=I129,K129,K129+(Settings!$B$30-L129)+Settings!$B$31),K129+(Settings!$B$33-L129))</f>
        <v>318.35645299023776</v>
      </c>
      <c r="N129" s="14">
        <f t="shared" si="16"/>
        <v>324.37645299023774</v>
      </c>
      <c r="O129" s="14">
        <f t="shared" si="17"/>
        <v>11.486960647862077</v>
      </c>
      <c r="P129" s="14">
        <f t="shared" si="18"/>
        <v>0</v>
      </c>
      <c r="Q129" s="14">
        <f t="shared" si="19"/>
        <v>0</v>
      </c>
      <c r="R129" s="14">
        <f t="shared" si="20"/>
        <v>0</v>
      </c>
      <c r="S129" s="14">
        <f t="shared" si="21"/>
        <v>0</v>
      </c>
      <c r="T129" t="str">
        <f>IF(MOD(C129-Settings!$B$32,Settings!$B$33)&lt;Settings!$B$30,"Up","Down")</f>
        <v>Up</v>
      </c>
      <c r="U129" s="15">
        <f>IF(OR(I129&gt;Settings!$B$30,O129&gt;Settings!$B$37),0,1)</f>
        <v>1</v>
      </c>
      <c r="V129" s="15">
        <f>IF(AND(U129=1,O129&lt;=Settings!$B$36),1,0)</f>
        <v>1</v>
      </c>
    </row>
    <row r="130" spans="1:22" x14ac:dyDescent="0.25">
      <c r="A130">
        <v>2</v>
      </c>
      <c r="B130">
        <v>5</v>
      </c>
      <c r="C130" s="13">
        <f>Arrivals!F130</f>
        <v>349.19539831947344</v>
      </c>
      <c r="D130" s="13">
        <f>Arrivals!J130</f>
        <v>0.19869648082115171</v>
      </c>
      <c r="E130" s="14">
        <f t="shared" si="26"/>
        <v>318.35645299023776</v>
      </c>
      <c r="F130" s="14">
        <f t="shared" si="13"/>
        <v>349.19539831947344</v>
      </c>
      <c r="G130" s="14">
        <f t="shared" si="14"/>
        <v>349.39409480029457</v>
      </c>
      <c r="H130" s="13">
        <f>Arrivals!L130</f>
        <v>75</v>
      </c>
      <c r="I130" s="14">
        <f>H130*8/Settings!$B$28+Settings!$B$29</f>
        <v>6.02</v>
      </c>
      <c r="J130" s="14">
        <f t="shared" si="27"/>
        <v>324.37645299023774</v>
      </c>
      <c r="K130" s="14">
        <f t="shared" si="15"/>
        <v>349.39409480029457</v>
      </c>
      <c r="L130" s="14">
        <f>MOD(K130-Settings!$B$32,Settings!$B$33)</f>
        <v>349.39409480029457</v>
      </c>
      <c r="M130" s="14">
        <f>IF(L130&lt;Settings!$B$30,IF(Settings!$B$30-L130&gt;=I130,K130,K130+(Settings!$B$30-L130)+Settings!$B$31),K130+(Settings!$B$33-L130))</f>
        <v>349.39409480029457</v>
      </c>
      <c r="N130" s="14">
        <f t="shared" si="16"/>
        <v>355.41409480029455</v>
      </c>
      <c r="O130" s="14">
        <f t="shared" si="17"/>
        <v>6.2186964808211087</v>
      </c>
      <c r="P130" s="14">
        <f t="shared" si="18"/>
        <v>0</v>
      </c>
      <c r="Q130" s="14">
        <f t="shared" si="19"/>
        <v>0</v>
      </c>
      <c r="R130" s="14">
        <f t="shared" si="20"/>
        <v>0</v>
      </c>
      <c r="S130" s="14">
        <f t="shared" si="21"/>
        <v>0</v>
      </c>
      <c r="T130" t="str">
        <f>IF(MOD(C130-Settings!$B$32,Settings!$B$33)&lt;Settings!$B$30,"Up","Down")</f>
        <v>Up</v>
      </c>
      <c r="U130" s="15">
        <f>IF(OR(I130&gt;Settings!$B$30,O130&gt;Settings!$B$37),0,1)</f>
        <v>1</v>
      </c>
      <c r="V130" s="15">
        <f>IF(AND(U130=1,O130&lt;=Settings!$B$36),1,0)</f>
        <v>1</v>
      </c>
    </row>
    <row r="131" spans="1:22" x14ac:dyDescent="0.25">
      <c r="A131">
        <v>2</v>
      </c>
      <c r="B131">
        <v>6</v>
      </c>
      <c r="C131" s="13">
        <f>Arrivals!F131</f>
        <v>351.05216139609109</v>
      </c>
      <c r="D131" s="13">
        <f>Arrivals!J131</f>
        <v>96.081774455810333</v>
      </c>
      <c r="E131" s="14">
        <f t="shared" si="26"/>
        <v>349.39409480029457</v>
      </c>
      <c r="F131" s="14">
        <f t="shared" si="13"/>
        <v>351.05216139609109</v>
      </c>
      <c r="G131" s="14">
        <f t="shared" si="14"/>
        <v>447.13393585190141</v>
      </c>
      <c r="H131" s="13">
        <f>Arrivals!L131</f>
        <v>75</v>
      </c>
      <c r="I131" s="14">
        <f>H131*8/Settings!$B$28+Settings!$B$29</f>
        <v>6.02</v>
      </c>
      <c r="J131" s="14">
        <f t="shared" si="27"/>
        <v>355.41409480029455</v>
      </c>
      <c r="K131" s="14">
        <f t="shared" si="15"/>
        <v>447.13393585190141</v>
      </c>
      <c r="L131" s="14">
        <f>MOD(K131-Settings!$B$32,Settings!$B$33)</f>
        <v>447.13393585190141</v>
      </c>
      <c r="M131" s="14">
        <f>IF(L131&lt;Settings!$B$30,IF(Settings!$B$30-L131&gt;=I131,K131,K131+(Settings!$B$30-L131)+Settings!$B$31),K131+(Settings!$B$33-L131))</f>
        <v>447.13393585190141</v>
      </c>
      <c r="N131" s="14">
        <f t="shared" si="16"/>
        <v>453.15393585190139</v>
      </c>
      <c r="O131" s="14">
        <f t="shared" si="17"/>
        <v>102.1017744558103</v>
      </c>
      <c r="P131" s="14">
        <f t="shared" si="18"/>
        <v>0</v>
      </c>
      <c r="Q131" s="14">
        <f t="shared" si="19"/>
        <v>0</v>
      </c>
      <c r="R131" s="14">
        <f t="shared" si="20"/>
        <v>0</v>
      </c>
      <c r="S131" s="14">
        <f t="shared" si="21"/>
        <v>0</v>
      </c>
      <c r="T131" t="str">
        <f>IF(MOD(C131-Settings!$B$32,Settings!$B$33)&lt;Settings!$B$30,"Up","Down")</f>
        <v>Up</v>
      </c>
      <c r="U131" s="15">
        <f>IF(OR(I131&gt;Settings!$B$30,O131&gt;Settings!$B$37),0,1)</f>
        <v>1</v>
      </c>
      <c r="V131" s="15">
        <f>IF(AND(U131=1,O131&lt;=Settings!$B$36),1,0)</f>
        <v>1</v>
      </c>
    </row>
    <row r="132" spans="1:22" x14ac:dyDescent="0.25">
      <c r="A132">
        <v>2</v>
      </c>
      <c r="B132">
        <v>7</v>
      </c>
      <c r="C132" s="13">
        <f>Arrivals!F132</f>
        <v>360.45001480029453</v>
      </c>
      <c r="D132" s="13">
        <f>Arrivals!J132</f>
        <v>6.1333116465306672</v>
      </c>
      <c r="E132" s="14">
        <f t="shared" si="26"/>
        <v>447.13393585190141</v>
      </c>
      <c r="F132" s="14">
        <f t="shared" si="13"/>
        <v>447.13393585190141</v>
      </c>
      <c r="G132" s="14">
        <f t="shared" si="14"/>
        <v>453.26724749843208</v>
      </c>
      <c r="H132" s="13">
        <f>Arrivals!L132</f>
        <v>75</v>
      </c>
      <c r="I132" s="14">
        <f>H132*8/Settings!$B$28+Settings!$B$29</f>
        <v>6.02</v>
      </c>
      <c r="J132" s="14">
        <f t="shared" si="27"/>
        <v>453.15393585190139</v>
      </c>
      <c r="K132" s="14">
        <f t="shared" si="15"/>
        <v>453.26724749843208</v>
      </c>
      <c r="L132" s="14">
        <f>MOD(K132-Settings!$B$32,Settings!$B$33)</f>
        <v>453.26724749843208</v>
      </c>
      <c r="M132" s="14">
        <f>IF(L132&lt;Settings!$B$30,IF(Settings!$B$30-L132&gt;=I132,K132,K132+(Settings!$B$30-L132)+Settings!$B$31),K132+(Settings!$B$33-L132))</f>
        <v>453.26724749843208</v>
      </c>
      <c r="N132" s="14">
        <f t="shared" si="16"/>
        <v>459.28724749843207</v>
      </c>
      <c r="O132" s="14">
        <f t="shared" si="17"/>
        <v>98.837232698137541</v>
      </c>
      <c r="P132" s="14">
        <f t="shared" si="18"/>
        <v>86.683921051606887</v>
      </c>
      <c r="Q132" s="14">
        <f t="shared" si="19"/>
        <v>0</v>
      </c>
      <c r="R132" s="14">
        <f t="shared" si="20"/>
        <v>0</v>
      </c>
      <c r="S132" s="14">
        <f t="shared" si="21"/>
        <v>86.683921051606887</v>
      </c>
      <c r="T132" t="str">
        <f>IF(MOD(C132-Settings!$B$32,Settings!$B$33)&lt;Settings!$B$30,"Up","Down")</f>
        <v>Up</v>
      </c>
      <c r="U132" s="15">
        <f>IF(OR(I132&gt;Settings!$B$30,O132&gt;Settings!$B$37),0,1)</f>
        <v>1</v>
      </c>
      <c r="V132" s="15">
        <f>IF(AND(U132=1,O132&lt;=Settings!$B$36),1,0)</f>
        <v>1</v>
      </c>
    </row>
    <row r="133" spans="1:22" x14ac:dyDescent="0.25">
      <c r="A133">
        <v>2</v>
      </c>
      <c r="B133">
        <v>8</v>
      </c>
      <c r="C133" s="13">
        <f>Arrivals!F133</f>
        <v>429.88233853307827</v>
      </c>
      <c r="D133" s="13">
        <f>Arrivals!J133</f>
        <v>12.955646847268742</v>
      </c>
      <c r="E133" s="14">
        <f t="shared" si="26"/>
        <v>453.26724749843208</v>
      </c>
      <c r="F133" s="14">
        <f t="shared" si="13"/>
        <v>453.26724749843208</v>
      </c>
      <c r="G133" s="14">
        <f t="shared" si="14"/>
        <v>466.22289434570081</v>
      </c>
      <c r="H133" s="13">
        <f>Arrivals!L133</f>
        <v>75</v>
      </c>
      <c r="I133" s="14">
        <f>H133*8/Settings!$B$28+Settings!$B$29</f>
        <v>6.02</v>
      </c>
      <c r="J133" s="14">
        <f t="shared" si="27"/>
        <v>459.28724749843207</v>
      </c>
      <c r="K133" s="14">
        <f t="shared" si="15"/>
        <v>466.22289434570081</v>
      </c>
      <c r="L133" s="14">
        <f>MOD(K133-Settings!$B$32,Settings!$B$33)</f>
        <v>466.22289434570081</v>
      </c>
      <c r="M133" s="14">
        <f>IF(L133&lt;Settings!$B$30,IF(Settings!$B$30-L133&gt;=I133,K133,K133+(Settings!$B$30-L133)+Settings!$B$31),K133+(Settings!$B$33-L133))</f>
        <v>466.22289434570081</v>
      </c>
      <c r="N133" s="14">
        <f t="shared" si="16"/>
        <v>472.24289434570079</v>
      </c>
      <c r="O133" s="14">
        <f t="shared" si="17"/>
        <v>42.360555812622522</v>
      </c>
      <c r="P133" s="14">
        <f t="shared" si="18"/>
        <v>23.384908965353816</v>
      </c>
      <c r="Q133" s="14">
        <f t="shared" si="19"/>
        <v>0</v>
      </c>
      <c r="R133" s="14">
        <f t="shared" si="20"/>
        <v>0</v>
      </c>
      <c r="S133" s="14">
        <f t="shared" si="21"/>
        <v>23.384908965353816</v>
      </c>
      <c r="T133" t="str">
        <f>IF(MOD(C133-Settings!$B$32,Settings!$B$33)&lt;Settings!$B$30,"Up","Down")</f>
        <v>Up</v>
      </c>
      <c r="U133" s="15">
        <f>IF(OR(I133&gt;Settings!$B$30,O133&gt;Settings!$B$37),0,1)</f>
        <v>1</v>
      </c>
      <c r="V133" s="15">
        <f>IF(AND(U133=1,O133&lt;=Settings!$B$36),1,0)</f>
        <v>1</v>
      </c>
    </row>
    <row r="134" spans="1:22" x14ac:dyDescent="0.25">
      <c r="A134">
        <v>2</v>
      </c>
      <c r="B134">
        <v>9</v>
      </c>
      <c r="C134" s="13">
        <f>Arrivals!F134</f>
        <v>470.6438917603881</v>
      </c>
      <c r="D134" s="13">
        <f>Arrivals!J134</f>
        <v>5.116469591135516</v>
      </c>
      <c r="E134" s="14">
        <f t="shared" si="26"/>
        <v>466.22289434570081</v>
      </c>
      <c r="F134" s="14">
        <f t="shared" ref="F134:F197" si="28">MAX(C134,E134)</f>
        <v>470.6438917603881</v>
      </c>
      <c r="G134" s="14">
        <f t="shared" ref="G134:G197" si="29">F134+D134</f>
        <v>475.76036135152361</v>
      </c>
      <c r="H134" s="13">
        <f>Arrivals!L134</f>
        <v>75</v>
      </c>
      <c r="I134" s="14">
        <f>H134*8/Settings!$B$28+Settings!$B$29</f>
        <v>6.02</v>
      </c>
      <c r="J134" s="14">
        <f t="shared" si="27"/>
        <v>472.24289434570079</v>
      </c>
      <c r="K134" s="14">
        <f t="shared" ref="K134:K197" si="30">MAX(G134,J134)</f>
        <v>475.76036135152361</v>
      </c>
      <c r="L134" s="14">
        <f>MOD(K134-Settings!$B$32,Settings!$B$33)</f>
        <v>475.76036135152361</v>
      </c>
      <c r="M134" s="14">
        <f>IF(L134&lt;Settings!$B$30,IF(Settings!$B$30-L134&gt;=I134,K134,K134+(Settings!$B$30-L134)+Settings!$B$31),K134+(Settings!$B$33-L134))</f>
        <v>475.76036135152361</v>
      </c>
      <c r="N134" s="14">
        <f t="shared" ref="N134:N197" si="31">M134+I134</f>
        <v>481.7803613515236</v>
      </c>
      <c r="O134" s="14">
        <f t="shared" ref="O134:O197" si="32">N134-C134</f>
        <v>11.136469591135494</v>
      </c>
      <c r="P134" s="14">
        <f t="shared" ref="P134:P197" si="33">F134-C134</f>
        <v>0</v>
      </c>
      <c r="Q134" s="14">
        <f t="shared" ref="Q134:Q197" si="34">K134-G134</f>
        <v>0</v>
      </c>
      <c r="R134" s="14">
        <f t="shared" ref="R134:R197" si="35">M134-K134</f>
        <v>0</v>
      </c>
      <c r="S134" s="14">
        <f t="shared" ref="S134:S197" si="36">P134+Q134+R134</f>
        <v>0</v>
      </c>
      <c r="T134" t="str">
        <f>IF(MOD(C134-Settings!$B$32,Settings!$B$33)&lt;Settings!$B$30,"Up","Down")</f>
        <v>Up</v>
      </c>
      <c r="U134" s="15">
        <f>IF(OR(I134&gt;Settings!$B$30,O134&gt;Settings!$B$37),0,1)</f>
        <v>1</v>
      </c>
      <c r="V134" s="15">
        <f>IF(AND(U134=1,O134&lt;=Settings!$B$36),1,0)</f>
        <v>1</v>
      </c>
    </row>
    <row r="135" spans="1:22" x14ac:dyDescent="0.25">
      <c r="A135">
        <v>2</v>
      </c>
      <c r="B135">
        <v>10</v>
      </c>
      <c r="C135" s="13">
        <f>Arrivals!F135</f>
        <v>577.10537941525092</v>
      </c>
      <c r="D135" s="13">
        <f>Arrivals!J135</f>
        <v>2.1123677533108274</v>
      </c>
      <c r="E135" s="14">
        <f t="shared" si="26"/>
        <v>475.76036135152361</v>
      </c>
      <c r="F135" s="14">
        <f t="shared" si="28"/>
        <v>577.10537941525092</v>
      </c>
      <c r="G135" s="14">
        <f t="shared" si="29"/>
        <v>579.2177471685618</v>
      </c>
      <c r="H135" s="13">
        <f>Arrivals!L135</f>
        <v>75</v>
      </c>
      <c r="I135" s="14">
        <f>H135*8/Settings!$B$28+Settings!$B$29</f>
        <v>6.02</v>
      </c>
      <c r="J135" s="14">
        <f t="shared" si="27"/>
        <v>481.7803613515236</v>
      </c>
      <c r="K135" s="14">
        <f t="shared" si="30"/>
        <v>579.2177471685618</v>
      </c>
      <c r="L135" s="14">
        <f>MOD(K135-Settings!$B$32,Settings!$B$33)</f>
        <v>579.2177471685618</v>
      </c>
      <c r="M135" s="14">
        <f>IF(L135&lt;Settings!$B$30,IF(Settings!$B$30-L135&gt;=I135,K135,K135+(Settings!$B$30-L135)+Settings!$B$31),K135+(Settings!$B$33-L135))</f>
        <v>579.2177471685618</v>
      </c>
      <c r="N135" s="14">
        <f t="shared" si="31"/>
        <v>585.23774716856178</v>
      </c>
      <c r="O135" s="14">
        <f t="shared" si="32"/>
        <v>8.1323677533108594</v>
      </c>
      <c r="P135" s="14">
        <f t="shared" si="33"/>
        <v>0</v>
      </c>
      <c r="Q135" s="14">
        <f t="shared" si="34"/>
        <v>0</v>
      </c>
      <c r="R135" s="14">
        <f t="shared" si="35"/>
        <v>0</v>
      </c>
      <c r="S135" s="14">
        <f t="shared" si="36"/>
        <v>0</v>
      </c>
      <c r="T135" t="str">
        <f>IF(MOD(C135-Settings!$B$32,Settings!$B$33)&lt;Settings!$B$30,"Up","Down")</f>
        <v>Up</v>
      </c>
      <c r="U135" s="15">
        <f>IF(OR(I135&gt;Settings!$B$30,O135&gt;Settings!$B$37),0,1)</f>
        <v>1</v>
      </c>
      <c r="V135" s="15">
        <f>IF(AND(U135=1,O135&lt;=Settings!$B$36),1,0)</f>
        <v>1</v>
      </c>
    </row>
    <row r="136" spans="1:22" x14ac:dyDescent="0.25">
      <c r="A136">
        <v>2</v>
      </c>
      <c r="B136">
        <v>11</v>
      </c>
      <c r="C136" s="13">
        <f>Arrivals!F136</f>
        <v>642.3120484347113</v>
      </c>
      <c r="D136" s="13">
        <f>Arrivals!J136</f>
        <v>18.14194780998633</v>
      </c>
      <c r="E136" s="14">
        <f t="shared" si="26"/>
        <v>579.2177471685618</v>
      </c>
      <c r="F136" s="14">
        <f t="shared" si="28"/>
        <v>642.3120484347113</v>
      </c>
      <c r="G136" s="14">
        <f t="shared" si="29"/>
        <v>660.45399624469758</v>
      </c>
      <c r="H136" s="13">
        <f>Arrivals!L136</f>
        <v>75</v>
      </c>
      <c r="I136" s="14">
        <f>H136*8/Settings!$B$28+Settings!$B$29</f>
        <v>6.02</v>
      </c>
      <c r="J136" s="14">
        <f t="shared" si="27"/>
        <v>585.23774716856178</v>
      </c>
      <c r="K136" s="14">
        <f t="shared" si="30"/>
        <v>660.45399624469758</v>
      </c>
      <c r="L136" s="14">
        <f>MOD(K136-Settings!$B$32,Settings!$B$33)</f>
        <v>660.45399624469758</v>
      </c>
      <c r="M136" s="14">
        <f>IF(L136&lt;Settings!$B$30,IF(Settings!$B$30-L136&gt;=I136,K136,K136+(Settings!$B$30-L136)+Settings!$B$31),K136+(Settings!$B$33-L136))</f>
        <v>720</v>
      </c>
      <c r="N136" s="14">
        <f t="shared" si="31"/>
        <v>726.02</v>
      </c>
      <c r="O136" s="14">
        <f t="shared" si="32"/>
        <v>83.707951565288681</v>
      </c>
      <c r="P136" s="14">
        <f t="shared" si="33"/>
        <v>0</v>
      </c>
      <c r="Q136" s="14">
        <f t="shared" si="34"/>
        <v>0</v>
      </c>
      <c r="R136" s="14">
        <f t="shared" si="35"/>
        <v>59.546003755302422</v>
      </c>
      <c r="S136" s="14">
        <f t="shared" si="36"/>
        <v>59.546003755302422</v>
      </c>
      <c r="T136" t="str">
        <f>IF(MOD(C136-Settings!$B$32,Settings!$B$33)&lt;Settings!$B$30,"Up","Down")</f>
        <v>Down</v>
      </c>
      <c r="U136" s="15">
        <f>IF(OR(I136&gt;Settings!$B$30,O136&gt;Settings!$B$37),0,1)</f>
        <v>1</v>
      </c>
      <c r="V136" s="15">
        <f>IF(AND(U136=1,O136&lt;=Settings!$B$36),1,0)</f>
        <v>1</v>
      </c>
    </row>
    <row r="137" spans="1:22" x14ac:dyDescent="0.25">
      <c r="A137">
        <v>2</v>
      </c>
      <c r="B137">
        <v>12</v>
      </c>
      <c r="C137" s="13">
        <f>Arrivals!F137</f>
        <v>857.15163024809374</v>
      </c>
      <c r="D137" s="13">
        <f>Arrivals!J137</f>
        <v>36.071515314422271</v>
      </c>
      <c r="E137" s="14">
        <f t="shared" si="26"/>
        <v>660.45399624469758</v>
      </c>
      <c r="F137" s="14">
        <f t="shared" si="28"/>
        <v>857.15163024809374</v>
      </c>
      <c r="G137" s="14">
        <f t="shared" si="29"/>
        <v>893.22314556251604</v>
      </c>
      <c r="H137" s="13">
        <f>Arrivals!L137</f>
        <v>75</v>
      </c>
      <c r="I137" s="14">
        <f>H137*8/Settings!$B$28+Settings!$B$29</f>
        <v>6.02</v>
      </c>
      <c r="J137" s="14">
        <f t="shared" si="27"/>
        <v>726.02</v>
      </c>
      <c r="K137" s="14">
        <f t="shared" si="30"/>
        <v>893.22314556251604</v>
      </c>
      <c r="L137" s="14">
        <f>MOD(K137-Settings!$B$32,Settings!$B$33)</f>
        <v>173.22314556251604</v>
      </c>
      <c r="M137" s="14">
        <f>IF(L137&lt;Settings!$B$30,IF(Settings!$B$30-L137&gt;=I137,K137,K137+(Settings!$B$30-L137)+Settings!$B$31),K137+(Settings!$B$33-L137))</f>
        <v>893.22314556251604</v>
      </c>
      <c r="N137" s="14">
        <f t="shared" si="31"/>
        <v>899.24314556251602</v>
      </c>
      <c r="O137" s="14">
        <f t="shared" si="32"/>
        <v>42.091515314422281</v>
      </c>
      <c r="P137" s="14">
        <f t="shared" si="33"/>
        <v>0</v>
      </c>
      <c r="Q137" s="14">
        <f t="shared" si="34"/>
        <v>0</v>
      </c>
      <c r="R137" s="14">
        <f t="shared" si="35"/>
        <v>0</v>
      </c>
      <c r="S137" s="14">
        <f t="shared" si="36"/>
        <v>0</v>
      </c>
      <c r="T137" t="str">
        <f>IF(MOD(C137-Settings!$B$32,Settings!$B$33)&lt;Settings!$B$30,"Up","Down")</f>
        <v>Up</v>
      </c>
      <c r="U137" s="15">
        <f>IF(OR(I137&gt;Settings!$B$30,O137&gt;Settings!$B$37),0,1)</f>
        <v>1</v>
      </c>
      <c r="V137" s="15">
        <f>IF(AND(U137=1,O137&lt;=Settings!$B$36),1,0)</f>
        <v>1</v>
      </c>
    </row>
    <row r="138" spans="1:22" x14ac:dyDescent="0.25">
      <c r="A138">
        <v>2</v>
      </c>
      <c r="B138">
        <v>13</v>
      </c>
      <c r="C138" s="13">
        <f>Arrivals!F138</f>
        <v>954.35427323426541</v>
      </c>
      <c r="D138" s="13">
        <f>Arrivals!J138</f>
        <v>2.6888518569239679</v>
      </c>
      <c r="E138" s="14">
        <f t="shared" si="26"/>
        <v>893.22314556251604</v>
      </c>
      <c r="F138" s="14">
        <f t="shared" si="28"/>
        <v>954.35427323426541</v>
      </c>
      <c r="G138" s="14">
        <f t="shared" si="29"/>
        <v>957.04312509118938</v>
      </c>
      <c r="H138" s="13">
        <f>Arrivals!L138</f>
        <v>75</v>
      </c>
      <c r="I138" s="14">
        <f>H138*8/Settings!$B$28+Settings!$B$29</f>
        <v>6.02</v>
      </c>
      <c r="J138" s="14">
        <f t="shared" si="27"/>
        <v>899.24314556251602</v>
      </c>
      <c r="K138" s="14">
        <f t="shared" si="30"/>
        <v>957.04312509118938</v>
      </c>
      <c r="L138" s="14">
        <f>MOD(K138-Settings!$B$32,Settings!$B$33)</f>
        <v>237.04312509118938</v>
      </c>
      <c r="M138" s="14">
        <f>IF(L138&lt;Settings!$B$30,IF(Settings!$B$30-L138&gt;=I138,K138,K138+(Settings!$B$30-L138)+Settings!$B$31),K138+(Settings!$B$33-L138))</f>
        <v>957.04312509118938</v>
      </c>
      <c r="N138" s="14">
        <f t="shared" si="31"/>
        <v>963.06312509118936</v>
      </c>
      <c r="O138" s="14">
        <f t="shared" si="32"/>
        <v>8.7088518569239568</v>
      </c>
      <c r="P138" s="14">
        <f t="shared" si="33"/>
        <v>0</v>
      </c>
      <c r="Q138" s="14">
        <f t="shared" si="34"/>
        <v>0</v>
      </c>
      <c r="R138" s="14">
        <f t="shared" si="35"/>
        <v>0</v>
      </c>
      <c r="S138" s="14">
        <f t="shared" si="36"/>
        <v>0</v>
      </c>
      <c r="T138" t="str">
        <f>IF(MOD(C138-Settings!$B$32,Settings!$B$33)&lt;Settings!$B$30,"Up","Down")</f>
        <v>Up</v>
      </c>
      <c r="U138" s="15">
        <f>IF(OR(I138&gt;Settings!$B$30,O138&gt;Settings!$B$37),0,1)</f>
        <v>1</v>
      </c>
      <c r="V138" s="15">
        <f>IF(AND(U138=1,O138&lt;=Settings!$B$36),1,0)</f>
        <v>1</v>
      </c>
    </row>
    <row r="139" spans="1:22" x14ac:dyDescent="0.25">
      <c r="A139">
        <v>2</v>
      </c>
      <c r="B139">
        <v>14</v>
      </c>
      <c r="C139" s="13">
        <f>Arrivals!F139</f>
        <v>958.26336272038998</v>
      </c>
      <c r="D139" s="13">
        <f>Arrivals!J139</f>
        <v>23.955594182032911</v>
      </c>
      <c r="E139" s="14">
        <f t="shared" si="26"/>
        <v>957.04312509118938</v>
      </c>
      <c r="F139" s="14">
        <f t="shared" si="28"/>
        <v>958.26336272038998</v>
      </c>
      <c r="G139" s="14">
        <f t="shared" si="29"/>
        <v>982.21895690242286</v>
      </c>
      <c r="H139" s="13">
        <f>Arrivals!L139</f>
        <v>75</v>
      </c>
      <c r="I139" s="14">
        <f>H139*8/Settings!$B$28+Settings!$B$29</f>
        <v>6.02</v>
      </c>
      <c r="J139" s="14">
        <f t="shared" si="27"/>
        <v>963.06312509118936</v>
      </c>
      <c r="K139" s="14">
        <f t="shared" si="30"/>
        <v>982.21895690242286</v>
      </c>
      <c r="L139" s="14">
        <f>MOD(K139-Settings!$B$32,Settings!$B$33)</f>
        <v>262.21895690242286</v>
      </c>
      <c r="M139" s="14">
        <f>IF(L139&lt;Settings!$B$30,IF(Settings!$B$30-L139&gt;=I139,K139,K139+(Settings!$B$30-L139)+Settings!$B$31),K139+(Settings!$B$33-L139))</f>
        <v>982.21895690242286</v>
      </c>
      <c r="N139" s="14">
        <f t="shared" si="31"/>
        <v>988.23895690242284</v>
      </c>
      <c r="O139" s="14">
        <f t="shared" si="32"/>
        <v>29.975594182032864</v>
      </c>
      <c r="P139" s="14">
        <f t="shared" si="33"/>
        <v>0</v>
      </c>
      <c r="Q139" s="14">
        <f t="shared" si="34"/>
        <v>0</v>
      </c>
      <c r="R139" s="14">
        <f t="shared" si="35"/>
        <v>0</v>
      </c>
      <c r="S139" s="14">
        <f t="shared" si="36"/>
        <v>0</v>
      </c>
      <c r="T139" t="str">
        <f>IF(MOD(C139-Settings!$B$32,Settings!$B$33)&lt;Settings!$B$30,"Up","Down")</f>
        <v>Up</v>
      </c>
      <c r="U139" s="15">
        <f>IF(OR(I139&gt;Settings!$B$30,O139&gt;Settings!$B$37),0,1)</f>
        <v>1</v>
      </c>
      <c r="V139" s="15">
        <f>IF(AND(U139=1,O139&lt;=Settings!$B$36),1,0)</f>
        <v>1</v>
      </c>
    </row>
    <row r="140" spans="1:22" x14ac:dyDescent="0.25">
      <c r="A140">
        <v>2</v>
      </c>
      <c r="B140">
        <v>15</v>
      </c>
      <c r="C140" s="13">
        <f>Arrivals!F140</f>
        <v>964.10989868039655</v>
      </c>
      <c r="D140" s="13">
        <f>Arrivals!J140</f>
        <v>52.349189333461467</v>
      </c>
      <c r="E140" s="14">
        <f t="shared" si="26"/>
        <v>982.21895690242286</v>
      </c>
      <c r="F140" s="14">
        <f t="shared" si="28"/>
        <v>982.21895690242286</v>
      </c>
      <c r="G140" s="14">
        <f t="shared" si="29"/>
        <v>1034.5681462358843</v>
      </c>
      <c r="H140" s="13">
        <f>Arrivals!L140</f>
        <v>75</v>
      </c>
      <c r="I140" s="14">
        <f>H140*8/Settings!$B$28+Settings!$B$29</f>
        <v>6.02</v>
      </c>
      <c r="J140" s="14">
        <f t="shared" si="27"/>
        <v>988.23895690242284</v>
      </c>
      <c r="K140" s="14">
        <f t="shared" si="30"/>
        <v>1034.5681462358843</v>
      </c>
      <c r="L140" s="14">
        <f>MOD(K140-Settings!$B$32,Settings!$B$33)</f>
        <v>314.56814623588434</v>
      </c>
      <c r="M140" s="14">
        <f>IF(L140&lt;Settings!$B$30,IF(Settings!$B$30-L140&gt;=I140,K140,K140+(Settings!$B$30-L140)+Settings!$B$31),K140+(Settings!$B$33-L140))</f>
        <v>1034.5681462358843</v>
      </c>
      <c r="N140" s="14">
        <f t="shared" si="31"/>
        <v>1040.5881462358843</v>
      </c>
      <c r="O140" s="14">
        <f t="shared" si="32"/>
        <v>76.478247555487769</v>
      </c>
      <c r="P140" s="14">
        <f t="shared" si="33"/>
        <v>18.109058222026306</v>
      </c>
      <c r="Q140" s="14">
        <f t="shared" si="34"/>
        <v>0</v>
      </c>
      <c r="R140" s="14">
        <f t="shared" si="35"/>
        <v>0</v>
      </c>
      <c r="S140" s="14">
        <f t="shared" si="36"/>
        <v>18.109058222026306</v>
      </c>
      <c r="T140" t="str">
        <f>IF(MOD(C140-Settings!$B$32,Settings!$B$33)&lt;Settings!$B$30,"Up","Down")</f>
        <v>Up</v>
      </c>
      <c r="U140" s="15">
        <f>IF(OR(I140&gt;Settings!$B$30,O140&gt;Settings!$B$37),0,1)</f>
        <v>1</v>
      </c>
      <c r="V140" s="15">
        <f>IF(AND(U140=1,O140&lt;=Settings!$B$36),1,0)</f>
        <v>1</v>
      </c>
    </row>
    <row r="141" spans="1:22" x14ac:dyDescent="0.25">
      <c r="A141">
        <v>2</v>
      </c>
      <c r="B141">
        <v>16</v>
      </c>
      <c r="C141" s="13">
        <f>Arrivals!F141</f>
        <v>1000.059437359679</v>
      </c>
      <c r="D141" s="13">
        <f>Arrivals!J141</f>
        <v>16.898120693157807</v>
      </c>
      <c r="E141" s="14">
        <f t="shared" si="26"/>
        <v>1034.5681462358843</v>
      </c>
      <c r="F141" s="14">
        <f t="shared" si="28"/>
        <v>1034.5681462358843</v>
      </c>
      <c r="G141" s="14">
        <f t="shared" si="29"/>
        <v>1051.4662669290421</v>
      </c>
      <c r="H141" s="13">
        <f>Arrivals!L141</f>
        <v>75</v>
      </c>
      <c r="I141" s="14">
        <f>H141*8/Settings!$B$28+Settings!$B$29</f>
        <v>6.02</v>
      </c>
      <c r="J141" s="14">
        <f t="shared" si="27"/>
        <v>1040.5881462358843</v>
      </c>
      <c r="K141" s="14">
        <f t="shared" si="30"/>
        <v>1051.4662669290421</v>
      </c>
      <c r="L141" s="14">
        <f>MOD(K141-Settings!$B$32,Settings!$B$33)</f>
        <v>331.46626692904215</v>
      </c>
      <c r="M141" s="14">
        <f>IF(L141&lt;Settings!$B$30,IF(Settings!$B$30-L141&gt;=I141,K141,K141+(Settings!$B$30-L141)+Settings!$B$31),K141+(Settings!$B$33-L141))</f>
        <v>1051.4662669290421</v>
      </c>
      <c r="N141" s="14">
        <f t="shared" si="31"/>
        <v>1057.4862669290421</v>
      </c>
      <c r="O141" s="14">
        <f t="shared" si="32"/>
        <v>57.426829569363122</v>
      </c>
      <c r="P141" s="14">
        <f t="shared" si="33"/>
        <v>34.508708876205333</v>
      </c>
      <c r="Q141" s="14">
        <f t="shared" si="34"/>
        <v>0</v>
      </c>
      <c r="R141" s="14">
        <f t="shared" si="35"/>
        <v>0</v>
      </c>
      <c r="S141" s="14">
        <f t="shared" si="36"/>
        <v>34.508708876205333</v>
      </c>
      <c r="T141" t="str">
        <f>IF(MOD(C141-Settings!$B$32,Settings!$B$33)&lt;Settings!$B$30,"Up","Down")</f>
        <v>Up</v>
      </c>
      <c r="U141" s="15">
        <f>IF(OR(I141&gt;Settings!$B$30,O141&gt;Settings!$B$37),0,1)</f>
        <v>1</v>
      </c>
      <c r="V141" s="15">
        <f>IF(AND(U141=1,O141&lt;=Settings!$B$36),1,0)</f>
        <v>1</v>
      </c>
    </row>
    <row r="142" spans="1:22" x14ac:dyDescent="0.25">
      <c r="A142">
        <v>2</v>
      </c>
      <c r="B142">
        <v>17</v>
      </c>
      <c r="C142" s="13">
        <f>Arrivals!F142</f>
        <v>1027.0324901083075</v>
      </c>
      <c r="D142" s="13">
        <f>Arrivals!J142</f>
        <v>2.6109992449583066</v>
      </c>
      <c r="E142" s="14">
        <f t="shared" si="26"/>
        <v>1051.4662669290421</v>
      </c>
      <c r="F142" s="14">
        <f t="shared" si="28"/>
        <v>1051.4662669290421</v>
      </c>
      <c r="G142" s="14">
        <f t="shared" si="29"/>
        <v>1054.0772661740004</v>
      </c>
      <c r="H142" s="13">
        <f>Arrivals!L142</f>
        <v>75</v>
      </c>
      <c r="I142" s="14">
        <f>H142*8/Settings!$B$28+Settings!$B$29</f>
        <v>6.02</v>
      </c>
      <c r="J142" s="14">
        <f t="shared" si="27"/>
        <v>1057.4862669290421</v>
      </c>
      <c r="K142" s="14">
        <f t="shared" si="30"/>
        <v>1057.4862669290421</v>
      </c>
      <c r="L142" s="14">
        <f>MOD(K142-Settings!$B$32,Settings!$B$33)</f>
        <v>337.48626692904213</v>
      </c>
      <c r="M142" s="14">
        <f>IF(L142&lt;Settings!$B$30,IF(Settings!$B$30-L142&gt;=I142,K142,K142+(Settings!$B$30-L142)+Settings!$B$31),K142+(Settings!$B$33-L142))</f>
        <v>1057.4862669290421</v>
      </c>
      <c r="N142" s="14">
        <f t="shared" si="31"/>
        <v>1063.5062669290421</v>
      </c>
      <c r="O142" s="14">
        <f t="shared" si="32"/>
        <v>36.473776820734656</v>
      </c>
      <c r="P142" s="14">
        <f t="shared" si="33"/>
        <v>24.433776820734693</v>
      </c>
      <c r="Q142" s="14">
        <f t="shared" si="34"/>
        <v>3.4090007550416885</v>
      </c>
      <c r="R142" s="14">
        <f t="shared" si="35"/>
        <v>0</v>
      </c>
      <c r="S142" s="14">
        <f t="shared" si="36"/>
        <v>27.842777575776381</v>
      </c>
      <c r="T142" t="str">
        <f>IF(MOD(C142-Settings!$B$32,Settings!$B$33)&lt;Settings!$B$30,"Up","Down")</f>
        <v>Up</v>
      </c>
      <c r="U142" s="15">
        <f>IF(OR(I142&gt;Settings!$B$30,O142&gt;Settings!$B$37),0,1)</f>
        <v>1</v>
      </c>
      <c r="V142" s="15">
        <f>IF(AND(U142=1,O142&lt;=Settings!$B$36),1,0)</f>
        <v>1</v>
      </c>
    </row>
    <row r="143" spans="1:22" x14ac:dyDescent="0.25">
      <c r="A143">
        <v>2</v>
      </c>
      <c r="B143">
        <v>18</v>
      </c>
      <c r="C143" s="13">
        <f>Arrivals!F143</f>
        <v>1077.6035878333767</v>
      </c>
      <c r="D143" s="13">
        <f>Arrivals!J143</f>
        <v>6.7549971901708235</v>
      </c>
      <c r="E143" s="14">
        <f t="shared" si="26"/>
        <v>1054.0772661740004</v>
      </c>
      <c r="F143" s="14">
        <f t="shared" si="28"/>
        <v>1077.6035878333767</v>
      </c>
      <c r="G143" s="14">
        <f t="shared" si="29"/>
        <v>1084.3585850235474</v>
      </c>
      <c r="H143" s="13">
        <f>Arrivals!L143</f>
        <v>75</v>
      </c>
      <c r="I143" s="14">
        <f>H143*8/Settings!$B$28+Settings!$B$29</f>
        <v>6.02</v>
      </c>
      <c r="J143" s="14">
        <f t="shared" si="27"/>
        <v>1063.5062669290421</v>
      </c>
      <c r="K143" s="14">
        <f t="shared" si="30"/>
        <v>1084.3585850235474</v>
      </c>
      <c r="L143" s="14">
        <f>MOD(K143-Settings!$B$32,Settings!$B$33)</f>
        <v>364.35858502354745</v>
      </c>
      <c r="M143" s="14">
        <f>IF(L143&lt;Settings!$B$30,IF(Settings!$B$30-L143&gt;=I143,K143,K143+(Settings!$B$30-L143)+Settings!$B$31),K143+(Settings!$B$33-L143))</f>
        <v>1084.3585850235474</v>
      </c>
      <c r="N143" s="14">
        <f t="shared" si="31"/>
        <v>1090.3785850235474</v>
      </c>
      <c r="O143" s="14">
        <f t="shared" si="32"/>
        <v>12.77499719017078</v>
      </c>
      <c r="P143" s="14">
        <f t="shared" si="33"/>
        <v>0</v>
      </c>
      <c r="Q143" s="14">
        <f t="shared" si="34"/>
        <v>0</v>
      </c>
      <c r="R143" s="14">
        <f t="shared" si="35"/>
        <v>0</v>
      </c>
      <c r="S143" s="14">
        <f t="shared" si="36"/>
        <v>0</v>
      </c>
      <c r="T143" t="str">
        <f>IF(MOD(C143-Settings!$B$32,Settings!$B$33)&lt;Settings!$B$30,"Up","Down")</f>
        <v>Up</v>
      </c>
      <c r="U143" s="15">
        <f>IF(OR(I143&gt;Settings!$B$30,O143&gt;Settings!$B$37),0,1)</f>
        <v>1</v>
      </c>
      <c r="V143" s="15">
        <f>IF(AND(U143=1,O143&lt;=Settings!$B$36),1,0)</f>
        <v>1</v>
      </c>
    </row>
    <row r="144" spans="1:22" x14ac:dyDescent="0.25">
      <c r="A144">
        <v>2</v>
      </c>
      <c r="B144">
        <v>19</v>
      </c>
      <c r="C144" s="13">
        <f>Arrivals!F144</f>
        <v>1217.2715597712122</v>
      </c>
      <c r="D144" s="13">
        <f>Arrivals!J144</f>
        <v>12.499997110176439</v>
      </c>
      <c r="E144" s="14">
        <f t="shared" si="26"/>
        <v>1084.3585850235474</v>
      </c>
      <c r="F144" s="14">
        <f t="shared" si="28"/>
        <v>1217.2715597712122</v>
      </c>
      <c r="G144" s="14">
        <f t="shared" si="29"/>
        <v>1229.7715568813887</v>
      </c>
      <c r="H144" s="13">
        <f>Arrivals!L144</f>
        <v>75</v>
      </c>
      <c r="I144" s="14">
        <f>H144*8/Settings!$B$28+Settings!$B$29</f>
        <v>6.02</v>
      </c>
      <c r="J144" s="14">
        <f t="shared" si="27"/>
        <v>1090.3785850235474</v>
      </c>
      <c r="K144" s="14">
        <f t="shared" si="30"/>
        <v>1229.7715568813887</v>
      </c>
      <c r="L144" s="14">
        <f>MOD(K144-Settings!$B$32,Settings!$B$33)</f>
        <v>509.77155688138873</v>
      </c>
      <c r="M144" s="14">
        <f>IF(L144&lt;Settings!$B$30,IF(Settings!$B$30-L144&gt;=I144,K144,K144+(Settings!$B$30-L144)+Settings!$B$31),K144+(Settings!$B$33-L144))</f>
        <v>1229.7715568813887</v>
      </c>
      <c r="N144" s="14">
        <f t="shared" si="31"/>
        <v>1235.7915568813887</v>
      </c>
      <c r="O144" s="14">
        <f t="shared" si="32"/>
        <v>18.519997110176519</v>
      </c>
      <c r="P144" s="14">
        <f t="shared" si="33"/>
        <v>0</v>
      </c>
      <c r="Q144" s="14">
        <f t="shared" si="34"/>
        <v>0</v>
      </c>
      <c r="R144" s="14">
        <f t="shared" si="35"/>
        <v>0</v>
      </c>
      <c r="S144" s="14">
        <f t="shared" si="36"/>
        <v>0</v>
      </c>
      <c r="T144" t="str">
        <f>IF(MOD(C144-Settings!$B$32,Settings!$B$33)&lt;Settings!$B$30,"Up","Down")</f>
        <v>Up</v>
      </c>
      <c r="U144" s="15">
        <f>IF(OR(I144&gt;Settings!$B$30,O144&gt;Settings!$B$37),0,1)</f>
        <v>1</v>
      </c>
      <c r="V144" s="15">
        <f>IF(AND(U144=1,O144&lt;=Settings!$B$36),1,0)</f>
        <v>1</v>
      </c>
    </row>
    <row r="145" spans="1:22" x14ac:dyDescent="0.25">
      <c r="A145">
        <v>2</v>
      </c>
      <c r="B145">
        <v>20</v>
      </c>
      <c r="C145" s="13">
        <f>Arrivals!F145</f>
        <v>1226.8889245089488</v>
      </c>
      <c r="D145" s="13">
        <f>Arrivals!J145</f>
        <v>5.7043573564873524</v>
      </c>
      <c r="E145" s="14">
        <f t="shared" si="26"/>
        <v>1229.7715568813887</v>
      </c>
      <c r="F145" s="14">
        <f t="shared" si="28"/>
        <v>1229.7715568813887</v>
      </c>
      <c r="G145" s="14">
        <f t="shared" si="29"/>
        <v>1235.4759142378762</v>
      </c>
      <c r="H145" s="13">
        <f>Arrivals!L145</f>
        <v>75</v>
      </c>
      <c r="I145" s="14">
        <f>H145*8/Settings!$B$28+Settings!$B$29</f>
        <v>6.02</v>
      </c>
      <c r="J145" s="14">
        <f t="shared" si="27"/>
        <v>1235.7915568813887</v>
      </c>
      <c r="K145" s="14">
        <f t="shared" si="30"/>
        <v>1235.7915568813887</v>
      </c>
      <c r="L145" s="14">
        <f>MOD(K145-Settings!$B$32,Settings!$B$33)</f>
        <v>515.79155688138871</v>
      </c>
      <c r="M145" s="14">
        <f>IF(L145&lt;Settings!$B$30,IF(Settings!$B$30-L145&gt;=I145,K145,K145+(Settings!$B$30-L145)+Settings!$B$31),K145+(Settings!$B$33-L145))</f>
        <v>1235.7915568813887</v>
      </c>
      <c r="N145" s="14">
        <f t="shared" si="31"/>
        <v>1241.8115568813887</v>
      </c>
      <c r="O145" s="14">
        <f t="shared" si="32"/>
        <v>14.922632372439921</v>
      </c>
      <c r="P145" s="14">
        <f t="shared" si="33"/>
        <v>2.8826323724399572</v>
      </c>
      <c r="Q145" s="14">
        <f t="shared" si="34"/>
        <v>0.31564264351254678</v>
      </c>
      <c r="R145" s="14">
        <f t="shared" si="35"/>
        <v>0</v>
      </c>
      <c r="S145" s="14">
        <f t="shared" si="36"/>
        <v>3.198275015952504</v>
      </c>
      <c r="T145" t="str">
        <f>IF(MOD(C145-Settings!$B$32,Settings!$B$33)&lt;Settings!$B$30,"Up","Down")</f>
        <v>Up</v>
      </c>
      <c r="U145" s="15">
        <f>IF(OR(I145&gt;Settings!$B$30,O145&gt;Settings!$B$37),0,1)</f>
        <v>1</v>
      </c>
      <c r="V145" s="15">
        <f>IF(AND(U145=1,O145&lt;=Settings!$B$36),1,0)</f>
        <v>1</v>
      </c>
    </row>
    <row r="146" spans="1:22" x14ac:dyDescent="0.25">
      <c r="A146">
        <v>2</v>
      </c>
      <c r="B146">
        <v>21</v>
      </c>
      <c r="C146" s="13">
        <f>Arrivals!F146</f>
        <v>1237.6147391426828</v>
      </c>
      <c r="D146" s="13">
        <f>Arrivals!J146</f>
        <v>17.763703837488855</v>
      </c>
      <c r="E146" s="14">
        <f t="shared" si="26"/>
        <v>1235.4759142378762</v>
      </c>
      <c r="F146" s="14">
        <f t="shared" si="28"/>
        <v>1237.6147391426828</v>
      </c>
      <c r="G146" s="14">
        <f t="shared" si="29"/>
        <v>1255.3784429801717</v>
      </c>
      <c r="H146" s="13">
        <f>Arrivals!L146</f>
        <v>75</v>
      </c>
      <c r="I146" s="14">
        <f>H146*8/Settings!$B$28+Settings!$B$29</f>
        <v>6.02</v>
      </c>
      <c r="J146" s="14">
        <f t="shared" si="27"/>
        <v>1241.8115568813887</v>
      </c>
      <c r="K146" s="14">
        <f t="shared" si="30"/>
        <v>1255.3784429801717</v>
      </c>
      <c r="L146" s="14">
        <f>MOD(K146-Settings!$B$32,Settings!$B$33)</f>
        <v>535.37844298017171</v>
      </c>
      <c r="M146" s="14">
        <f>IF(L146&lt;Settings!$B$30,IF(Settings!$B$30-L146&gt;=I146,K146,K146+(Settings!$B$30-L146)+Settings!$B$31),K146+(Settings!$B$33-L146))</f>
        <v>1255.3784429801717</v>
      </c>
      <c r="N146" s="14">
        <f t="shared" si="31"/>
        <v>1261.3984429801717</v>
      </c>
      <c r="O146" s="14">
        <f t="shared" si="32"/>
        <v>23.783703837488929</v>
      </c>
      <c r="P146" s="14">
        <f t="shared" si="33"/>
        <v>0</v>
      </c>
      <c r="Q146" s="14">
        <f t="shared" si="34"/>
        <v>0</v>
      </c>
      <c r="R146" s="14">
        <f t="shared" si="35"/>
        <v>0</v>
      </c>
      <c r="S146" s="14">
        <f t="shared" si="36"/>
        <v>0</v>
      </c>
      <c r="T146" t="str">
        <f>IF(MOD(C146-Settings!$B$32,Settings!$B$33)&lt;Settings!$B$30,"Up","Down")</f>
        <v>Up</v>
      </c>
      <c r="U146" s="15">
        <f>IF(OR(I146&gt;Settings!$B$30,O146&gt;Settings!$B$37),0,1)</f>
        <v>1</v>
      </c>
      <c r="V146" s="15">
        <f>IF(AND(U146=1,O146&lt;=Settings!$B$36),1,0)</f>
        <v>1</v>
      </c>
    </row>
    <row r="147" spans="1:22" x14ac:dyDescent="0.25">
      <c r="A147">
        <v>2</v>
      </c>
      <c r="B147">
        <v>22</v>
      </c>
      <c r="C147" s="13">
        <f>Arrivals!F147</f>
        <v>1254.5120625272186</v>
      </c>
      <c r="D147" s="13">
        <f>Arrivals!J147</f>
        <v>3.8435730477072028</v>
      </c>
      <c r="E147" s="14">
        <f t="shared" si="26"/>
        <v>1255.3784429801717</v>
      </c>
      <c r="F147" s="14">
        <f t="shared" si="28"/>
        <v>1255.3784429801717</v>
      </c>
      <c r="G147" s="14">
        <f t="shared" si="29"/>
        <v>1259.2220160278789</v>
      </c>
      <c r="H147" s="13">
        <f>Arrivals!L147</f>
        <v>75</v>
      </c>
      <c r="I147" s="14">
        <f>H147*8/Settings!$B$28+Settings!$B$29</f>
        <v>6.02</v>
      </c>
      <c r="J147" s="14">
        <f t="shared" si="27"/>
        <v>1261.3984429801717</v>
      </c>
      <c r="K147" s="14">
        <f t="shared" si="30"/>
        <v>1261.3984429801717</v>
      </c>
      <c r="L147" s="14">
        <f>MOD(K147-Settings!$B$32,Settings!$B$33)</f>
        <v>541.39844298017169</v>
      </c>
      <c r="M147" s="14">
        <f>IF(L147&lt;Settings!$B$30,IF(Settings!$B$30-L147&gt;=I147,K147,K147+(Settings!$B$30-L147)+Settings!$B$31),K147+(Settings!$B$33-L147))</f>
        <v>1261.3984429801717</v>
      </c>
      <c r="N147" s="14">
        <f t="shared" si="31"/>
        <v>1267.4184429801717</v>
      </c>
      <c r="O147" s="14">
        <f t="shared" si="32"/>
        <v>12.906380452953044</v>
      </c>
      <c r="P147" s="14">
        <f t="shared" si="33"/>
        <v>0.86638045295308075</v>
      </c>
      <c r="Q147" s="14">
        <f t="shared" si="34"/>
        <v>2.1764269522927862</v>
      </c>
      <c r="R147" s="14">
        <f t="shared" si="35"/>
        <v>0</v>
      </c>
      <c r="S147" s="14">
        <f t="shared" si="36"/>
        <v>3.0428074052458669</v>
      </c>
      <c r="T147" t="str">
        <f>IF(MOD(C147-Settings!$B$32,Settings!$B$33)&lt;Settings!$B$30,"Up","Down")</f>
        <v>Up</v>
      </c>
      <c r="U147" s="15">
        <f>IF(OR(I147&gt;Settings!$B$30,O147&gt;Settings!$B$37),0,1)</f>
        <v>1</v>
      </c>
      <c r="V147" s="15">
        <f>IF(AND(U147=1,O147&lt;=Settings!$B$36),1,0)</f>
        <v>1</v>
      </c>
    </row>
    <row r="148" spans="1:22" x14ac:dyDescent="0.25">
      <c r="A148">
        <v>2</v>
      </c>
      <c r="B148">
        <v>23</v>
      </c>
      <c r="C148" s="13">
        <f>Arrivals!F148</f>
        <v>1262.8718017902374</v>
      </c>
      <c r="D148" s="13">
        <f>Arrivals!J148</f>
        <v>3.3962778733054297</v>
      </c>
      <c r="E148" s="14">
        <f t="shared" si="26"/>
        <v>1259.2220160278789</v>
      </c>
      <c r="F148" s="14">
        <f t="shared" si="28"/>
        <v>1262.8718017902374</v>
      </c>
      <c r="G148" s="14">
        <f t="shared" si="29"/>
        <v>1266.2680796635429</v>
      </c>
      <c r="H148" s="13">
        <f>Arrivals!L148</f>
        <v>75</v>
      </c>
      <c r="I148" s="14">
        <f>H148*8/Settings!$B$28+Settings!$B$29</f>
        <v>6.02</v>
      </c>
      <c r="J148" s="14">
        <f t="shared" si="27"/>
        <v>1267.4184429801717</v>
      </c>
      <c r="K148" s="14">
        <f t="shared" si="30"/>
        <v>1267.4184429801717</v>
      </c>
      <c r="L148" s="14">
        <f>MOD(K148-Settings!$B$32,Settings!$B$33)</f>
        <v>547.41844298017168</v>
      </c>
      <c r="M148" s="14">
        <f>IF(L148&lt;Settings!$B$30,IF(Settings!$B$30-L148&gt;=I148,K148,K148+(Settings!$B$30-L148)+Settings!$B$31),K148+(Settings!$B$33-L148))</f>
        <v>1267.4184429801717</v>
      </c>
      <c r="N148" s="14">
        <f t="shared" si="31"/>
        <v>1273.4384429801717</v>
      </c>
      <c r="O148" s="14">
        <f t="shared" si="32"/>
        <v>10.566641189934217</v>
      </c>
      <c r="P148" s="14">
        <f t="shared" si="33"/>
        <v>0</v>
      </c>
      <c r="Q148" s="14">
        <f t="shared" si="34"/>
        <v>1.1503633166287273</v>
      </c>
      <c r="R148" s="14">
        <f t="shared" si="35"/>
        <v>0</v>
      </c>
      <c r="S148" s="14">
        <f t="shared" si="36"/>
        <v>1.1503633166287273</v>
      </c>
      <c r="T148" t="str">
        <f>IF(MOD(C148-Settings!$B$32,Settings!$B$33)&lt;Settings!$B$30,"Up","Down")</f>
        <v>Up</v>
      </c>
      <c r="U148" s="15">
        <f>IF(OR(I148&gt;Settings!$B$30,O148&gt;Settings!$B$37),0,1)</f>
        <v>1</v>
      </c>
      <c r="V148" s="15">
        <f>IF(AND(U148=1,O148&lt;=Settings!$B$36),1,0)</f>
        <v>1</v>
      </c>
    </row>
    <row r="149" spans="1:22" x14ac:dyDescent="0.25">
      <c r="A149">
        <v>2</v>
      </c>
      <c r="B149">
        <v>24</v>
      </c>
      <c r="C149" s="13">
        <f>Arrivals!F149</f>
        <v>1394.4865654066307</v>
      </c>
      <c r="D149" s="13">
        <f>Arrivals!J149</f>
        <v>26.07769010028461</v>
      </c>
      <c r="E149" s="14">
        <f t="shared" si="26"/>
        <v>1266.2680796635429</v>
      </c>
      <c r="F149" s="14">
        <f t="shared" si="28"/>
        <v>1394.4865654066307</v>
      </c>
      <c r="G149" s="14">
        <f t="shared" si="29"/>
        <v>1420.5642555069153</v>
      </c>
      <c r="H149" s="13">
        <f>Arrivals!L149</f>
        <v>75</v>
      </c>
      <c r="I149" s="14">
        <f>H149*8/Settings!$B$28+Settings!$B$29</f>
        <v>6.02</v>
      </c>
      <c r="J149" s="14">
        <f t="shared" si="27"/>
        <v>1273.4384429801717</v>
      </c>
      <c r="K149" s="14">
        <f t="shared" si="30"/>
        <v>1420.5642555069153</v>
      </c>
      <c r="L149" s="14">
        <f>MOD(K149-Settings!$B$32,Settings!$B$33)</f>
        <v>700.56425550691529</v>
      </c>
      <c r="M149" s="14">
        <f>IF(L149&lt;Settings!$B$30,IF(Settings!$B$30-L149&gt;=I149,K149,K149+(Settings!$B$30-L149)+Settings!$B$31),K149+(Settings!$B$33-L149))</f>
        <v>1440</v>
      </c>
      <c r="N149" s="14">
        <f t="shared" si="31"/>
        <v>1446.02</v>
      </c>
      <c r="O149" s="14">
        <f t="shared" si="32"/>
        <v>51.533434593369293</v>
      </c>
      <c r="P149" s="14">
        <f t="shared" si="33"/>
        <v>0</v>
      </c>
      <c r="Q149" s="14">
        <f t="shared" si="34"/>
        <v>0</v>
      </c>
      <c r="R149" s="14">
        <f t="shared" si="35"/>
        <v>19.435744493084712</v>
      </c>
      <c r="S149" s="14">
        <f t="shared" si="36"/>
        <v>19.435744493084712</v>
      </c>
      <c r="T149" t="str">
        <f>IF(MOD(C149-Settings!$B$32,Settings!$B$33)&lt;Settings!$B$30,"Up","Down")</f>
        <v>Down</v>
      </c>
      <c r="U149" s="15">
        <f>IF(OR(I149&gt;Settings!$B$30,O149&gt;Settings!$B$37),0,1)</f>
        <v>1</v>
      </c>
      <c r="V149" s="15">
        <f>IF(AND(U149=1,O149&lt;=Settings!$B$36),1,0)</f>
        <v>1</v>
      </c>
    </row>
    <row r="150" spans="1:22" x14ac:dyDescent="0.25">
      <c r="A150">
        <v>2</v>
      </c>
      <c r="B150">
        <v>25</v>
      </c>
      <c r="C150" s="13">
        <f>Arrivals!F150</f>
        <v>1474.3848582850928</v>
      </c>
      <c r="D150" s="13">
        <f>Arrivals!J150</f>
        <v>0.42205173287741821</v>
      </c>
      <c r="E150" s="14">
        <f t="shared" si="26"/>
        <v>1420.5642555069153</v>
      </c>
      <c r="F150" s="14">
        <f t="shared" si="28"/>
        <v>1474.3848582850928</v>
      </c>
      <c r="G150" s="14">
        <f t="shared" si="29"/>
        <v>1474.8069100179703</v>
      </c>
      <c r="H150" s="13">
        <f>Arrivals!L150</f>
        <v>75</v>
      </c>
      <c r="I150" s="14">
        <f>H150*8/Settings!$B$28+Settings!$B$29</f>
        <v>6.02</v>
      </c>
      <c r="J150" s="14">
        <f t="shared" si="27"/>
        <v>1446.02</v>
      </c>
      <c r="K150" s="14">
        <f t="shared" si="30"/>
        <v>1474.8069100179703</v>
      </c>
      <c r="L150" s="14">
        <f>MOD(K150-Settings!$B$32,Settings!$B$33)</f>
        <v>34.806910017970267</v>
      </c>
      <c r="M150" s="14">
        <f>IF(L150&lt;Settings!$B$30,IF(Settings!$B$30-L150&gt;=I150,K150,K150+(Settings!$B$30-L150)+Settings!$B$31),K150+(Settings!$B$33-L150))</f>
        <v>1474.8069100179703</v>
      </c>
      <c r="N150" s="14">
        <f t="shared" si="31"/>
        <v>1480.8269100179702</v>
      </c>
      <c r="O150" s="14">
        <f t="shared" si="32"/>
        <v>6.4420517328774167</v>
      </c>
      <c r="P150" s="14">
        <f t="shared" si="33"/>
        <v>0</v>
      </c>
      <c r="Q150" s="14">
        <f t="shared" si="34"/>
        <v>0</v>
      </c>
      <c r="R150" s="14">
        <f t="shared" si="35"/>
        <v>0</v>
      </c>
      <c r="S150" s="14">
        <f t="shared" si="36"/>
        <v>0</v>
      </c>
      <c r="T150" t="str">
        <f>IF(MOD(C150-Settings!$B$32,Settings!$B$33)&lt;Settings!$B$30,"Up","Down")</f>
        <v>Up</v>
      </c>
      <c r="U150" s="15">
        <f>IF(OR(I150&gt;Settings!$B$30,O150&gt;Settings!$B$37),0,1)</f>
        <v>1</v>
      </c>
      <c r="V150" s="15">
        <f>IF(AND(U150=1,O150&lt;=Settings!$B$36),1,0)</f>
        <v>1</v>
      </c>
    </row>
    <row r="151" spans="1:22" x14ac:dyDescent="0.25">
      <c r="A151">
        <v>2</v>
      </c>
      <c r="B151">
        <v>26</v>
      </c>
      <c r="C151" s="13">
        <f>Arrivals!F151</f>
        <v>1488.2769927269687</v>
      </c>
      <c r="D151" s="13">
        <f>Arrivals!J151</f>
        <v>22.319244568660991</v>
      </c>
      <c r="E151" s="14">
        <f t="shared" si="26"/>
        <v>1474.8069100179703</v>
      </c>
      <c r="F151" s="14">
        <f t="shared" si="28"/>
        <v>1488.2769927269687</v>
      </c>
      <c r="G151" s="14">
        <f t="shared" si="29"/>
        <v>1510.5962372956296</v>
      </c>
      <c r="H151" s="13">
        <f>Arrivals!L151</f>
        <v>75</v>
      </c>
      <c r="I151" s="14">
        <f>H151*8/Settings!$B$28+Settings!$B$29</f>
        <v>6.02</v>
      </c>
      <c r="J151" s="14">
        <f t="shared" si="27"/>
        <v>1480.8269100179702</v>
      </c>
      <c r="K151" s="14">
        <f t="shared" si="30"/>
        <v>1510.5962372956296</v>
      </c>
      <c r="L151" s="14">
        <f>MOD(K151-Settings!$B$32,Settings!$B$33)</f>
        <v>70.596237295629635</v>
      </c>
      <c r="M151" s="14">
        <f>IF(L151&lt;Settings!$B$30,IF(Settings!$B$30-L151&gt;=I151,K151,K151+(Settings!$B$30-L151)+Settings!$B$31),K151+(Settings!$B$33-L151))</f>
        <v>1510.5962372956296</v>
      </c>
      <c r="N151" s="14">
        <f t="shared" si="31"/>
        <v>1516.6162372956296</v>
      </c>
      <c r="O151" s="14">
        <f t="shared" si="32"/>
        <v>28.339244568660888</v>
      </c>
      <c r="P151" s="14">
        <f t="shared" si="33"/>
        <v>0</v>
      </c>
      <c r="Q151" s="14">
        <f t="shared" si="34"/>
        <v>0</v>
      </c>
      <c r="R151" s="14">
        <f t="shared" si="35"/>
        <v>0</v>
      </c>
      <c r="S151" s="14">
        <f t="shared" si="36"/>
        <v>0</v>
      </c>
      <c r="T151" t="str">
        <f>IF(MOD(C151-Settings!$B$32,Settings!$B$33)&lt;Settings!$B$30,"Up","Down")</f>
        <v>Up</v>
      </c>
      <c r="U151" s="15">
        <f>IF(OR(I151&gt;Settings!$B$30,O151&gt;Settings!$B$37),0,1)</f>
        <v>1</v>
      </c>
      <c r="V151" s="15">
        <f>IF(AND(U151=1,O151&lt;=Settings!$B$36),1,0)</f>
        <v>1</v>
      </c>
    </row>
    <row r="152" spans="1:22" x14ac:dyDescent="0.25">
      <c r="A152">
        <v>2</v>
      </c>
      <c r="B152">
        <v>27</v>
      </c>
      <c r="C152" s="13">
        <f>Arrivals!F152</f>
        <v>1574.8214742015525</v>
      </c>
      <c r="D152" s="13">
        <f>Arrivals!J152</f>
        <v>7.0738303924036536</v>
      </c>
      <c r="E152" s="14">
        <f t="shared" si="26"/>
        <v>1510.5962372956296</v>
      </c>
      <c r="F152" s="14">
        <f t="shared" si="28"/>
        <v>1574.8214742015525</v>
      </c>
      <c r="G152" s="14">
        <f t="shared" si="29"/>
        <v>1581.8953045939561</v>
      </c>
      <c r="H152" s="13">
        <f>Arrivals!L152</f>
        <v>75</v>
      </c>
      <c r="I152" s="14">
        <f>H152*8/Settings!$B$28+Settings!$B$29</f>
        <v>6.02</v>
      </c>
      <c r="J152" s="14">
        <f t="shared" si="27"/>
        <v>1516.6162372956296</v>
      </c>
      <c r="K152" s="14">
        <f t="shared" si="30"/>
        <v>1581.8953045939561</v>
      </c>
      <c r="L152" s="14">
        <f>MOD(K152-Settings!$B$32,Settings!$B$33)</f>
        <v>141.8953045939561</v>
      </c>
      <c r="M152" s="14">
        <f>IF(L152&lt;Settings!$B$30,IF(Settings!$B$30-L152&gt;=I152,K152,K152+(Settings!$B$30-L152)+Settings!$B$31),K152+(Settings!$B$33-L152))</f>
        <v>1581.8953045939561</v>
      </c>
      <c r="N152" s="14">
        <f t="shared" si="31"/>
        <v>1587.9153045939561</v>
      </c>
      <c r="O152" s="14">
        <f t="shared" si="32"/>
        <v>13.093830392403561</v>
      </c>
      <c r="P152" s="14">
        <f t="shared" si="33"/>
        <v>0</v>
      </c>
      <c r="Q152" s="14">
        <f t="shared" si="34"/>
        <v>0</v>
      </c>
      <c r="R152" s="14">
        <f t="shared" si="35"/>
        <v>0</v>
      </c>
      <c r="S152" s="14">
        <f t="shared" si="36"/>
        <v>0</v>
      </c>
      <c r="T152" t="str">
        <f>IF(MOD(C152-Settings!$B$32,Settings!$B$33)&lt;Settings!$B$30,"Up","Down")</f>
        <v>Up</v>
      </c>
      <c r="U152" s="15">
        <f>IF(OR(I152&gt;Settings!$B$30,O152&gt;Settings!$B$37),0,1)</f>
        <v>1</v>
      </c>
      <c r="V152" s="15">
        <f>IF(AND(U152=1,O152&lt;=Settings!$B$36),1,0)</f>
        <v>1</v>
      </c>
    </row>
    <row r="153" spans="1:22" x14ac:dyDescent="0.25">
      <c r="A153">
        <v>2</v>
      </c>
      <c r="B153">
        <v>28</v>
      </c>
      <c r="C153" s="13">
        <f>Arrivals!F153</f>
        <v>1620.4410105272486</v>
      </c>
      <c r="D153" s="13">
        <f>Arrivals!J153</f>
        <v>11.935061456676173</v>
      </c>
      <c r="E153" s="14">
        <f t="shared" si="26"/>
        <v>1581.8953045939561</v>
      </c>
      <c r="F153" s="14">
        <f t="shared" si="28"/>
        <v>1620.4410105272486</v>
      </c>
      <c r="G153" s="14">
        <f t="shared" si="29"/>
        <v>1632.3760719839247</v>
      </c>
      <c r="H153" s="13">
        <f>Arrivals!L153</f>
        <v>75</v>
      </c>
      <c r="I153" s="14">
        <f>H153*8/Settings!$B$28+Settings!$B$29</f>
        <v>6.02</v>
      </c>
      <c r="J153" s="14">
        <f t="shared" si="27"/>
        <v>1587.9153045939561</v>
      </c>
      <c r="K153" s="14">
        <f t="shared" si="30"/>
        <v>1632.3760719839247</v>
      </c>
      <c r="L153" s="14">
        <f>MOD(K153-Settings!$B$32,Settings!$B$33)</f>
        <v>192.3760719839247</v>
      </c>
      <c r="M153" s="14">
        <f>IF(L153&lt;Settings!$B$30,IF(Settings!$B$30-L153&gt;=I153,K153,K153+(Settings!$B$30-L153)+Settings!$B$31),K153+(Settings!$B$33-L153))</f>
        <v>1632.3760719839247</v>
      </c>
      <c r="N153" s="14">
        <f t="shared" si="31"/>
        <v>1638.3960719839247</v>
      </c>
      <c r="O153" s="14">
        <f t="shared" si="32"/>
        <v>17.955061456676049</v>
      </c>
      <c r="P153" s="14">
        <f t="shared" si="33"/>
        <v>0</v>
      </c>
      <c r="Q153" s="14">
        <f t="shared" si="34"/>
        <v>0</v>
      </c>
      <c r="R153" s="14">
        <f t="shared" si="35"/>
        <v>0</v>
      </c>
      <c r="S153" s="14">
        <f t="shared" si="36"/>
        <v>0</v>
      </c>
      <c r="T153" t="str">
        <f>IF(MOD(C153-Settings!$B$32,Settings!$B$33)&lt;Settings!$B$30,"Up","Down")</f>
        <v>Up</v>
      </c>
      <c r="U153" s="15">
        <f>IF(OR(I153&gt;Settings!$B$30,O153&gt;Settings!$B$37),0,1)</f>
        <v>1</v>
      </c>
      <c r="V153" s="15">
        <f>IF(AND(U153=1,O153&lt;=Settings!$B$36),1,0)</f>
        <v>1</v>
      </c>
    </row>
    <row r="154" spans="1:22" x14ac:dyDescent="0.25">
      <c r="A154">
        <v>2</v>
      </c>
      <c r="B154">
        <v>29</v>
      </c>
      <c r="C154" s="13">
        <f>Arrivals!F154</f>
        <v>1660.7506907170621</v>
      </c>
      <c r="D154" s="13">
        <f>Arrivals!J154</f>
        <v>8.3231144594057316</v>
      </c>
      <c r="E154" s="14">
        <f t="shared" si="26"/>
        <v>1632.3760719839247</v>
      </c>
      <c r="F154" s="14">
        <f t="shared" si="28"/>
        <v>1660.7506907170621</v>
      </c>
      <c r="G154" s="14">
        <f t="shared" si="29"/>
        <v>1669.0738051764679</v>
      </c>
      <c r="H154" s="13">
        <f>Arrivals!L154</f>
        <v>75</v>
      </c>
      <c r="I154" s="14">
        <f>H154*8/Settings!$B$28+Settings!$B$29</f>
        <v>6.02</v>
      </c>
      <c r="J154" s="14">
        <f t="shared" si="27"/>
        <v>1638.3960719839247</v>
      </c>
      <c r="K154" s="14">
        <f t="shared" si="30"/>
        <v>1669.0738051764679</v>
      </c>
      <c r="L154" s="14">
        <f>MOD(K154-Settings!$B$32,Settings!$B$33)</f>
        <v>229.07380517646789</v>
      </c>
      <c r="M154" s="14">
        <f>IF(L154&lt;Settings!$B$30,IF(Settings!$B$30-L154&gt;=I154,K154,K154+(Settings!$B$30-L154)+Settings!$B$31),K154+(Settings!$B$33-L154))</f>
        <v>1669.0738051764679</v>
      </c>
      <c r="N154" s="14">
        <f t="shared" si="31"/>
        <v>1675.0938051764679</v>
      </c>
      <c r="O154" s="14">
        <f t="shared" si="32"/>
        <v>14.343114459405797</v>
      </c>
      <c r="P154" s="14">
        <f t="shared" si="33"/>
        <v>0</v>
      </c>
      <c r="Q154" s="14">
        <f t="shared" si="34"/>
        <v>0</v>
      </c>
      <c r="R154" s="14">
        <f t="shared" si="35"/>
        <v>0</v>
      </c>
      <c r="S154" s="14">
        <f t="shared" si="36"/>
        <v>0</v>
      </c>
      <c r="T154" t="str">
        <f>IF(MOD(C154-Settings!$B$32,Settings!$B$33)&lt;Settings!$B$30,"Up","Down")</f>
        <v>Up</v>
      </c>
      <c r="U154" s="15">
        <f>IF(OR(I154&gt;Settings!$B$30,O154&gt;Settings!$B$37),0,1)</f>
        <v>1</v>
      </c>
      <c r="V154" s="15">
        <f>IF(AND(U154=1,O154&lt;=Settings!$B$36),1,0)</f>
        <v>1</v>
      </c>
    </row>
    <row r="155" spans="1:22" x14ac:dyDescent="0.25">
      <c r="A155">
        <v>2</v>
      </c>
      <c r="B155">
        <v>30</v>
      </c>
      <c r="C155" s="13">
        <f>Arrivals!F155</f>
        <v>1693.5298481581306</v>
      </c>
      <c r="D155" s="13">
        <f>Arrivals!J155</f>
        <v>3.3649870149702448</v>
      </c>
      <c r="E155" s="14">
        <f t="shared" si="26"/>
        <v>1669.0738051764679</v>
      </c>
      <c r="F155" s="14">
        <f t="shared" si="28"/>
        <v>1693.5298481581306</v>
      </c>
      <c r="G155" s="14">
        <f t="shared" si="29"/>
        <v>1696.8948351731008</v>
      </c>
      <c r="H155" s="13">
        <f>Arrivals!L155</f>
        <v>75</v>
      </c>
      <c r="I155" s="14">
        <f>H155*8/Settings!$B$28+Settings!$B$29</f>
        <v>6.02</v>
      </c>
      <c r="J155" s="14">
        <f t="shared" si="27"/>
        <v>1675.0938051764679</v>
      </c>
      <c r="K155" s="14">
        <f t="shared" si="30"/>
        <v>1696.8948351731008</v>
      </c>
      <c r="L155" s="14">
        <f>MOD(K155-Settings!$B$32,Settings!$B$33)</f>
        <v>256.89483517310077</v>
      </c>
      <c r="M155" s="14">
        <f>IF(L155&lt;Settings!$B$30,IF(Settings!$B$30-L155&gt;=I155,K155,K155+(Settings!$B$30-L155)+Settings!$B$31),K155+(Settings!$B$33-L155))</f>
        <v>1696.8948351731008</v>
      </c>
      <c r="N155" s="14">
        <f t="shared" si="31"/>
        <v>1702.9148351731008</v>
      </c>
      <c r="O155" s="14">
        <f t="shared" si="32"/>
        <v>9.3849870149701928</v>
      </c>
      <c r="P155" s="14">
        <f t="shared" si="33"/>
        <v>0</v>
      </c>
      <c r="Q155" s="14">
        <f t="shared" si="34"/>
        <v>0</v>
      </c>
      <c r="R155" s="14">
        <f t="shared" si="35"/>
        <v>0</v>
      </c>
      <c r="S155" s="14">
        <f t="shared" si="36"/>
        <v>0</v>
      </c>
      <c r="T155" t="str">
        <f>IF(MOD(C155-Settings!$B$32,Settings!$B$33)&lt;Settings!$B$30,"Up","Down")</f>
        <v>Up</v>
      </c>
      <c r="U155" s="15">
        <f>IF(OR(I155&gt;Settings!$B$30,O155&gt;Settings!$B$37),0,1)</f>
        <v>1</v>
      </c>
      <c r="V155" s="15">
        <f>IF(AND(U155=1,O155&lt;=Settings!$B$36),1,0)</f>
        <v>1</v>
      </c>
    </row>
    <row r="156" spans="1:22" x14ac:dyDescent="0.25">
      <c r="A156">
        <v>2</v>
      </c>
      <c r="B156">
        <v>31</v>
      </c>
      <c r="C156" s="13">
        <f>Arrivals!F156</f>
        <v>1729.1482293782265</v>
      </c>
      <c r="D156" s="13">
        <f>Arrivals!J156</f>
        <v>20.611361436056818</v>
      </c>
      <c r="E156" s="14">
        <f t="shared" si="26"/>
        <v>1696.8948351731008</v>
      </c>
      <c r="F156" s="14">
        <f t="shared" si="28"/>
        <v>1729.1482293782265</v>
      </c>
      <c r="G156" s="14">
        <f t="shared" si="29"/>
        <v>1749.7595908142832</v>
      </c>
      <c r="H156" s="13">
        <f>Arrivals!L156</f>
        <v>75</v>
      </c>
      <c r="I156" s="14">
        <f>H156*8/Settings!$B$28+Settings!$B$29</f>
        <v>6.02</v>
      </c>
      <c r="J156" s="14">
        <f t="shared" si="27"/>
        <v>1702.9148351731008</v>
      </c>
      <c r="K156" s="14">
        <f t="shared" si="30"/>
        <v>1749.7595908142832</v>
      </c>
      <c r="L156" s="14">
        <f>MOD(K156-Settings!$B$32,Settings!$B$33)</f>
        <v>309.75959081428323</v>
      </c>
      <c r="M156" s="14">
        <f>IF(L156&lt;Settings!$B$30,IF(Settings!$B$30-L156&gt;=I156,K156,K156+(Settings!$B$30-L156)+Settings!$B$31),K156+(Settings!$B$33-L156))</f>
        <v>1749.7595908142832</v>
      </c>
      <c r="N156" s="14">
        <f t="shared" si="31"/>
        <v>1755.7795908142832</v>
      </c>
      <c r="O156" s="14">
        <f t="shared" si="32"/>
        <v>26.63136143605675</v>
      </c>
      <c r="P156" s="14">
        <f t="shared" si="33"/>
        <v>0</v>
      </c>
      <c r="Q156" s="14">
        <f t="shared" si="34"/>
        <v>0</v>
      </c>
      <c r="R156" s="14">
        <f t="shared" si="35"/>
        <v>0</v>
      </c>
      <c r="S156" s="14">
        <f t="shared" si="36"/>
        <v>0</v>
      </c>
      <c r="T156" t="str">
        <f>IF(MOD(C156-Settings!$B$32,Settings!$B$33)&lt;Settings!$B$30,"Up","Down")</f>
        <v>Up</v>
      </c>
      <c r="U156" s="15">
        <f>IF(OR(I156&gt;Settings!$B$30,O156&gt;Settings!$B$37),0,1)</f>
        <v>1</v>
      </c>
      <c r="V156" s="15">
        <f>IF(AND(U156=1,O156&lt;=Settings!$B$36),1,0)</f>
        <v>1</v>
      </c>
    </row>
    <row r="157" spans="1:22" x14ac:dyDescent="0.25">
      <c r="A157">
        <v>2</v>
      </c>
      <c r="B157">
        <v>32</v>
      </c>
      <c r="C157" s="13">
        <f>Arrivals!F157</f>
        <v>1747.9586473086165</v>
      </c>
      <c r="D157" s="13">
        <f>Arrivals!J157</f>
        <v>3.3598510091110549</v>
      </c>
      <c r="E157" s="14">
        <f t="shared" si="26"/>
        <v>1749.7595908142832</v>
      </c>
      <c r="F157" s="14">
        <f t="shared" si="28"/>
        <v>1749.7595908142832</v>
      </c>
      <c r="G157" s="14">
        <f t="shared" si="29"/>
        <v>1753.1194418233943</v>
      </c>
      <c r="H157" s="13">
        <f>Arrivals!L157</f>
        <v>75</v>
      </c>
      <c r="I157" s="14">
        <f>H157*8/Settings!$B$28+Settings!$B$29</f>
        <v>6.02</v>
      </c>
      <c r="J157" s="14">
        <f t="shared" si="27"/>
        <v>1755.7795908142832</v>
      </c>
      <c r="K157" s="14">
        <f t="shared" si="30"/>
        <v>1755.7795908142832</v>
      </c>
      <c r="L157" s="14">
        <f>MOD(K157-Settings!$B$32,Settings!$B$33)</f>
        <v>315.77959081428321</v>
      </c>
      <c r="M157" s="14">
        <f>IF(L157&lt;Settings!$B$30,IF(Settings!$B$30-L157&gt;=I157,K157,K157+(Settings!$B$30-L157)+Settings!$B$31),K157+(Settings!$B$33-L157))</f>
        <v>1755.7795908142832</v>
      </c>
      <c r="N157" s="14">
        <f t="shared" si="31"/>
        <v>1761.7995908142832</v>
      </c>
      <c r="O157" s="14">
        <f t="shared" si="32"/>
        <v>13.840943505666701</v>
      </c>
      <c r="P157" s="14">
        <f t="shared" si="33"/>
        <v>1.8009435056667371</v>
      </c>
      <c r="Q157" s="14">
        <f t="shared" si="34"/>
        <v>2.6601489908889562</v>
      </c>
      <c r="R157" s="14">
        <f t="shared" si="35"/>
        <v>0</v>
      </c>
      <c r="S157" s="14">
        <f t="shared" si="36"/>
        <v>4.4610924965556933</v>
      </c>
      <c r="T157" t="str">
        <f>IF(MOD(C157-Settings!$B$32,Settings!$B$33)&lt;Settings!$B$30,"Up","Down")</f>
        <v>Up</v>
      </c>
      <c r="U157" s="15">
        <f>IF(OR(I157&gt;Settings!$B$30,O157&gt;Settings!$B$37),0,1)</f>
        <v>1</v>
      </c>
      <c r="V157" s="15">
        <f>IF(AND(U157=1,O157&lt;=Settings!$B$36),1,0)</f>
        <v>1</v>
      </c>
    </row>
    <row r="158" spans="1:22" x14ac:dyDescent="0.25">
      <c r="A158">
        <v>2</v>
      </c>
      <c r="B158">
        <v>33</v>
      </c>
      <c r="C158" s="13">
        <f>Arrivals!F158</f>
        <v>1755.0725451904593</v>
      </c>
      <c r="D158" s="13">
        <f>Arrivals!J158</f>
        <v>5.8325003845887275</v>
      </c>
      <c r="E158" s="14">
        <f t="shared" si="26"/>
        <v>1753.1194418233943</v>
      </c>
      <c r="F158" s="14">
        <f t="shared" si="28"/>
        <v>1755.0725451904593</v>
      </c>
      <c r="G158" s="14">
        <f t="shared" si="29"/>
        <v>1760.905045575048</v>
      </c>
      <c r="H158" s="13">
        <f>Arrivals!L158</f>
        <v>75</v>
      </c>
      <c r="I158" s="14">
        <f>H158*8/Settings!$B$28+Settings!$B$29</f>
        <v>6.02</v>
      </c>
      <c r="J158" s="14">
        <f t="shared" si="27"/>
        <v>1761.7995908142832</v>
      </c>
      <c r="K158" s="14">
        <f t="shared" si="30"/>
        <v>1761.7995908142832</v>
      </c>
      <c r="L158" s="14">
        <f>MOD(K158-Settings!$B$32,Settings!$B$33)</f>
        <v>321.79959081428319</v>
      </c>
      <c r="M158" s="14">
        <f>IF(L158&lt;Settings!$B$30,IF(Settings!$B$30-L158&gt;=I158,K158,K158+(Settings!$B$30-L158)+Settings!$B$31),K158+(Settings!$B$33-L158))</f>
        <v>1761.7995908142832</v>
      </c>
      <c r="N158" s="14">
        <f t="shared" si="31"/>
        <v>1767.8195908142832</v>
      </c>
      <c r="O158" s="14">
        <f t="shared" si="32"/>
        <v>12.747045623823851</v>
      </c>
      <c r="P158" s="14">
        <f t="shared" si="33"/>
        <v>0</v>
      </c>
      <c r="Q158" s="14">
        <f t="shared" si="34"/>
        <v>0.89454523923518536</v>
      </c>
      <c r="R158" s="14">
        <f t="shared" si="35"/>
        <v>0</v>
      </c>
      <c r="S158" s="14">
        <f t="shared" si="36"/>
        <v>0.89454523923518536</v>
      </c>
      <c r="T158" t="str">
        <f>IF(MOD(C158-Settings!$B$32,Settings!$B$33)&lt;Settings!$B$30,"Up","Down")</f>
        <v>Up</v>
      </c>
      <c r="U158" s="15">
        <f>IF(OR(I158&gt;Settings!$B$30,O158&gt;Settings!$B$37),0,1)</f>
        <v>1</v>
      </c>
      <c r="V158" s="15">
        <f>IF(AND(U158=1,O158&lt;=Settings!$B$36),1,0)</f>
        <v>1</v>
      </c>
    </row>
    <row r="159" spans="1:22" x14ac:dyDescent="0.25">
      <c r="A159">
        <v>2</v>
      </c>
      <c r="B159">
        <v>34</v>
      </c>
      <c r="C159" s="13">
        <f>Arrivals!F159</f>
        <v>1762.8483814709277</v>
      </c>
      <c r="D159" s="13">
        <f>Arrivals!J159</f>
        <v>16.689580479002274</v>
      </c>
      <c r="E159" s="14">
        <f t="shared" ref="E159:E190" si="37">G158</f>
        <v>1760.905045575048</v>
      </c>
      <c r="F159" s="14">
        <f t="shared" si="28"/>
        <v>1762.8483814709277</v>
      </c>
      <c r="G159" s="14">
        <f t="shared" si="29"/>
        <v>1779.5379619499299</v>
      </c>
      <c r="H159" s="13">
        <f>Arrivals!L159</f>
        <v>75</v>
      </c>
      <c r="I159" s="14">
        <f>H159*8/Settings!$B$28+Settings!$B$29</f>
        <v>6.02</v>
      </c>
      <c r="J159" s="14">
        <f t="shared" ref="J159:J190" si="38">N158</f>
        <v>1767.8195908142832</v>
      </c>
      <c r="K159" s="14">
        <f t="shared" si="30"/>
        <v>1779.5379619499299</v>
      </c>
      <c r="L159" s="14">
        <f>MOD(K159-Settings!$B$32,Settings!$B$33)</f>
        <v>339.53796194992992</v>
      </c>
      <c r="M159" s="14">
        <f>IF(L159&lt;Settings!$B$30,IF(Settings!$B$30-L159&gt;=I159,K159,K159+(Settings!$B$30-L159)+Settings!$B$31),K159+(Settings!$B$33-L159))</f>
        <v>1779.5379619499299</v>
      </c>
      <c r="N159" s="14">
        <f t="shared" si="31"/>
        <v>1785.5579619499299</v>
      </c>
      <c r="O159" s="14">
        <f t="shared" si="32"/>
        <v>22.70958047900217</v>
      </c>
      <c r="P159" s="14">
        <f t="shared" si="33"/>
        <v>0</v>
      </c>
      <c r="Q159" s="14">
        <f t="shared" si="34"/>
        <v>0</v>
      </c>
      <c r="R159" s="14">
        <f t="shared" si="35"/>
        <v>0</v>
      </c>
      <c r="S159" s="14">
        <f t="shared" si="36"/>
        <v>0</v>
      </c>
      <c r="T159" t="str">
        <f>IF(MOD(C159-Settings!$B$32,Settings!$B$33)&lt;Settings!$B$30,"Up","Down")</f>
        <v>Up</v>
      </c>
      <c r="U159" s="15">
        <f>IF(OR(I159&gt;Settings!$B$30,O159&gt;Settings!$B$37),0,1)</f>
        <v>1</v>
      </c>
      <c r="V159" s="15">
        <f>IF(AND(U159=1,O159&lt;=Settings!$B$36),1,0)</f>
        <v>1</v>
      </c>
    </row>
    <row r="160" spans="1:22" x14ac:dyDescent="0.25">
      <c r="A160">
        <v>2</v>
      </c>
      <c r="B160">
        <v>35</v>
      </c>
      <c r="C160" s="13">
        <f>Arrivals!F160</f>
        <v>1904.3124500281999</v>
      </c>
      <c r="D160" s="13">
        <f>Arrivals!J160</f>
        <v>1.7012275594178066</v>
      </c>
      <c r="E160" s="14">
        <f t="shared" si="37"/>
        <v>1779.5379619499299</v>
      </c>
      <c r="F160" s="14">
        <f t="shared" si="28"/>
        <v>1904.3124500281999</v>
      </c>
      <c r="G160" s="14">
        <f t="shared" si="29"/>
        <v>1906.0136775876176</v>
      </c>
      <c r="H160" s="13">
        <f>Arrivals!L160</f>
        <v>75</v>
      </c>
      <c r="I160" s="14">
        <f>H160*8/Settings!$B$28+Settings!$B$29</f>
        <v>6.02</v>
      </c>
      <c r="J160" s="14">
        <f t="shared" si="38"/>
        <v>1785.5579619499299</v>
      </c>
      <c r="K160" s="14">
        <f t="shared" si="30"/>
        <v>1906.0136775876176</v>
      </c>
      <c r="L160" s="14">
        <f>MOD(K160-Settings!$B$32,Settings!$B$33)</f>
        <v>466.01367758761762</v>
      </c>
      <c r="M160" s="14">
        <f>IF(L160&lt;Settings!$B$30,IF(Settings!$B$30-L160&gt;=I160,K160,K160+(Settings!$B$30-L160)+Settings!$B$31),K160+(Settings!$B$33-L160))</f>
        <v>1906.0136775876176</v>
      </c>
      <c r="N160" s="14">
        <f t="shared" si="31"/>
        <v>1912.0336775876176</v>
      </c>
      <c r="O160" s="14">
        <f t="shared" si="32"/>
        <v>7.7212275594176845</v>
      </c>
      <c r="P160" s="14">
        <f t="shared" si="33"/>
        <v>0</v>
      </c>
      <c r="Q160" s="14">
        <f t="shared" si="34"/>
        <v>0</v>
      </c>
      <c r="R160" s="14">
        <f t="shared" si="35"/>
        <v>0</v>
      </c>
      <c r="S160" s="14">
        <f t="shared" si="36"/>
        <v>0</v>
      </c>
      <c r="T160" t="str">
        <f>IF(MOD(C160-Settings!$B$32,Settings!$B$33)&lt;Settings!$B$30,"Up","Down")</f>
        <v>Up</v>
      </c>
      <c r="U160" s="15">
        <f>IF(OR(I160&gt;Settings!$B$30,O160&gt;Settings!$B$37),0,1)</f>
        <v>1</v>
      </c>
      <c r="V160" s="15">
        <f>IF(AND(U160=1,O160&lt;=Settings!$B$36),1,0)</f>
        <v>1</v>
      </c>
    </row>
    <row r="161" spans="1:22" x14ac:dyDescent="0.25">
      <c r="A161">
        <v>2</v>
      </c>
      <c r="B161">
        <v>36</v>
      </c>
      <c r="C161" s="13">
        <f>Arrivals!F161</f>
        <v>1943.5510571080517</v>
      </c>
      <c r="D161" s="13">
        <f>Arrivals!J161</f>
        <v>8.8113839128856952</v>
      </c>
      <c r="E161" s="14">
        <f t="shared" si="37"/>
        <v>1906.0136775876176</v>
      </c>
      <c r="F161" s="14">
        <f t="shared" si="28"/>
        <v>1943.5510571080517</v>
      </c>
      <c r="G161" s="14">
        <f t="shared" si="29"/>
        <v>1952.3624410209375</v>
      </c>
      <c r="H161" s="13">
        <f>Arrivals!L161</f>
        <v>75</v>
      </c>
      <c r="I161" s="14">
        <f>H161*8/Settings!$B$28+Settings!$B$29</f>
        <v>6.02</v>
      </c>
      <c r="J161" s="14">
        <f t="shared" si="38"/>
        <v>1912.0336775876176</v>
      </c>
      <c r="K161" s="14">
        <f t="shared" si="30"/>
        <v>1952.3624410209375</v>
      </c>
      <c r="L161" s="14">
        <f>MOD(K161-Settings!$B$32,Settings!$B$33)</f>
        <v>512.36244102093747</v>
      </c>
      <c r="M161" s="14">
        <f>IF(L161&lt;Settings!$B$30,IF(Settings!$B$30-L161&gt;=I161,K161,K161+(Settings!$B$30-L161)+Settings!$B$31),K161+(Settings!$B$33-L161))</f>
        <v>1952.3624410209375</v>
      </c>
      <c r="N161" s="14">
        <f t="shared" si="31"/>
        <v>1958.3824410209374</v>
      </c>
      <c r="O161" s="14">
        <f t="shared" si="32"/>
        <v>14.831383912885713</v>
      </c>
      <c r="P161" s="14">
        <f t="shared" si="33"/>
        <v>0</v>
      </c>
      <c r="Q161" s="14">
        <f t="shared" si="34"/>
        <v>0</v>
      </c>
      <c r="R161" s="14">
        <f t="shared" si="35"/>
        <v>0</v>
      </c>
      <c r="S161" s="14">
        <f t="shared" si="36"/>
        <v>0</v>
      </c>
      <c r="T161" t="str">
        <f>IF(MOD(C161-Settings!$B$32,Settings!$B$33)&lt;Settings!$B$30,"Up","Down")</f>
        <v>Up</v>
      </c>
      <c r="U161" s="15">
        <f>IF(OR(I161&gt;Settings!$B$30,O161&gt;Settings!$B$37),0,1)</f>
        <v>1</v>
      </c>
      <c r="V161" s="15">
        <f>IF(AND(U161=1,O161&lt;=Settings!$B$36),1,0)</f>
        <v>1</v>
      </c>
    </row>
    <row r="162" spans="1:22" x14ac:dyDescent="0.25">
      <c r="A162">
        <v>2</v>
      </c>
      <c r="B162">
        <v>37</v>
      </c>
      <c r="C162" s="13">
        <f>Arrivals!F162</f>
        <v>2040.0404770518392</v>
      </c>
      <c r="D162" s="13">
        <f>Arrivals!J162</f>
        <v>2.1383004378578603</v>
      </c>
      <c r="E162" s="14">
        <f t="shared" si="37"/>
        <v>1952.3624410209375</v>
      </c>
      <c r="F162" s="14">
        <f t="shared" si="28"/>
        <v>2040.0404770518392</v>
      </c>
      <c r="G162" s="14">
        <f t="shared" si="29"/>
        <v>2042.178777489697</v>
      </c>
      <c r="H162" s="13">
        <f>Arrivals!L162</f>
        <v>75</v>
      </c>
      <c r="I162" s="14">
        <f>H162*8/Settings!$B$28+Settings!$B$29</f>
        <v>6.02</v>
      </c>
      <c r="J162" s="14">
        <f t="shared" si="38"/>
        <v>1958.3824410209374</v>
      </c>
      <c r="K162" s="14">
        <f t="shared" si="30"/>
        <v>2042.178777489697</v>
      </c>
      <c r="L162" s="14">
        <f>MOD(K162-Settings!$B$32,Settings!$B$33)</f>
        <v>602.17877748969704</v>
      </c>
      <c r="M162" s="14">
        <f>IF(L162&lt;Settings!$B$30,IF(Settings!$B$30-L162&gt;=I162,K162,K162+(Settings!$B$30-L162)+Settings!$B$31),K162+(Settings!$B$33-L162))</f>
        <v>2160</v>
      </c>
      <c r="N162" s="14">
        <f t="shared" si="31"/>
        <v>2166.02</v>
      </c>
      <c r="O162" s="14">
        <f t="shared" si="32"/>
        <v>125.97952294816082</v>
      </c>
      <c r="P162" s="14">
        <f t="shared" si="33"/>
        <v>0</v>
      </c>
      <c r="Q162" s="14">
        <f t="shared" si="34"/>
        <v>0</v>
      </c>
      <c r="R162" s="14">
        <f t="shared" si="35"/>
        <v>117.82122251030296</v>
      </c>
      <c r="S162" s="14">
        <f t="shared" si="36"/>
        <v>117.82122251030296</v>
      </c>
      <c r="T162" t="str">
        <f>IF(MOD(C162-Settings!$B$32,Settings!$B$33)&lt;Settings!$B$30,"Up","Down")</f>
        <v>Down</v>
      </c>
      <c r="U162" s="15">
        <f>IF(OR(I162&gt;Settings!$B$30,O162&gt;Settings!$B$37),0,1)</f>
        <v>1</v>
      </c>
      <c r="V162" s="15">
        <f>IF(AND(U162=1,O162&lt;=Settings!$B$36),1,0)</f>
        <v>0</v>
      </c>
    </row>
    <row r="163" spans="1:22" x14ac:dyDescent="0.25">
      <c r="A163">
        <v>2</v>
      </c>
      <c r="B163">
        <v>38</v>
      </c>
      <c r="C163" s="13">
        <f>Arrivals!F163</f>
        <v>2060.7234830817952</v>
      </c>
      <c r="D163" s="13">
        <f>Arrivals!J163</f>
        <v>2.7532708818775165</v>
      </c>
      <c r="E163" s="14">
        <f t="shared" si="37"/>
        <v>2042.178777489697</v>
      </c>
      <c r="F163" s="14">
        <f t="shared" si="28"/>
        <v>2060.7234830817952</v>
      </c>
      <c r="G163" s="14">
        <f t="shared" si="29"/>
        <v>2063.4767539636728</v>
      </c>
      <c r="H163" s="13">
        <f>Arrivals!L163</f>
        <v>75</v>
      </c>
      <c r="I163" s="14">
        <f>H163*8/Settings!$B$28+Settings!$B$29</f>
        <v>6.02</v>
      </c>
      <c r="J163" s="14">
        <f t="shared" si="38"/>
        <v>2166.02</v>
      </c>
      <c r="K163" s="14">
        <f t="shared" si="30"/>
        <v>2166.02</v>
      </c>
      <c r="L163" s="14">
        <f>MOD(K163-Settings!$B$32,Settings!$B$33)</f>
        <v>6.0199999999999818</v>
      </c>
      <c r="M163" s="14">
        <f>IF(L163&lt;Settings!$B$30,IF(Settings!$B$30-L163&gt;=I163,K163,K163+(Settings!$B$30-L163)+Settings!$B$31),K163+(Settings!$B$33-L163))</f>
        <v>2166.02</v>
      </c>
      <c r="N163" s="14">
        <f t="shared" si="31"/>
        <v>2172.04</v>
      </c>
      <c r="O163" s="14">
        <f t="shared" si="32"/>
        <v>111.3165169182048</v>
      </c>
      <c r="P163" s="14">
        <f t="shared" si="33"/>
        <v>0</v>
      </c>
      <c r="Q163" s="14">
        <f t="shared" si="34"/>
        <v>102.54324603632722</v>
      </c>
      <c r="R163" s="14">
        <f t="shared" si="35"/>
        <v>0</v>
      </c>
      <c r="S163" s="14">
        <f t="shared" si="36"/>
        <v>102.54324603632722</v>
      </c>
      <c r="T163" t="str">
        <f>IF(MOD(C163-Settings!$B$32,Settings!$B$33)&lt;Settings!$B$30,"Up","Down")</f>
        <v>Down</v>
      </c>
      <c r="U163" s="15">
        <f>IF(OR(I163&gt;Settings!$B$30,O163&gt;Settings!$B$37),0,1)</f>
        <v>1</v>
      </c>
      <c r="V163" s="15">
        <f>IF(AND(U163=1,O163&lt;=Settings!$B$36),1,0)</f>
        <v>1</v>
      </c>
    </row>
    <row r="164" spans="1:22" x14ac:dyDescent="0.25">
      <c r="A164">
        <v>2</v>
      </c>
      <c r="B164">
        <v>39</v>
      </c>
      <c r="C164" s="13">
        <f>Arrivals!F164</f>
        <v>2111.1811935803557</v>
      </c>
      <c r="D164" s="13">
        <f>Arrivals!J164</f>
        <v>18.356952626494245</v>
      </c>
      <c r="E164" s="14">
        <f t="shared" si="37"/>
        <v>2063.4767539636728</v>
      </c>
      <c r="F164" s="14">
        <f t="shared" si="28"/>
        <v>2111.1811935803557</v>
      </c>
      <c r="G164" s="14">
        <f t="shared" si="29"/>
        <v>2129.5381462068499</v>
      </c>
      <c r="H164" s="13">
        <f>Arrivals!L164</f>
        <v>75</v>
      </c>
      <c r="I164" s="14">
        <f>H164*8/Settings!$B$28+Settings!$B$29</f>
        <v>6.02</v>
      </c>
      <c r="J164" s="14">
        <f t="shared" si="38"/>
        <v>2172.04</v>
      </c>
      <c r="K164" s="14">
        <f t="shared" si="30"/>
        <v>2172.04</v>
      </c>
      <c r="L164" s="14">
        <f>MOD(K164-Settings!$B$32,Settings!$B$33)</f>
        <v>12.039999999999964</v>
      </c>
      <c r="M164" s="14">
        <f>IF(L164&lt;Settings!$B$30,IF(Settings!$B$30-L164&gt;=I164,K164,K164+(Settings!$B$30-L164)+Settings!$B$31),K164+(Settings!$B$33-L164))</f>
        <v>2172.04</v>
      </c>
      <c r="N164" s="14">
        <f t="shared" si="31"/>
        <v>2178.06</v>
      </c>
      <c r="O164" s="14">
        <f t="shared" si="32"/>
        <v>66.878806419644206</v>
      </c>
      <c r="P164" s="14">
        <f t="shared" si="33"/>
        <v>0</v>
      </c>
      <c r="Q164" s="14">
        <f t="shared" si="34"/>
        <v>42.501853793150076</v>
      </c>
      <c r="R164" s="14">
        <f t="shared" si="35"/>
        <v>0</v>
      </c>
      <c r="S164" s="14">
        <f t="shared" si="36"/>
        <v>42.501853793150076</v>
      </c>
      <c r="T164" t="str">
        <f>IF(MOD(C164-Settings!$B$32,Settings!$B$33)&lt;Settings!$B$30,"Up","Down")</f>
        <v>Down</v>
      </c>
      <c r="U164" s="15">
        <f>IF(OR(I164&gt;Settings!$B$30,O164&gt;Settings!$B$37),0,1)</f>
        <v>1</v>
      </c>
      <c r="V164" s="15">
        <f>IF(AND(U164=1,O164&lt;=Settings!$B$36),1,0)</f>
        <v>1</v>
      </c>
    </row>
    <row r="165" spans="1:22" x14ac:dyDescent="0.25">
      <c r="A165">
        <v>2</v>
      </c>
      <c r="B165">
        <v>40</v>
      </c>
      <c r="C165" s="13">
        <f>Arrivals!F165</f>
        <v>2125.8408071900676</v>
      </c>
      <c r="D165" s="13">
        <f>Arrivals!J165</f>
        <v>17.161754392006124</v>
      </c>
      <c r="E165" s="14">
        <f t="shared" si="37"/>
        <v>2129.5381462068499</v>
      </c>
      <c r="F165" s="14">
        <f t="shared" si="28"/>
        <v>2129.5381462068499</v>
      </c>
      <c r="G165" s="14">
        <f t="shared" si="29"/>
        <v>2146.6999005988559</v>
      </c>
      <c r="H165" s="13">
        <f>Arrivals!L165</f>
        <v>75</v>
      </c>
      <c r="I165" s="14">
        <f>H165*8/Settings!$B$28+Settings!$B$29</f>
        <v>6.02</v>
      </c>
      <c r="J165" s="14">
        <f t="shared" si="38"/>
        <v>2178.06</v>
      </c>
      <c r="K165" s="14">
        <f t="shared" si="30"/>
        <v>2178.06</v>
      </c>
      <c r="L165" s="14">
        <f>MOD(K165-Settings!$B$32,Settings!$B$33)</f>
        <v>18.059999999999945</v>
      </c>
      <c r="M165" s="14">
        <f>IF(L165&lt;Settings!$B$30,IF(Settings!$B$30-L165&gt;=I165,K165,K165+(Settings!$B$30-L165)+Settings!$B$31),K165+(Settings!$B$33-L165))</f>
        <v>2178.06</v>
      </c>
      <c r="N165" s="14">
        <f t="shared" si="31"/>
        <v>2184.08</v>
      </c>
      <c r="O165" s="14">
        <f t="shared" si="32"/>
        <v>58.23919280993232</v>
      </c>
      <c r="P165" s="14">
        <f t="shared" si="33"/>
        <v>3.6973390167822799</v>
      </c>
      <c r="Q165" s="14">
        <f t="shared" si="34"/>
        <v>31.360099401143998</v>
      </c>
      <c r="R165" s="14">
        <f t="shared" si="35"/>
        <v>0</v>
      </c>
      <c r="S165" s="14">
        <f t="shared" si="36"/>
        <v>35.057438417926278</v>
      </c>
      <c r="T165" t="str">
        <f>IF(MOD(C165-Settings!$B$32,Settings!$B$33)&lt;Settings!$B$30,"Up","Down")</f>
        <v>Down</v>
      </c>
      <c r="U165" s="15">
        <f>IF(OR(I165&gt;Settings!$B$30,O165&gt;Settings!$B$37),0,1)</f>
        <v>1</v>
      </c>
      <c r="V165" s="15">
        <f>IF(AND(U165=1,O165&lt;=Settings!$B$36),1,0)</f>
        <v>1</v>
      </c>
    </row>
    <row r="166" spans="1:22" x14ac:dyDescent="0.25">
      <c r="A166">
        <v>2</v>
      </c>
      <c r="B166">
        <v>41</v>
      </c>
      <c r="C166" s="13">
        <f>Arrivals!F166</f>
        <v>2141.3038248230355</v>
      </c>
      <c r="D166" s="13">
        <f>Arrivals!J166</f>
        <v>8.8809561472760379</v>
      </c>
      <c r="E166" s="14">
        <f t="shared" si="37"/>
        <v>2146.6999005988559</v>
      </c>
      <c r="F166" s="14">
        <f t="shared" si="28"/>
        <v>2146.6999005988559</v>
      </c>
      <c r="G166" s="14">
        <f t="shared" si="29"/>
        <v>2155.5808567461318</v>
      </c>
      <c r="H166" s="13">
        <f>Arrivals!L166</f>
        <v>75</v>
      </c>
      <c r="I166" s="14">
        <f>H166*8/Settings!$B$28+Settings!$B$29</f>
        <v>6.02</v>
      </c>
      <c r="J166" s="14">
        <f t="shared" si="38"/>
        <v>2184.08</v>
      </c>
      <c r="K166" s="14">
        <f t="shared" si="30"/>
        <v>2184.08</v>
      </c>
      <c r="L166" s="14">
        <f>MOD(K166-Settings!$B$32,Settings!$B$33)</f>
        <v>24.079999999999927</v>
      </c>
      <c r="M166" s="14">
        <f>IF(L166&lt;Settings!$B$30,IF(Settings!$B$30-L166&gt;=I166,K166,K166+(Settings!$B$30-L166)+Settings!$B$31),K166+(Settings!$B$33-L166))</f>
        <v>2184.08</v>
      </c>
      <c r="N166" s="14">
        <f t="shared" si="31"/>
        <v>2190.1</v>
      </c>
      <c r="O166" s="14">
        <f t="shared" si="32"/>
        <v>48.796175176964425</v>
      </c>
      <c r="P166" s="14">
        <f t="shared" si="33"/>
        <v>5.3960757758204636</v>
      </c>
      <c r="Q166" s="14">
        <f t="shared" si="34"/>
        <v>28.499143253868169</v>
      </c>
      <c r="R166" s="14">
        <f t="shared" si="35"/>
        <v>0</v>
      </c>
      <c r="S166" s="14">
        <f t="shared" si="36"/>
        <v>33.895219029688633</v>
      </c>
      <c r="T166" t="str">
        <f>IF(MOD(C166-Settings!$B$32,Settings!$B$33)&lt;Settings!$B$30,"Up","Down")</f>
        <v>Down</v>
      </c>
      <c r="U166" s="15">
        <f>IF(OR(I166&gt;Settings!$B$30,O166&gt;Settings!$B$37),0,1)</f>
        <v>1</v>
      </c>
      <c r="V166" s="15">
        <f>IF(AND(U166=1,O166&lt;=Settings!$B$36),1,0)</f>
        <v>1</v>
      </c>
    </row>
    <row r="167" spans="1:22" x14ac:dyDescent="0.25">
      <c r="A167">
        <v>2</v>
      </c>
      <c r="B167">
        <v>42</v>
      </c>
      <c r="C167" s="13">
        <f>Arrivals!F167</f>
        <v>2164.1043220845449</v>
      </c>
      <c r="D167" s="13">
        <f>Arrivals!J167</f>
        <v>18.463847274391078</v>
      </c>
      <c r="E167" s="14">
        <f t="shared" si="37"/>
        <v>2155.5808567461318</v>
      </c>
      <c r="F167" s="14">
        <f t="shared" si="28"/>
        <v>2164.1043220845449</v>
      </c>
      <c r="G167" s="14">
        <f t="shared" si="29"/>
        <v>2182.5681693589358</v>
      </c>
      <c r="H167" s="13">
        <f>Arrivals!L167</f>
        <v>75</v>
      </c>
      <c r="I167" s="14">
        <f>H167*8/Settings!$B$28+Settings!$B$29</f>
        <v>6.02</v>
      </c>
      <c r="J167" s="14">
        <f t="shared" si="38"/>
        <v>2190.1</v>
      </c>
      <c r="K167" s="14">
        <f t="shared" si="30"/>
        <v>2190.1</v>
      </c>
      <c r="L167" s="14">
        <f>MOD(K167-Settings!$B$32,Settings!$B$33)</f>
        <v>30.099999999999909</v>
      </c>
      <c r="M167" s="14">
        <f>IF(L167&lt;Settings!$B$30,IF(Settings!$B$30-L167&gt;=I167,K167,K167+(Settings!$B$30-L167)+Settings!$B$31),K167+(Settings!$B$33-L167))</f>
        <v>2190.1</v>
      </c>
      <c r="N167" s="14">
        <f t="shared" si="31"/>
        <v>2196.12</v>
      </c>
      <c r="O167" s="14">
        <f t="shared" si="32"/>
        <v>32.015677915454944</v>
      </c>
      <c r="P167" s="14">
        <f t="shared" si="33"/>
        <v>0</v>
      </c>
      <c r="Q167" s="14">
        <f t="shared" si="34"/>
        <v>7.5318306410640616</v>
      </c>
      <c r="R167" s="14">
        <f t="shared" si="35"/>
        <v>0</v>
      </c>
      <c r="S167" s="14">
        <f t="shared" si="36"/>
        <v>7.5318306410640616</v>
      </c>
      <c r="T167" t="str">
        <f>IF(MOD(C167-Settings!$B$32,Settings!$B$33)&lt;Settings!$B$30,"Up","Down")</f>
        <v>Up</v>
      </c>
      <c r="U167" s="15">
        <f>IF(OR(I167&gt;Settings!$B$30,O167&gt;Settings!$B$37),0,1)</f>
        <v>1</v>
      </c>
      <c r="V167" s="15">
        <f>IF(AND(U167=1,O167&lt;=Settings!$B$36),1,0)</f>
        <v>1</v>
      </c>
    </row>
    <row r="168" spans="1:22" x14ac:dyDescent="0.25">
      <c r="A168">
        <v>2</v>
      </c>
      <c r="B168">
        <v>43</v>
      </c>
      <c r="C168" s="13">
        <f>Arrivals!F168</f>
        <v>2198.525016038785</v>
      </c>
      <c r="D168" s="13">
        <f>Arrivals!J168</f>
        <v>0.53454600798602825</v>
      </c>
      <c r="E168" s="14">
        <f t="shared" si="37"/>
        <v>2182.5681693589358</v>
      </c>
      <c r="F168" s="14">
        <f t="shared" si="28"/>
        <v>2198.525016038785</v>
      </c>
      <c r="G168" s="14">
        <f t="shared" si="29"/>
        <v>2199.0595620467711</v>
      </c>
      <c r="H168" s="13">
        <f>Arrivals!L168</f>
        <v>75</v>
      </c>
      <c r="I168" s="14">
        <f>H168*8/Settings!$B$28+Settings!$B$29</f>
        <v>6.02</v>
      </c>
      <c r="J168" s="14">
        <f t="shared" si="38"/>
        <v>2196.12</v>
      </c>
      <c r="K168" s="14">
        <f t="shared" si="30"/>
        <v>2199.0595620467711</v>
      </c>
      <c r="L168" s="14">
        <f>MOD(K168-Settings!$B$32,Settings!$B$33)</f>
        <v>39.059562046771134</v>
      </c>
      <c r="M168" s="14">
        <f>IF(L168&lt;Settings!$B$30,IF(Settings!$B$30-L168&gt;=I168,K168,K168+(Settings!$B$30-L168)+Settings!$B$31),K168+(Settings!$B$33-L168))</f>
        <v>2199.0595620467711</v>
      </c>
      <c r="N168" s="14">
        <f t="shared" si="31"/>
        <v>2205.0795620467711</v>
      </c>
      <c r="O168" s="14">
        <f t="shared" si="32"/>
        <v>6.5545460079861186</v>
      </c>
      <c r="P168" s="14">
        <f t="shared" si="33"/>
        <v>0</v>
      </c>
      <c r="Q168" s="14">
        <f t="shared" si="34"/>
        <v>0</v>
      </c>
      <c r="R168" s="14">
        <f t="shared" si="35"/>
        <v>0</v>
      </c>
      <c r="S168" s="14">
        <f t="shared" si="36"/>
        <v>0</v>
      </c>
      <c r="T168" t="str">
        <f>IF(MOD(C168-Settings!$B$32,Settings!$B$33)&lt;Settings!$B$30,"Up","Down")</f>
        <v>Up</v>
      </c>
      <c r="U168" s="15">
        <f>IF(OR(I168&gt;Settings!$B$30,O168&gt;Settings!$B$37),0,1)</f>
        <v>1</v>
      </c>
      <c r="V168" s="15">
        <f>IF(AND(U168=1,O168&lt;=Settings!$B$36),1,0)</f>
        <v>1</v>
      </c>
    </row>
    <row r="169" spans="1:22" x14ac:dyDescent="0.25">
      <c r="A169">
        <v>2</v>
      </c>
      <c r="B169">
        <v>44</v>
      </c>
      <c r="C169" s="13">
        <f>Arrivals!F169</f>
        <v>2205.553943255843</v>
      </c>
      <c r="D169" s="13">
        <f>Arrivals!J169</f>
        <v>3.3886393479168113</v>
      </c>
      <c r="E169" s="14">
        <f t="shared" si="37"/>
        <v>2199.0595620467711</v>
      </c>
      <c r="F169" s="14">
        <f t="shared" si="28"/>
        <v>2205.553943255843</v>
      </c>
      <c r="G169" s="14">
        <f t="shared" si="29"/>
        <v>2208.94258260376</v>
      </c>
      <c r="H169" s="13">
        <f>Arrivals!L169</f>
        <v>75</v>
      </c>
      <c r="I169" s="14">
        <f>H169*8/Settings!$B$28+Settings!$B$29</f>
        <v>6.02</v>
      </c>
      <c r="J169" s="14">
        <f t="shared" si="38"/>
        <v>2205.0795620467711</v>
      </c>
      <c r="K169" s="14">
        <f t="shared" si="30"/>
        <v>2208.94258260376</v>
      </c>
      <c r="L169" s="14">
        <f>MOD(K169-Settings!$B$32,Settings!$B$33)</f>
        <v>48.942582603760002</v>
      </c>
      <c r="M169" s="14">
        <f>IF(L169&lt;Settings!$B$30,IF(Settings!$B$30-L169&gt;=I169,K169,K169+(Settings!$B$30-L169)+Settings!$B$31),K169+(Settings!$B$33-L169))</f>
        <v>2208.94258260376</v>
      </c>
      <c r="N169" s="14">
        <f t="shared" si="31"/>
        <v>2214.96258260376</v>
      </c>
      <c r="O169" s="14">
        <f t="shared" si="32"/>
        <v>9.4086393479169601</v>
      </c>
      <c r="P169" s="14">
        <f t="shared" si="33"/>
        <v>0</v>
      </c>
      <c r="Q169" s="14">
        <f t="shared" si="34"/>
        <v>0</v>
      </c>
      <c r="R169" s="14">
        <f t="shared" si="35"/>
        <v>0</v>
      </c>
      <c r="S169" s="14">
        <f t="shared" si="36"/>
        <v>0</v>
      </c>
      <c r="T169" t="str">
        <f>IF(MOD(C169-Settings!$B$32,Settings!$B$33)&lt;Settings!$B$30,"Up","Down")</f>
        <v>Up</v>
      </c>
      <c r="U169" s="15">
        <f>IF(OR(I169&gt;Settings!$B$30,O169&gt;Settings!$B$37),0,1)</f>
        <v>1</v>
      </c>
      <c r="V169" s="15">
        <f>IF(AND(U169=1,O169&lt;=Settings!$B$36),1,0)</f>
        <v>1</v>
      </c>
    </row>
    <row r="170" spans="1:22" x14ac:dyDescent="0.25">
      <c r="A170">
        <v>2</v>
      </c>
      <c r="B170">
        <v>45</v>
      </c>
      <c r="C170" s="13">
        <f>Arrivals!F170</f>
        <v>2408.5173761323749</v>
      </c>
      <c r="D170" s="13">
        <f>Arrivals!J170</f>
        <v>20.735367642681158</v>
      </c>
      <c r="E170" s="14">
        <f t="shared" si="37"/>
        <v>2208.94258260376</v>
      </c>
      <c r="F170" s="14">
        <f t="shared" si="28"/>
        <v>2408.5173761323749</v>
      </c>
      <c r="G170" s="14">
        <f t="shared" si="29"/>
        <v>2429.2527437750559</v>
      </c>
      <c r="H170" s="13">
        <f>Arrivals!L170</f>
        <v>75</v>
      </c>
      <c r="I170" s="14">
        <f>H170*8/Settings!$B$28+Settings!$B$29</f>
        <v>6.02</v>
      </c>
      <c r="J170" s="14">
        <f t="shared" si="38"/>
        <v>2214.96258260376</v>
      </c>
      <c r="K170" s="14">
        <f t="shared" si="30"/>
        <v>2429.2527437750559</v>
      </c>
      <c r="L170" s="14">
        <f>MOD(K170-Settings!$B$32,Settings!$B$33)</f>
        <v>269.25274377505593</v>
      </c>
      <c r="M170" s="14">
        <f>IF(L170&lt;Settings!$B$30,IF(Settings!$B$30-L170&gt;=I170,K170,K170+(Settings!$B$30-L170)+Settings!$B$31),K170+(Settings!$B$33-L170))</f>
        <v>2429.2527437750559</v>
      </c>
      <c r="N170" s="14">
        <f t="shared" si="31"/>
        <v>2435.2727437750559</v>
      </c>
      <c r="O170" s="14">
        <f t="shared" si="32"/>
        <v>26.755367642680994</v>
      </c>
      <c r="P170" s="14">
        <f t="shared" si="33"/>
        <v>0</v>
      </c>
      <c r="Q170" s="14">
        <f t="shared" si="34"/>
        <v>0</v>
      </c>
      <c r="R170" s="14">
        <f t="shared" si="35"/>
        <v>0</v>
      </c>
      <c r="S170" s="14">
        <f t="shared" si="36"/>
        <v>0</v>
      </c>
      <c r="T170" t="str">
        <f>IF(MOD(C170-Settings!$B$32,Settings!$B$33)&lt;Settings!$B$30,"Up","Down")</f>
        <v>Up</v>
      </c>
      <c r="U170" s="15">
        <f>IF(OR(I170&gt;Settings!$B$30,O170&gt;Settings!$B$37),0,1)</f>
        <v>1</v>
      </c>
      <c r="V170" s="15">
        <f>IF(AND(U170=1,O170&lt;=Settings!$B$36),1,0)</f>
        <v>1</v>
      </c>
    </row>
    <row r="171" spans="1:22" x14ac:dyDescent="0.25">
      <c r="A171">
        <v>2</v>
      </c>
      <c r="B171">
        <v>46</v>
      </c>
      <c r="C171" s="13">
        <f>Arrivals!F171</f>
        <v>2431.7462294790434</v>
      </c>
      <c r="D171" s="13">
        <f>Arrivals!J171</f>
        <v>3.5871239006412594</v>
      </c>
      <c r="E171" s="14">
        <f t="shared" si="37"/>
        <v>2429.2527437750559</v>
      </c>
      <c r="F171" s="14">
        <f t="shared" si="28"/>
        <v>2431.7462294790434</v>
      </c>
      <c r="G171" s="14">
        <f t="shared" si="29"/>
        <v>2435.3333533796849</v>
      </c>
      <c r="H171" s="13">
        <f>Arrivals!L171</f>
        <v>75</v>
      </c>
      <c r="I171" s="14">
        <f>H171*8/Settings!$B$28+Settings!$B$29</f>
        <v>6.02</v>
      </c>
      <c r="J171" s="14">
        <f t="shared" si="38"/>
        <v>2435.2727437750559</v>
      </c>
      <c r="K171" s="14">
        <f t="shared" si="30"/>
        <v>2435.3333533796849</v>
      </c>
      <c r="L171" s="14">
        <f>MOD(K171-Settings!$B$32,Settings!$B$33)</f>
        <v>275.33335337968492</v>
      </c>
      <c r="M171" s="14">
        <f>IF(L171&lt;Settings!$B$30,IF(Settings!$B$30-L171&gt;=I171,K171,K171+(Settings!$B$30-L171)+Settings!$B$31),K171+(Settings!$B$33-L171))</f>
        <v>2435.3333533796849</v>
      </c>
      <c r="N171" s="14">
        <f t="shared" si="31"/>
        <v>2441.3533533796849</v>
      </c>
      <c r="O171" s="14">
        <f t="shared" si="32"/>
        <v>9.6071239006414544</v>
      </c>
      <c r="P171" s="14">
        <f t="shared" si="33"/>
        <v>0</v>
      </c>
      <c r="Q171" s="14">
        <f t="shared" si="34"/>
        <v>0</v>
      </c>
      <c r="R171" s="14">
        <f t="shared" si="35"/>
        <v>0</v>
      </c>
      <c r="S171" s="14">
        <f t="shared" si="36"/>
        <v>0</v>
      </c>
      <c r="T171" t="str">
        <f>IF(MOD(C171-Settings!$B$32,Settings!$B$33)&lt;Settings!$B$30,"Up","Down")</f>
        <v>Up</v>
      </c>
      <c r="U171" s="15">
        <f>IF(OR(I171&gt;Settings!$B$30,O171&gt;Settings!$B$37),0,1)</f>
        <v>1</v>
      </c>
      <c r="V171" s="15">
        <f>IF(AND(U171=1,O171&lt;=Settings!$B$36),1,0)</f>
        <v>1</v>
      </c>
    </row>
    <row r="172" spans="1:22" x14ac:dyDescent="0.25">
      <c r="A172">
        <v>2</v>
      </c>
      <c r="B172">
        <v>47</v>
      </c>
      <c r="C172" s="13">
        <f>Arrivals!F172</f>
        <v>2445.132505365596</v>
      </c>
      <c r="D172" s="13">
        <f>Arrivals!J172</f>
        <v>14.489418842440418</v>
      </c>
      <c r="E172" s="14">
        <f t="shared" si="37"/>
        <v>2435.3333533796849</v>
      </c>
      <c r="F172" s="14">
        <f t="shared" si="28"/>
        <v>2445.132505365596</v>
      </c>
      <c r="G172" s="14">
        <f t="shared" si="29"/>
        <v>2459.6219242080365</v>
      </c>
      <c r="H172" s="13">
        <f>Arrivals!L172</f>
        <v>75</v>
      </c>
      <c r="I172" s="14">
        <f>H172*8/Settings!$B$28+Settings!$B$29</f>
        <v>6.02</v>
      </c>
      <c r="J172" s="14">
        <f t="shared" si="38"/>
        <v>2441.3533533796849</v>
      </c>
      <c r="K172" s="14">
        <f t="shared" si="30"/>
        <v>2459.6219242080365</v>
      </c>
      <c r="L172" s="14">
        <f>MOD(K172-Settings!$B$32,Settings!$B$33)</f>
        <v>299.62192420803649</v>
      </c>
      <c r="M172" s="14">
        <f>IF(L172&lt;Settings!$B$30,IF(Settings!$B$30-L172&gt;=I172,K172,K172+(Settings!$B$30-L172)+Settings!$B$31),K172+(Settings!$B$33-L172))</f>
        <v>2459.6219242080365</v>
      </c>
      <c r="N172" s="14">
        <f t="shared" si="31"/>
        <v>2465.6419242080365</v>
      </c>
      <c r="O172" s="14">
        <f t="shared" si="32"/>
        <v>20.509418842440482</v>
      </c>
      <c r="P172" s="14">
        <f t="shared" si="33"/>
        <v>0</v>
      </c>
      <c r="Q172" s="14">
        <f t="shared" si="34"/>
        <v>0</v>
      </c>
      <c r="R172" s="14">
        <f t="shared" si="35"/>
        <v>0</v>
      </c>
      <c r="S172" s="14">
        <f t="shared" si="36"/>
        <v>0</v>
      </c>
      <c r="T172" t="str">
        <f>IF(MOD(C172-Settings!$B$32,Settings!$B$33)&lt;Settings!$B$30,"Up","Down")</f>
        <v>Up</v>
      </c>
      <c r="U172" s="15">
        <f>IF(OR(I172&gt;Settings!$B$30,O172&gt;Settings!$B$37),0,1)</f>
        <v>1</v>
      </c>
      <c r="V172" s="15">
        <f>IF(AND(U172=1,O172&lt;=Settings!$B$36),1,0)</f>
        <v>1</v>
      </c>
    </row>
    <row r="173" spans="1:22" x14ac:dyDescent="0.25">
      <c r="A173">
        <v>2</v>
      </c>
      <c r="B173">
        <v>48</v>
      </c>
      <c r="C173" s="13">
        <f>Arrivals!F173</f>
        <v>2570.4974537659991</v>
      </c>
      <c r="D173" s="13">
        <f>Arrivals!J173</f>
        <v>6.3277597174456588</v>
      </c>
      <c r="E173" s="14">
        <f t="shared" si="37"/>
        <v>2459.6219242080365</v>
      </c>
      <c r="F173" s="14">
        <f t="shared" si="28"/>
        <v>2570.4974537659991</v>
      </c>
      <c r="G173" s="14">
        <f t="shared" si="29"/>
        <v>2576.8252134834447</v>
      </c>
      <c r="H173" s="13">
        <f>Arrivals!L173</f>
        <v>75</v>
      </c>
      <c r="I173" s="14">
        <f>H173*8/Settings!$B$28+Settings!$B$29</f>
        <v>6.02</v>
      </c>
      <c r="J173" s="14">
        <f t="shared" si="38"/>
        <v>2465.6419242080365</v>
      </c>
      <c r="K173" s="14">
        <f t="shared" si="30"/>
        <v>2576.8252134834447</v>
      </c>
      <c r="L173" s="14">
        <f>MOD(K173-Settings!$B$32,Settings!$B$33)</f>
        <v>416.82521348344471</v>
      </c>
      <c r="M173" s="14">
        <f>IF(L173&lt;Settings!$B$30,IF(Settings!$B$30-L173&gt;=I173,K173,K173+(Settings!$B$30-L173)+Settings!$B$31),K173+(Settings!$B$33-L173))</f>
        <v>2576.8252134834447</v>
      </c>
      <c r="N173" s="14">
        <f t="shared" si="31"/>
        <v>2582.8452134834447</v>
      </c>
      <c r="O173" s="14">
        <f t="shared" si="32"/>
        <v>12.34775971744557</v>
      </c>
      <c r="P173" s="14">
        <f t="shared" si="33"/>
        <v>0</v>
      </c>
      <c r="Q173" s="14">
        <f t="shared" si="34"/>
        <v>0</v>
      </c>
      <c r="R173" s="14">
        <f t="shared" si="35"/>
        <v>0</v>
      </c>
      <c r="S173" s="14">
        <f t="shared" si="36"/>
        <v>0</v>
      </c>
      <c r="T173" t="str">
        <f>IF(MOD(C173-Settings!$B$32,Settings!$B$33)&lt;Settings!$B$30,"Up","Down")</f>
        <v>Up</v>
      </c>
      <c r="U173" s="15">
        <f>IF(OR(I173&gt;Settings!$B$30,O173&gt;Settings!$B$37),0,1)</f>
        <v>1</v>
      </c>
      <c r="V173" s="15">
        <f>IF(AND(U173=1,O173&lt;=Settings!$B$36),1,0)</f>
        <v>1</v>
      </c>
    </row>
    <row r="174" spans="1:22" x14ac:dyDescent="0.25">
      <c r="A174">
        <v>2</v>
      </c>
      <c r="B174">
        <v>49</v>
      </c>
      <c r="C174" s="13">
        <f>Arrivals!F174</f>
        <v>2793.1079730148008</v>
      </c>
      <c r="D174" s="13">
        <f>Arrivals!J174</f>
        <v>14.526406347146258</v>
      </c>
      <c r="E174" s="14">
        <f t="shared" si="37"/>
        <v>2576.8252134834447</v>
      </c>
      <c r="F174" s="14">
        <f t="shared" si="28"/>
        <v>2793.1079730148008</v>
      </c>
      <c r="G174" s="14">
        <f t="shared" si="29"/>
        <v>2807.6343793619471</v>
      </c>
      <c r="H174" s="13">
        <f>Arrivals!L174</f>
        <v>75</v>
      </c>
      <c r="I174" s="14">
        <f>H174*8/Settings!$B$28+Settings!$B$29</f>
        <v>6.02</v>
      </c>
      <c r="J174" s="14">
        <f t="shared" si="38"/>
        <v>2582.8452134834447</v>
      </c>
      <c r="K174" s="14">
        <f t="shared" si="30"/>
        <v>2807.6343793619471</v>
      </c>
      <c r="L174" s="14">
        <f>MOD(K174-Settings!$B$32,Settings!$B$33)</f>
        <v>647.63437936194714</v>
      </c>
      <c r="M174" s="14">
        <f>IF(L174&lt;Settings!$B$30,IF(Settings!$B$30-L174&gt;=I174,K174,K174+(Settings!$B$30-L174)+Settings!$B$31),K174+(Settings!$B$33-L174))</f>
        <v>2880</v>
      </c>
      <c r="N174" s="14">
        <f t="shared" si="31"/>
        <v>2886.02</v>
      </c>
      <c r="O174" s="14">
        <f t="shared" si="32"/>
        <v>92.912026985199191</v>
      </c>
      <c r="P174" s="14">
        <f t="shared" si="33"/>
        <v>0</v>
      </c>
      <c r="Q174" s="14">
        <f t="shared" si="34"/>
        <v>0</v>
      </c>
      <c r="R174" s="14">
        <f t="shared" si="35"/>
        <v>72.36562063805286</v>
      </c>
      <c r="S174" s="14">
        <f t="shared" si="36"/>
        <v>72.36562063805286</v>
      </c>
      <c r="T174" t="str">
        <f>IF(MOD(C174-Settings!$B$32,Settings!$B$33)&lt;Settings!$B$30,"Up","Down")</f>
        <v>Down</v>
      </c>
      <c r="U174" s="15">
        <f>IF(OR(I174&gt;Settings!$B$30,O174&gt;Settings!$B$37),0,1)</f>
        <v>1</v>
      </c>
      <c r="V174" s="15">
        <f>IF(AND(U174=1,O174&lt;=Settings!$B$36),1,0)</f>
        <v>1</v>
      </c>
    </row>
    <row r="175" spans="1:22" x14ac:dyDescent="0.25">
      <c r="A175">
        <v>2</v>
      </c>
      <c r="B175">
        <v>50</v>
      </c>
      <c r="C175" s="13">
        <f>Arrivals!F175</f>
        <v>2861.1721535258707</v>
      </c>
      <c r="D175" s="13">
        <f>Arrivals!J175</f>
        <v>24.783843799933585</v>
      </c>
      <c r="E175" s="14">
        <f t="shared" si="37"/>
        <v>2807.6343793619471</v>
      </c>
      <c r="F175" s="14">
        <f t="shared" si="28"/>
        <v>2861.1721535258707</v>
      </c>
      <c r="G175" s="14">
        <f t="shared" si="29"/>
        <v>2885.9559973258042</v>
      </c>
      <c r="H175" s="13">
        <f>Arrivals!L175</f>
        <v>75</v>
      </c>
      <c r="I175" s="14">
        <f>H175*8/Settings!$B$28+Settings!$B$29</f>
        <v>6.02</v>
      </c>
      <c r="J175" s="14">
        <f t="shared" si="38"/>
        <v>2886.02</v>
      </c>
      <c r="K175" s="14">
        <f t="shared" si="30"/>
        <v>2886.02</v>
      </c>
      <c r="L175" s="14">
        <f>MOD(K175-Settings!$B$32,Settings!$B$33)</f>
        <v>6.0199999999999818</v>
      </c>
      <c r="M175" s="14">
        <f>IF(L175&lt;Settings!$B$30,IF(Settings!$B$30-L175&gt;=I175,K175,K175+(Settings!$B$30-L175)+Settings!$B$31),K175+(Settings!$B$33-L175))</f>
        <v>2886.02</v>
      </c>
      <c r="N175" s="14">
        <f t="shared" si="31"/>
        <v>2892.04</v>
      </c>
      <c r="O175" s="14">
        <f t="shared" si="32"/>
        <v>30.867846474129237</v>
      </c>
      <c r="P175" s="14">
        <f t="shared" si="33"/>
        <v>0</v>
      </c>
      <c r="Q175" s="14">
        <f t="shared" si="34"/>
        <v>6.4002674195762665E-2</v>
      </c>
      <c r="R175" s="14">
        <f t="shared" si="35"/>
        <v>0</v>
      </c>
      <c r="S175" s="14">
        <f t="shared" si="36"/>
        <v>6.4002674195762665E-2</v>
      </c>
      <c r="T175" t="str">
        <f>IF(MOD(C175-Settings!$B$32,Settings!$B$33)&lt;Settings!$B$30,"Up","Down")</f>
        <v>Down</v>
      </c>
      <c r="U175" s="15">
        <f>IF(OR(I175&gt;Settings!$B$30,O175&gt;Settings!$B$37),0,1)</f>
        <v>1</v>
      </c>
      <c r="V175" s="15">
        <f>IF(AND(U175=1,O175&lt;=Settings!$B$36),1,0)</f>
        <v>1</v>
      </c>
    </row>
    <row r="176" spans="1:22" x14ac:dyDescent="0.25">
      <c r="A176">
        <v>2</v>
      </c>
      <c r="B176">
        <v>51</v>
      </c>
      <c r="C176" s="13">
        <f>Arrivals!F176</f>
        <v>2921.2196020589454</v>
      </c>
      <c r="D176" s="13">
        <f>Arrivals!J176</f>
        <v>3.4140891716705526</v>
      </c>
      <c r="E176" s="14">
        <f t="shared" si="37"/>
        <v>2885.9559973258042</v>
      </c>
      <c r="F176" s="14">
        <f t="shared" si="28"/>
        <v>2921.2196020589454</v>
      </c>
      <c r="G176" s="14">
        <f t="shared" si="29"/>
        <v>2924.633691230616</v>
      </c>
      <c r="H176" s="13">
        <f>Arrivals!L176</f>
        <v>75</v>
      </c>
      <c r="I176" s="14">
        <f>H176*8/Settings!$B$28+Settings!$B$29</f>
        <v>6.02</v>
      </c>
      <c r="J176" s="14">
        <f t="shared" si="38"/>
        <v>2892.04</v>
      </c>
      <c r="K176" s="14">
        <f t="shared" si="30"/>
        <v>2924.633691230616</v>
      </c>
      <c r="L176" s="14">
        <f>MOD(K176-Settings!$B$32,Settings!$B$33)</f>
        <v>44.633691230616023</v>
      </c>
      <c r="M176" s="14">
        <f>IF(L176&lt;Settings!$B$30,IF(Settings!$B$30-L176&gt;=I176,K176,K176+(Settings!$B$30-L176)+Settings!$B$31),K176+(Settings!$B$33-L176))</f>
        <v>2924.633691230616</v>
      </c>
      <c r="N176" s="14">
        <f t="shared" si="31"/>
        <v>2930.653691230616</v>
      </c>
      <c r="O176" s="14">
        <f t="shared" si="32"/>
        <v>9.434089171670621</v>
      </c>
      <c r="P176" s="14">
        <f t="shared" si="33"/>
        <v>0</v>
      </c>
      <c r="Q176" s="14">
        <f t="shared" si="34"/>
        <v>0</v>
      </c>
      <c r="R176" s="14">
        <f t="shared" si="35"/>
        <v>0</v>
      </c>
      <c r="S176" s="14">
        <f t="shared" si="36"/>
        <v>0</v>
      </c>
      <c r="T176" t="str">
        <f>IF(MOD(C176-Settings!$B$32,Settings!$B$33)&lt;Settings!$B$30,"Up","Down")</f>
        <v>Up</v>
      </c>
      <c r="U176" s="15">
        <f>IF(OR(I176&gt;Settings!$B$30,O176&gt;Settings!$B$37),0,1)</f>
        <v>1</v>
      </c>
      <c r="V176" s="15">
        <f>IF(AND(U176=1,O176&lt;=Settings!$B$36),1,0)</f>
        <v>1</v>
      </c>
    </row>
    <row r="177" spans="1:22" x14ac:dyDescent="0.25">
      <c r="A177">
        <v>2</v>
      </c>
      <c r="B177">
        <v>52</v>
      </c>
      <c r="C177" s="13">
        <f>Arrivals!F177</f>
        <v>3087.8935373772624</v>
      </c>
      <c r="D177" s="13">
        <f>Arrivals!J177</f>
        <v>13.277187593241216</v>
      </c>
      <c r="E177" s="14">
        <f t="shared" si="37"/>
        <v>2924.633691230616</v>
      </c>
      <c r="F177" s="14">
        <f t="shared" si="28"/>
        <v>3087.8935373772624</v>
      </c>
      <c r="G177" s="14">
        <f t="shared" si="29"/>
        <v>3101.1707249705037</v>
      </c>
      <c r="H177" s="13">
        <f>Arrivals!L177</f>
        <v>75</v>
      </c>
      <c r="I177" s="14">
        <f>H177*8/Settings!$B$28+Settings!$B$29</f>
        <v>6.02</v>
      </c>
      <c r="J177" s="14">
        <f t="shared" si="38"/>
        <v>2930.653691230616</v>
      </c>
      <c r="K177" s="14">
        <f t="shared" si="30"/>
        <v>3101.1707249705037</v>
      </c>
      <c r="L177" s="14">
        <f>MOD(K177-Settings!$B$32,Settings!$B$33)</f>
        <v>221.17072497050367</v>
      </c>
      <c r="M177" s="14">
        <f>IF(L177&lt;Settings!$B$30,IF(Settings!$B$30-L177&gt;=I177,K177,K177+(Settings!$B$30-L177)+Settings!$B$31),K177+(Settings!$B$33-L177))</f>
        <v>3101.1707249705037</v>
      </c>
      <c r="N177" s="14">
        <f t="shared" si="31"/>
        <v>3107.1907249705037</v>
      </c>
      <c r="O177" s="14">
        <f t="shared" si="32"/>
        <v>19.297187593241233</v>
      </c>
      <c r="P177" s="14">
        <f t="shared" si="33"/>
        <v>0</v>
      </c>
      <c r="Q177" s="14">
        <f t="shared" si="34"/>
        <v>0</v>
      </c>
      <c r="R177" s="14">
        <f t="shared" si="35"/>
        <v>0</v>
      </c>
      <c r="S177" s="14">
        <f t="shared" si="36"/>
        <v>0</v>
      </c>
      <c r="T177" t="str">
        <f>IF(MOD(C177-Settings!$B$32,Settings!$B$33)&lt;Settings!$B$30,"Up","Down")</f>
        <v>Up</v>
      </c>
      <c r="U177" s="15">
        <f>IF(OR(I177&gt;Settings!$B$30,O177&gt;Settings!$B$37),0,1)</f>
        <v>1</v>
      </c>
      <c r="V177" s="15">
        <f>IF(AND(U177=1,O177&lt;=Settings!$B$36),1,0)</f>
        <v>1</v>
      </c>
    </row>
    <row r="178" spans="1:22" x14ac:dyDescent="0.25">
      <c r="A178">
        <v>2</v>
      </c>
      <c r="B178">
        <v>53</v>
      </c>
      <c r="C178" s="13">
        <f>Arrivals!F178</f>
        <v>3095.9567944882988</v>
      </c>
      <c r="D178" s="13">
        <f>Arrivals!J178</f>
        <v>4.3854883132894198</v>
      </c>
      <c r="E178" s="14">
        <f t="shared" si="37"/>
        <v>3101.1707249705037</v>
      </c>
      <c r="F178" s="14">
        <f t="shared" si="28"/>
        <v>3101.1707249705037</v>
      </c>
      <c r="G178" s="14">
        <f t="shared" si="29"/>
        <v>3105.5562132837931</v>
      </c>
      <c r="H178" s="13">
        <f>Arrivals!L178</f>
        <v>75</v>
      </c>
      <c r="I178" s="14">
        <f>H178*8/Settings!$B$28+Settings!$B$29</f>
        <v>6.02</v>
      </c>
      <c r="J178" s="14">
        <f t="shared" si="38"/>
        <v>3107.1907249705037</v>
      </c>
      <c r="K178" s="14">
        <f t="shared" si="30"/>
        <v>3107.1907249705037</v>
      </c>
      <c r="L178" s="14">
        <f>MOD(K178-Settings!$B$32,Settings!$B$33)</f>
        <v>227.19072497050365</v>
      </c>
      <c r="M178" s="14">
        <f>IF(L178&lt;Settings!$B$30,IF(Settings!$B$30-L178&gt;=I178,K178,K178+(Settings!$B$30-L178)+Settings!$B$31),K178+(Settings!$B$33-L178))</f>
        <v>3107.1907249705037</v>
      </c>
      <c r="N178" s="14">
        <f t="shared" si="31"/>
        <v>3113.2107249705036</v>
      </c>
      <c r="O178" s="14">
        <f t="shared" si="32"/>
        <v>17.253930482204851</v>
      </c>
      <c r="P178" s="14">
        <f t="shared" si="33"/>
        <v>5.2139304822048871</v>
      </c>
      <c r="Q178" s="14">
        <f t="shared" si="34"/>
        <v>1.6345116867105389</v>
      </c>
      <c r="R178" s="14">
        <f t="shared" si="35"/>
        <v>0</v>
      </c>
      <c r="S178" s="14">
        <f t="shared" si="36"/>
        <v>6.848442168915426</v>
      </c>
      <c r="T178" t="str">
        <f>IF(MOD(C178-Settings!$B$32,Settings!$B$33)&lt;Settings!$B$30,"Up","Down")</f>
        <v>Up</v>
      </c>
      <c r="U178" s="15">
        <f>IF(OR(I178&gt;Settings!$B$30,O178&gt;Settings!$B$37),0,1)</f>
        <v>1</v>
      </c>
      <c r="V178" s="15">
        <f>IF(AND(U178=1,O178&lt;=Settings!$B$36),1,0)</f>
        <v>1</v>
      </c>
    </row>
    <row r="179" spans="1:22" x14ac:dyDescent="0.25">
      <c r="A179">
        <v>2</v>
      </c>
      <c r="B179">
        <v>54</v>
      </c>
      <c r="C179" s="13">
        <f>Arrivals!F179</f>
        <v>3133.0810298975439</v>
      </c>
      <c r="D179" s="13">
        <f>Arrivals!J179</f>
        <v>42.841332235826137</v>
      </c>
      <c r="E179" s="14">
        <f t="shared" si="37"/>
        <v>3105.5562132837931</v>
      </c>
      <c r="F179" s="14">
        <f t="shared" si="28"/>
        <v>3133.0810298975439</v>
      </c>
      <c r="G179" s="14">
        <f t="shared" si="29"/>
        <v>3175.9223621333699</v>
      </c>
      <c r="H179" s="13">
        <f>Arrivals!L179</f>
        <v>75</v>
      </c>
      <c r="I179" s="14">
        <f>H179*8/Settings!$B$28+Settings!$B$29</f>
        <v>6.02</v>
      </c>
      <c r="J179" s="14">
        <f t="shared" si="38"/>
        <v>3113.2107249705036</v>
      </c>
      <c r="K179" s="14">
        <f t="shared" si="30"/>
        <v>3175.9223621333699</v>
      </c>
      <c r="L179" s="14">
        <f>MOD(K179-Settings!$B$32,Settings!$B$33)</f>
        <v>295.92236213336992</v>
      </c>
      <c r="M179" s="14">
        <f>IF(L179&lt;Settings!$B$30,IF(Settings!$B$30-L179&gt;=I179,K179,K179+(Settings!$B$30-L179)+Settings!$B$31),K179+(Settings!$B$33-L179))</f>
        <v>3175.9223621333699</v>
      </c>
      <c r="N179" s="14">
        <f t="shared" si="31"/>
        <v>3181.9423621333699</v>
      </c>
      <c r="O179" s="14">
        <f t="shared" si="32"/>
        <v>48.861332235826012</v>
      </c>
      <c r="P179" s="14">
        <f t="shared" si="33"/>
        <v>0</v>
      </c>
      <c r="Q179" s="14">
        <f t="shared" si="34"/>
        <v>0</v>
      </c>
      <c r="R179" s="14">
        <f t="shared" si="35"/>
        <v>0</v>
      </c>
      <c r="S179" s="14">
        <f t="shared" si="36"/>
        <v>0</v>
      </c>
      <c r="T179" t="str">
        <f>IF(MOD(C179-Settings!$B$32,Settings!$B$33)&lt;Settings!$B$30,"Up","Down")</f>
        <v>Up</v>
      </c>
      <c r="U179" s="15">
        <f>IF(OR(I179&gt;Settings!$B$30,O179&gt;Settings!$B$37),0,1)</f>
        <v>1</v>
      </c>
      <c r="V179" s="15">
        <f>IF(AND(U179=1,O179&lt;=Settings!$B$36),1,0)</f>
        <v>1</v>
      </c>
    </row>
    <row r="180" spans="1:22" x14ac:dyDescent="0.25">
      <c r="A180">
        <v>2</v>
      </c>
      <c r="B180">
        <v>55</v>
      </c>
      <c r="C180" s="13">
        <f>Arrivals!F180</f>
        <v>3158.364979555342</v>
      </c>
      <c r="D180" s="13">
        <f>Arrivals!J180</f>
        <v>21.775461387664983</v>
      </c>
      <c r="E180" s="14">
        <f t="shared" si="37"/>
        <v>3175.9223621333699</v>
      </c>
      <c r="F180" s="14">
        <f t="shared" si="28"/>
        <v>3175.9223621333699</v>
      </c>
      <c r="G180" s="14">
        <f t="shared" si="29"/>
        <v>3197.6978235210349</v>
      </c>
      <c r="H180" s="13">
        <f>Arrivals!L180</f>
        <v>75</v>
      </c>
      <c r="I180" s="14">
        <f>H180*8/Settings!$B$28+Settings!$B$29</f>
        <v>6.02</v>
      </c>
      <c r="J180" s="14">
        <f t="shared" si="38"/>
        <v>3181.9423621333699</v>
      </c>
      <c r="K180" s="14">
        <f t="shared" si="30"/>
        <v>3197.6978235210349</v>
      </c>
      <c r="L180" s="14">
        <f>MOD(K180-Settings!$B$32,Settings!$B$33)</f>
        <v>317.69782352103493</v>
      </c>
      <c r="M180" s="14">
        <f>IF(L180&lt;Settings!$B$30,IF(Settings!$B$30-L180&gt;=I180,K180,K180+(Settings!$B$30-L180)+Settings!$B$31),K180+(Settings!$B$33-L180))</f>
        <v>3197.6978235210349</v>
      </c>
      <c r="N180" s="14">
        <f t="shared" si="31"/>
        <v>3203.7178235210349</v>
      </c>
      <c r="O180" s="14">
        <f t="shared" si="32"/>
        <v>45.352843965692955</v>
      </c>
      <c r="P180" s="14">
        <f t="shared" si="33"/>
        <v>17.557382578027955</v>
      </c>
      <c r="Q180" s="14">
        <f t="shared" si="34"/>
        <v>0</v>
      </c>
      <c r="R180" s="14">
        <f t="shared" si="35"/>
        <v>0</v>
      </c>
      <c r="S180" s="14">
        <f t="shared" si="36"/>
        <v>17.557382578027955</v>
      </c>
      <c r="T180" t="str">
        <f>IF(MOD(C180-Settings!$B$32,Settings!$B$33)&lt;Settings!$B$30,"Up","Down")</f>
        <v>Up</v>
      </c>
      <c r="U180" s="15">
        <f>IF(OR(I180&gt;Settings!$B$30,O180&gt;Settings!$B$37),0,1)</f>
        <v>1</v>
      </c>
      <c r="V180" s="15">
        <f>IF(AND(U180=1,O180&lt;=Settings!$B$36),1,0)</f>
        <v>1</v>
      </c>
    </row>
    <row r="181" spans="1:22" x14ac:dyDescent="0.25">
      <c r="A181">
        <v>2</v>
      </c>
      <c r="B181">
        <v>56</v>
      </c>
      <c r="C181" s="13">
        <f>Arrivals!F181</f>
        <v>3194.6962434985539</v>
      </c>
      <c r="D181" s="13">
        <f>Arrivals!J181</f>
        <v>1.921537706395382</v>
      </c>
      <c r="E181" s="14">
        <f t="shared" si="37"/>
        <v>3197.6978235210349</v>
      </c>
      <c r="F181" s="14">
        <f t="shared" si="28"/>
        <v>3197.6978235210349</v>
      </c>
      <c r="G181" s="14">
        <f t="shared" si="29"/>
        <v>3199.6193612274301</v>
      </c>
      <c r="H181" s="13">
        <f>Arrivals!L181</f>
        <v>75</v>
      </c>
      <c r="I181" s="14">
        <f>H181*8/Settings!$B$28+Settings!$B$29</f>
        <v>6.02</v>
      </c>
      <c r="J181" s="14">
        <f t="shared" si="38"/>
        <v>3203.7178235210349</v>
      </c>
      <c r="K181" s="14">
        <f t="shared" si="30"/>
        <v>3203.7178235210349</v>
      </c>
      <c r="L181" s="14">
        <f>MOD(K181-Settings!$B$32,Settings!$B$33)</f>
        <v>323.71782352103492</v>
      </c>
      <c r="M181" s="14">
        <f>IF(L181&lt;Settings!$B$30,IF(Settings!$B$30-L181&gt;=I181,K181,K181+(Settings!$B$30-L181)+Settings!$B$31),K181+(Settings!$B$33-L181))</f>
        <v>3203.7178235210349</v>
      </c>
      <c r="N181" s="14">
        <f t="shared" si="31"/>
        <v>3209.7378235210349</v>
      </c>
      <c r="O181" s="14">
        <f t="shared" si="32"/>
        <v>15.041580022480957</v>
      </c>
      <c r="P181" s="14">
        <f t="shared" si="33"/>
        <v>3.0015800224809936</v>
      </c>
      <c r="Q181" s="14">
        <f t="shared" si="34"/>
        <v>4.0984622936048254</v>
      </c>
      <c r="R181" s="14">
        <f t="shared" si="35"/>
        <v>0</v>
      </c>
      <c r="S181" s="14">
        <f t="shared" si="36"/>
        <v>7.100042316085819</v>
      </c>
      <c r="T181" t="str">
        <f>IF(MOD(C181-Settings!$B$32,Settings!$B$33)&lt;Settings!$B$30,"Up","Down")</f>
        <v>Up</v>
      </c>
      <c r="U181" s="15">
        <f>IF(OR(I181&gt;Settings!$B$30,O181&gt;Settings!$B$37),0,1)</f>
        <v>1</v>
      </c>
      <c r="V181" s="15">
        <f>IF(AND(U181=1,O181&lt;=Settings!$B$36),1,0)</f>
        <v>1</v>
      </c>
    </row>
    <row r="182" spans="1:22" x14ac:dyDescent="0.25">
      <c r="A182">
        <v>2</v>
      </c>
      <c r="B182">
        <v>57</v>
      </c>
      <c r="C182" s="13">
        <f>Arrivals!F182</f>
        <v>3337.9460699021029</v>
      </c>
      <c r="D182" s="13">
        <f>Arrivals!J182</f>
        <v>23.128589153683045</v>
      </c>
      <c r="E182" s="14">
        <f t="shared" si="37"/>
        <v>3199.6193612274301</v>
      </c>
      <c r="F182" s="14">
        <f t="shared" si="28"/>
        <v>3337.9460699021029</v>
      </c>
      <c r="G182" s="14">
        <f t="shared" si="29"/>
        <v>3361.074659055786</v>
      </c>
      <c r="H182" s="13">
        <f>Arrivals!L182</f>
        <v>75</v>
      </c>
      <c r="I182" s="14">
        <f>H182*8/Settings!$B$28+Settings!$B$29</f>
        <v>6.02</v>
      </c>
      <c r="J182" s="14">
        <f t="shared" si="38"/>
        <v>3209.7378235210349</v>
      </c>
      <c r="K182" s="14">
        <f t="shared" si="30"/>
        <v>3361.074659055786</v>
      </c>
      <c r="L182" s="14">
        <f>MOD(K182-Settings!$B$32,Settings!$B$33)</f>
        <v>481.07465905578601</v>
      </c>
      <c r="M182" s="14">
        <f>IF(L182&lt;Settings!$B$30,IF(Settings!$B$30-L182&gt;=I182,K182,K182+(Settings!$B$30-L182)+Settings!$B$31),K182+(Settings!$B$33-L182))</f>
        <v>3361.074659055786</v>
      </c>
      <c r="N182" s="14">
        <f t="shared" si="31"/>
        <v>3367.094659055786</v>
      </c>
      <c r="O182" s="14">
        <f t="shared" si="32"/>
        <v>29.148589153683133</v>
      </c>
      <c r="P182" s="14">
        <f t="shared" si="33"/>
        <v>0</v>
      </c>
      <c r="Q182" s="14">
        <f t="shared" si="34"/>
        <v>0</v>
      </c>
      <c r="R182" s="14">
        <f t="shared" si="35"/>
        <v>0</v>
      </c>
      <c r="S182" s="14">
        <f t="shared" si="36"/>
        <v>0</v>
      </c>
      <c r="T182" t="str">
        <f>IF(MOD(C182-Settings!$B$32,Settings!$B$33)&lt;Settings!$B$30,"Up","Down")</f>
        <v>Up</v>
      </c>
      <c r="U182" s="15">
        <f>IF(OR(I182&gt;Settings!$B$30,O182&gt;Settings!$B$37),0,1)</f>
        <v>1</v>
      </c>
      <c r="V182" s="15">
        <f>IF(AND(U182=1,O182&lt;=Settings!$B$36),1,0)</f>
        <v>1</v>
      </c>
    </row>
    <row r="183" spans="1:22" x14ac:dyDescent="0.25">
      <c r="A183">
        <v>2</v>
      </c>
      <c r="B183">
        <v>58</v>
      </c>
      <c r="C183" s="13">
        <f>Arrivals!F183</f>
        <v>3345.654906982546</v>
      </c>
      <c r="D183" s="13">
        <f>Arrivals!J183</f>
        <v>1.2681271962493106</v>
      </c>
      <c r="E183" s="14">
        <f t="shared" si="37"/>
        <v>3361.074659055786</v>
      </c>
      <c r="F183" s="14">
        <f t="shared" si="28"/>
        <v>3361.074659055786</v>
      </c>
      <c r="G183" s="14">
        <f t="shared" si="29"/>
        <v>3362.3427862520352</v>
      </c>
      <c r="H183" s="13">
        <f>Arrivals!L183</f>
        <v>75</v>
      </c>
      <c r="I183" s="14">
        <f>H183*8/Settings!$B$28+Settings!$B$29</f>
        <v>6.02</v>
      </c>
      <c r="J183" s="14">
        <f t="shared" si="38"/>
        <v>3367.094659055786</v>
      </c>
      <c r="K183" s="14">
        <f t="shared" si="30"/>
        <v>3367.094659055786</v>
      </c>
      <c r="L183" s="14">
        <f>MOD(K183-Settings!$B$32,Settings!$B$33)</f>
        <v>487.094659055786</v>
      </c>
      <c r="M183" s="14">
        <f>IF(L183&lt;Settings!$B$30,IF(Settings!$B$30-L183&gt;=I183,K183,K183+(Settings!$B$30-L183)+Settings!$B$31),K183+(Settings!$B$33-L183))</f>
        <v>3367.094659055786</v>
      </c>
      <c r="N183" s="14">
        <f t="shared" si="31"/>
        <v>3373.114659055786</v>
      </c>
      <c r="O183" s="14">
        <f t="shared" si="32"/>
        <v>27.459752073239997</v>
      </c>
      <c r="P183" s="14">
        <f t="shared" si="33"/>
        <v>15.419752073240033</v>
      </c>
      <c r="Q183" s="14">
        <f t="shared" si="34"/>
        <v>4.7518728037507572</v>
      </c>
      <c r="R183" s="14">
        <f t="shared" si="35"/>
        <v>0</v>
      </c>
      <c r="S183" s="14">
        <f t="shared" si="36"/>
        <v>20.171624876990791</v>
      </c>
      <c r="T183" t="str">
        <f>IF(MOD(C183-Settings!$B$32,Settings!$B$33)&lt;Settings!$B$30,"Up","Down")</f>
        <v>Up</v>
      </c>
      <c r="U183" s="15">
        <f>IF(OR(I183&gt;Settings!$B$30,O183&gt;Settings!$B$37),0,1)</f>
        <v>1</v>
      </c>
      <c r="V183" s="15">
        <f>IF(AND(U183=1,O183&lt;=Settings!$B$36),1,0)</f>
        <v>1</v>
      </c>
    </row>
    <row r="184" spans="1:22" x14ac:dyDescent="0.25">
      <c r="A184">
        <v>2</v>
      </c>
      <c r="B184">
        <v>59</v>
      </c>
      <c r="C184" s="13">
        <f>Arrivals!F184</f>
        <v>3377.2906979290315</v>
      </c>
      <c r="D184" s="13">
        <f>Arrivals!J184</f>
        <v>8.092077494695717</v>
      </c>
      <c r="E184" s="14">
        <f t="shared" si="37"/>
        <v>3362.3427862520352</v>
      </c>
      <c r="F184" s="14">
        <f t="shared" si="28"/>
        <v>3377.2906979290315</v>
      </c>
      <c r="G184" s="14">
        <f t="shared" si="29"/>
        <v>3385.3827754237273</v>
      </c>
      <c r="H184" s="13">
        <f>Arrivals!L184</f>
        <v>75</v>
      </c>
      <c r="I184" s="14">
        <f>H184*8/Settings!$B$28+Settings!$B$29</f>
        <v>6.02</v>
      </c>
      <c r="J184" s="14">
        <f t="shared" si="38"/>
        <v>3373.114659055786</v>
      </c>
      <c r="K184" s="14">
        <f t="shared" si="30"/>
        <v>3385.3827754237273</v>
      </c>
      <c r="L184" s="14">
        <f>MOD(K184-Settings!$B$32,Settings!$B$33)</f>
        <v>505.38277542372725</v>
      </c>
      <c r="M184" s="14">
        <f>IF(L184&lt;Settings!$B$30,IF(Settings!$B$30-L184&gt;=I184,K184,K184+(Settings!$B$30-L184)+Settings!$B$31),K184+(Settings!$B$33-L184))</f>
        <v>3385.3827754237273</v>
      </c>
      <c r="N184" s="14">
        <f t="shared" si="31"/>
        <v>3391.4027754237272</v>
      </c>
      <c r="O184" s="14">
        <f t="shared" si="32"/>
        <v>14.112077494695768</v>
      </c>
      <c r="P184" s="14">
        <f t="shared" si="33"/>
        <v>0</v>
      </c>
      <c r="Q184" s="14">
        <f t="shared" si="34"/>
        <v>0</v>
      </c>
      <c r="R184" s="14">
        <f t="shared" si="35"/>
        <v>0</v>
      </c>
      <c r="S184" s="14">
        <f t="shared" si="36"/>
        <v>0</v>
      </c>
      <c r="T184" t="str">
        <f>IF(MOD(C184-Settings!$B$32,Settings!$B$33)&lt;Settings!$B$30,"Up","Down")</f>
        <v>Up</v>
      </c>
      <c r="U184" s="15">
        <f>IF(OR(I184&gt;Settings!$B$30,O184&gt;Settings!$B$37),0,1)</f>
        <v>1</v>
      </c>
      <c r="V184" s="15">
        <f>IF(AND(U184=1,O184&lt;=Settings!$B$36),1,0)</f>
        <v>1</v>
      </c>
    </row>
    <row r="185" spans="1:22" x14ac:dyDescent="0.25">
      <c r="A185">
        <v>2</v>
      </c>
      <c r="B185">
        <v>60</v>
      </c>
      <c r="C185" s="13">
        <f>Arrivals!F185</f>
        <v>3391.0344597629314</v>
      </c>
      <c r="D185" s="13">
        <f>Arrivals!J185</f>
        <v>37.622192224440923</v>
      </c>
      <c r="E185" s="14">
        <f t="shared" si="37"/>
        <v>3385.3827754237273</v>
      </c>
      <c r="F185" s="14">
        <f t="shared" si="28"/>
        <v>3391.0344597629314</v>
      </c>
      <c r="G185" s="14">
        <f t="shared" si="29"/>
        <v>3428.6566519873722</v>
      </c>
      <c r="H185" s="13">
        <f>Arrivals!L185</f>
        <v>75</v>
      </c>
      <c r="I185" s="14">
        <f>H185*8/Settings!$B$28+Settings!$B$29</f>
        <v>6.02</v>
      </c>
      <c r="J185" s="14">
        <f t="shared" si="38"/>
        <v>3391.4027754237272</v>
      </c>
      <c r="K185" s="14">
        <f t="shared" si="30"/>
        <v>3428.6566519873722</v>
      </c>
      <c r="L185" s="14">
        <f>MOD(K185-Settings!$B$32,Settings!$B$33)</f>
        <v>548.65665198737224</v>
      </c>
      <c r="M185" s="14">
        <f>IF(L185&lt;Settings!$B$30,IF(Settings!$B$30-L185&gt;=I185,K185,K185+(Settings!$B$30-L185)+Settings!$B$31),K185+(Settings!$B$33-L185))</f>
        <v>3428.6566519873722</v>
      </c>
      <c r="N185" s="14">
        <f t="shared" si="31"/>
        <v>3434.6766519873722</v>
      </c>
      <c r="O185" s="14">
        <f t="shared" si="32"/>
        <v>43.642192224440805</v>
      </c>
      <c r="P185" s="14">
        <f t="shared" si="33"/>
        <v>0</v>
      </c>
      <c r="Q185" s="14">
        <f t="shared" si="34"/>
        <v>0</v>
      </c>
      <c r="R185" s="14">
        <f t="shared" si="35"/>
        <v>0</v>
      </c>
      <c r="S185" s="14">
        <f t="shared" si="36"/>
        <v>0</v>
      </c>
      <c r="T185" t="str">
        <f>IF(MOD(C185-Settings!$B$32,Settings!$B$33)&lt;Settings!$B$30,"Up","Down")</f>
        <v>Up</v>
      </c>
      <c r="U185" s="15">
        <f>IF(OR(I185&gt;Settings!$B$30,O185&gt;Settings!$B$37),0,1)</f>
        <v>1</v>
      </c>
      <c r="V185" s="15">
        <f>IF(AND(U185=1,O185&lt;=Settings!$B$36),1,0)</f>
        <v>1</v>
      </c>
    </row>
    <row r="186" spans="1:22" x14ac:dyDescent="0.25">
      <c r="A186">
        <v>2</v>
      </c>
      <c r="B186">
        <v>61</v>
      </c>
      <c r="C186" s="13">
        <f>Arrivals!F186</f>
        <v>3474.5467577600089</v>
      </c>
      <c r="D186" s="13">
        <f>Arrivals!J186</f>
        <v>0.40499639841552859</v>
      </c>
      <c r="E186" s="14">
        <f t="shared" si="37"/>
        <v>3428.6566519873722</v>
      </c>
      <c r="F186" s="14">
        <f t="shared" si="28"/>
        <v>3474.5467577600089</v>
      </c>
      <c r="G186" s="14">
        <f t="shared" si="29"/>
        <v>3474.9517541584246</v>
      </c>
      <c r="H186" s="13">
        <f>Arrivals!L186</f>
        <v>75</v>
      </c>
      <c r="I186" s="14">
        <f>H186*8/Settings!$B$28+Settings!$B$29</f>
        <v>6.02</v>
      </c>
      <c r="J186" s="14">
        <f t="shared" si="38"/>
        <v>3434.6766519873722</v>
      </c>
      <c r="K186" s="14">
        <f t="shared" si="30"/>
        <v>3474.9517541584246</v>
      </c>
      <c r="L186" s="14">
        <f>MOD(K186-Settings!$B$32,Settings!$B$33)</f>
        <v>594.95175415842459</v>
      </c>
      <c r="M186" s="14">
        <f>IF(L186&lt;Settings!$B$30,IF(Settings!$B$30-L186&gt;=I186,K186,K186+(Settings!$B$30-L186)+Settings!$B$31),K186+(Settings!$B$33-L186))</f>
        <v>3600</v>
      </c>
      <c r="N186" s="14">
        <f t="shared" si="31"/>
        <v>3606.02</v>
      </c>
      <c r="O186" s="14">
        <f t="shared" si="32"/>
        <v>131.47324223999112</v>
      </c>
      <c r="P186" s="14">
        <f t="shared" si="33"/>
        <v>0</v>
      </c>
      <c r="Q186" s="14">
        <f t="shared" si="34"/>
        <v>0</v>
      </c>
      <c r="R186" s="14">
        <f t="shared" si="35"/>
        <v>125.04824584157541</v>
      </c>
      <c r="S186" s="14">
        <f t="shared" si="36"/>
        <v>125.04824584157541</v>
      </c>
      <c r="T186" t="str">
        <f>IF(MOD(C186-Settings!$B$32,Settings!$B$33)&lt;Settings!$B$30,"Up","Down")</f>
        <v>Up</v>
      </c>
      <c r="U186" s="15">
        <f>IF(OR(I186&gt;Settings!$B$30,O186&gt;Settings!$B$37),0,1)</f>
        <v>1</v>
      </c>
      <c r="V186" s="15">
        <f>IF(AND(U186=1,O186&lt;=Settings!$B$36),1,0)</f>
        <v>0</v>
      </c>
    </row>
    <row r="187" spans="1:22" x14ac:dyDescent="0.25">
      <c r="A187">
        <v>2</v>
      </c>
      <c r="B187">
        <v>62</v>
      </c>
      <c r="C187" s="13">
        <f>Arrivals!F187</f>
        <v>3532.4559078383745</v>
      </c>
      <c r="D187" s="13">
        <f>Arrivals!J187</f>
        <v>17.431523983452646</v>
      </c>
      <c r="E187" s="14">
        <f t="shared" si="37"/>
        <v>3474.9517541584246</v>
      </c>
      <c r="F187" s="14">
        <f t="shared" si="28"/>
        <v>3532.4559078383745</v>
      </c>
      <c r="G187" s="14">
        <f t="shared" si="29"/>
        <v>3549.8874318218272</v>
      </c>
      <c r="H187" s="13">
        <f>Arrivals!L187</f>
        <v>75</v>
      </c>
      <c r="I187" s="14">
        <f>H187*8/Settings!$B$28+Settings!$B$29</f>
        <v>6.02</v>
      </c>
      <c r="J187" s="14">
        <f t="shared" si="38"/>
        <v>3606.02</v>
      </c>
      <c r="K187" s="14">
        <f t="shared" si="30"/>
        <v>3606.02</v>
      </c>
      <c r="L187" s="14">
        <f>MOD(K187-Settings!$B$32,Settings!$B$33)</f>
        <v>6.0199999999999818</v>
      </c>
      <c r="M187" s="14">
        <f>IF(L187&lt;Settings!$B$30,IF(Settings!$B$30-L187&gt;=I187,K187,K187+(Settings!$B$30-L187)+Settings!$B$31),K187+(Settings!$B$33-L187))</f>
        <v>3606.02</v>
      </c>
      <c r="N187" s="14">
        <f t="shared" si="31"/>
        <v>3612.04</v>
      </c>
      <c r="O187" s="14">
        <f t="shared" si="32"/>
        <v>79.584092161625449</v>
      </c>
      <c r="P187" s="14">
        <f t="shared" si="33"/>
        <v>0</v>
      </c>
      <c r="Q187" s="14">
        <f t="shared" si="34"/>
        <v>56.132568178172733</v>
      </c>
      <c r="R187" s="14">
        <f t="shared" si="35"/>
        <v>0</v>
      </c>
      <c r="S187" s="14">
        <f t="shared" si="36"/>
        <v>56.132568178172733</v>
      </c>
      <c r="T187" t="str">
        <f>IF(MOD(C187-Settings!$B$32,Settings!$B$33)&lt;Settings!$B$30,"Up","Down")</f>
        <v>Down</v>
      </c>
      <c r="U187" s="15">
        <f>IF(OR(I187&gt;Settings!$B$30,O187&gt;Settings!$B$37),0,1)</f>
        <v>1</v>
      </c>
      <c r="V187" s="15">
        <f>IF(AND(U187=1,O187&lt;=Settings!$B$36),1,0)</f>
        <v>1</v>
      </c>
    </row>
    <row r="188" spans="1:22" x14ac:dyDescent="0.25">
      <c r="A188">
        <v>2</v>
      </c>
      <c r="B188">
        <v>63</v>
      </c>
      <c r="C188" s="13">
        <f>Arrivals!F188</f>
        <v>3626.6059575506652</v>
      </c>
      <c r="D188" s="13">
        <f>Arrivals!J188</f>
        <v>30.356190183658558</v>
      </c>
      <c r="E188" s="14">
        <f t="shared" si="37"/>
        <v>3549.8874318218272</v>
      </c>
      <c r="F188" s="14">
        <f t="shared" si="28"/>
        <v>3626.6059575506652</v>
      </c>
      <c r="G188" s="14">
        <f t="shared" si="29"/>
        <v>3656.9621477343239</v>
      </c>
      <c r="H188" s="13">
        <f>Arrivals!L188</f>
        <v>75</v>
      </c>
      <c r="I188" s="14">
        <f>H188*8/Settings!$B$28+Settings!$B$29</f>
        <v>6.02</v>
      </c>
      <c r="J188" s="14">
        <f t="shared" si="38"/>
        <v>3612.04</v>
      </c>
      <c r="K188" s="14">
        <f t="shared" si="30"/>
        <v>3656.9621477343239</v>
      </c>
      <c r="L188" s="14">
        <f>MOD(K188-Settings!$B$32,Settings!$B$33)</f>
        <v>56.962147734323935</v>
      </c>
      <c r="M188" s="14">
        <f>IF(L188&lt;Settings!$B$30,IF(Settings!$B$30-L188&gt;=I188,K188,K188+(Settings!$B$30-L188)+Settings!$B$31),K188+(Settings!$B$33-L188))</f>
        <v>3656.9621477343239</v>
      </c>
      <c r="N188" s="14">
        <f t="shared" si="31"/>
        <v>3662.9821477343239</v>
      </c>
      <c r="O188" s="14">
        <f t="shared" si="32"/>
        <v>36.376190183658764</v>
      </c>
      <c r="P188" s="14">
        <f t="shared" si="33"/>
        <v>0</v>
      </c>
      <c r="Q188" s="14">
        <f t="shared" si="34"/>
        <v>0</v>
      </c>
      <c r="R188" s="14">
        <f t="shared" si="35"/>
        <v>0</v>
      </c>
      <c r="S188" s="14">
        <f t="shared" si="36"/>
        <v>0</v>
      </c>
      <c r="T188" t="str">
        <f>IF(MOD(C188-Settings!$B$32,Settings!$B$33)&lt;Settings!$B$30,"Up","Down")</f>
        <v>Up</v>
      </c>
      <c r="U188" s="15">
        <f>IF(OR(I188&gt;Settings!$B$30,O188&gt;Settings!$B$37),0,1)</f>
        <v>1</v>
      </c>
      <c r="V188" s="15">
        <f>IF(AND(U188=1,O188&lt;=Settings!$B$36),1,0)</f>
        <v>1</v>
      </c>
    </row>
    <row r="189" spans="1:22" x14ac:dyDescent="0.25">
      <c r="A189">
        <v>2</v>
      </c>
      <c r="B189">
        <v>64</v>
      </c>
      <c r="C189" s="13">
        <f>Arrivals!F189</f>
        <v>3664.9776823592915</v>
      </c>
      <c r="D189" s="13">
        <f>Arrivals!J189</f>
        <v>16.431869183288264</v>
      </c>
      <c r="E189" s="14">
        <f t="shared" si="37"/>
        <v>3656.9621477343239</v>
      </c>
      <c r="F189" s="14">
        <f t="shared" si="28"/>
        <v>3664.9776823592915</v>
      </c>
      <c r="G189" s="14">
        <f t="shared" si="29"/>
        <v>3681.4095515425797</v>
      </c>
      <c r="H189" s="13">
        <f>Arrivals!L189</f>
        <v>75</v>
      </c>
      <c r="I189" s="14">
        <f>H189*8/Settings!$B$28+Settings!$B$29</f>
        <v>6.02</v>
      </c>
      <c r="J189" s="14">
        <f t="shared" si="38"/>
        <v>3662.9821477343239</v>
      </c>
      <c r="K189" s="14">
        <f t="shared" si="30"/>
        <v>3681.4095515425797</v>
      </c>
      <c r="L189" s="14">
        <f>MOD(K189-Settings!$B$32,Settings!$B$33)</f>
        <v>81.40955154257972</v>
      </c>
      <c r="M189" s="14">
        <f>IF(L189&lt;Settings!$B$30,IF(Settings!$B$30-L189&gt;=I189,K189,K189+(Settings!$B$30-L189)+Settings!$B$31),K189+(Settings!$B$33-L189))</f>
        <v>3681.4095515425797</v>
      </c>
      <c r="N189" s="14">
        <f t="shared" si="31"/>
        <v>3687.4295515425797</v>
      </c>
      <c r="O189" s="14">
        <f t="shared" si="32"/>
        <v>22.451869183288181</v>
      </c>
      <c r="P189" s="14">
        <f t="shared" si="33"/>
        <v>0</v>
      </c>
      <c r="Q189" s="14">
        <f t="shared" si="34"/>
        <v>0</v>
      </c>
      <c r="R189" s="14">
        <f t="shared" si="35"/>
        <v>0</v>
      </c>
      <c r="S189" s="14">
        <f t="shared" si="36"/>
        <v>0</v>
      </c>
      <c r="T189" t="str">
        <f>IF(MOD(C189-Settings!$B$32,Settings!$B$33)&lt;Settings!$B$30,"Up","Down")</f>
        <v>Up</v>
      </c>
      <c r="U189" s="15">
        <f>IF(OR(I189&gt;Settings!$B$30,O189&gt;Settings!$B$37),0,1)</f>
        <v>1</v>
      </c>
      <c r="V189" s="15">
        <f>IF(AND(U189=1,O189&lt;=Settings!$B$36),1,0)</f>
        <v>1</v>
      </c>
    </row>
    <row r="190" spans="1:22" x14ac:dyDescent="0.25">
      <c r="A190">
        <v>2</v>
      </c>
      <c r="B190">
        <v>65</v>
      </c>
      <c r="C190" s="13">
        <f>Arrivals!F190</f>
        <v>3722.859779177471</v>
      </c>
      <c r="D190" s="13">
        <f>Arrivals!J190</f>
        <v>4.7987305618406264</v>
      </c>
      <c r="E190" s="14">
        <f t="shared" si="37"/>
        <v>3681.4095515425797</v>
      </c>
      <c r="F190" s="14">
        <f t="shared" si="28"/>
        <v>3722.859779177471</v>
      </c>
      <c r="G190" s="14">
        <f t="shared" si="29"/>
        <v>3727.6585097393117</v>
      </c>
      <c r="H190" s="13">
        <f>Arrivals!L190</f>
        <v>75</v>
      </c>
      <c r="I190" s="14">
        <f>H190*8/Settings!$B$28+Settings!$B$29</f>
        <v>6.02</v>
      </c>
      <c r="J190" s="14">
        <f t="shared" si="38"/>
        <v>3687.4295515425797</v>
      </c>
      <c r="K190" s="14">
        <f t="shared" si="30"/>
        <v>3727.6585097393117</v>
      </c>
      <c r="L190" s="14">
        <f>MOD(K190-Settings!$B$32,Settings!$B$33)</f>
        <v>127.65850973931174</v>
      </c>
      <c r="M190" s="14">
        <f>IF(L190&lt;Settings!$B$30,IF(Settings!$B$30-L190&gt;=I190,K190,K190+(Settings!$B$30-L190)+Settings!$B$31),K190+(Settings!$B$33-L190))</f>
        <v>3727.6585097393117</v>
      </c>
      <c r="N190" s="14">
        <f t="shared" si="31"/>
        <v>3733.6785097393117</v>
      </c>
      <c r="O190" s="14">
        <f t="shared" si="32"/>
        <v>10.818730561840766</v>
      </c>
      <c r="P190" s="14">
        <f t="shared" si="33"/>
        <v>0</v>
      </c>
      <c r="Q190" s="14">
        <f t="shared" si="34"/>
        <v>0</v>
      </c>
      <c r="R190" s="14">
        <f t="shared" si="35"/>
        <v>0</v>
      </c>
      <c r="S190" s="14">
        <f t="shared" si="36"/>
        <v>0</v>
      </c>
      <c r="T190" t="str">
        <f>IF(MOD(C190-Settings!$B$32,Settings!$B$33)&lt;Settings!$B$30,"Up","Down")</f>
        <v>Up</v>
      </c>
      <c r="U190" s="15">
        <f>IF(OR(I190&gt;Settings!$B$30,O190&gt;Settings!$B$37),0,1)</f>
        <v>1</v>
      </c>
      <c r="V190" s="15">
        <f>IF(AND(U190=1,O190&lt;=Settings!$B$36),1,0)</f>
        <v>1</v>
      </c>
    </row>
    <row r="191" spans="1:22" x14ac:dyDescent="0.25">
      <c r="A191">
        <v>2</v>
      </c>
      <c r="B191">
        <v>66</v>
      </c>
      <c r="C191" s="13">
        <f>Arrivals!F191</f>
        <v>3863.7485776545468</v>
      </c>
      <c r="D191" s="13">
        <f>Arrivals!J191</f>
        <v>16.124570613219518</v>
      </c>
      <c r="E191" s="14">
        <f t="shared" ref="E191:E222" si="39">G190</f>
        <v>3727.6585097393117</v>
      </c>
      <c r="F191" s="14">
        <f t="shared" si="28"/>
        <v>3863.7485776545468</v>
      </c>
      <c r="G191" s="14">
        <f t="shared" si="29"/>
        <v>3879.8731482677663</v>
      </c>
      <c r="H191" s="13">
        <f>Arrivals!L191</f>
        <v>75</v>
      </c>
      <c r="I191" s="14">
        <f>H191*8/Settings!$B$28+Settings!$B$29</f>
        <v>6.02</v>
      </c>
      <c r="J191" s="14">
        <f t="shared" ref="J191:J222" si="40">N190</f>
        <v>3733.6785097393117</v>
      </c>
      <c r="K191" s="14">
        <f t="shared" si="30"/>
        <v>3879.8731482677663</v>
      </c>
      <c r="L191" s="14">
        <f>MOD(K191-Settings!$B$32,Settings!$B$33)</f>
        <v>279.87314826776628</v>
      </c>
      <c r="M191" s="14">
        <f>IF(L191&lt;Settings!$B$30,IF(Settings!$B$30-L191&gt;=I191,K191,K191+(Settings!$B$30-L191)+Settings!$B$31),K191+(Settings!$B$33-L191))</f>
        <v>3879.8731482677663</v>
      </c>
      <c r="N191" s="14">
        <f t="shared" si="31"/>
        <v>3885.8931482677663</v>
      </c>
      <c r="O191" s="14">
        <f t="shared" si="32"/>
        <v>22.144570613219457</v>
      </c>
      <c r="P191" s="14">
        <f t="shared" si="33"/>
        <v>0</v>
      </c>
      <c r="Q191" s="14">
        <f t="shared" si="34"/>
        <v>0</v>
      </c>
      <c r="R191" s="14">
        <f t="shared" si="35"/>
        <v>0</v>
      </c>
      <c r="S191" s="14">
        <f t="shared" si="36"/>
        <v>0</v>
      </c>
      <c r="T191" t="str">
        <f>IF(MOD(C191-Settings!$B$32,Settings!$B$33)&lt;Settings!$B$30,"Up","Down")</f>
        <v>Up</v>
      </c>
      <c r="U191" s="15">
        <f>IF(OR(I191&gt;Settings!$B$30,O191&gt;Settings!$B$37),0,1)</f>
        <v>1</v>
      </c>
      <c r="V191" s="15">
        <f>IF(AND(U191=1,O191&lt;=Settings!$B$36),1,0)</f>
        <v>1</v>
      </c>
    </row>
    <row r="192" spans="1:22" x14ac:dyDescent="0.25">
      <c r="A192">
        <v>2</v>
      </c>
      <c r="B192">
        <v>67</v>
      </c>
      <c r="C192" s="13">
        <f>Arrivals!F192</f>
        <v>3873.9990006844346</v>
      </c>
      <c r="D192" s="13">
        <f>Arrivals!J192</f>
        <v>7.737055439724454</v>
      </c>
      <c r="E192" s="14">
        <f t="shared" si="39"/>
        <v>3879.8731482677663</v>
      </c>
      <c r="F192" s="14">
        <f t="shared" si="28"/>
        <v>3879.8731482677663</v>
      </c>
      <c r="G192" s="14">
        <f t="shared" si="29"/>
        <v>3887.6102037074907</v>
      </c>
      <c r="H192" s="13">
        <f>Arrivals!L192</f>
        <v>75</v>
      </c>
      <c r="I192" s="14">
        <f>H192*8/Settings!$B$28+Settings!$B$29</f>
        <v>6.02</v>
      </c>
      <c r="J192" s="14">
        <f t="shared" si="40"/>
        <v>3885.8931482677663</v>
      </c>
      <c r="K192" s="14">
        <f t="shared" si="30"/>
        <v>3887.6102037074907</v>
      </c>
      <c r="L192" s="14">
        <f>MOD(K192-Settings!$B$32,Settings!$B$33)</f>
        <v>287.61020370749065</v>
      </c>
      <c r="M192" s="14">
        <f>IF(L192&lt;Settings!$B$30,IF(Settings!$B$30-L192&gt;=I192,K192,K192+(Settings!$B$30-L192)+Settings!$B$31),K192+(Settings!$B$33-L192))</f>
        <v>3887.6102037074907</v>
      </c>
      <c r="N192" s="14">
        <f t="shared" si="31"/>
        <v>3893.6302037074906</v>
      </c>
      <c r="O192" s="14">
        <f t="shared" si="32"/>
        <v>19.631203023056059</v>
      </c>
      <c r="P192" s="14">
        <f t="shared" si="33"/>
        <v>5.8741475833317054</v>
      </c>
      <c r="Q192" s="14">
        <f t="shared" si="34"/>
        <v>0</v>
      </c>
      <c r="R192" s="14">
        <f t="shared" si="35"/>
        <v>0</v>
      </c>
      <c r="S192" s="14">
        <f t="shared" si="36"/>
        <v>5.8741475833317054</v>
      </c>
      <c r="T192" t="str">
        <f>IF(MOD(C192-Settings!$B$32,Settings!$B$33)&lt;Settings!$B$30,"Up","Down")</f>
        <v>Up</v>
      </c>
      <c r="U192" s="15">
        <f>IF(OR(I192&gt;Settings!$B$30,O192&gt;Settings!$B$37),0,1)</f>
        <v>1</v>
      </c>
      <c r="V192" s="15">
        <f>IF(AND(U192=1,O192&lt;=Settings!$B$36),1,0)</f>
        <v>1</v>
      </c>
    </row>
    <row r="193" spans="1:22" x14ac:dyDescent="0.25">
      <c r="A193">
        <v>2</v>
      </c>
      <c r="B193">
        <v>68</v>
      </c>
      <c r="C193" s="13">
        <f>Arrivals!F193</f>
        <v>3908.4273696890564</v>
      </c>
      <c r="D193" s="13">
        <f>Arrivals!J193</f>
        <v>21.450397891314669</v>
      </c>
      <c r="E193" s="14">
        <f t="shared" si="39"/>
        <v>3887.6102037074907</v>
      </c>
      <c r="F193" s="14">
        <f t="shared" si="28"/>
        <v>3908.4273696890564</v>
      </c>
      <c r="G193" s="14">
        <f t="shared" si="29"/>
        <v>3929.8777675803713</v>
      </c>
      <c r="H193" s="13">
        <f>Arrivals!L193</f>
        <v>75</v>
      </c>
      <c r="I193" s="14">
        <f>H193*8/Settings!$B$28+Settings!$B$29</f>
        <v>6.02</v>
      </c>
      <c r="J193" s="14">
        <f t="shared" si="40"/>
        <v>3893.6302037074906</v>
      </c>
      <c r="K193" s="14">
        <f t="shared" si="30"/>
        <v>3929.8777675803713</v>
      </c>
      <c r="L193" s="14">
        <f>MOD(K193-Settings!$B$32,Settings!$B$33)</f>
        <v>329.87776758037126</v>
      </c>
      <c r="M193" s="14">
        <f>IF(L193&lt;Settings!$B$30,IF(Settings!$B$30-L193&gt;=I193,K193,K193+(Settings!$B$30-L193)+Settings!$B$31),K193+(Settings!$B$33-L193))</f>
        <v>3929.8777675803713</v>
      </c>
      <c r="N193" s="14">
        <f t="shared" si="31"/>
        <v>3935.8977675803712</v>
      </c>
      <c r="O193" s="14">
        <f t="shared" si="32"/>
        <v>27.47039789131486</v>
      </c>
      <c r="P193" s="14">
        <f t="shared" si="33"/>
        <v>0</v>
      </c>
      <c r="Q193" s="14">
        <f t="shared" si="34"/>
        <v>0</v>
      </c>
      <c r="R193" s="14">
        <f t="shared" si="35"/>
        <v>0</v>
      </c>
      <c r="S193" s="14">
        <f t="shared" si="36"/>
        <v>0</v>
      </c>
      <c r="T193" t="str">
        <f>IF(MOD(C193-Settings!$B$32,Settings!$B$33)&lt;Settings!$B$30,"Up","Down")</f>
        <v>Up</v>
      </c>
      <c r="U193" s="15">
        <f>IF(OR(I193&gt;Settings!$B$30,O193&gt;Settings!$B$37),0,1)</f>
        <v>1</v>
      </c>
      <c r="V193" s="15">
        <f>IF(AND(U193=1,O193&lt;=Settings!$B$36),1,0)</f>
        <v>1</v>
      </c>
    </row>
    <row r="194" spans="1:22" x14ac:dyDescent="0.25">
      <c r="A194">
        <v>2</v>
      </c>
      <c r="B194">
        <v>69</v>
      </c>
      <c r="C194" s="13">
        <f>Arrivals!F194</f>
        <v>3931.7291895213648</v>
      </c>
      <c r="D194" s="13">
        <f>Arrivals!J194</f>
        <v>41.950585537348758</v>
      </c>
      <c r="E194" s="14">
        <f t="shared" si="39"/>
        <v>3929.8777675803713</v>
      </c>
      <c r="F194" s="14">
        <f t="shared" si="28"/>
        <v>3931.7291895213648</v>
      </c>
      <c r="G194" s="14">
        <f t="shared" si="29"/>
        <v>3973.6797750587134</v>
      </c>
      <c r="H194" s="13">
        <f>Arrivals!L194</f>
        <v>75</v>
      </c>
      <c r="I194" s="14">
        <f>H194*8/Settings!$B$28+Settings!$B$29</f>
        <v>6.02</v>
      </c>
      <c r="J194" s="14">
        <f t="shared" si="40"/>
        <v>3935.8977675803712</v>
      </c>
      <c r="K194" s="14">
        <f t="shared" si="30"/>
        <v>3973.6797750587134</v>
      </c>
      <c r="L194" s="14">
        <f>MOD(K194-Settings!$B$32,Settings!$B$33)</f>
        <v>373.6797750587134</v>
      </c>
      <c r="M194" s="14">
        <f>IF(L194&lt;Settings!$B$30,IF(Settings!$B$30-L194&gt;=I194,K194,K194+(Settings!$B$30-L194)+Settings!$B$31),K194+(Settings!$B$33-L194))</f>
        <v>3973.6797750587134</v>
      </c>
      <c r="N194" s="14">
        <f t="shared" si="31"/>
        <v>3979.6997750587134</v>
      </c>
      <c r="O194" s="14">
        <f t="shared" si="32"/>
        <v>47.970585537348597</v>
      </c>
      <c r="P194" s="14">
        <f t="shared" si="33"/>
        <v>0</v>
      </c>
      <c r="Q194" s="14">
        <f t="shared" si="34"/>
        <v>0</v>
      </c>
      <c r="R194" s="14">
        <f t="shared" si="35"/>
        <v>0</v>
      </c>
      <c r="S194" s="14">
        <f t="shared" si="36"/>
        <v>0</v>
      </c>
      <c r="T194" t="str">
        <f>IF(MOD(C194-Settings!$B$32,Settings!$B$33)&lt;Settings!$B$30,"Up","Down")</f>
        <v>Up</v>
      </c>
      <c r="U194" s="15">
        <f>IF(OR(I194&gt;Settings!$B$30,O194&gt;Settings!$B$37),0,1)</f>
        <v>1</v>
      </c>
      <c r="V194" s="15">
        <f>IF(AND(U194=1,O194&lt;=Settings!$B$36),1,0)</f>
        <v>1</v>
      </c>
    </row>
    <row r="195" spans="1:22" x14ac:dyDescent="0.25">
      <c r="A195">
        <v>2</v>
      </c>
      <c r="B195">
        <v>70</v>
      </c>
      <c r="C195" s="13">
        <f>Arrivals!F195</f>
        <v>3936.0522184460015</v>
      </c>
      <c r="D195" s="13">
        <f>Arrivals!J195</f>
        <v>5.7042462741170299</v>
      </c>
      <c r="E195" s="14">
        <f t="shared" si="39"/>
        <v>3973.6797750587134</v>
      </c>
      <c r="F195" s="14">
        <f t="shared" si="28"/>
        <v>3973.6797750587134</v>
      </c>
      <c r="G195" s="14">
        <f t="shared" si="29"/>
        <v>3979.3840213328303</v>
      </c>
      <c r="H195" s="13">
        <f>Arrivals!L195</f>
        <v>75</v>
      </c>
      <c r="I195" s="14">
        <f>H195*8/Settings!$B$28+Settings!$B$29</f>
        <v>6.02</v>
      </c>
      <c r="J195" s="14">
        <f t="shared" si="40"/>
        <v>3979.6997750587134</v>
      </c>
      <c r="K195" s="14">
        <f t="shared" si="30"/>
        <v>3979.6997750587134</v>
      </c>
      <c r="L195" s="14">
        <f>MOD(K195-Settings!$B$32,Settings!$B$33)</f>
        <v>379.69977505871339</v>
      </c>
      <c r="M195" s="14">
        <f>IF(L195&lt;Settings!$B$30,IF(Settings!$B$30-L195&gt;=I195,K195,K195+(Settings!$B$30-L195)+Settings!$B$31),K195+(Settings!$B$33-L195))</f>
        <v>3979.6997750587134</v>
      </c>
      <c r="N195" s="14">
        <f t="shared" si="31"/>
        <v>3985.7197750587134</v>
      </c>
      <c r="O195" s="14">
        <f t="shared" si="32"/>
        <v>49.667556612711905</v>
      </c>
      <c r="P195" s="14">
        <f t="shared" si="33"/>
        <v>37.627556612711942</v>
      </c>
      <c r="Q195" s="14">
        <f t="shared" si="34"/>
        <v>0.31575372588304162</v>
      </c>
      <c r="R195" s="14">
        <f t="shared" si="35"/>
        <v>0</v>
      </c>
      <c r="S195" s="14">
        <f t="shared" si="36"/>
        <v>37.943310338594983</v>
      </c>
      <c r="T195" t="str">
        <f>IF(MOD(C195-Settings!$B$32,Settings!$B$33)&lt;Settings!$B$30,"Up","Down")</f>
        <v>Up</v>
      </c>
      <c r="U195" s="15">
        <f>IF(OR(I195&gt;Settings!$B$30,O195&gt;Settings!$B$37),0,1)</f>
        <v>1</v>
      </c>
      <c r="V195" s="15">
        <f>IF(AND(U195=1,O195&lt;=Settings!$B$36),1,0)</f>
        <v>1</v>
      </c>
    </row>
    <row r="196" spans="1:22" x14ac:dyDescent="0.25">
      <c r="A196">
        <v>2</v>
      </c>
      <c r="B196">
        <v>71</v>
      </c>
      <c r="C196" s="13">
        <f>Arrivals!F196</f>
        <v>3962.5232174054058</v>
      </c>
      <c r="D196" s="13">
        <f>Arrivals!J196</f>
        <v>13.513563989681042</v>
      </c>
      <c r="E196" s="14">
        <f t="shared" si="39"/>
        <v>3979.3840213328303</v>
      </c>
      <c r="F196" s="14">
        <f t="shared" si="28"/>
        <v>3979.3840213328303</v>
      </c>
      <c r="G196" s="14">
        <f t="shared" si="29"/>
        <v>3992.8975853225115</v>
      </c>
      <c r="H196" s="13">
        <f>Arrivals!L196</f>
        <v>75</v>
      </c>
      <c r="I196" s="14">
        <f>H196*8/Settings!$B$28+Settings!$B$29</f>
        <v>6.02</v>
      </c>
      <c r="J196" s="14">
        <f t="shared" si="40"/>
        <v>3985.7197750587134</v>
      </c>
      <c r="K196" s="14">
        <f t="shared" si="30"/>
        <v>3992.8975853225115</v>
      </c>
      <c r="L196" s="14">
        <f>MOD(K196-Settings!$B$32,Settings!$B$33)</f>
        <v>392.89758532251153</v>
      </c>
      <c r="M196" s="14">
        <f>IF(L196&lt;Settings!$B$30,IF(Settings!$B$30-L196&gt;=I196,K196,K196+(Settings!$B$30-L196)+Settings!$B$31),K196+(Settings!$B$33-L196))</f>
        <v>3992.8975853225115</v>
      </c>
      <c r="N196" s="14">
        <f t="shared" si="31"/>
        <v>3998.9175853225115</v>
      </c>
      <c r="O196" s="14">
        <f t="shared" si="32"/>
        <v>36.394367917105683</v>
      </c>
      <c r="P196" s="14">
        <f t="shared" si="33"/>
        <v>16.860803927424513</v>
      </c>
      <c r="Q196" s="14">
        <f t="shared" si="34"/>
        <v>0</v>
      </c>
      <c r="R196" s="14">
        <f t="shared" si="35"/>
        <v>0</v>
      </c>
      <c r="S196" s="14">
        <f t="shared" si="36"/>
        <v>16.860803927424513</v>
      </c>
      <c r="T196" t="str">
        <f>IF(MOD(C196-Settings!$B$32,Settings!$B$33)&lt;Settings!$B$30,"Up","Down")</f>
        <v>Up</v>
      </c>
      <c r="U196" s="15">
        <f>IF(OR(I196&gt;Settings!$B$30,O196&gt;Settings!$B$37),0,1)</f>
        <v>1</v>
      </c>
      <c r="V196" s="15">
        <f>IF(AND(U196=1,O196&lt;=Settings!$B$36),1,0)</f>
        <v>1</v>
      </c>
    </row>
    <row r="197" spans="1:22" x14ac:dyDescent="0.25">
      <c r="A197">
        <v>2</v>
      </c>
      <c r="B197">
        <v>72</v>
      </c>
      <c r="C197" s="13">
        <f>Arrivals!F197</f>
        <v>4001.8611961203756</v>
      </c>
      <c r="D197" s="13">
        <f>Arrivals!J197</f>
        <v>15.715612439292395</v>
      </c>
      <c r="E197" s="14">
        <f t="shared" si="39"/>
        <v>3992.8975853225115</v>
      </c>
      <c r="F197" s="14">
        <f t="shared" si="28"/>
        <v>4001.8611961203756</v>
      </c>
      <c r="G197" s="14">
        <f t="shared" si="29"/>
        <v>4017.5768085596678</v>
      </c>
      <c r="H197" s="13">
        <f>Arrivals!L197</f>
        <v>75</v>
      </c>
      <c r="I197" s="14">
        <f>H197*8/Settings!$B$28+Settings!$B$29</f>
        <v>6.02</v>
      </c>
      <c r="J197" s="14">
        <f t="shared" si="40"/>
        <v>3998.9175853225115</v>
      </c>
      <c r="K197" s="14">
        <f t="shared" si="30"/>
        <v>4017.5768085596678</v>
      </c>
      <c r="L197" s="14">
        <f>MOD(K197-Settings!$B$32,Settings!$B$33)</f>
        <v>417.57680855966782</v>
      </c>
      <c r="M197" s="14">
        <f>IF(L197&lt;Settings!$B$30,IF(Settings!$B$30-L197&gt;=I197,K197,K197+(Settings!$B$30-L197)+Settings!$B$31),K197+(Settings!$B$33-L197))</f>
        <v>4017.5768085596678</v>
      </c>
      <c r="N197" s="14">
        <f t="shared" si="31"/>
        <v>4023.5968085596678</v>
      </c>
      <c r="O197" s="14">
        <f t="shared" si="32"/>
        <v>21.735612439292254</v>
      </c>
      <c r="P197" s="14">
        <f t="shared" si="33"/>
        <v>0</v>
      </c>
      <c r="Q197" s="14">
        <f t="shared" si="34"/>
        <v>0</v>
      </c>
      <c r="R197" s="14">
        <f t="shared" si="35"/>
        <v>0</v>
      </c>
      <c r="S197" s="14">
        <f t="shared" si="36"/>
        <v>0</v>
      </c>
      <c r="T197" t="str">
        <f>IF(MOD(C197-Settings!$B$32,Settings!$B$33)&lt;Settings!$B$30,"Up","Down")</f>
        <v>Up</v>
      </c>
      <c r="U197" s="15">
        <f>IF(OR(I197&gt;Settings!$B$30,O197&gt;Settings!$B$37),0,1)</f>
        <v>1</v>
      </c>
      <c r="V197" s="15">
        <f>IF(AND(U197=1,O197&lt;=Settings!$B$36),1,0)</f>
        <v>1</v>
      </c>
    </row>
    <row r="198" spans="1:22" x14ac:dyDescent="0.25">
      <c r="A198">
        <v>2</v>
      </c>
      <c r="B198">
        <v>73</v>
      </c>
      <c r="C198" s="13">
        <f>Arrivals!F198</f>
        <v>4020.0553297009478</v>
      </c>
      <c r="D198" s="13">
        <f>Arrivals!J198</f>
        <v>7.7534680107151983</v>
      </c>
      <c r="E198" s="14">
        <f t="shared" si="39"/>
        <v>4017.5768085596678</v>
      </c>
      <c r="F198" s="14">
        <f t="shared" ref="F198:F261" si="41">MAX(C198,E198)</f>
        <v>4020.0553297009478</v>
      </c>
      <c r="G198" s="14">
        <f t="shared" ref="G198:G261" si="42">F198+D198</f>
        <v>4027.8087977116629</v>
      </c>
      <c r="H198" s="13">
        <f>Arrivals!L198</f>
        <v>75</v>
      </c>
      <c r="I198" s="14">
        <f>H198*8/Settings!$B$28+Settings!$B$29</f>
        <v>6.02</v>
      </c>
      <c r="J198" s="14">
        <f t="shared" si="40"/>
        <v>4023.5968085596678</v>
      </c>
      <c r="K198" s="14">
        <f t="shared" ref="K198:K261" si="43">MAX(G198,J198)</f>
        <v>4027.8087977116629</v>
      </c>
      <c r="L198" s="14">
        <f>MOD(K198-Settings!$B$32,Settings!$B$33)</f>
        <v>427.80879771166292</v>
      </c>
      <c r="M198" s="14">
        <f>IF(L198&lt;Settings!$B$30,IF(Settings!$B$30-L198&gt;=I198,K198,K198+(Settings!$B$30-L198)+Settings!$B$31),K198+(Settings!$B$33-L198))</f>
        <v>4027.8087977116629</v>
      </c>
      <c r="N198" s="14">
        <f t="shared" ref="N198:N261" si="44">M198+I198</f>
        <v>4033.8287977116629</v>
      </c>
      <c r="O198" s="14">
        <f t="shared" ref="O198:O261" si="45">N198-C198</f>
        <v>13.773468010715078</v>
      </c>
      <c r="P198" s="14">
        <f t="shared" ref="P198:P261" si="46">F198-C198</f>
        <v>0</v>
      </c>
      <c r="Q198" s="14">
        <f t="shared" ref="Q198:Q261" si="47">K198-G198</f>
        <v>0</v>
      </c>
      <c r="R198" s="14">
        <f t="shared" ref="R198:R261" si="48">M198-K198</f>
        <v>0</v>
      </c>
      <c r="S198" s="14">
        <f t="shared" ref="S198:S261" si="49">P198+Q198+R198</f>
        <v>0</v>
      </c>
      <c r="T198" t="str">
        <f>IF(MOD(C198-Settings!$B$32,Settings!$B$33)&lt;Settings!$B$30,"Up","Down")</f>
        <v>Up</v>
      </c>
      <c r="U198" s="15">
        <f>IF(OR(I198&gt;Settings!$B$30,O198&gt;Settings!$B$37),0,1)</f>
        <v>1</v>
      </c>
      <c r="V198" s="15">
        <f>IF(AND(U198=1,O198&lt;=Settings!$B$36),1,0)</f>
        <v>1</v>
      </c>
    </row>
    <row r="199" spans="1:22" x14ac:dyDescent="0.25">
      <c r="A199">
        <v>2</v>
      </c>
      <c r="B199">
        <v>74</v>
      </c>
      <c r="C199" s="13">
        <f>Arrivals!F199</f>
        <v>4040.5029838525138</v>
      </c>
      <c r="D199" s="13">
        <f>Arrivals!J199</f>
        <v>26.255029520170879</v>
      </c>
      <c r="E199" s="14">
        <f t="shared" si="39"/>
        <v>4027.8087977116629</v>
      </c>
      <c r="F199" s="14">
        <f t="shared" si="41"/>
        <v>4040.5029838525138</v>
      </c>
      <c r="G199" s="14">
        <f t="shared" si="42"/>
        <v>4066.7580133726847</v>
      </c>
      <c r="H199" s="13">
        <f>Arrivals!L199</f>
        <v>75</v>
      </c>
      <c r="I199" s="14">
        <f>H199*8/Settings!$B$28+Settings!$B$29</f>
        <v>6.02</v>
      </c>
      <c r="J199" s="14">
        <f t="shared" si="40"/>
        <v>4033.8287977116629</v>
      </c>
      <c r="K199" s="14">
        <f t="shared" si="43"/>
        <v>4066.7580133726847</v>
      </c>
      <c r="L199" s="14">
        <f>MOD(K199-Settings!$B$32,Settings!$B$33)</f>
        <v>466.75801337268467</v>
      </c>
      <c r="M199" s="14">
        <f>IF(L199&lt;Settings!$B$30,IF(Settings!$B$30-L199&gt;=I199,K199,K199+(Settings!$B$30-L199)+Settings!$B$31),K199+(Settings!$B$33-L199))</f>
        <v>4066.7580133726847</v>
      </c>
      <c r="N199" s="14">
        <f t="shared" si="44"/>
        <v>4072.7780133726847</v>
      </c>
      <c r="O199" s="14">
        <f t="shared" si="45"/>
        <v>32.275029520170847</v>
      </c>
      <c r="P199" s="14">
        <f t="shared" si="46"/>
        <v>0</v>
      </c>
      <c r="Q199" s="14">
        <f t="shared" si="47"/>
        <v>0</v>
      </c>
      <c r="R199" s="14">
        <f t="shared" si="48"/>
        <v>0</v>
      </c>
      <c r="S199" s="14">
        <f t="shared" si="49"/>
        <v>0</v>
      </c>
      <c r="T199" t="str">
        <f>IF(MOD(C199-Settings!$B$32,Settings!$B$33)&lt;Settings!$B$30,"Up","Down")</f>
        <v>Up</v>
      </c>
      <c r="U199" s="15">
        <f>IF(OR(I199&gt;Settings!$B$30,O199&gt;Settings!$B$37),0,1)</f>
        <v>1</v>
      </c>
      <c r="V199" s="15">
        <f>IF(AND(U199=1,O199&lt;=Settings!$B$36),1,0)</f>
        <v>1</v>
      </c>
    </row>
    <row r="200" spans="1:22" x14ac:dyDescent="0.25">
      <c r="A200">
        <v>2</v>
      </c>
      <c r="B200">
        <v>75</v>
      </c>
      <c r="C200" s="13">
        <f>Arrivals!F200</f>
        <v>4129.6400258427957</v>
      </c>
      <c r="D200" s="13">
        <f>Arrivals!J200</f>
        <v>1.2249206529287939</v>
      </c>
      <c r="E200" s="14">
        <f t="shared" si="39"/>
        <v>4066.7580133726847</v>
      </c>
      <c r="F200" s="14">
        <f t="shared" si="41"/>
        <v>4129.6400258427957</v>
      </c>
      <c r="G200" s="14">
        <f t="shared" si="42"/>
        <v>4130.8649464957243</v>
      </c>
      <c r="H200" s="13">
        <f>Arrivals!L200</f>
        <v>75</v>
      </c>
      <c r="I200" s="14">
        <f>H200*8/Settings!$B$28+Settings!$B$29</f>
        <v>6.02</v>
      </c>
      <c r="J200" s="14">
        <f t="shared" si="40"/>
        <v>4072.7780133726847</v>
      </c>
      <c r="K200" s="14">
        <f t="shared" si="43"/>
        <v>4130.8649464957243</v>
      </c>
      <c r="L200" s="14">
        <f>MOD(K200-Settings!$B$32,Settings!$B$33)</f>
        <v>530.86494649572433</v>
      </c>
      <c r="M200" s="14">
        <f>IF(L200&lt;Settings!$B$30,IF(Settings!$B$30-L200&gt;=I200,K200,K200+(Settings!$B$30-L200)+Settings!$B$31),K200+(Settings!$B$33-L200))</f>
        <v>4130.8649464957243</v>
      </c>
      <c r="N200" s="14">
        <f t="shared" si="44"/>
        <v>4136.8849464957248</v>
      </c>
      <c r="O200" s="14">
        <f t="shared" si="45"/>
        <v>7.2449206529290677</v>
      </c>
      <c r="P200" s="14">
        <f t="shared" si="46"/>
        <v>0</v>
      </c>
      <c r="Q200" s="14">
        <f t="shared" si="47"/>
        <v>0</v>
      </c>
      <c r="R200" s="14">
        <f t="shared" si="48"/>
        <v>0</v>
      </c>
      <c r="S200" s="14">
        <f t="shared" si="49"/>
        <v>0</v>
      </c>
      <c r="T200" t="str">
        <f>IF(MOD(C200-Settings!$B$32,Settings!$B$33)&lt;Settings!$B$30,"Up","Down")</f>
        <v>Up</v>
      </c>
      <c r="U200" s="15">
        <f>IF(OR(I200&gt;Settings!$B$30,O200&gt;Settings!$B$37),0,1)</f>
        <v>1</v>
      </c>
      <c r="V200" s="15">
        <f>IF(AND(U200=1,O200&lt;=Settings!$B$36),1,0)</f>
        <v>1</v>
      </c>
    </row>
    <row r="201" spans="1:22" x14ac:dyDescent="0.25">
      <c r="A201">
        <v>2</v>
      </c>
      <c r="B201">
        <v>76</v>
      </c>
      <c r="C201" s="13">
        <f>Arrivals!F201</f>
        <v>4174.2611336769196</v>
      </c>
      <c r="D201" s="13">
        <f>Arrivals!J201</f>
        <v>35.180235010569525</v>
      </c>
      <c r="E201" s="14">
        <f t="shared" si="39"/>
        <v>4130.8649464957243</v>
      </c>
      <c r="F201" s="14">
        <f t="shared" si="41"/>
        <v>4174.2611336769196</v>
      </c>
      <c r="G201" s="14">
        <f t="shared" si="42"/>
        <v>4209.4413686874896</v>
      </c>
      <c r="H201" s="13">
        <f>Arrivals!L201</f>
        <v>75</v>
      </c>
      <c r="I201" s="14">
        <f>H201*8/Settings!$B$28+Settings!$B$29</f>
        <v>6.02</v>
      </c>
      <c r="J201" s="14">
        <f t="shared" si="40"/>
        <v>4136.8849464957248</v>
      </c>
      <c r="K201" s="14">
        <f t="shared" si="43"/>
        <v>4209.4413686874896</v>
      </c>
      <c r="L201" s="14">
        <f>MOD(K201-Settings!$B$32,Settings!$B$33)</f>
        <v>609.44136868748956</v>
      </c>
      <c r="M201" s="14">
        <f>IF(L201&lt;Settings!$B$30,IF(Settings!$B$30-L201&gt;=I201,K201,K201+(Settings!$B$30-L201)+Settings!$B$31),K201+(Settings!$B$33-L201))</f>
        <v>4320</v>
      </c>
      <c r="N201" s="14">
        <f t="shared" si="44"/>
        <v>4326.0200000000004</v>
      </c>
      <c r="O201" s="14">
        <f t="shared" si="45"/>
        <v>151.75886632308084</v>
      </c>
      <c r="P201" s="14">
        <f t="shared" si="46"/>
        <v>0</v>
      </c>
      <c r="Q201" s="14">
        <f t="shared" si="47"/>
        <v>0</v>
      </c>
      <c r="R201" s="14">
        <f t="shared" si="48"/>
        <v>110.55863131251044</v>
      </c>
      <c r="S201" s="14">
        <f t="shared" si="49"/>
        <v>110.55863131251044</v>
      </c>
      <c r="T201" t="str">
        <f>IF(MOD(C201-Settings!$B$32,Settings!$B$33)&lt;Settings!$B$30,"Up","Down")</f>
        <v>Up</v>
      </c>
      <c r="U201" s="15">
        <f>IF(OR(I201&gt;Settings!$B$30,O201&gt;Settings!$B$37),0,1)</f>
        <v>1</v>
      </c>
      <c r="V201" s="15">
        <f>IF(AND(U201=1,O201&lt;=Settings!$B$36),1,0)</f>
        <v>0</v>
      </c>
    </row>
    <row r="202" spans="1:22" x14ac:dyDescent="0.25">
      <c r="A202">
        <v>2</v>
      </c>
      <c r="B202">
        <v>77</v>
      </c>
      <c r="C202" s="13">
        <f>Arrivals!F202</f>
        <v>4235.9887923100032</v>
      </c>
      <c r="D202" s="13">
        <f>Arrivals!J202</f>
        <v>0.84533307081367137</v>
      </c>
      <c r="E202" s="14">
        <f t="shared" si="39"/>
        <v>4209.4413686874896</v>
      </c>
      <c r="F202" s="14">
        <f t="shared" si="41"/>
        <v>4235.9887923100032</v>
      </c>
      <c r="G202" s="14">
        <f t="shared" si="42"/>
        <v>4236.8341253808167</v>
      </c>
      <c r="H202" s="13">
        <f>Arrivals!L202</f>
        <v>75</v>
      </c>
      <c r="I202" s="14">
        <f>H202*8/Settings!$B$28+Settings!$B$29</f>
        <v>6.02</v>
      </c>
      <c r="J202" s="14">
        <f t="shared" si="40"/>
        <v>4326.0200000000004</v>
      </c>
      <c r="K202" s="14">
        <f t="shared" si="43"/>
        <v>4326.0200000000004</v>
      </c>
      <c r="L202" s="14">
        <f>MOD(K202-Settings!$B$32,Settings!$B$33)</f>
        <v>6.0200000000004366</v>
      </c>
      <c r="M202" s="14">
        <f>IF(L202&lt;Settings!$B$30,IF(Settings!$B$30-L202&gt;=I202,K202,K202+(Settings!$B$30-L202)+Settings!$B$31),K202+(Settings!$B$33-L202))</f>
        <v>4326.0200000000004</v>
      </c>
      <c r="N202" s="14">
        <f t="shared" si="44"/>
        <v>4332.0400000000009</v>
      </c>
      <c r="O202" s="14">
        <f t="shared" si="45"/>
        <v>96.051207689997682</v>
      </c>
      <c r="P202" s="14">
        <f t="shared" si="46"/>
        <v>0</v>
      </c>
      <c r="Q202" s="14">
        <f t="shared" si="47"/>
        <v>89.185874619183778</v>
      </c>
      <c r="R202" s="14">
        <f t="shared" si="48"/>
        <v>0</v>
      </c>
      <c r="S202" s="14">
        <f t="shared" si="49"/>
        <v>89.185874619183778</v>
      </c>
      <c r="T202" t="str">
        <f>IF(MOD(C202-Settings!$B$32,Settings!$B$33)&lt;Settings!$B$30,"Up","Down")</f>
        <v>Down</v>
      </c>
      <c r="U202" s="15">
        <f>IF(OR(I202&gt;Settings!$B$30,O202&gt;Settings!$B$37),0,1)</f>
        <v>1</v>
      </c>
      <c r="V202" s="15">
        <f>IF(AND(U202=1,O202&lt;=Settings!$B$36),1,0)</f>
        <v>1</v>
      </c>
    </row>
    <row r="203" spans="1:22" x14ac:dyDescent="0.25">
      <c r="A203">
        <v>2</v>
      </c>
      <c r="B203">
        <v>78</v>
      </c>
      <c r="C203" s="13">
        <f>Arrivals!F203</f>
        <v>4283.2697201253986</v>
      </c>
      <c r="D203" s="13">
        <f>Arrivals!J203</f>
        <v>2.9808179872160618</v>
      </c>
      <c r="E203" s="14">
        <f t="shared" si="39"/>
        <v>4236.8341253808167</v>
      </c>
      <c r="F203" s="14">
        <f t="shared" si="41"/>
        <v>4283.2697201253986</v>
      </c>
      <c r="G203" s="14">
        <f t="shared" si="42"/>
        <v>4286.2505381126148</v>
      </c>
      <c r="H203" s="13">
        <f>Arrivals!L203</f>
        <v>75</v>
      </c>
      <c r="I203" s="14">
        <f>H203*8/Settings!$B$28+Settings!$B$29</f>
        <v>6.02</v>
      </c>
      <c r="J203" s="14">
        <f t="shared" si="40"/>
        <v>4332.0400000000009</v>
      </c>
      <c r="K203" s="14">
        <f t="shared" si="43"/>
        <v>4332.0400000000009</v>
      </c>
      <c r="L203" s="14">
        <f>MOD(K203-Settings!$B$32,Settings!$B$33)</f>
        <v>12.040000000000873</v>
      </c>
      <c r="M203" s="14">
        <f>IF(L203&lt;Settings!$B$30,IF(Settings!$B$30-L203&gt;=I203,K203,K203+(Settings!$B$30-L203)+Settings!$B$31),K203+(Settings!$B$33-L203))</f>
        <v>4332.0400000000009</v>
      </c>
      <c r="N203" s="14">
        <f t="shared" si="44"/>
        <v>4338.0600000000013</v>
      </c>
      <c r="O203" s="14">
        <f t="shared" si="45"/>
        <v>54.790279874602675</v>
      </c>
      <c r="P203" s="14">
        <f t="shared" si="46"/>
        <v>0</v>
      </c>
      <c r="Q203" s="14">
        <f t="shared" si="47"/>
        <v>45.789461887386096</v>
      </c>
      <c r="R203" s="14">
        <f t="shared" si="48"/>
        <v>0</v>
      </c>
      <c r="S203" s="14">
        <f t="shared" si="49"/>
        <v>45.789461887386096</v>
      </c>
      <c r="T203" t="str">
        <f>IF(MOD(C203-Settings!$B$32,Settings!$B$33)&lt;Settings!$B$30,"Up","Down")</f>
        <v>Down</v>
      </c>
      <c r="U203" s="15">
        <f>IF(OR(I203&gt;Settings!$B$30,O203&gt;Settings!$B$37),0,1)</f>
        <v>1</v>
      </c>
      <c r="V203" s="15">
        <f>IF(AND(U203=1,O203&lt;=Settings!$B$36),1,0)</f>
        <v>1</v>
      </c>
    </row>
    <row r="204" spans="1:22" x14ac:dyDescent="0.25">
      <c r="A204">
        <v>2</v>
      </c>
      <c r="B204">
        <v>79</v>
      </c>
      <c r="C204" s="13">
        <f>Arrivals!F204</f>
        <v>4288.1363987904651</v>
      </c>
      <c r="D204" s="13">
        <f>Arrivals!J204</f>
        <v>16.889699554068503</v>
      </c>
      <c r="E204" s="14">
        <f t="shared" si="39"/>
        <v>4286.2505381126148</v>
      </c>
      <c r="F204" s="14">
        <f t="shared" si="41"/>
        <v>4288.1363987904651</v>
      </c>
      <c r="G204" s="14">
        <f t="shared" si="42"/>
        <v>4305.0260983445332</v>
      </c>
      <c r="H204" s="13">
        <f>Arrivals!L204</f>
        <v>75</v>
      </c>
      <c r="I204" s="14">
        <f>H204*8/Settings!$B$28+Settings!$B$29</f>
        <v>6.02</v>
      </c>
      <c r="J204" s="14">
        <f t="shared" si="40"/>
        <v>4338.0600000000013</v>
      </c>
      <c r="K204" s="14">
        <f t="shared" si="43"/>
        <v>4338.0600000000013</v>
      </c>
      <c r="L204" s="14">
        <f>MOD(K204-Settings!$B$32,Settings!$B$33)</f>
        <v>18.06000000000131</v>
      </c>
      <c r="M204" s="14">
        <f>IF(L204&lt;Settings!$B$30,IF(Settings!$B$30-L204&gt;=I204,K204,K204+(Settings!$B$30-L204)+Settings!$B$31),K204+(Settings!$B$33-L204))</f>
        <v>4338.0600000000013</v>
      </c>
      <c r="N204" s="14">
        <f t="shared" si="44"/>
        <v>4344.0800000000017</v>
      </c>
      <c r="O204" s="14">
        <f t="shared" si="45"/>
        <v>55.94360120953661</v>
      </c>
      <c r="P204" s="14">
        <f t="shared" si="46"/>
        <v>0</v>
      </c>
      <c r="Q204" s="14">
        <f t="shared" si="47"/>
        <v>33.033901655468071</v>
      </c>
      <c r="R204" s="14">
        <f t="shared" si="48"/>
        <v>0</v>
      </c>
      <c r="S204" s="14">
        <f t="shared" si="49"/>
        <v>33.033901655468071</v>
      </c>
      <c r="T204" t="str">
        <f>IF(MOD(C204-Settings!$B$32,Settings!$B$33)&lt;Settings!$B$30,"Up","Down")</f>
        <v>Down</v>
      </c>
      <c r="U204" s="15">
        <f>IF(OR(I204&gt;Settings!$B$30,O204&gt;Settings!$B$37),0,1)</f>
        <v>1</v>
      </c>
      <c r="V204" s="15">
        <f>IF(AND(U204=1,O204&lt;=Settings!$B$36),1,0)</f>
        <v>1</v>
      </c>
    </row>
    <row r="205" spans="1:22" x14ac:dyDescent="0.25">
      <c r="A205">
        <v>2</v>
      </c>
      <c r="B205">
        <v>80</v>
      </c>
      <c r="C205" s="13">
        <f>Arrivals!F205</f>
        <v>4320.3847303519697</v>
      </c>
      <c r="D205" s="13">
        <f>Arrivals!J205</f>
        <v>4.4479346896783323</v>
      </c>
      <c r="E205" s="14">
        <f t="shared" si="39"/>
        <v>4305.0260983445332</v>
      </c>
      <c r="F205" s="14">
        <f t="shared" si="41"/>
        <v>4320.3847303519697</v>
      </c>
      <c r="G205" s="14">
        <f t="shared" si="42"/>
        <v>4324.8326650416484</v>
      </c>
      <c r="H205" s="13">
        <f>Arrivals!L205</f>
        <v>75</v>
      </c>
      <c r="I205" s="14">
        <f>H205*8/Settings!$B$28+Settings!$B$29</f>
        <v>6.02</v>
      </c>
      <c r="J205" s="14">
        <f t="shared" si="40"/>
        <v>4344.0800000000017</v>
      </c>
      <c r="K205" s="14">
        <f t="shared" si="43"/>
        <v>4344.0800000000017</v>
      </c>
      <c r="L205" s="14">
        <f>MOD(K205-Settings!$B$32,Settings!$B$33)</f>
        <v>24.080000000001746</v>
      </c>
      <c r="M205" s="14">
        <f>IF(L205&lt;Settings!$B$30,IF(Settings!$B$30-L205&gt;=I205,K205,K205+(Settings!$B$30-L205)+Settings!$B$31),K205+(Settings!$B$33-L205))</f>
        <v>4344.0800000000017</v>
      </c>
      <c r="N205" s="14">
        <f t="shared" si="44"/>
        <v>4350.1000000000022</v>
      </c>
      <c r="O205" s="14">
        <f t="shared" si="45"/>
        <v>29.715269648032518</v>
      </c>
      <c r="P205" s="14">
        <f t="shared" si="46"/>
        <v>0</v>
      </c>
      <c r="Q205" s="14">
        <f t="shared" si="47"/>
        <v>19.247334958353349</v>
      </c>
      <c r="R205" s="14">
        <f t="shared" si="48"/>
        <v>0</v>
      </c>
      <c r="S205" s="14">
        <f t="shared" si="49"/>
        <v>19.247334958353349</v>
      </c>
      <c r="T205" t="str">
        <f>IF(MOD(C205-Settings!$B$32,Settings!$B$33)&lt;Settings!$B$30,"Up","Down")</f>
        <v>Up</v>
      </c>
      <c r="U205" s="15">
        <f>IF(OR(I205&gt;Settings!$B$30,O205&gt;Settings!$B$37),0,1)</f>
        <v>1</v>
      </c>
      <c r="V205" s="15">
        <f>IF(AND(U205=1,O205&lt;=Settings!$B$36),1,0)</f>
        <v>1</v>
      </c>
    </row>
    <row r="206" spans="1:22" x14ac:dyDescent="0.25">
      <c r="A206">
        <v>2</v>
      </c>
      <c r="B206">
        <v>81</v>
      </c>
      <c r="C206" s="13">
        <f>Arrivals!F206</f>
        <v>4514.7720860843065</v>
      </c>
      <c r="D206" s="13">
        <f>Arrivals!J206</f>
        <v>8.3618238809003564</v>
      </c>
      <c r="E206" s="14">
        <f t="shared" si="39"/>
        <v>4324.8326650416484</v>
      </c>
      <c r="F206" s="14">
        <f t="shared" si="41"/>
        <v>4514.7720860843065</v>
      </c>
      <c r="G206" s="14">
        <f t="shared" si="42"/>
        <v>4523.1339099652068</v>
      </c>
      <c r="H206" s="13">
        <f>Arrivals!L206</f>
        <v>75</v>
      </c>
      <c r="I206" s="14">
        <f>H206*8/Settings!$B$28+Settings!$B$29</f>
        <v>6.02</v>
      </c>
      <c r="J206" s="14">
        <f t="shared" si="40"/>
        <v>4350.1000000000022</v>
      </c>
      <c r="K206" s="14">
        <f t="shared" si="43"/>
        <v>4523.1339099652068</v>
      </c>
      <c r="L206" s="14">
        <f>MOD(K206-Settings!$B$32,Settings!$B$33)</f>
        <v>203.13390996520684</v>
      </c>
      <c r="M206" s="14">
        <f>IF(L206&lt;Settings!$B$30,IF(Settings!$B$30-L206&gt;=I206,K206,K206+(Settings!$B$30-L206)+Settings!$B$31),K206+(Settings!$B$33-L206))</f>
        <v>4523.1339099652068</v>
      </c>
      <c r="N206" s="14">
        <f t="shared" si="44"/>
        <v>4529.1539099652073</v>
      </c>
      <c r="O206" s="14">
        <f t="shared" si="45"/>
        <v>14.381823880900811</v>
      </c>
      <c r="P206" s="14">
        <f t="shared" si="46"/>
        <v>0</v>
      </c>
      <c r="Q206" s="14">
        <f t="shared" si="47"/>
        <v>0</v>
      </c>
      <c r="R206" s="14">
        <f t="shared" si="48"/>
        <v>0</v>
      </c>
      <c r="S206" s="14">
        <f t="shared" si="49"/>
        <v>0</v>
      </c>
      <c r="T206" t="str">
        <f>IF(MOD(C206-Settings!$B$32,Settings!$B$33)&lt;Settings!$B$30,"Up","Down")</f>
        <v>Up</v>
      </c>
      <c r="U206" s="15">
        <f>IF(OR(I206&gt;Settings!$B$30,O206&gt;Settings!$B$37),0,1)</f>
        <v>1</v>
      </c>
      <c r="V206" s="15">
        <f>IF(AND(U206=1,O206&lt;=Settings!$B$36),1,0)</f>
        <v>1</v>
      </c>
    </row>
    <row r="207" spans="1:22" x14ac:dyDescent="0.25">
      <c r="A207">
        <v>2</v>
      </c>
      <c r="B207">
        <v>82</v>
      </c>
      <c r="C207" s="13">
        <f>Arrivals!F207</f>
        <v>4575.0281173282538</v>
      </c>
      <c r="D207" s="13">
        <f>Arrivals!J207</f>
        <v>4.2233342400416642</v>
      </c>
      <c r="E207" s="14">
        <f t="shared" si="39"/>
        <v>4523.1339099652068</v>
      </c>
      <c r="F207" s="14">
        <f t="shared" si="41"/>
        <v>4575.0281173282538</v>
      </c>
      <c r="G207" s="14">
        <f t="shared" si="42"/>
        <v>4579.2514515682951</v>
      </c>
      <c r="H207" s="13">
        <f>Arrivals!L207</f>
        <v>75</v>
      </c>
      <c r="I207" s="14">
        <f>H207*8/Settings!$B$28+Settings!$B$29</f>
        <v>6.02</v>
      </c>
      <c r="J207" s="14">
        <f t="shared" si="40"/>
        <v>4529.1539099652073</v>
      </c>
      <c r="K207" s="14">
        <f t="shared" si="43"/>
        <v>4579.2514515682951</v>
      </c>
      <c r="L207" s="14">
        <f>MOD(K207-Settings!$B$32,Settings!$B$33)</f>
        <v>259.25145156829512</v>
      </c>
      <c r="M207" s="14">
        <f>IF(L207&lt;Settings!$B$30,IF(Settings!$B$30-L207&gt;=I207,K207,K207+(Settings!$B$30-L207)+Settings!$B$31),K207+(Settings!$B$33-L207))</f>
        <v>4579.2514515682951</v>
      </c>
      <c r="N207" s="14">
        <f t="shared" si="44"/>
        <v>4585.2714515682956</v>
      </c>
      <c r="O207" s="14">
        <f t="shared" si="45"/>
        <v>10.243334240041804</v>
      </c>
      <c r="P207" s="14">
        <f t="shared" si="46"/>
        <v>0</v>
      </c>
      <c r="Q207" s="14">
        <f t="shared" si="47"/>
        <v>0</v>
      </c>
      <c r="R207" s="14">
        <f t="shared" si="48"/>
        <v>0</v>
      </c>
      <c r="S207" s="14">
        <f t="shared" si="49"/>
        <v>0</v>
      </c>
      <c r="T207" t="str">
        <f>IF(MOD(C207-Settings!$B$32,Settings!$B$33)&lt;Settings!$B$30,"Up","Down")</f>
        <v>Up</v>
      </c>
      <c r="U207" s="15">
        <f>IF(OR(I207&gt;Settings!$B$30,O207&gt;Settings!$B$37),0,1)</f>
        <v>1</v>
      </c>
      <c r="V207" s="15">
        <f>IF(AND(U207=1,O207&lt;=Settings!$B$36),1,0)</f>
        <v>1</v>
      </c>
    </row>
    <row r="208" spans="1:22" x14ac:dyDescent="0.25">
      <c r="A208">
        <v>2</v>
      </c>
      <c r="B208">
        <v>83</v>
      </c>
      <c r="C208" s="13">
        <f>Arrivals!F208</f>
        <v>4603.5001723944806</v>
      </c>
      <c r="D208" s="13">
        <f>Arrivals!J208</f>
        <v>4.5434815842325991</v>
      </c>
      <c r="E208" s="14">
        <f t="shared" si="39"/>
        <v>4579.2514515682951</v>
      </c>
      <c r="F208" s="14">
        <f t="shared" si="41"/>
        <v>4603.5001723944806</v>
      </c>
      <c r="G208" s="14">
        <f t="shared" si="42"/>
        <v>4608.0436539787133</v>
      </c>
      <c r="H208" s="13">
        <f>Arrivals!L208</f>
        <v>75</v>
      </c>
      <c r="I208" s="14">
        <f>H208*8/Settings!$B$28+Settings!$B$29</f>
        <v>6.02</v>
      </c>
      <c r="J208" s="14">
        <f t="shared" si="40"/>
        <v>4585.2714515682956</v>
      </c>
      <c r="K208" s="14">
        <f t="shared" si="43"/>
        <v>4608.0436539787133</v>
      </c>
      <c r="L208" s="14">
        <f>MOD(K208-Settings!$B$32,Settings!$B$33)</f>
        <v>288.04365397871334</v>
      </c>
      <c r="M208" s="14">
        <f>IF(L208&lt;Settings!$B$30,IF(Settings!$B$30-L208&gt;=I208,K208,K208+(Settings!$B$30-L208)+Settings!$B$31),K208+(Settings!$B$33-L208))</f>
        <v>4608.0436539787133</v>
      </c>
      <c r="N208" s="14">
        <f t="shared" si="44"/>
        <v>4614.0636539787138</v>
      </c>
      <c r="O208" s="14">
        <f t="shared" si="45"/>
        <v>10.563481584233159</v>
      </c>
      <c r="P208" s="14">
        <f t="shared" si="46"/>
        <v>0</v>
      </c>
      <c r="Q208" s="14">
        <f t="shared" si="47"/>
        <v>0</v>
      </c>
      <c r="R208" s="14">
        <f t="shared" si="48"/>
        <v>0</v>
      </c>
      <c r="S208" s="14">
        <f t="shared" si="49"/>
        <v>0</v>
      </c>
      <c r="T208" t="str">
        <f>IF(MOD(C208-Settings!$B$32,Settings!$B$33)&lt;Settings!$B$30,"Up","Down")</f>
        <v>Up</v>
      </c>
      <c r="U208" s="15">
        <f>IF(OR(I208&gt;Settings!$B$30,O208&gt;Settings!$B$37),0,1)</f>
        <v>1</v>
      </c>
      <c r="V208" s="15">
        <f>IF(AND(U208=1,O208&lt;=Settings!$B$36),1,0)</f>
        <v>1</v>
      </c>
    </row>
    <row r="209" spans="1:22" x14ac:dyDescent="0.25">
      <c r="A209">
        <v>2</v>
      </c>
      <c r="B209">
        <v>84</v>
      </c>
      <c r="C209" s="13">
        <f>Arrivals!F209</f>
        <v>4610.4049212394011</v>
      </c>
      <c r="D209" s="13">
        <f>Arrivals!J209</f>
        <v>8.5352834610188708</v>
      </c>
      <c r="E209" s="14">
        <f t="shared" si="39"/>
        <v>4608.0436539787133</v>
      </c>
      <c r="F209" s="14">
        <f t="shared" si="41"/>
        <v>4610.4049212394011</v>
      </c>
      <c r="G209" s="14">
        <f t="shared" si="42"/>
        <v>4618.9402047004196</v>
      </c>
      <c r="H209" s="13">
        <f>Arrivals!L209</f>
        <v>75</v>
      </c>
      <c r="I209" s="14">
        <f>H209*8/Settings!$B$28+Settings!$B$29</f>
        <v>6.02</v>
      </c>
      <c r="J209" s="14">
        <f t="shared" si="40"/>
        <v>4614.0636539787138</v>
      </c>
      <c r="K209" s="14">
        <f t="shared" si="43"/>
        <v>4618.9402047004196</v>
      </c>
      <c r="L209" s="14">
        <f>MOD(K209-Settings!$B$32,Settings!$B$33)</f>
        <v>298.9402047004196</v>
      </c>
      <c r="M209" s="14">
        <f>IF(L209&lt;Settings!$B$30,IF(Settings!$B$30-L209&gt;=I209,K209,K209+(Settings!$B$30-L209)+Settings!$B$31),K209+(Settings!$B$33-L209))</f>
        <v>4618.9402047004196</v>
      </c>
      <c r="N209" s="14">
        <f t="shared" si="44"/>
        <v>4624.96020470042</v>
      </c>
      <c r="O209" s="14">
        <f t="shared" si="45"/>
        <v>14.555283461018917</v>
      </c>
      <c r="P209" s="14">
        <f t="shared" si="46"/>
        <v>0</v>
      </c>
      <c r="Q209" s="14">
        <f t="shared" si="47"/>
        <v>0</v>
      </c>
      <c r="R209" s="14">
        <f t="shared" si="48"/>
        <v>0</v>
      </c>
      <c r="S209" s="14">
        <f t="shared" si="49"/>
        <v>0</v>
      </c>
      <c r="T209" t="str">
        <f>IF(MOD(C209-Settings!$B$32,Settings!$B$33)&lt;Settings!$B$30,"Up","Down")</f>
        <v>Up</v>
      </c>
      <c r="U209" s="15">
        <f>IF(OR(I209&gt;Settings!$B$30,O209&gt;Settings!$B$37),0,1)</f>
        <v>1</v>
      </c>
      <c r="V209" s="15">
        <f>IF(AND(U209=1,O209&lt;=Settings!$B$36),1,0)</f>
        <v>1</v>
      </c>
    </row>
    <row r="210" spans="1:22" x14ac:dyDescent="0.25">
      <c r="A210">
        <v>2</v>
      </c>
      <c r="B210">
        <v>85</v>
      </c>
      <c r="C210" s="13">
        <f>Arrivals!F210</f>
        <v>4927.0565950327482</v>
      </c>
      <c r="D210" s="13">
        <f>Arrivals!J210</f>
        <v>7.2460937901273361</v>
      </c>
      <c r="E210" s="14">
        <f t="shared" si="39"/>
        <v>4618.9402047004196</v>
      </c>
      <c r="F210" s="14">
        <f t="shared" si="41"/>
        <v>4927.0565950327482</v>
      </c>
      <c r="G210" s="14">
        <f t="shared" si="42"/>
        <v>4934.3026888228751</v>
      </c>
      <c r="H210" s="13">
        <f>Arrivals!L210</f>
        <v>75</v>
      </c>
      <c r="I210" s="14">
        <f>H210*8/Settings!$B$28+Settings!$B$29</f>
        <v>6.02</v>
      </c>
      <c r="J210" s="14">
        <f t="shared" si="40"/>
        <v>4624.96020470042</v>
      </c>
      <c r="K210" s="14">
        <f t="shared" si="43"/>
        <v>4934.3026888228751</v>
      </c>
      <c r="L210" s="14">
        <f>MOD(K210-Settings!$B$32,Settings!$B$33)</f>
        <v>614.3026888228751</v>
      </c>
      <c r="M210" s="14">
        <f>IF(L210&lt;Settings!$B$30,IF(Settings!$B$30-L210&gt;=I210,K210,K210+(Settings!$B$30-L210)+Settings!$B$31),K210+(Settings!$B$33-L210))</f>
        <v>5040</v>
      </c>
      <c r="N210" s="14">
        <f t="shared" si="44"/>
        <v>5046.0200000000004</v>
      </c>
      <c r="O210" s="14">
        <f t="shared" si="45"/>
        <v>118.96340496725225</v>
      </c>
      <c r="P210" s="14">
        <f t="shared" si="46"/>
        <v>0</v>
      </c>
      <c r="Q210" s="14">
        <f t="shared" si="47"/>
        <v>0</v>
      </c>
      <c r="R210" s="14">
        <f t="shared" si="48"/>
        <v>105.6973111771249</v>
      </c>
      <c r="S210" s="14">
        <f t="shared" si="49"/>
        <v>105.6973111771249</v>
      </c>
      <c r="T210" t="str">
        <f>IF(MOD(C210-Settings!$B$32,Settings!$B$33)&lt;Settings!$B$30,"Up","Down")</f>
        <v>Down</v>
      </c>
      <c r="U210" s="15">
        <f>IF(OR(I210&gt;Settings!$B$30,O210&gt;Settings!$B$37),0,1)</f>
        <v>1</v>
      </c>
      <c r="V210" s="15">
        <f>IF(AND(U210=1,O210&lt;=Settings!$B$36),1,0)</f>
        <v>1</v>
      </c>
    </row>
    <row r="211" spans="1:22" x14ac:dyDescent="0.25">
      <c r="A211">
        <v>2</v>
      </c>
      <c r="B211">
        <v>86</v>
      </c>
      <c r="C211" s="13">
        <f>Arrivals!F211</f>
        <v>4940.4204884271567</v>
      </c>
      <c r="D211" s="13">
        <f>Arrivals!J211</f>
        <v>7.9668100899501919</v>
      </c>
      <c r="E211" s="14">
        <f t="shared" si="39"/>
        <v>4934.3026888228751</v>
      </c>
      <c r="F211" s="14">
        <f t="shared" si="41"/>
        <v>4940.4204884271567</v>
      </c>
      <c r="G211" s="14">
        <f t="shared" si="42"/>
        <v>4948.3872985171065</v>
      </c>
      <c r="H211" s="13">
        <f>Arrivals!L211</f>
        <v>75</v>
      </c>
      <c r="I211" s="14">
        <f>H211*8/Settings!$B$28+Settings!$B$29</f>
        <v>6.02</v>
      </c>
      <c r="J211" s="14">
        <f t="shared" si="40"/>
        <v>5046.0200000000004</v>
      </c>
      <c r="K211" s="14">
        <f t="shared" si="43"/>
        <v>5046.0200000000004</v>
      </c>
      <c r="L211" s="14">
        <f>MOD(K211-Settings!$B$32,Settings!$B$33)</f>
        <v>6.0200000000004366</v>
      </c>
      <c r="M211" s="14">
        <f>IF(L211&lt;Settings!$B$30,IF(Settings!$B$30-L211&gt;=I211,K211,K211+(Settings!$B$30-L211)+Settings!$B$31),K211+(Settings!$B$33-L211))</f>
        <v>5046.0200000000004</v>
      </c>
      <c r="N211" s="14">
        <f t="shared" si="44"/>
        <v>5052.0400000000009</v>
      </c>
      <c r="O211" s="14">
        <f t="shared" si="45"/>
        <v>111.6195115728442</v>
      </c>
      <c r="P211" s="14">
        <f t="shared" si="46"/>
        <v>0</v>
      </c>
      <c r="Q211" s="14">
        <f t="shared" si="47"/>
        <v>97.632701482893935</v>
      </c>
      <c r="R211" s="14">
        <f t="shared" si="48"/>
        <v>0</v>
      </c>
      <c r="S211" s="14">
        <f t="shared" si="49"/>
        <v>97.632701482893935</v>
      </c>
      <c r="T211" t="str">
        <f>IF(MOD(C211-Settings!$B$32,Settings!$B$33)&lt;Settings!$B$30,"Up","Down")</f>
        <v>Down</v>
      </c>
      <c r="U211" s="15">
        <f>IF(OR(I211&gt;Settings!$B$30,O211&gt;Settings!$B$37),0,1)</f>
        <v>1</v>
      </c>
      <c r="V211" s="15">
        <f>IF(AND(U211=1,O211&lt;=Settings!$B$36),1,0)</f>
        <v>1</v>
      </c>
    </row>
    <row r="212" spans="1:22" x14ac:dyDescent="0.25">
      <c r="A212">
        <v>2</v>
      </c>
      <c r="B212">
        <v>87</v>
      </c>
      <c r="C212" s="13">
        <f>Arrivals!F212</f>
        <v>5058.1060191264924</v>
      </c>
      <c r="D212" s="13">
        <f>Arrivals!J212</f>
        <v>1.2527261840531685</v>
      </c>
      <c r="E212" s="14">
        <f t="shared" si="39"/>
        <v>4948.3872985171065</v>
      </c>
      <c r="F212" s="14">
        <f t="shared" si="41"/>
        <v>5058.1060191264924</v>
      </c>
      <c r="G212" s="14">
        <f t="shared" si="42"/>
        <v>5059.3587453105456</v>
      </c>
      <c r="H212" s="13">
        <f>Arrivals!L212</f>
        <v>75</v>
      </c>
      <c r="I212" s="14">
        <f>H212*8/Settings!$B$28+Settings!$B$29</f>
        <v>6.02</v>
      </c>
      <c r="J212" s="14">
        <f t="shared" si="40"/>
        <v>5052.0400000000009</v>
      </c>
      <c r="K212" s="14">
        <f t="shared" si="43"/>
        <v>5059.3587453105456</v>
      </c>
      <c r="L212" s="14">
        <f>MOD(K212-Settings!$B$32,Settings!$B$33)</f>
        <v>19.358745310545601</v>
      </c>
      <c r="M212" s="14">
        <f>IF(L212&lt;Settings!$B$30,IF(Settings!$B$30-L212&gt;=I212,K212,K212+(Settings!$B$30-L212)+Settings!$B$31),K212+(Settings!$B$33-L212))</f>
        <v>5059.3587453105456</v>
      </c>
      <c r="N212" s="14">
        <f t="shared" si="44"/>
        <v>5065.378745310546</v>
      </c>
      <c r="O212" s="14">
        <f t="shared" si="45"/>
        <v>7.2727261840536812</v>
      </c>
      <c r="P212" s="14">
        <f t="shared" si="46"/>
        <v>0</v>
      </c>
      <c r="Q212" s="14">
        <f t="shared" si="47"/>
        <v>0</v>
      </c>
      <c r="R212" s="14">
        <f t="shared" si="48"/>
        <v>0</v>
      </c>
      <c r="S212" s="14">
        <f t="shared" si="49"/>
        <v>0</v>
      </c>
      <c r="T212" t="str">
        <f>IF(MOD(C212-Settings!$B$32,Settings!$B$33)&lt;Settings!$B$30,"Up","Down")</f>
        <v>Up</v>
      </c>
      <c r="U212" s="15">
        <f>IF(OR(I212&gt;Settings!$B$30,O212&gt;Settings!$B$37),0,1)</f>
        <v>1</v>
      </c>
      <c r="V212" s="15">
        <f>IF(AND(U212=1,O212&lt;=Settings!$B$36),1,0)</f>
        <v>1</v>
      </c>
    </row>
    <row r="213" spans="1:22" x14ac:dyDescent="0.25">
      <c r="A213">
        <v>2</v>
      </c>
      <c r="B213">
        <v>88</v>
      </c>
      <c r="C213" s="13">
        <f>Arrivals!F213</f>
        <v>5259.0490100799661</v>
      </c>
      <c r="D213" s="13">
        <f>Arrivals!J213</f>
        <v>0.88163422639267652</v>
      </c>
      <c r="E213" s="14">
        <f t="shared" si="39"/>
        <v>5059.3587453105456</v>
      </c>
      <c r="F213" s="14">
        <f t="shared" si="41"/>
        <v>5259.0490100799661</v>
      </c>
      <c r="G213" s="14">
        <f t="shared" si="42"/>
        <v>5259.9306443063588</v>
      </c>
      <c r="H213" s="13">
        <f>Arrivals!L213</f>
        <v>75</v>
      </c>
      <c r="I213" s="14">
        <f>H213*8/Settings!$B$28+Settings!$B$29</f>
        <v>6.02</v>
      </c>
      <c r="J213" s="14">
        <f t="shared" si="40"/>
        <v>5065.378745310546</v>
      </c>
      <c r="K213" s="14">
        <f t="shared" si="43"/>
        <v>5259.9306443063588</v>
      </c>
      <c r="L213" s="14">
        <f>MOD(K213-Settings!$B$32,Settings!$B$33)</f>
        <v>219.93064430635877</v>
      </c>
      <c r="M213" s="14">
        <f>IF(L213&lt;Settings!$B$30,IF(Settings!$B$30-L213&gt;=I213,K213,K213+(Settings!$B$30-L213)+Settings!$B$31),K213+(Settings!$B$33-L213))</f>
        <v>5259.9306443063588</v>
      </c>
      <c r="N213" s="14">
        <f t="shared" si="44"/>
        <v>5265.9506443063592</v>
      </c>
      <c r="O213" s="14">
        <f t="shared" si="45"/>
        <v>6.901634226393071</v>
      </c>
      <c r="P213" s="14">
        <f t="shared" si="46"/>
        <v>0</v>
      </c>
      <c r="Q213" s="14">
        <f t="shared" si="47"/>
        <v>0</v>
      </c>
      <c r="R213" s="14">
        <f t="shared" si="48"/>
        <v>0</v>
      </c>
      <c r="S213" s="14">
        <f t="shared" si="49"/>
        <v>0</v>
      </c>
      <c r="T213" t="str">
        <f>IF(MOD(C213-Settings!$B$32,Settings!$B$33)&lt;Settings!$B$30,"Up","Down")</f>
        <v>Up</v>
      </c>
      <c r="U213" s="15">
        <f>IF(OR(I213&gt;Settings!$B$30,O213&gt;Settings!$B$37),0,1)</f>
        <v>1</v>
      </c>
      <c r="V213" s="15">
        <f>IF(AND(U213=1,O213&lt;=Settings!$B$36),1,0)</f>
        <v>1</v>
      </c>
    </row>
    <row r="214" spans="1:22" x14ac:dyDescent="0.25">
      <c r="A214">
        <v>2</v>
      </c>
      <c r="B214">
        <v>89</v>
      </c>
      <c r="C214" s="13">
        <f>Arrivals!F214</f>
        <v>5349.0103072474312</v>
      </c>
      <c r="D214" s="13">
        <f>Arrivals!J214</f>
        <v>9.1319050248373408</v>
      </c>
      <c r="E214" s="14">
        <f t="shared" si="39"/>
        <v>5259.9306443063588</v>
      </c>
      <c r="F214" s="14">
        <f t="shared" si="41"/>
        <v>5349.0103072474312</v>
      </c>
      <c r="G214" s="14">
        <f t="shared" si="42"/>
        <v>5358.1422122722688</v>
      </c>
      <c r="H214" s="13">
        <f>Arrivals!L214</f>
        <v>75</v>
      </c>
      <c r="I214" s="14">
        <f>H214*8/Settings!$B$28+Settings!$B$29</f>
        <v>6.02</v>
      </c>
      <c r="J214" s="14">
        <f t="shared" si="40"/>
        <v>5265.9506443063592</v>
      </c>
      <c r="K214" s="14">
        <f t="shared" si="43"/>
        <v>5358.1422122722688</v>
      </c>
      <c r="L214" s="14">
        <f>MOD(K214-Settings!$B$32,Settings!$B$33)</f>
        <v>318.14221227226881</v>
      </c>
      <c r="M214" s="14">
        <f>IF(L214&lt;Settings!$B$30,IF(Settings!$B$30-L214&gt;=I214,K214,K214+(Settings!$B$30-L214)+Settings!$B$31),K214+(Settings!$B$33-L214))</f>
        <v>5358.1422122722688</v>
      </c>
      <c r="N214" s="14">
        <f t="shared" si="44"/>
        <v>5364.1622122722692</v>
      </c>
      <c r="O214" s="14">
        <f t="shared" si="45"/>
        <v>15.151905024838015</v>
      </c>
      <c r="P214" s="14">
        <f t="shared" si="46"/>
        <v>0</v>
      </c>
      <c r="Q214" s="14">
        <f t="shared" si="47"/>
        <v>0</v>
      </c>
      <c r="R214" s="14">
        <f t="shared" si="48"/>
        <v>0</v>
      </c>
      <c r="S214" s="14">
        <f t="shared" si="49"/>
        <v>0</v>
      </c>
      <c r="T214" t="str">
        <f>IF(MOD(C214-Settings!$B$32,Settings!$B$33)&lt;Settings!$B$30,"Up","Down")</f>
        <v>Up</v>
      </c>
      <c r="U214" s="15">
        <f>IF(OR(I214&gt;Settings!$B$30,O214&gt;Settings!$B$37),0,1)</f>
        <v>1</v>
      </c>
      <c r="V214" s="15">
        <f>IF(AND(U214=1,O214&lt;=Settings!$B$36),1,0)</f>
        <v>1</v>
      </c>
    </row>
    <row r="215" spans="1:22" x14ac:dyDescent="0.25">
      <c r="A215">
        <v>2</v>
      </c>
      <c r="B215">
        <v>90</v>
      </c>
      <c r="C215" s="13">
        <f>Arrivals!F215</f>
        <v>5382.9055868877467</v>
      </c>
      <c r="D215" s="13">
        <f>Arrivals!J215</f>
        <v>15.46368930175316</v>
      </c>
      <c r="E215" s="14">
        <f t="shared" si="39"/>
        <v>5358.1422122722688</v>
      </c>
      <c r="F215" s="14">
        <f t="shared" si="41"/>
        <v>5382.9055868877467</v>
      </c>
      <c r="G215" s="14">
        <f t="shared" si="42"/>
        <v>5398.3692761894999</v>
      </c>
      <c r="H215" s="13">
        <f>Arrivals!L215</f>
        <v>75</v>
      </c>
      <c r="I215" s="14">
        <f>H215*8/Settings!$B$28+Settings!$B$29</f>
        <v>6.02</v>
      </c>
      <c r="J215" s="14">
        <f t="shared" si="40"/>
        <v>5364.1622122722692</v>
      </c>
      <c r="K215" s="14">
        <f t="shared" si="43"/>
        <v>5398.3692761894999</v>
      </c>
      <c r="L215" s="14">
        <f>MOD(K215-Settings!$B$32,Settings!$B$33)</f>
        <v>358.36927618949994</v>
      </c>
      <c r="M215" s="14">
        <f>IF(L215&lt;Settings!$B$30,IF(Settings!$B$30-L215&gt;=I215,K215,K215+(Settings!$B$30-L215)+Settings!$B$31),K215+(Settings!$B$33-L215))</f>
        <v>5398.3692761894999</v>
      </c>
      <c r="N215" s="14">
        <f t="shared" si="44"/>
        <v>5404.3892761895004</v>
      </c>
      <c r="O215" s="14">
        <f t="shared" si="45"/>
        <v>21.483689301753657</v>
      </c>
      <c r="P215" s="14">
        <f t="shared" si="46"/>
        <v>0</v>
      </c>
      <c r="Q215" s="14">
        <f t="shared" si="47"/>
        <v>0</v>
      </c>
      <c r="R215" s="14">
        <f t="shared" si="48"/>
        <v>0</v>
      </c>
      <c r="S215" s="14">
        <f t="shared" si="49"/>
        <v>0</v>
      </c>
      <c r="T215" t="str">
        <f>IF(MOD(C215-Settings!$B$32,Settings!$B$33)&lt;Settings!$B$30,"Up","Down")</f>
        <v>Up</v>
      </c>
      <c r="U215" s="15">
        <f>IF(OR(I215&gt;Settings!$B$30,O215&gt;Settings!$B$37),0,1)</f>
        <v>1</v>
      </c>
      <c r="V215" s="15">
        <f>IF(AND(U215=1,O215&lt;=Settings!$B$36),1,0)</f>
        <v>1</v>
      </c>
    </row>
    <row r="216" spans="1:22" x14ac:dyDescent="0.25">
      <c r="A216">
        <v>2</v>
      </c>
      <c r="B216">
        <v>91</v>
      </c>
      <c r="C216" s="13">
        <f>Arrivals!F216</f>
        <v>5485.6167106186986</v>
      </c>
      <c r="D216" s="13">
        <f>Arrivals!J216</f>
        <v>3.1559008247913121</v>
      </c>
      <c r="E216" s="14">
        <f t="shared" si="39"/>
        <v>5398.3692761894999</v>
      </c>
      <c r="F216" s="14">
        <f t="shared" si="41"/>
        <v>5485.6167106186986</v>
      </c>
      <c r="G216" s="14">
        <f t="shared" si="42"/>
        <v>5488.77261144349</v>
      </c>
      <c r="H216" s="13">
        <f>Arrivals!L216</f>
        <v>75</v>
      </c>
      <c r="I216" s="14">
        <f>H216*8/Settings!$B$28+Settings!$B$29</f>
        <v>6.02</v>
      </c>
      <c r="J216" s="14">
        <f t="shared" si="40"/>
        <v>5404.3892761895004</v>
      </c>
      <c r="K216" s="14">
        <f t="shared" si="43"/>
        <v>5488.77261144349</v>
      </c>
      <c r="L216" s="14">
        <f>MOD(K216-Settings!$B$32,Settings!$B$33)</f>
        <v>448.77261144348995</v>
      </c>
      <c r="M216" s="14">
        <f>IF(L216&lt;Settings!$B$30,IF(Settings!$B$30-L216&gt;=I216,K216,K216+(Settings!$B$30-L216)+Settings!$B$31),K216+(Settings!$B$33-L216))</f>
        <v>5488.77261144349</v>
      </c>
      <c r="N216" s="14">
        <f t="shared" si="44"/>
        <v>5494.7926114434904</v>
      </c>
      <c r="O216" s="14">
        <f t="shared" si="45"/>
        <v>9.1759008247918246</v>
      </c>
      <c r="P216" s="14">
        <f t="shared" si="46"/>
        <v>0</v>
      </c>
      <c r="Q216" s="14">
        <f t="shared" si="47"/>
        <v>0</v>
      </c>
      <c r="R216" s="14">
        <f t="shared" si="48"/>
        <v>0</v>
      </c>
      <c r="S216" s="14">
        <f t="shared" si="49"/>
        <v>0</v>
      </c>
      <c r="T216" t="str">
        <f>IF(MOD(C216-Settings!$B$32,Settings!$B$33)&lt;Settings!$B$30,"Up","Down")</f>
        <v>Up</v>
      </c>
      <c r="U216" s="15">
        <f>IF(OR(I216&gt;Settings!$B$30,O216&gt;Settings!$B$37),0,1)</f>
        <v>1</v>
      </c>
      <c r="V216" s="15">
        <f>IF(AND(U216=1,O216&lt;=Settings!$B$36),1,0)</f>
        <v>1</v>
      </c>
    </row>
    <row r="217" spans="1:22" x14ac:dyDescent="0.25">
      <c r="A217">
        <v>2</v>
      </c>
      <c r="B217">
        <v>92</v>
      </c>
      <c r="C217" s="13">
        <f>Arrivals!F217</f>
        <v>5586.3224225118911</v>
      </c>
      <c r="D217" s="13">
        <f>Arrivals!J217</f>
        <v>12.534630682817429</v>
      </c>
      <c r="E217" s="14">
        <f t="shared" si="39"/>
        <v>5488.77261144349</v>
      </c>
      <c r="F217" s="14">
        <f t="shared" si="41"/>
        <v>5586.3224225118911</v>
      </c>
      <c r="G217" s="14">
        <f t="shared" si="42"/>
        <v>5598.8570531947089</v>
      </c>
      <c r="H217" s="13">
        <f>Arrivals!L217</f>
        <v>75</v>
      </c>
      <c r="I217" s="14">
        <f>H217*8/Settings!$B$28+Settings!$B$29</f>
        <v>6.02</v>
      </c>
      <c r="J217" s="14">
        <f t="shared" si="40"/>
        <v>5494.7926114434904</v>
      </c>
      <c r="K217" s="14">
        <f t="shared" si="43"/>
        <v>5598.8570531947089</v>
      </c>
      <c r="L217" s="14">
        <f>MOD(K217-Settings!$B$32,Settings!$B$33)</f>
        <v>558.8570531947089</v>
      </c>
      <c r="M217" s="14">
        <f>IF(L217&lt;Settings!$B$30,IF(Settings!$B$30-L217&gt;=I217,K217,K217+(Settings!$B$30-L217)+Settings!$B$31),K217+(Settings!$B$33-L217))</f>
        <v>5598.8570531947089</v>
      </c>
      <c r="N217" s="14">
        <f t="shared" si="44"/>
        <v>5604.8770531947093</v>
      </c>
      <c r="O217" s="14">
        <f t="shared" si="45"/>
        <v>18.554630682818242</v>
      </c>
      <c r="P217" s="14">
        <f t="shared" si="46"/>
        <v>0</v>
      </c>
      <c r="Q217" s="14">
        <f t="shared" si="47"/>
        <v>0</v>
      </c>
      <c r="R217" s="14">
        <f t="shared" si="48"/>
        <v>0</v>
      </c>
      <c r="S217" s="14">
        <f t="shared" si="49"/>
        <v>0</v>
      </c>
      <c r="T217" t="str">
        <f>IF(MOD(C217-Settings!$B$32,Settings!$B$33)&lt;Settings!$B$30,"Up","Down")</f>
        <v>Up</v>
      </c>
      <c r="U217" s="15">
        <f>IF(OR(I217&gt;Settings!$B$30,O217&gt;Settings!$B$37),0,1)</f>
        <v>1</v>
      </c>
      <c r="V217" s="15">
        <f>IF(AND(U217=1,O217&lt;=Settings!$B$36),1,0)</f>
        <v>1</v>
      </c>
    </row>
    <row r="218" spans="1:22" x14ac:dyDescent="0.25">
      <c r="A218">
        <v>2</v>
      </c>
      <c r="B218">
        <v>93</v>
      </c>
      <c r="C218" s="13">
        <f>Arrivals!F218</f>
        <v>5655.8751926281439</v>
      </c>
      <c r="D218" s="13">
        <f>Arrivals!J218</f>
        <v>7.6234193821141467</v>
      </c>
      <c r="E218" s="14">
        <f t="shared" si="39"/>
        <v>5598.8570531947089</v>
      </c>
      <c r="F218" s="14">
        <f t="shared" si="41"/>
        <v>5655.8751926281439</v>
      </c>
      <c r="G218" s="14">
        <f t="shared" si="42"/>
        <v>5663.4986120102576</v>
      </c>
      <c r="H218" s="13">
        <f>Arrivals!L218</f>
        <v>75</v>
      </c>
      <c r="I218" s="14">
        <f>H218*8/Settings!$B$28+Settings!$B$29</f>
        <v>6.02</v>
      </c>
      <c r="J218" s="14">
        <f t="shared" si="40"/>
        <v>5604.8770531947093</v>
      </c>
      <c r="K218" s="14">
        <f t="shared" si="43"/>
        <v>5663.4986120102576</v>
      </c>
      <c r="L218" s="14">
        <f>MOD(K218-Settings!$B$32,Settings!$B$33)</f>
        <v>623.4986120102576</v>
      </c>
      <c r="M218" s="14">
        <f>IF(L218&lt;Settings!$B$30,IF(Settings!$B$30-L218&gt;=I218,K218,K218+(Settings!$B$30-L218)+Settings!$B$31),K218+(Settings!$B$33-L218))</f>
        <v>5760</v>
      </c>
      <c r="N218" s="14">
        <f t="shared" si="44"/>
        <v>5766.02</v>
      </c>
      <c r="O218" s="14">
        <f t="shared" si="45"/>
        <v>110.14480737185659</v>
      </c>
      <c r="P218" s="14">
        <f t="shared" si="46"/>
        <v>0</v>
      </c>
      <c r="Q218" s="14">
        <f t="shared" si="47"/>
        <v>0</v>
      </c>
      <c r="R218" s="14">
        <f t="shared" si="48"/>
        <v>96.501387989742398</v>
      </c>
      <c r="S218" s="14">
        <f t="shared" si="49"/>
        <v>96.501387989742398</v>
      </c>
      <c r="T218" t="str">
        <f>IF(MOD(C218-Settings!$B$32,Settings!$B$33)&lt;Settings!$B$30,"Up","Down")</f>
        <v>Down</v>
      </c>
      <c r="U218" s="15">
        <f>IF(OR(I218&gt;Settings!$B$30,O218&gt;Settings!$B$37),0,1)</f>
        <v>1</v>
      </c>
      <c r="V218" s="15">
        <f>IF(AND(U218=1,O218&lt;=Settings!$B$36),1,0)</f>
        <v>1</v>
      </c>
    </row>
    <row r="219" spans="1:22" x14ac:dyDescent="0.25">
      <c r="A219">
        <v>2</v>
      </c>
      <c r="B219">
        <v>94</v>
      </c>
      <c r="C219" s="13">
        <f>Arrivals!F219</f>
        <v>5661.4509019971538</v>
      </c>
      <c r="D219" s="13">
        <f>Arrivals!J219</f>
        <v>29.139960150303352</v>
      </c>
      <c r="E219" s="14">
        <f t="shared" si="39"/>
        <v>5663.4986120102576</v>
      </c>
      <c r="F219" s="14">
        <f t="shared" si="41"/>
        <v>5663.4986120102576</v>
      </c>
      <c r="G219" s="14">
        <f t="shared" si="42"/>
        <v>5692.6385721605611</v>
      </c>
      <c r="H219" s="13">
        <f>Arrivals!L219</f>
        <v>75</v>
      </c>
      <c r="I219" s="14">
        <f>H219*8/Settings!$B$28+Settings!$B$29</f>
        <v>6.02</v>
      </c>
      <c r="J219" s="14">
        <f t="shared" si="40"/>
        <v>5766.02</v>
      </c>
      <c r="K219" s="14">
        <f t="shared" si="43"/>
        <v>5766.02</v>
      </c>
      <c r="L219" s="14">
        <f>MOD(K219-Settings!$B$32,Settings!$B$33)</f>
        <v>6.0200000000004366</v>
      </c>
      <c r="M219" s="14">
        <f>IF(L219&lt;Settings!$B$30,IF(Settings!$B$30-L219&gt;=I219,K219,K219+(Settings!$B$30-L219)+Settings!$B$31),K219+(Settings!$B$33-L219))</f>
        <v>5766.02</v>
      </c>
      <c r="N219" s="14">
        <f t="shared" si="44"/>
        <v>5772.0400000000009</v>
      </c>
      <c r="O219" s="14">
        <f t="shared" si="45"/>
        <v>110.58909800284709</v>
      </c>
      <c r="P219" s="14">
        <f t="shared" si="46"/>
        <v>2.0477100131038242</v>
      </c>
      <c r="Q219" s="14">
        <f t="shared" si="47"/>
        <v>73.381427839439311</v>
      </c>
      <c r="R219" s="14">
        <f t="shared" si="48"/>
        <v>0</v>
      </c>
      <c r="S219" s="14">
        <f t="shared" si="49"/>
        <v>75.429137852543136</v>
      </c>
      <c r="T219" t="str">
        <f>IF(MOD(C219-Settings!$B$32,Settings!$B$33)&lt;Settings!$B$30,"Up","Down")</f>
        <v>Down</v>
      </c>
      <c r="U219" s="15">
        <f>IF(OR(I219&gt;Settings!$B$30,O219&gt;Settings!$B$37),0,1)</f>
        <v>1</v>
      </c>
      <c r="V219" s="15">
        <f>IF(AND(U219=1,O219&lt;=Settings!$B$36),1,0)</f>
        <v>1</v>
      </c>
    </row>
    <row r="220" spans="1:22" x14ac:dyDescent="0.25">
      <c r="A220">
        <v>2</v>
      </c>
      <c r="B220">
        <v>95</v>
      </c>
      <c r="C220" s="13">
        <f>Arrivals!F220</f>
        <v>5700.1876417306139</v>
      </c>
      <c r="D220" s="13">
        <f>Arrivals!J220</f>
        <v>26.698425407090284</v>
      </c>
      <c r="E220" s="14">
        <f t="shared" si="39"/>
        <v>5692.6385721605611</v>
      </c>
      <c r="F220" s="14">
        <f t="shared" si="41"/>
        <v>5700.1876417306139</v>
      </c>
      <c r="G220" s="14">
        <f t="shared" si="42"/>
        <v>5726.8860671377042</v>
      </c>
      <c r="H220" s="13">
        <f>Arrivals!L220</f>
        <v>75</v>
      </c>
      <c r="I220" s="14">
        <f>H220*8/Settings!$B$28+Settings!$B$29</f>
        <v>6.02</v>
      </c>
      <c r="J220" s="14">
        <f t="shared" si="40"/>
        <v>5772.0400000000009</v>
      </c>
      <c r="K220" s="14">
        <f t="shared" si="43"/>
        <v>5772.0400000000009</v>
      </c>
      <c r="L220" s="14">
        <f>MOD(K220-Settings!$B$32,Settings!$B$33)</f>
        <v>12.040000000000873</v>
      </c>
      <c r="M220" s="14">
        <f>IF(L220&lt;Settings!$B$30,IF(Settings!$B$30-L220&gt;=I220,K220,K220+(Settings!$B$30-L220)+Settings!$B$31),K220+(Settings!$B$33-L220))</f>
        <v>5772.0400000000009</v>
      </c>
      <c r="N220" s="14">
        <f t="shared" si="44"/>
        <v>5778.0600000000013</v>
      </c>
      <c r="O220" s="14">
        <f t="shared" si="45"/>
        <v>77.872358269387405</v>
      </c>
      <c r="P220" s="14">
        <f t="shared" si="46"/>
        <v>0</v>
      </c>
      <c r="Q220" s="14">
        <f t="shared" si="47"/>
        <v>45.153932862296642</v>
      </c>
      <c r="R220" s="14">
        <f t="shared" si="48"/>
        <v>0</v>
      </c>
      <c r="S220" s="14">
        <f t="shared" si="49"/>
        <v>45.153932862296642</v>
      </c>
      <c r="T220" t="str">
        <f>IF(MOD(C220-Settings!$B$32,Settings!$B$33)&lt;Settings!$B$30,"Up","Down")</f>
        <v>Down</v>
      </c>
      <c r="U220" s="15">
        <f>IF(OR(I220&gt;Settings!$B$30,O220&gt;Settings!$B$37),0,1)</f>
        <v>1</v>
      </c>
      <c r="V220" s="15">
        <f>IF(AND(U220=1,O220&lt;=Settings!$B$36),1,0)</f>
        <v>1</v>
      </c>
    </row>
    <row r="221" spans="1:22" x14ac:dyDescent="0.25">
      <c r="A221">
        <v>2</v>
      </c>
      <c r="B221">
        <v>96</v>
      </c>
      <c r="C221" s="13">
        <f>Arrivals!F221</f>
        <v>5730.2916884093356</v>
      </c>
      <c r="D221" s="13">
        <f>Arrivals!J221</f>
        <v>7.676483592375126</v>
      </c>
      <c r="E221" s="14">
        <f t="shared" si="39"/>
        <v>5726.8860671377042</v>
      </c>
      <c r="F221" s="14">
        <f t="shared" si="41"/>
        <v>5730.2916884093356</v>
      </c>
      <c r="G221" s="14">
        <f t="shared" si="42"/>
        <v>5737.9681720017106</v>
      </c>
      <c r="H221" s="13">
        <f>Arrivals!L221</f>
        <v>75</v>
      </c>
      <c r="I221" s="14">
        <f>H221*8/Settings!$B$28+Settings!$B$29</f>
        <v>6.02</v>
      </c>
      <c r="J221" s="14">
        <f t="shared" si="40"/>
        <v>5778.0600000000013</v>
      </c>
      <c r="K221" s="14">
        <f t="shared" si="43"/>
        <v>5778.0600000000013</v>
      </c>
      <c r="L221" s="14">
        <f>MOD(K221-Settings!$B$32,Settings!$B$33)</f>
        <v>18.06000000000131</v>
      </c>
      <c r="M221" s="14">
        <f>IF(L221&lt;Settings!$B$30,IF(Settings!$B$30-L221&gt;=I221,K221,K221+(Settings!$B$30-L221)+Settings!$B$31),K221+(Settings!$B$33-L221))</f>
        <v>5778.0600000000013</v>
      </c>
      <c r="N221" s="14">
        <f t="shared" si="44"/>
        <v>5784.0800000000017</v>
      </c>
      <c r="O221" s="14">
        <f t="shared" si="45"/>
        <v>53.788311590666126</v>
      </c>
      <c r="P221" s="14">
        <f t="shared" si="46"/>
        <v>0</v>
      </c>
      <c r="Q221" s="14">
        <f t="shared" si="47"/>
        <v>40.091827998290682</v>
      </c>
      <c r="R221" s="14">
        <f t="shared" si="48"/>
        <v>0</v>
      </c>
      <c r="S221" s="14">
        <f t="shared" si="49"/>
        <v>40.091827998290682</v>
      </c>
      <c r="T221" t="str">
        <f>IF(MOD(C221-Settings!$B$32,Settings!$B$33)&lt;Settings!$B$30,"Up","Down")</f>
        <v>Down</v>
      </c>
      <c r="U221" s="15">
        <f>IF(OR(I221&gt;Settings!$B$30,O221&gt;Settings!$B$37),0,1)</f>
        <v>1</v>
      </c>
      <c r="V221" s="15">
        <f>IF(AND(U221=1,O221&lt;=Settings!$B$36),1,0)</f>
        <v>1</v>
      </c>
    </row>
    <row r="222" spans="1:22" x14ac:dyDescent="0.25">
      <c r="A222">
        <v>2</v>
      </c>
      <c r="B222">
        <v>97</v>
      </c>
      <c r="C222" s="13">
        <f>Arrivals!F222</f>
        <v>5802.7999538909908</v>
      </c>
      <c r="D222" s="13">
        <f>Arrivals!J222</f>
        <v>2.6615610240226588</v>
      </c>
      <c r="E222" s="14">
        <f t="shared" si="39"/>
        <v>5737.9681720017106</v>
      </c>
      <c r="F222" s="14">
        <f t="shared" si="41"/>
        <v>5802.7999538909908</v>
      </c>
      <c r="G222" s="14">
        <f t="shared" si="42"/>
        <v>5805.4615149150131</v>
      </c>
      <c r="H222" s="13">
        <f>Arrivals!L222</f>
        <v>75</v>
      </c>
      <c r="I222" s="14">
        <f>H222*8/Settings!$B$28+Settings!$B$29</f>
        <v>6.02</v>
      </c>
      <c r="J222" s="14">
        <f t="shared" si="40"/>
        <v>5784.0800000000017</v>
      </c>
      <c r="K222" s="14">
        <f t="shared" si="43"/>
        <v>5805.4615149150131</v>
      </c>
      <c r="L222" s="14">
        <f>MOD(K222-Settings!$B$32,Settings!$B$33)</f>
        <v>45.46151491501314</v>
      </c>
      <c r="M222" s="14">
        <f>IF(L222&lt;Settings!$B$30,IF(Settings!$B$30-L222&gt;=I222,K222,K222+(Settings!$B$30-L222)+Settings!$B$31),K222+(Settings!$B$33-L222))</f>
        <v>5805.4615149150131</v>
      </c>
      <c r="N222" s="14">
        <f t="shared" si="44"/>
        <v>5811.4815149150136</v>
      </c>
      <c r="O222" s="14">
        <f t="shared" si="45"/>
        <v>8.6815610240228125</v>
      </c>
      <c r="P222" s="14">
        <f t="shared" si="46"/>
        <v>0</v>
      </c>
      <c r="Q222" s="14">
        <f t="shared" si="47"/>
        <v>0</v>
      </c>
      <c r="R222" s="14">
        <f t="shared" si="48"/>
        <v>0</v>
      </c>
      <c r="S222" s="14">
        <f t="shared" si="49"/>
        <v>0</v>
      </c>
      <c r="T222" t="str">
        <f>IF(MOD(C222-Settings!$B$32,Settings!$B$33)&lt;Settings!$B$30,"Up","Down")</f>
        <v>Up</v>
      </c>
      <c r="U222" s="15">
        <f>IF(OR(I222&gt;Settings!$B$30,O222&gt;Settings!$B$37),0,1)</f>
        <v>1</v>
      </c>
      <c r="V222" s="15">
        <f>IF(AND(U222=1,O222&lt;=Settings!$B$36),1,0)</f>
        <v>1</v>
      </c>
    </row>
    <row r="223" spans="1:22" x14ac:dyDescent="0.25">
      <c r="A223">
        <v>2</v>
      </c>
      <c r="B223">
        <v>98</v>
      </c>
      <c r="C223" s="13">
        <f>Arrivals!F223</f>
        <v>5848.085616396932</v>
      </c>
      <c r="D223" s="13">
        <f>Arrivals!J223</f>
        <v>3.9299784694953326</v>
      </c>
      <c r="E223" s="14">
        <f t="shared" ref="E223:E245" si="50">G222</f>
        <v>5805.4615149150131</v>
      </c>
      <c r="F223" s="14">
        <f t="shared" si="41"/>
        <v>5848.085616396932</v>
      </c>
      <c r="G223" s="14">
        <f t="shared" si="42"/>
        <v>5852.0155948664269</v>
      </c>
      <c r="H223" s="13">
        <f>Arrivals!L223</f>
        <v>75</v>
      </c>
      <c r="I223" s="14">
        <f>H223*8/Settings!$B$28+Settings!$B$29</f>
        <v>6.02</v>
      </c>
      <c r="J223" s="14">
        <f t="shared" ref="J223:J245" si="51">N222</f>
        <v>5811.4815149150136</v>
      </c>
      <c r="K223" s="14">
        <f t="shared" si="43"/>
        <v>5852.0155948664269</v>
      </c>
      <c r="L223" s="14">
        <f>MOD(K223-Settings!$B$32,Settings!$B$33)</f>
        <v>92.015594866426909</v>
      </c>
      <c r="M223" s="14">
        <f>IF(L223&lt;Settings!$B$30,IF(Settings!$B$30-L223&gt;=I223,K223,K223+(Settings!$B$30-L223)+Settings!$B$31),K223+(Settings!$B$33-L223))</f>
        <v>5852.0155948664269</v>
      </c>
      <c r="N223" s="14">
        <f t="shared" si="44"/>
        <v>5858.0355948664273</v>
      </c>
      <c r="O223" s="14">
        <f t="shared" si="45"/>
        <v>9.9499784694953632</v>
      </c>
      <c r="P223" s="14">
        <f t="shared" si="46"/>
        <v>0</v>
      </c>
      <c r="Q223" s="14">
        <f t="shared" si="47"/>
        <v>0</v>
      </c>
      <c r="R223" s="14">
        <f t="shared" si="48"/>
        <v>0</v>
      </c>
      <c r="S223" s="14">
        <f t="shared" si="49"/>
        <v>0</v>
      </c>
      <c r="T223" t="str">
        <f>IF(MOD(C223-Settings!$B$32,Settings!$B$33)&lt;Settings!$B$30,"Up","Down")</f>
        <v>Up</v>
      </c>
      <c r="U223" s="15">
        <f>IF(OR(I223&gt;Settings!$B$30,O223&gt;Settings!$B$37),0,1)</f>
        <v>1</v>
      </c>
      <c r="V223" s="15">
        <f>IF(AND(U223=1,O223&lt;=Settings!$B$36),1,0)</f>
        <v>1</v>
      </c>
    </row>
    <row r="224" spans="1:22" x14ac:dyDescent="0.25">
      <c r="A224">
        <v>2</v>
      </c>
      <c r="B224">
        <v>99</v>
      </c>
      <c r="C224" s="13">
        <f>Arrivals!F224</f>
        <v>5910.0095420908092</v>
      </c>
      <c r="D224" s="13">
        <f>Arrivals!J224</f>
        <v>18.274164532252286</v>
      </c>
      <c r="E224" s="14">
        <f t="shared" si="50"/>
        <v>5852.0155948664269</v>
      </c>
      <c r="F224" s="14">
        <f t="shared" si="41"/>
        <v>5910.0095420908092</v>
      </c>
      <c r="G224" s="14">
        <f t="shared" si="42"/>
        <v>5928.2837066230613</v>
      </c>
      <c r="H224" s="13">
        <f>Arrivals!L224</f>
        <v>75</v>
      </c>
      <c r="I224" s="14">
        <f>H224*8/Settings!$B$28+Settings!$B$29</f>
        <v>6.02</v>
      </c>
      <c r="J224" s="14">
        <f t="shared" si="51"/>
        <v>5858.0355948664273</v>
      </c>
      <c r="K224" s="14">
        <f t="shared" si="43"/>
        <v>5928.2837066230613</v>
      </c>
      <c r="L224" s="14">
        <f>MOD(K224-Settings!$B$32,Settings!$B$33)</f>
        <v>168.28370662306133</v>
      </c>
      <c r="M224" s="14">
        <f>IF(L224&lt;Settings!$B$30,IF(Settings!$B$30-L224&gt;=I224,K224,K224+(Settings!$B$30-L224)+Settings!$B$31),K224+(Settings!$B$33-L224))</f>
        <v>5928.2837066230613</v>
      </c>
      <c r="N224" s="14">
        <f t="shared" si="44"/>
        <v>5934.3037066230618</v>
      </c>
      <c r="O224" s="14">
        <f t="shared" si="45"/>
        <v>24.29416453225258</v>
      </c>
      <c r="P224" s="14">
        <f t="shared" si="46"/>
        <v>0</v>
      </c>
      <c r="Q224" s="14">
        <f t="shared" si="47"/>
        <v>0</v>
      </c>
      <c r="R224" s="14">
        <f t="shared" si="48"/>
        <v>0</v>
      </c>
      <c r="S224" s="14">
        <f t="shared" si="49"/>
        <v>0</v>
      </c>
      <c r="T224" t="str">
        <f>IF(MOD(C224-Settings!$B$32,Settings!$B$33)&lt;Settings!$B$30,"Up","Down")</f>
        <v>Up</v>
      </c>
      <c r="U224" s="15">
        <f>IF(OR(I224&gt;Settings!$B$30,O224&gt;Settings!$B$37),0,1)</f>
        <v>1</v>
      </c>
      <c r="V224" s="15">
        <f>IF(AND(U224=1,O224&lt;=Settings!$B$36),1,0)</f>
        <v>1</v>
      </c>
    </row>
    <row r="225" spans="1:22" x14ac:dyDescent="0.25">
      <c r="A225">
        <v>2</v>
      </c>
      <c r="B225">
        <v>100</v>
      </c>
      <c r="C225" s="13">
        <f>Arrivals!F225</f>
        <v>5920.7743386025904</v>
      </c>
      <c r="D225" s="13">
        <f>Arrivals!J225</f>
        <v>9.8478448611968261</v>
      </c>
      <c r="E225" s="14">
        <f t="shared" si="50"/>
        <v>5928.2837066230613</v>
      </c>
      <c r="F225" s="14">
        <f t="shared" si="41"/>
        <v>5928.2837066230613</v>
      </c>
      <c r="G225" s="14">
        <f t="shared" si="42"/>
        <v>5938.1315514842581</v>
      </c>
      <c r="H225" s="13">
        <f>Arrivals!L225</f>
        <v>75</v>
      </c>
      <c r="I225" s="14">
        <f>H225*8/Settings!$B$28+Settings!$B$29</f>
        <v>6.02</v>
      </c>
      <c r="J225" s="14">
        <f t="shared" si="51"/>
        <v>5934.3037066230618</v>
      </c>
      <c r="K225" s="14">
        <f t="shared" si="43"/>
        <v>5938.1315514842581</v>
      </c>
      <c r="L225" s="14">
        <f>MOD(K225-Settings!$B$32,Settings!$B$33)</f>
        <v>178.13155148425813</v>
      </c>
      <c r="M225" s="14">
        <f>IF(L225&lt;Settings!$B$30,IF(Settings!$B$30-L225&gt;=I225,K225,K225+(Settings!$B$30-L225)+Settings!$B$31),K225+(Settings!$B$33-L225))</f>
        <v>5938.1315514842581</v>
      </c>
      <c r="N225" s="14">
        <f t="shared" si="44"/>
        <v>5944.1515514842586</v>
      </c>
      <c r="O225" s="14">
        <f t="shared" si="45"/>
        <v>23.377212881668129</v>
      </c>
      <c r="P225" s="14">
        <f t="shared" si="46"/>
        <v>7.5093680204709017</v>
      </c>
      <c r="Q225" s="14">
        <f t="shared" si="47"/>
        <v>0</v>
      </c>
      <c r="R225" s="14">
        <f t="shared" si="48"/>
        <v>0</v>
      </c>
      <c r="S225" s="14">
        <f t="shared" si="49"/>
        <v>7.5093680204709017</v>
      </c>
      <c r="T225" t="str">
        <f>IF(MOD(C225-Settings!$B$32,Settings!$B$33)&lt;Settings!$B$30,"Up","Down")</f>
        <v>Up</v>
      </c>
      <c r="U225" s="15">
        <f>IF(OR(I225&gt;Settings!$B$30,O225&gt;Settings!$B$37),0,1)</f>
        <v>1</v>
      </c>
      <c r="V225" s="15">
        <f>IF(AND(U225=1,O225&lt;=Settings!$B$36),1,0)</f>
        <v>1</v>
      </c>
    </row>
    <row r="226" spans="1:22" x14ac:dyDescent="0.25">
      <c r="A226">
        <v>2</v>
      </c>
      <c r="B226">
        <v>101</v>
      </c>
      <c r="C226" s="13">
        <f>Arrivals!F226</f>
        <v>5948.9237439108128</v>
      </c>
      <c r="D226" s="13">
        <f>Arrivals!J226</f>
        <v>8.3849630218858628</v>
      </c>
      <c r="E226" s="14">
        <f t="shared" si="50"/>
        <v>5938.1315514842581</v>
      </c>
      <c r="F226" s="14">
        <f t="shared" si="41"/>
        <v>5948.9237439108128</v>
      </c>
      <c r="G226" s="14">
        <f t="shared" si="42"/>
        <v>5957.3087069326984</v>
      </c>
      <c r="H226" s="13">
        <f>Arrivals!L226</f>
        <v>75</v>
      </c>
      <c r="I226" s="14">
        <f>H226*8/Settings!$B$28+Settings!$B$29</f>
        <v>6.02</v>
      </c>
      <c r="J226" s="14">
        <f t="shared" si="51"/>
        <v>5944.1515514842586</v>
      </c>
      <c r="K226" s="14">
        <f t="shared" si="43"/>
        <v>5957.3087069326984</v>
      </c>
      <c r="L226" s="14">
        <f>MOD(K226-Settings!$B$32,Settings!$B$33)</f>
        <v>197.30870693269844</v>
      </c>
      <c r="M226" s="14">
        <f>IF(L226&lt;Settings!$B$30,IF(Settings!$B$30-L226&gt;=I226,K226,K226+(Settings!$B$30-L226)+Settings!$B$31),K226+(Settings!$B$33-L226))</f>
        <v>5957.3087069326984</v>
      </c>
      <c r="N226" s="14">
        <f t="shared" si="44"/>
        <v>5963.3287069326989</v>
      </c>
      <c r="O226" s="14">
        <f t="shared" si="45"/>
        <v>14.404963021886033</v>
      </c>
      <c r="P226" s="14">
        <f t="shared" si="46"/>
        <v>0</v>
      </c>
      <c r="Q226" s="14">
        <f t="shared" si="47"/>
        <v>0</v>
      </c>
      <c r="R226" s="14">
        <f t="shared" si="48"/>
        <v>0</v>
      </c>
      <c r="S226" s="14">
        <f t="shared" si="49"/>
        <v>0</v>
      </c>
      <c r="T226" t="str">
        <f>IF(MOD(C226-Settings!$B$32,Settings!$B$33)&lt;Settings!$B$30,"Up","Down")</f>
        <v>Up</v>
      </c>
      <c r="U226" s="15">
        <f>IF(OR(I226&gt;Settings!$B$30,O226&gt;Settings!$B$37),0,1)</f>
        <v>1</v>
      </c>
      <c r="V226" s="15">
        <f>IF(AND(U226=1,O226&lt;=Settings!$B$36),1,0)</f>
        <v>1</v>
      </c>
    </row>
    <row r="227" spans="1:22" x14ac:dyDescent="0.25">
      <c r="A227">
        <v>2</v>
      </c>
      <c r="B227">
        <v>102</v>
      </c>
      <c r="C227" s="13">
        <f>Arrivals!F227</f>
        <v>6026.4589611498768</v>
      </c>
      <c r="D227" s="13">
        <f>Arrivals!J227</f>
        <v>6.6591847893610527</v>
      </c>
      <c r="E227" s="14">
        <f t="shared" si="50"/>
        <v>5957.3087069326984</v>
      </c>
      <c r="F227" s="14">
        <f t="shared" si="41"/>
        <v>6026.4589611498768</v>
      </c>
      <c r="G227" s="14">
        <f t="shared" si="42"/>
        <v>6033.1181459392383</v>
      </c>
      <c r="H227" s="13">
        <f>Arrivals!L227</f>
        <v>75</v>
      </c>
      <c r="I227" s="14">
        <f>H227*8/Settings!$B$28+Settings!$B$29</f>
        <v>6.02</v>
      </c>
      <c r="J227" s="14">
        <f t="shared" si="51"/>
        <v>5963.3287069326989</v>
      </c>
      <c r="K227" s="14">
        <f t="shared" si="43"/>
        <v>6033.1181459392383</v>
      </c>
      <c r="L227" s="14">
        <f>MOD(K227-Settings!$B$32,Settings!$B$33)</f>
        <v>273.11814593923827</v>
      </c>
      <c r="M227" s="14">
        <f>IF(L227&lt;Settings!$B$30,IF(Settings!$B$30-L227&gt;=I227,K227,K227+(Settings!$B$30-L227)+Settings!$B$31),K227+(Settings!$B$33-L227))</f>
        <v>6033.1181459392383</v>
      </c>
      <c r="N227" s="14">
        <f t="shared" si="44"/>
        <v>6039.1381459392387</v>
      </c>
      <c r="O227" s="14">
        <f t="shared" si="45"/>
        <v>12.679184789361898</v>
      </c>
      <c r="P227" s="14">
        <f t="shared" si="46"/>
        <v>0</v>
      </c>
      <c r="Q227" s="14">
        <f t="shared" si="47"/>
        <v>0</v>
      </c>
      <c r="R227" s="14">
        <f t="shared" si="48"/>
        <v>0</v>
      </c>
      <c r="S227" s="14">
        <f t="shared" si="49"/>
        <v>0</v>
      </c>
      <c r="T227" t="str">
        <f>IF(MOD(C227-Settings!$B$32,Settings!$B$33)&lt;Settings!$B$30,"Up","Down")</f>
        <v>Up</v>
      </c>
      <c r="U227" s="15">
        <f>IF(OR(I227&gt;Settings!$B$30,O227&gt;Settings!$B$37),0,1)</f>
        <v>1</v>
      </c>
      <c r="V227" s="15">
        <f>IF(AND(U227=1,O227&lt;=Settings!$B$36),1,0)</f>
        <v>1</v>
      </c>
    </row>
    <row r="228" spans="1:22" x14ac:dyDescent="0.25">
      <c r="A228">
        <v>2</v>
      </c>
      <c r="B228">
        <v>103</v>
      </c>
      <c r="C228" s="13">
        <f>Arrivals!F228</f>
        <v>6193.8122158832557</v>
      </c>
      <c r="D228" s="13">
        <f>Arrivals!J228</f>
        <v>29.168440984624823</v>
      </c>
      <c r="E228" s="14">
        <f t="shared" si="50"/>
        <v>6033.1181459392383</v>
      </c>
      <c r="F228" s="14">
        <f t="shared" si="41"/>
        <v>6193.8122158832557</v>
      </c>
      <c r="G228" s="14">
        <f t="shared" si="42"/>
        <v>6222.9806568678805</v>
      </c>
      <c r="H228" s="13">
        <f>Arrivals!L228</f>
        <v>75</v>
      </c>
      <c r="I228" s="14">
        <f>H228*8/Settings!$B$28+Settings!$B$29</f>
        <v>6.02</v>
      </c>
      <c r="J228" s="14">
        <f t="shared" si="51"/>
        <v>6039.1381459392387</v>
      </c>
      <c r="K228" s="14">
        <f t="shared" si="43"/>
        <v>6222.9806568678805</v>
      </c>
      <c r="L228" s="14">
        <f>MOD(K228-Settings!$B$32,Settings!$B$33)</f>
        <v>462.9806568678805</v>
      </c>
      <c r="M228" s="14">
        <f>IF(L228&lt;Settings!$B$30,IF(Settings!$B$30-L228&gt;=I228,K228,K228+(Settings!$B$30-L228)+Settings!$B$31),K228+(Settings!$B$33-L228))</f>
        <v>6222.9806568678805</v>
      </c>
      <c r="N228" s="14">
        <f t="shared" si="44"/>
        <v>6229.0006568678809</v>
      </c>
      <c r="O228" s="14">
        <f t="shared" si="45"/>
        <v>35.188440984625231</v>
      </c>
      <c r="P228" s="14">
        <f t="shared" si="46"/>
        <v>0</v>
      </c>
      <c r="Q228" s="14">
        <f t="shared" si="47"/>
        <v>0</v>
      </c>
      <c r="R228" s="14">
        <f t="shared" si="48"/>
        <v>0</v>
      </c>
      <c r="S228" s="14">
        <f t="shared" si="49"/>
        <v>0</v>
      </c>
      <c r="T228" t="str">
        <f>IF(MOD(C228-Settings!$B$32,Settings!$B$33)&lt;Settings!$B$30,"Up","Down")</f>
        <v>Up</v>
      </c>
      <c r="U228" s="15">
        <f>IF(OR(I228&gt;Settings!$B$30,O228&gt;Settings!$B$37),0,1)</f>
        <v>1</v>
      </c>
      <c r="V228" s="15">
        <f>IF(AND(U228=1,O228&lt;=Settings!$B$36),1,0)</f>
        <v>1</v>
      </c>
    </row>
    <row r="229" spans="1:22" x14ac:dyDescent="0.25">
      <c r="A229">
        <v>2</v>
      </c>
      <c r="B229">
        <v>104</v>
      </c>
      <c r="C229" s="13">
        <f>Arrivals!F229</f>
        <v>6325.7528213634478</v>
      </c>
      <c r="D229" s="13">
        <f>Arrivals!J229</f>
        <v>6.2381314951501992</v>
      </c>
      <c r="E229" s="14">
        <f t="shared" si="50"/>
        <v>6222.9806568678805</v>
      </c>
      <c r="F229" s="14">
        <f t="shared" si="41"/>
        <v>6325.7528213634478</v>
      </c>
      <c r="G229" s="14">
        <f t="shared" si="42"/>
        <v>6331.9909528585977</v>
      </c>
      <c r="H229" s="13">
        <f>Arrivals!L229</f>
        <v>75</v>
      </c>
      <c r="I229" s="14">
        <f>H229*8/Settings!$B$28+Settings!$B$29</f>
        <v>6.02</v>
      </c>
      <c r="J229" s="14">
        <f t="shared" si="51"/>
        <v>6229.0006568678809</v>
      </c>
      <c r="K229" s="14">
        <f t="shared" si="43"/>
        <v>6331.9909528585977</v>
      </c>
      <c r="L229" s="14">
        <f>MOD(K229-Settings!$B$32,Settings!$B$33)</f>
        <v>571.99095285859767</v>
      </c>
      <c r="M229" s="14">
        <f>IF(L229&lt;Settings!$B$30,IF(Settings!$B$30-L229&gt;=I229,K229,K229+(Settings!$B$30-L229)+Settings!$B$31),K229+(Settings!$B$33-L229))</f>
        <v>6331.9909528585977</v>
      </c>
      <c r="N229" s="14">
        <f t="shared" si="44"/>
        <v>6338.0109528585981</v>
      </c>
      <c r="O229" s="14">
        <f t="shared" si="45"/>
        <v>12.258131495150337</v>
      </c>
      <c r="P229" s="14">
        <f t="shared" si="46"/>
        <v>0</v>
      </c>
      <c r="Q229" s="14">
        <f t="shared" si="47"/>
        <v>0</v>
      </c>
      <c r="R229" s="14">
        <f t="shared" si="48"/>
        <v>0</v>
      </c>
      <c r="S229" s="14">
        <f t="shared" si="49"/>
        <v>0</v>
      </c>
      <c r="T229" t="str">
        <f>IF(MOD(C229-Settings!$B$32,Settings!$B$33)&lt;Settings!$B$30,"Up","Down")</f>
        <v>Up</v>
      </c>
      <c r="U229" s="15">
        <f>IF(OR(I229&gt;Settings!$B$30,O229&gt;Settings!$B$37),0,1)</f>
        <v>1</v>
      </c>
      <c r="V229" s="15">
        <f>IF(AND(U229=1,O229&lt;=Settings!$B$36),1,0)</f>
        <v>1</v>
      </c>
    </row>
    <row r="230" spans="1:22" x14ac:dyDescent="0.25">
      <c r="A230">
        <v>2</v>
      </c>
      <c r="B230">
        <v>105</v>
      </c>
      <c r="C230" s="13">
        <f>Arrivals!F230</f>
        <v>6456.537056535517</v>
      </c>
      <c r="D230" s="13">
        <f>Arrivals!J230</f>
        <v>4.9348550115513934</v>
      </c>
      <c r="E230" s="14">
        <f t="shared" si="50"/>
        <v>6331.9909528585977</v>
      </c>
      <c r="F230" s="14">
        <f t="shared" si="41"/>
        <v>6456.537056535517</v>
      </c>
      <c r="G230" s="14">
        <f t="shared" si="42"/>
        <v>6461.471911547068</v>
      </c>
      <c r="H230" s="13">
        <f>Arrivals!L230</f>
        <v>75</v>
      </c>
      <c r="I230" s="14">
        <f>H230*8/Settings!$B$28+Settings!$B$29</f>
        <v>6.02</v>
      </c>
      <c r="J230" s="14">
        <f t="shared" si="51"/>
        <v>6338.0109528585981</v>
      </c>
      <c r="K230" s="14">
        <f t="shared" si="43"/>
        <v>6461.471911547068</v>
      </c>
      <c r="L230" s="14">
        <f>MOD(K230-Settings!$B$32,Settings!$B$33)</f>
        <v>701.47191154706798</v>
      </c>
      <c r="M230" s="14">
        <f>IF(L230&lt;Settings!$B$30,IF(Settings!$B$30-L230&gt;=I230,K230,K230+(Settings!$B$30-L230)+Settings!$B$31),K230+(Settings!$B$33-L230))</f>
        <v>6480</v>
      </c>
      <c r="N230" s="14">
        <f t="shared" si="44"/>
        <v>6486.02</v>
      </c>
      <c r="O230" s="14">
        <f t="shared" si="45"/>
        <v>29.482943464483469</v>
      </c>
      <c r="P230" s="14">
        <f t="shared" si="46"/>
        <v>0</v>
      </c>
      <c r="Q230" s="14">
        <f t="shared" si="47"/>
        <v>0</v>
      </c>
      <c r="R230" s="14">
        <f t="shared" si="48"/>
        <v>18.528088452932025</v>
      </c>
      <c r="S230" s="14">
        <f t="shared" si="49"/>
        <v>18.528088452932025</v>
      </c>
      <c r="T230" t="str">
        <f>IF(MOD(C230-Settings!$B$32,Settings!$B$33)&lt;Settings!$B$30,"Up","Down")</f>
        <v>Down</v>
      </c>
      <c r="U230" s="15">
        <f>IF(OR(I230&gt;Settings!$B$30,O230&gt;Settings!$B$37),0,1)</f>
        <v>1</v>
      </c>
      <c r="V230" s="15">
        <f>IF(AND(U230=1,O230&lt;=Settings!$B$36),1,0)</f>
        <v>1</v>
      </c>
    </row>
    <row r="231" spans="1:22" x14ac:dyDescent="0.25">
      <c r="A231">
        <v>2</v>
      </c>
      <c r="B231">
        <v>106</v>
      </c>
      <c r="C231" s="13">
        <f>Arrivals!F231</f>
        <v>6513.3016364339555</v>
      </c>
      <c r="D231" s="13">
        <f>Arrivals!J231</f>
        <v>21.221125253156867</v>
      </c>
      <c r="E231" s="14">
        <f t="shared" si="50"/>
        <v>6461.471911547068</v>
      </c>
      <c r="F231" s="14">
        <f t="shared" si="41"/>
        <v>6513.3016364339555</v>
      </c>
      <c r="G231" s="14">
        <f t="shared" si="42"/>
        <v>6534.5227616871125</v>
      </c>
      <c r="H231" s="13">
        <f>Arrivals!L231</f>
        <v>75</v>
      </c>
      <c r="I231" s="14">
        <f>H231*8/Settings!$B$28+Settings!$B$29</f>
        <v>6.02</v>
      </c>
      <c r="J231" s="14">
        <f t="shared" si="51"/>
        <v>6486.02</v>
      </c>
      <c r="K231" s="14">
        <f t="shared" si="43"/>
        <v>6534.5227616871125</v>
      </c>
      <c r="L231" s="14">
        <f>MOD(K231-Settings!$B$32,Settings!$B$33)</f>
        <v>54.522761687112506</v>
      </c>
      <c r="M231" s="14">
        <f>IF(L231&lt;Settings!$B$30,IF(Settings!$B$30-L231&gt;=I231,K231,K231+(Settings!$B$30-L231)+Settings!$B$31),K231+(Settings!$B$33-L231))</f>
        <v>6534.5227616871125</v>
      </c>
      <c r="N231" s="14">
        <f t="shared" si="44"/>
        <v>6540.5427616871129</v>
      </c>
      <c r="O231" s="14">
        <f t="shared" si="45"/>
        <v>27.241125253157406</v>
      </c>
      <c r="P231" s="14">
        <f t="shared" si="46"/>
        <v>0</v>
      </c>
      <c r="Q231" s="14">
        <f t="shared" si="47"/>
        <v>0</v>
      </c>
      <c r="R231" s="14">
        <f t="shared" si="48"/>
        <v>0</v>
      </c>
      <c r="S231" s="14">
        <f t="shared" si="49"/>
        <v>0</v>
      </c>
      <c r="T231" t="str">
        <f>IF(MOD(C231-Settings!$B$32,Settings!$B$33)&lt;Settings!$B$30,"Up","Down")</f>
        <v>Up</v>
      </c>
      <c r="U231" s="15">
        <f>IF(OR(I231&gt;Settings!$B$30,O231&gt;Settings!$B$37),0,1)</f>
        <v>1</v>
      </c>
      <c r="V231" s="15">
        <f>IF(AND(U231=1,O231&lt;=Settings!$B$36),1,0)</f>
        <v>1</v>
      </c>
    </row>
    <row r="232" spans="1:22" x14ac:dyDescent="0.25">
      <c r="A232">
        <v>2</v>
      </c>
      <c r="B232">
        <v>107</v>
      </c>
      <c r="C232" s="13">
        <f>Arrivals!F232</f>
        <v>6553.6842099128171</v>
      </c>
      <c r="D232" s="13">
        <f>Arrivals!J232</f>
        <v>14.733015988277209</v>
      </c>
      <c r="E232" s="14">
        <f t="shared" si="50"/>
        <v>6534.5227616871125</v>
      </c>
      <c r="F232" s="14">
        <f t="shared" si="41"/>
        <v>6553.6842099128171</v>
      </c>
      <c r="G232" s="14">
        <f t="shared" si="42"/>
        <v>6568.4172259010948</v>
      </c>
      <c r="H232" s="13">
        <f>Arrivals!L232</f>
        <v>75</v>
      </c>
      <c r="I232" s="14">
        <f>H232*8/Settings!$B$28+Settings!$B$29</f>
        <v>6.02</v>
      </c>
      <c r="J232" s="14">
        <f t="shared" si="51"/>
        <v>6540.5427616871129</v>
      </c>
      <c r="K232" s="14">
        <f t="shared" si="43"/>
        <v>6568.4172259010948</v>
      </c>
      <c r="L232" s="14">
        <f>MOD(K232-Settings!$B$32,Settings!$B$33)</f>
        <v>88.417225901094753</v>
      </c>
      <c r="M232" s="14">
        <f>IF(L232&lt;Settings!$B$30,IF(Settings!$B$30-L232&gt;=I232,K232,K232+(Settings!$B$30-L232)+Settings!$B$31),K232+(Settings!$B$33-L232))</f>
        <v>6568.4172259010948</v>
      </c>
      <c r="N232" s="14">
        <f t="shared" si="44"/>
        <v>6574.4372259010952</v>
      </c>
      <c r="O232" s="14">
        <f t="shared" si="45"/>
        <v>20.753015988278094</v>
      </c>
      <c r="P232" s="14">
        <f t="shared" si="46"/>
        <v>0</v>
      </c>
      <c r="Q232" s="14">
        <f t="shared" si="47"/>
        <v>0</v>
      </c>
      <c r="R232" s="14">
        <f t="shared" si="48"/>
        <v>0</v>
      </c>
      <c r="S232" s="14">
        <f t="shared" si="49"/>
        <v>0</v>
      </c>
      <c r="T232" t="str">
        <f>IF(MOD(C232-Settings!$B$32,Settings!$B$33)&lt;Settings!$B$30,"Up","Down")</f>
        <v>Up</v>
      </c>
      <c r="U232" s="15">
        <f>IF(OR(I232&gt;Settings!$B$30,O232&gt;Settings!$B$37),0,1)</f>
        <v>1</v>
      </c>
      <c r="V232" s="15">
        <f>IF(AND(U232=1,O232&lt;=Settings!$B$36),1,0)</f>
        <v>1</v>
      </c>
    </row>
    <row r="233" spans="1:22" x14ac:dyDescent="0.25">
      <c r="A233">
        <v>2</v>
      </c>
      <c r="B233">
        <v>108</v>
      </c>
      <c r="C233" s="13">
        <f>Arrivals!F233</f>
        <v>6665.1171951971946</v>
      </c>
      <c r="D233" s="13">
        <f>Arrivals!J233</f>
        <v>5.7267491844764287</v>
      </c>
      <c r="E233" s="14">
        <f t="shared" si="50"/>
        <v>6568.4172259010948</v>
      </c>
      <c r="F233" s="14">
        <f t="shared" si="41"/>
        <v>6665.1171951971946</v>
      </c>
      <c r="G233" s="14">
        <f t="shared" si="42"/>
        <v>6670.8439443816715</v>
      </c>
      <c r="H233" s="13">
        <f>Arrivals!L233</f>
        <v>75</v>
      </c>
      <c r="I233" s="14">
        <f>H233*8/Settings!$B$28+Settings!$B$29</f>
        <v>6.02</v>
      </c>
      <c r="J233" s="14">
        <f t="shared" si="51"/>
        <v>6574.4372259010952</v>
      </c>
      <c r="K233" s="14">
        <f t="shared" si="43"/>
        <v>6670.8439443816715</v>
      </c>
      <c r="L233" s="14">
        <f>MOD(K233-Settings!$B$32,Settings!$B$33)</f>
        <v>190.84394438167146</v>
      </c>
      <c r="M233" s="14">
        <f>IF(L233&lt;Settings!$B$30,IF(Settings!$B$30-L233&gt;=I233,K233,K233+(Settings!$B$30-L233)+Settings!$B$31),K233+(Settings!$B$33-L233))</f>
        <v>6670.8439443816715</v>
      </c>
      <c r="N233" s="14">
        <f t="shared" si="44"/>
        <v>6676.8639443816719</v>
      </c>
      <c r="O233" s="14">
        <f t="shared" si="45"/>
        <v>11.746749184477267</v>
      </c>
      <c r="P233" s="14">
        <f t="shared" si="46"/>
        <v>0</v>
      </c>
      <c r="Q233" s="14">
        <f t="shared" si="47"/>
        <v>0</v>
      </c>
      <c r="R233" s="14">
        <f t="shared" si="48"/>
        <v>0</v>
      </c>
      <c r="S233" s="14">
        <f t="shared" si="49"/>
        <v>0</v>
      </c>
      <c r="T233" t="str">
        <f>IF(MOD(C233-Settings!$B$32,Settings!$B$33)&lt;Settings!$B$30,"Up","Down")</f>
        <v>Up</v>
      </c>
      <c r="U233" s="15">
        <f>IF(OR(I233&gt;Settings!$B$30,O233&gt;Settings!$B$37),0,1)</f>
        <v>1</v>
      </c>
      <c r="V233" s="15">
        <f>IF(AND(U233=1,O233&lt;=Settings!$B$36),1,0)</f>
        <v>1</v>
      </c>
    </row>
    <row r="234" spans="1:22" x14ac:dyDescent="0.25">
      <c r="A234">
        <v>2</v>
      </c>
      <c r="B234">
        <v>109</v>
      </c>
      <c r="C234" s="13">
        <f>Arrivals!F234</f>
        <v>6687.9953486041713</v>
      </c>
      <c r="D234" s="13">
        <f>Arrivals!J234</f>
        <v>3.4601377300209579</v>
      </c>
      <c r="E234" s="14">
        <f t="shared" si="50"/>
        <v>6670.8439443816715</v>
      </c>
      <c r="F234" s="14">
        <f t="shared" si="41"/>
        <v>6687.9953486041713</v>
      </c>
      <c r="G234" s="14">
        <f t="shared" si="42"/>
        <v>6691.4554863341918</v>
      </c>
      <c r="H234" s="13">
        <f>Arrivals!L234</f>
        <v>75</v>
      </c>
      <c r="I234" s="14">
        <f>H234*8/Settings!$B$28+Settings!$B$29</f>
        <v>6.02</v>
      </c>
      <c r="J234" s="14">
        <f t="shared" si="51"/>
        <v>6676.8639443816719</v>
      </c>
      <c r="K234" s="14">
        <f t="shared" si="43"/>
        <v>6691.4554863341918</v>
      </c>
      <c r="L234" s="14">
        <f>MOD(K234-Settings!$B$32,Settings!$B$33)</f>
        <v>211.45548633419185</v>
      </c>
      <c r="M234" s="14">
        <f>IF(L234&lt;Settings!$B$30,IF(Settings!$B$30-L234&gt;=I234,K234,K234+(Settings!$B$30-L234)+Settings!$B$31),K234+(Settings!$B$33-L234))</f>
        <v>6691.4554863341918</v>
      </c>
      <c r="N234" s="14">
        <f t="shared" si="44"/>
        <v>6697.4754863341923</v>
      </c>
      <c r="O234" s="14">
        <f t="shared" si="45"/>
        <v>9.4801377300209424</v>
      </c>
      <c r="P234" s="14">
        <f t="shared" si="46"/>
        <v>0</v>
      </c>
      <c r="Q234" s="14">
        <f t="shared" si="47"/>
        <v>0</v>
      </c>
      <c r="R234" s="14">
        <f t="shared" si="48"/>
        <v>0</v>
      </c>
      <c r="S234" s="14">
        <f t="shared" si="49"/>
        <v>0</v>
      </c>
      <c r="T234" t="str">
        <f>IF(MOD(C234-Settings!$B$32,Settings!$B$33)&lt;Settings!$B$30,"Up","Down")</f>
        <v>Up</v>
      </c>
      <c r="U234" s="15">
        <f>IF(OR(I234&gt;Settings!$B$30,O234&gt;Settings!$B$37),0,1)</f>
        <v>1</v>
      </c>
      <c r="V234" s="15">
        <f>IF(AND(U234=1,O234&lt;=Settings!$B$36),1,0)</f>
        <v>1</v>
      </c>
    </row>
    <row r="235" spans="1:22" x14ac:dyDescent="0.25">
      <c r="A235">
        <v>2</v>
      </c>
      <c r="B235">
        <v>110</v>
      </c>
      <c r="C235" s="13">
        <f>Arrivals!F235</f>
        <v>6709.6270608482337</v>
      </c>
      <c r="D235" s="13">
        <f>Arrivals!J235</f>
        <v>1.280542004980785</v>
      </c>
      <c r="E235" s="14">
        <f t="shared" si="50"/>
        <v>6691.4554863341918</v>
      </c>
      <c r="F235" s="14">
        <f t="shared" si="41"/>
        <v>6709.6270608482337</v>
      </c>
      <c r="G235" s="14">
        <f t="shared" si="42"/>
        <v>6710.9076028532145</v>
      </c>
      <c r="H235" s="13">
        <f>Arrivals!L235</f>
        <v>75</v>
      </c>
      <c r="I235" s="14">
        <f>H235*8/Settings!$B$28+Settings!$B$29</f>
        <v>6.02</v>
      </c>
      <c r="J235" s="14">
        <f t="shared" si="51"/>
        <v>6697.4754863341923</v>
      </c>
      <c r="K235" s="14">
        <f t="shared" si="43"/>
        <v>6710.9076028532145</v>
      </c>
      <c r="L235" s="14">
        <f>MOD(K235-Settings!$B$32,Settings!$B$33)</f>
        <v>230.90760285321448</v>
      </c>
      <c r="M235" s="14">
        <f>IF(L235&lt;Settings!$B$30,IF(Settings!$B$30-L235&gt;=I235,K235,K235+(Settings!$B$30-L235)+Settings!$B$31),K235+(Settings!$B$33-L235))</f>
        <v>6710.9076028532145</v>
      </c>
      <c r="N235" s="14">
        <f t="shared" si="44"/>
        <v>6716.9276028532149</v>
      </c>
      <c r="O235" s="14">
        <f t="shared" si="45"/>
        <v>7.3005420049812528</v>
      </c>
      <c r="P235" s="14">
        <f t="shared" si="46"/>
        <v>0</v>
      </c>
      <c r="Q235" s="14">
        <f t="shared" si="47"/>
        <v>0</v>
      </c>
      <c r="R235" s="14">
        <f t="shared" si="48"/>
        <v>0</v>
      </c>
      <c r="S235" s="14">
        <f t="shared" si="49"/>
        <v>0</v>
      </c>
      <c r="T235" t="str">
        <f>IF(MOD(C235-Settings!$B$32,Settings!$B$33)&lt;Settings!$B$30,"Up","Down")</f>
        <v>Up</v>
      </c>
      <c r="U235" s="15">
        <f>IF(OR(I235&gt;Settings!$B$30,O235&gt;Settings!$B$37),0,1)</f>
        <v>1</v>
      </c>
      <c r="V235" s="15">
        <f>IF(AND(U235=1,O235&lt;=Settings!$B$36),1,0)</f>
        <v>1</v>
      </c>
    </row>
    <row r="236" spans="1:22" x14ac:dyDescent="0.25">
      <c r="A236">
        <v>2</v>
      </c>
      <c r="B236">
        <v>111</v>
      </c>
      <c r="C236" s="13">
        <f>Arrivals!F236</f>
        <v>6735.4646554157398</v>
      </c>
      <c r="D236" s="13">
        <f>Arrivals!J236</f>
        <v>1.6248656408113002</v>
      </c>
      <c r="E236" s="14">
        <f t="shared" si="50"/>
        <v>6710.9076028532145</v>
      </c>
      <c r="F236" s="14">
        <f t="shared" si="41"/>
        <v>6735.4646554157398</v>
      </c>
      <c r="G236" s="14">
        <f t="shared" si="42"/>
        <v>6737.0895210565513</v>
      </c>
      <c r="H236" s="13">
        <f>Arrivals!L236</f>
        <v>75</v>
      </c>
      <c r="I236" s="14">
        <f>H236*8/Settings!$B$28+Settings!$B$29</f>
        <v>6.02</v>
      </c>
      <c r="J236" s="14">
        <f t="shared" si="51"/>
        <v>6716.9276028532149</v>
      </c>
      <c r="K236" s="14">
        <f t="shared" si="43"/>
        <v>6737.0895210565513</v>
      </c>
      <c r="L236" s="14">
        <f>MOD(K236-Settings!$B$32,Settings!$B$33)</f>
        <v>257.08952105655135</v>
      </c>
      <c r="M236" s="14">
        <f>IF(L236&lt;Settings!$B$30,IF(Settings!$B$30-L236&gt;=I236,K236,K236+(Settings!$B$30-L236)+Settings!$B$31),K236+(Settings!$B$33-L236))</f>
        <v>6737.0895210565513</v>
      </c>
      <c r="N236" s="14">
        <f t="shared" si="44"/>
        <v>6743.1095210565518</v>
      </c>
      <c r="O236" s="14">
        <f t="shared" si="45"/>
        <v>7.6448656408119859</v>
      </c>
      <c r="P236" s="14">
        <f t="shared" si="46"/>
        <v>0</v>
      </c>
      <c r="Q236" s="14">
        <f t="shared" si="47"/>
        <v>0</v>
      </c>
      <c r="R236" s="14">
        <f t="shared" si="48"/>
        <v>0</v>
      </c>
      <c r="S236" s="14">
        <f t="shared" si="49"/>
        <v>0</v>
      </c>
      <c r="T236" t="str">
        <f>IF(MOD(C236-Settings!$B$32,Settings!$B$33)&lt;Settings!$B$30,"Up","Down")</f>
        <v>Up</v>
      </c>
      <c r="U236" s="15">
        <f>IF(OR(I236&gt;Settings!$B$30,O236&gt;Settings!$B$37),0,1)</f>
        <v>1</v>
      </c>
      <c r="V236" s="15">
        <f>IF(AND(U236=1,O236&lt;=Settings!$B$36),1,0)</f>
        <v>1</v>
      </c>
    </row>
    <row r="237" spans="1:22" x14ac:dyDescent="0.25">
      <c r="A237">
        <v>2</v>
      </c>
      <c r="B237">
        <v>112</v>
      </c>
      <c r="C237" s="13">
        <f>Arrivals!F237</f>
        <v>6816.734421320095</v>
      </c>
      <c r="D237" s="13">
        <f>Arrivals!J237</f>
        <v>6.3236243966949708</v>
      </c>
      <c r="E237" s="14">
        <f t="shared" si="50"/>
        <v>6737.0895210565513</v>
      </c>
      <c r="F237" s="14">
        <f t="shared" si="41"/>
        <v>6816.734421320095</v>
      </c>
      <c r="G237" s="14">
        <f t="shared" si="42"/>
        <v>6823.0580457167898</v>
      </c>
      <c r="H237" s="13">
        <f>Arrivals!L237</f>
        <v>75</v>
      </c>
      <c r="I237" s="14">
        <f>H237*8/Settings!$B$28+Settings!$B$29</f>
        <v>6.02</v>
      </c>
      <c r="J237" s="14">
        <f t="shared" si="51"/>
        <v>6743.1095210565518</v>
      </c>
      <c r="K237" s="14">
        <f t="shared" si="43"/>
        <v>6823.0580457167898</v>
      </c>
      <c r="L237" s="14">
        <f>MOD(K237-Settings!$B$32,Settings!$B$33)</f>
        <v>343.05804571678982</v>
      </c>
      <c r="M237" s="14">
        <f>IF(L237&lt;Settings!$B$30,IF(Settings!$B$30-L237&gt;=I237,K237,K237+(Settings!$B$30-L237)+Settings!$B$31),K237+(Settings!$B$33-L237))</f>
        <v>6823.0580457167898</v>
      </c>
      <c r="N237" s="14">
        <f t="shared" si="44"/>
        <v>6829.0780457167903</v>
      </c>
      <c r="O237" s="14">
        <f t="shared" si="45"/>
        <v>12.343624396695304</v>
      </c>
      <c r="P237" s="14">
        <f t="shared" si="46"/>
        <v>0</v>
      </c>
      <c r="Q237" s="14">
        <f t="shared" si="47"/>
        <v>0</v>
      </c>
      <c r="R237" s="14">
        <f t="shared" si="48"/>
        <v>0</v>
      </c>
      <c r="S237" s="14">
        <f t="shared" si="49"/>
        <v>0</v>
      </c>
      <c r="T237" t="str">
        <f>IF(MOD(C237-Settings!$B$32,Settings!$B$33)&lt;Settings!$B$30,"Up","Down")</f>
        <v>Up</v>
      </c>
      <c r="U237" s="15">
        <f>IF(OR(I237&gt;Settings!$B$30,O237&gt;Settings!$B$37),0,1)</f>
        <v>1</v>
      </c>
      <c r="V237" s="15">
        <f>IF(AND(U237=1,O237&lt;=Settings!$B$36),1,0)</f>
        <v>1</v>
      </c>
    </row>
    <row r="238" spans="1:22" x14ac:dyDescent="0.25">
      <c r="A238">
        <v>2</v>
      </c>
      <c r="B238">
        <v>113</v>
      </c>
      <c r="C238" s="13">
        <f>Arrivals!F238</f>
        <v>6857.6902314468634</v>
      </c>
      <c r="D238" s="13">
        <f>Arrivals!J238</f>
        <v>3.9935408002318695</v>
      </c>
      <c r="E238" s="14">
        <f t="shared" si="50"/>
        <v>6823.0580457167898</v>
      </c>
      <c r="F238" s="14">
        <f t="shared" si="41"/>
        <v>6857.6902314468634</v>
      </c>
      <c r="G238" s="14">
        <f t="shared" si="42"/>
        <v>6861.6837722470955</v>
      </c>
      <c r="H238" s="13">
        <f>Arrivals!L238</f>
        <v>75</v>
      </c>
      <c r="I238" s="14">
        <f>H238*8/Settings!$B$28+Settings!$B$29</f>
        <v>6.02</v>
      </c>
      <c r="J238" s="14">
        <f t="shared" si="51"/>
        <v>6829.0780457167903</v>
      </c>
      <c r="K238" s="14">
        <f t="shared" si="43"/>
        <v>6861.6837722470955</v>
      </c>
      <c r="L238" s="14">
        <f>MOD(K238-Settings!$B$32,Settings!$B$33)</f>
        <v>381.68377224709548</v>
      </c>
      <c r="M238" s="14">
        <f>IF(L238&lt;Settings!$B$30,IF(Settings!$B$30-L238&gt;=I238,K238,K238+(Settings!$B$30-L238)+Settings!$B$31),K238+(Settings!$B$33-L238))</f>
        <v>6861.6837722470955</v>
      </c>
      <c r="N238" s="14">
        <f t="shared" si="44"/>
        <v>6867.7037722470959</v>
      </c>
      <c r="O238" s="14">
        <f t="shared" si="45"/>
        <v>10.013540800232477</v>
      </c>
      <c r="P238" s="14">
        <f t="shared" si="46"/>
        <v>0</v>
      </c>
      <c r="Q238" s="14">
        <f t="shared" si="47"/>
        <v>0</v>
      </c>
      <c r="R238" s="14">
        <f t="shared" si="48"/>
        <v>0</v>
      </c>
      <c r="S238" s="14">
        <f t="shared" si="49"/>
        <v>0</v>
      </c>
      <c r="T238" t="str">
        <f>IF(MOD(C238-Settings!$B$32,Settings!$B$33)&lt;Settings!$B$30,"Up","Down")</f>
        <v>Up</v>
      </c>
      <c r="U238" s="15">
        <f>IF(OR(I238&gt;Settings!$B$30,O238&gt;Settings!$B$37),0,1)</f>
        <v>1</v>
      </c>
      <c r="V238" s="15">
        <f>IF(AND(U238=1,O238&lt;=Settings!$B$36),1,0)</f>
        <v>1</v>
      </c>
    </row>
    <row r="239" spans="1:22" x14ac:dyDescent="0.25">
      <c r="A239">
        <v>2</v>
      </c>
      <c r="B239">
        <v>114</v>
      </c>
      <c r="C239" s="13">
        <f>Arrivals!F239</f>
        <v>6885.4914423359996</v>
      </c>
      <c r="D239" s="13">
        <f>Arrivals!J239</f>
        <v>17.863225217763912</v>
      </c>
      <c r="E239" s="14">
        <f t="shared" si="50"/>
        <v>6861.6837722470955</v>
      </c>
      <c r="F239" s="14">
        <f t="shared" si="41"/>
        <v>6885.4914423359996</v>
      </c>
      <c r="G239" s="14">
        <f t="shared" si="42"/>
        <v>6903.3546675537636</v>
      </c>
      <c r="H239" s="13">
        <f>Arrivals!L239</f>
        <v>75</v>
      </c>
      <c r="I239" s="14">
        <f>H239*8/Settings!$B$28+Settings!$B$29</f>
        <v>6.02</v>
      </c>
      <c r="J239" s="14">
        <f t="shared" si="51"/>
        <v>6867.7037722470959</v>
      </c>
      <c r="K239" s="14">
        <f t="shared" si="43"/>
        <v>6903.3546675537636</v>
      </c>
      <c r="L239" s="14">
        <f>MOD(K239-Settings!$B$32,Settings!$B$33)</f>
        <v>423.35466755376365</v>
      </c>
      <c r="M239" s="14">
        <f>IF(L239&lt;Settings!$B$30,IF(Settings!$B$30-L239&gt;=I239,K239,K239+(Settings!$B$30-L239)+Settings!$B$31),K239+(Settings!$B$33-L239))</f>
        <v>6903.3546675537636</v>
      </c>
      <c r="N239" s="14">
        <f t="shared" si="44"/>
        <v>6909.3746675537641</v>
      </c>
      <c r="O239" s="14">
        <f t="shared" si="45"/>
        <v>23.883225217764448</v>
      </c>
      <c r="P239" s="14">
        <f t="shared" si="46"/>
        <v>0</v>
      </c>
      <c r="Q239" s="14">
        <f t="shared" si="47"/>
        <v>0</v>
      </c>
      <c r="R239" s="14">
        <f t="shared" si="48"/>
        <v>0</v>
      </c>
      <c r="S239" s="14">
        <f t="shared" si="49"/>
        <v>0</v>
      </c>
      <c r="T239" t="str">
        <f>IF(MOD(C239-Settings!$B$32,Settings!$B$33)&lt;Settings!$B$30,"Up","Down")</f>
        <v>Up</v>
      </c>
      <c r="U239" s="15">
        <f>IF(OR(I239&gt;Settings!$B$30,O239&gt;Settings!$B$37),0,1)</f>
        <v>1</v>
      </c>
      <c r="V239" s="15">
        <f>IF(AND(U239=1,O239&lt;=Settings!$B$36),1,0)</f>
        <v>1</v>
      </c>
    </row>
    <row r="240" spans="1:22" x14ac:dyDescent="0.25">
      <c r="A240">
        <v>2</v>
      </c>
      <c r="B240">
        <v>115</v>
      </c>
      <c r="C240" s="13">
        <f>Arrivals!F240</f>
        <v>6931.6822092465027</v>
      </c>
      <c r="D240" s="13">
        <f>Arrivals!J240</f>
        <v>23.85874471703146</v>
      </c>
      <c r="E240" s="14">
        <f t="shared" si="50"/>
        <v>6903.3546675537636</v>
      </c>
      <c r="F240" s="14">
        <f t="shared" si="41"/>
        <v>6931.6822092465027</v>
      </c>
      <c r="G240" s="14">
        <f t="shared" si="42"/>
        <v>6955.5409539635339</v>
      </c>
      <c r="H240" s="13">
        <f>Arrivals!L240</f>
        <v>75</v>
      </c>
      <c r="I240" s="14">
        <f>H240*8/Settings!$B$28+Settings!$B$29</f>
        <v>6.02</v>
      </c>
      <c r="J240" s="14">
        <f t="shared" si="51"/>
        <v>6909.3746675537641</v>
      </c>
      <c r="K240" s="14">
        <f t="shared" si="43"/>
        <v>6955.5409539635339</v>
      </c>
      <c r="L240" s="14">
        <f>MOD(K240-Settings!$B$32,Settings!$B$33)</f>
        <v>475.54095396353387</v>
      </c>
      <c r="M240" s="14">
        <f>IF(L240&lt;Settings!$B$30,IF(Settings!$B$30-L240&gt;=I240,K240,K240+(Settings!$B$30-L240)+Settings!$B$31),K240+(Settings!$B$33-L240))</f>
        <v>6955.5409539635339</v>
      </c>
      <c r="N240" s="14">
        <f t="shared" si="44"/>
        <v>6961.5609539635343</v>
      </c>
      <c r="O240" s="14">
        <f t="shared" si="45"/>
        <v>29.878744717031623</v>
      </c>
      <c r="P240" s="14">
        <f t="shared" si="46"/>
        <v>0</v>
      </c>
      <c r="Q240" s="14">
        <f t="shared" si="47"/>
        <v>0</v>
      </c>
      <c r="R240" s="14">
        <f t="shared" si="48"/>
        <v>0</v>
      </c>
      <c r="S240" s="14">
        <f t="shared" si="49"/>
        <v>0</v>
      </c>
      <c r="T240" t="str">
        <f>IF(MOD(C240-Settings!$B$32,Settings!$B$33)&lt;Settings!$B$30,"Up","Down")</f>
        <v>Up</v>
      </c>
      <c r="U240" s="15">
        <f>IF(OR(I240&gt;Settings!$B$30,O240&gt;Settings!$B$37),0,1)</f>
        <v>1</v>
      </c>
      <c r="V240" s="15">
        <f>IF(AND(U240=1,O240&lt;=Settings!$B$36),1,0)</f>
        <v>1</v>
      </c>
    </row>
    <row r="241" spans="1:22" x14ac:dyDescent="0.25">
      <c r="A241">
        <v>2</v>
      </c>
      <c r="B241">
        <v>116</v>
      </c>
      <c r="C241" s="13">
        <f>Arrivals!F241</f>
        <v>7102.2716229270536</v>
      </c>
      <c r="D241" s="13">
        <f>Arrivals!J241</f>
        <v>8.0093695822466966</v>
      </c>
      <c r="E241" s="14">
        <f t="shared" si="50"/>
        <v>6955.5409539635339</v>
      </c>
      <c r="F241" s="14">
        <f t="shared" si="41"/>
        <v>7102.2716229270536</v>
      </c>
      <c r="G241" s="14">
        <f t="shared" si="42"/>
        <v>7110.2809925093006</v>
      </c>
      <c r="H241" s="13">
        <f>Arrivals!L241</f>
        <v>75</v>
      </c>
      <c r="I241" s="14">
        <f>H241*8/Settings!$B$28+Settings!$B$29</f>
        <v>6.02</v>
      </c>
      <c r="J241" s="14">
        <f t="shared" si="51"/>
        <v>6961.5609539635343</v>
      </c>
      <c r="K241" s="14">
        <f t="shared" si="43"/>
        <v>7110.2809925093006</v>
      </c>
      <c r="L241" s="14">
        <f>MOD(K241-Settings!$B$32,Settings!$B$33)</f>
        <v>630.28099250930063</v>
      </c>
      <c r="M241" s="14">
        <f>IF(L241&lt;Settings!$B$30,IF(Settings!$B$30-L241&gt;=I241,K241,K241+(Settings!$B$30-L241)+Settings!$B$31),K241+(Settings!$B$33-L241))</f>
        <v>7200</v>
      </c>
      <c r="N241" s="14">
        <f t="shared" si="44"/>
        <v>7206.02</v>
      </c>
      <c r="O241" s="14">
        <f t="shared" si="45"/>
        <v>103.74837707294682</v>
      </c>
      <c r="P241" s="14">
        <f t="shared" si="46"/>
        <v>0</v>
      </c>
      <c r="Q241" s="14">
        <f t="shared" si="47"/>
        <v>0</v>
      </c>
      <c r="R241" s="14">
        <f t="shared" si="48"/>
        <v>89.719007490699369</v>
      </c>
      <c r="S241" s="14">
        <f t="shared" si="49"/>
        <v>89.719007490699369</v>
      </c>
      <c r="T241" t="str">
        <f>IF(MOD(C241-Settings!$B$32,Settings!$B$33)&lt;Settings!$B$30,"Up","Down")</f>
        <v>Down</v>
      </c>
      <c r="U241" s="15">
        <f>IF(OR(I241&gt;Settings!$B$30,O241&gt;Settings!$B$37),0,1)</f>
        <v>1</v>
      </c>
      <c r="V241" s="15">
        <f>IF(AND(U241=1,O241&lt;=Settings!$B$36),1,0)</f>
        <v>1</v>
      </c>
    </row>
    <row r="242" spans="1:22" x14ac:dyDescent="0.25">
      <c r="A242">
        <v>2</v>
      </c>
      <c r="B242">
        <v>117</v>
      </c>
      <c r="C242" s="13">
        <f>Arrivals!F242</f>
        <v>7110.9654707205982</v>
      </c>
      <c r="D242" s="13">
        <f>Arrivals!J242</f>
        <v>15.862378353845259</v>
      </c>
      <c r="E242" s="14">
        <f t="shared" si="50"/>
        <v>7110.2809925093006</v>
      </c>
      <c r="F242" s="14">
        <f t="shared" si="41"/>
        <v>7110.9654707205982</v>
      </c>
      <c r="G242" s="14">
        <f t="shared" si="42"/>
        <v>7126.8278490744433</v>
      </c>
      <c r="H242" s="13">
        <f>Arrivals!L242</f>
        <v>75</v>
      </c>
      <c r="I242" s="14">
        <f>H242*8/Settings!$B$28+Settings!$B$29</f>
        <v>6.02</v>
      </c>
      <c r="J242" s="14">
        <f t="shared" si="51"/>
        <v>7206.02</v>
      </c>
      <c r="K242" s="14">
        <f t="shared" si="43"/>
        <v>7206.02</v>
      </c>
      <c r="L242" s="14">
        <f>MOD(K242-Settings!$B$32,Settings!$B$33)</f>
        <v>6.0200000000004366</v>
      </c>
      <c r="M242" s="14">
        <f>IF(L242&lt;Settings!$B$30,IF(Settings!$B$30-L242&gt;=I242,K242,K242+(Settings!$B$30-L242)+Settings!$B$31),K242+(Settings!$B$33-L242))</f>
        <v>7206.02</v>
      </c>
      <c r="N242" s="14">
        <f t="shared" si="44"/>
        <v>7212.0400000000009</v>
      </c>
      <c r="O242" s="14">
        <f t="shared" si="45"/>
        <v>101.07452927940267</v>
      </c>
      <c r="P242" s="14">
        <f t="shared" si="46"/>
        <v>0</v>
      </c>
      <c r="Q242" s="14">
        <f t="shared" si="47"/>
        <v>79.192150925557144</v>
      </c>
      <c r="R242" s="14">
        <f t="shared" si="48"/>
        <v>0</v>
      </c>
      <c r="S242" s="14">
        <f t="shared" si="49"/>
        <v>79.192150925557144</v>
      </c>
      <c r="T242" t="str">
        <f>IF(MOD(C242-Settings!$B$32,Settings!$B$33)&lt;Settings!$B$30,"Up","Down")</f>
        <v>Down</v>
      </c>
      <c r="U242" s="15">
        <f>IF(OR(I242&gt;Settings!$B$30,O242&gt;Settings!$B$37),0,1)</f>
        <v>1</v>
      </c>
      <c r="V242" s="15">
        <f>IF(AND(U242=1,O242&lt;=Settings!$B$36),1,0)</f>
        <v>1</v>
      </c>
    </row>
    <row r="243" spans="1:22" x14ac:dyDescent="0.25">
      <c r="A243">
        <v>2</v>
      </c>
      <c r="B243">
        <v>118</v>
      </c>
      <c r="C243" s="13">
        <f>Arrivals!F243</f>
        <v>7115.937043432561</v>
      </c>
      <c r="D243" s="13">
        <f>Arrivals!J243</f>
        <v>11.672191054490023</v>
      </c>
      <c r="E243" s="14">
        <f t="shared" si="50"/>
        <v>7126.8278490744433</v>
      </c>
      <c r="F243" s="14">
        <f t="shared" si="41"/>
        <v>7126.8278490744433</v>
      </c>
      <c r="G243" s="14">
        <f t="shared" si="42"/>
        <v>7138.5000401289335</v>
      </c>
      <c r="H243" s="13">
        <f>Arrivals!L243</f>
        <v>75</v>
      </c>
      <c r="I243" s="14">
        <f>H243*8/Settings!$B$28+Settings!$B$29</f>
        <v>6.02</v>
      </c>
      <c r="J243" s="14">
        <f t="shared" si="51"/>
        <v>7212.0400000000009</v>
      </c>
      <c r="K243" s="14">
        <f t="shared" si="43"/>
        <v>7212.0400000000009</v>
      </c>
      <c r="L243" s="14">
        <f>MOD(K243-Settings!$B$32,Settings!$B$33)</f>
        <v>12.040000000000873</v>
      </c>
      <c r="M243" s="14">
        <f>IF(L243&lt;Settings!$B$30,IF(Settings!$B$30-L243&gt;=I243,K243,K243+(Settings!$B$30-L243)+Settings!$B$31),K243+(Settings!$B$33-L243))</f>
        <v>7212.0400000000009</v>
      </c>
      <c r="N243" s="14">
        <f t="shared" si="44"/>
        <v>7218.0600000000013</v>
      </c>
      <c r="O243" s="14">
        <f t="shared" si="45"/>
        <v>102.12295656744027</v>
      </c>
      <c r="P243" s="14">
        <f t="shared" si="46"/>
        <v>10.890805641882253</v>
      </c>
      <c r="Q243" s="14">
        <f t="shared" si="47"/>
        <v>73.539959871067367</v>
      </c>
      <c r="R243" s="14">
        <f t="shared" si="48"/>
        <v>0</v>
      </c>
      <c r="S243" s="14">
        <f t="shared" si="49"/>
        <v>84.43076551294962</v>
      </c>
      <c r="T243" t="str">
        <f>IF(MOD(C243-Settings!$B$32,Settings!$B$33)&lt;Settings!$B$30,"Up","Down")</f>
        <v>Down</v>
      </c>
      <c r="U243" s="15">
        <f>IF(OR(I243&gt;Settings!$B$30,O243&gt;Settings!$B$37),0,1)</f>
        <v>1</v>
      </c>
      <c r="V243" s="15">
        <f>IF(AND(U243=1,O243&lt;=Settings!$B$36),1,0)</f>
        <v>1</v>
      </c>
    </row>
    <row r="244" spans="1:22" x14ac:dyDescent="0.25">
      <c r="A244">
        <v>2</v>
      </c>
      <c r="B244">
        <v>119</v>
      </c>
      <c r="C244" s="13">
        <f>Arrivals!F244</f>
        <v>7155.8121702301632</v>
      </c>
      <c r="D244" s="13">
        <f>Arrivals!J244</f>
        <v>20.571498642188878</v>
      </c>
      <c r="E244" s="14">
        <f t="shared" si="50"/>
        <v>7138.5000401289335</v>
      </c>
      <c r="F244" s="14">
        <f t="shared" si="41"/>
        <v>7155.8121702301632</v>
      </c>
      <c r="G244" s="14">
        <f t="shared" si="42"/>
        <v>7176.3836688723522</v>
      </c>
      <c r="H244" s="13">
        <f>Arrivals!L244</f>
        <v>75</v>
      </c>
      <c r="I244" s="14">
        <f>H244*8/Settings!$B$28+Settings!$B$29</f>
        <v>6.02</v>
      </c>
      <c r="J244" s="14">
        <f t="shared" si="51"/>
        <v>7218.0600000000013</v>
      </c>
      <c r="K244" s="14">
        <f t="shared" si="43"/>
        <v>7218.0600000000013</v>
      </c>
      <c r="L244" s="14">
        <f>MOD(K244-Settings!$B$32,Settings!$B$33)</f>
        <v>18.06000000000131</v>
      </c>
      <c r="M244" s="14">
        <f>IF(L244&lt;Settings!$B$30,IF(Settings!$B$30-L244&gt;=I244,K244,K244+(Settings!$B$30-L244)+Settings!$B$31),K244+(Settings!$B$33-L244))</f>
        <v>7218.0600000000013</v>
      </c>
      <c r="N244" s="14">
        <f t="shared" si="44"/>
        <v>7224.0800000000017</v>
      </c>
      <c r="O244" s="14">
        <f t="shared" si="45"/>
        <v>68.267829769838499</v>
      </c>
      <c r="P244" s="14">
        <f t="shared" si="46"/>
        <v>0</v>
      </c>
      <c r="Q244" s="14">
        <f t="shared" si="47"/>
        <v>41.676331127649064</v>
      </c>
      <c r="R244" s="14">
        <f t="shared" si="48"/>
        <v>0</v>
      </c>
      <c r="S244" s="14">
        <f t="shared" si="49"/>
        <v>41.676331127649064</v>
      </c>
      <c r="T244" t="str">
        <f>IF(MOD(C244-Settings!$B$32,Settings!$B$33)&lt;Settings!$B$30,"Up","Down")</f>
        <v>Down</v>
      </c>
      <c r="U244" s="15">
        <f>IF(OR(I244&gt;Settings!$B$30,O244&gt;Settings!$B$37),0,1)</f>
        <v>1</v>
      </c>
      <c r="V244" s="15">
        <f>IF(AND(U244=1,O244&lt;=Settings!$B$36),1,0)</f>
        <v>1</v>
      </c>
    </row>
    <row r="245" spans="1:22" x14ac:dyDescent="0.25">
      <c r="A245">
        <v>2</v>
      </c>
      <c r="B245">
        <v>120</v>
      </c>
      <c r="C245" s="13">
        <f>Arrivals!F245</f>
        <v>7157.0812004334539</v>
      </c>
      <c r="D245" s="13">
        <f>Arrivals!J245</f>
        <v>2.7708418773713848</v>
      </c>
      <c r="E245" s="14">
        <f t="shared" si="50"/>
        <v>7176.3836688723522</v>
      </c>
      <c r="F245" s="14">
        <f t="shared" si="41"/>
        <v>7176.3836688723522</v>
      </c>
      <c r="G245" s="14">
        <f t="shared" si="42"/>
        <v>7179.1545107497241</v>
      </c>
      <c r="H245" s="13">
        <f>Arrivals!L245</f>
        <v>75</v>
      </c>
      <c r="I245" s="14">
        <f>H245*8/Settings!$B$28+Settings!$B$29</f>
        <v>6.02</v>
      </c>
      <c r="J245" s="14">
        <f t="shared" si="51"/>
        <v>7224.0800000000017</v>
      </c>
      <c r="K245" s="14">
        <f t="shared" si="43"/>
        <v>7224.0800000000017</v>
      </c>
      <c r="L245" s="14">
        <f>MOD(K245-Settings!$B$32,Settings!$B$33)</f>
        <v>24.080000000001746</v>
      </c>
      <c r="M245" s="14">
        <f>IF(L245&lt;Settings!$B$30,IF(Settings!$B$30-L245&gt;=I245,K245,K245+(Settings!$B$30-L245)+Settings!$B$31),K245+(Settings!$B$33-L245))</f>
        <v>7224.0800000000017</v>
      </c>
      <c r="N245" s="14">
        <f t="shared" si="44"/>
        <v>7230.1000000000022</v>
      </c>
      <c r="O245" s="14">
        <f t="shared" si="45"/>
        <v>73.018799566548296</v>
      </c>
      <c r="P245" s="14">
        <f t="shared" si="46"/>
        <v>19.302468438898359</v>
      </c>
      <c r="Q245" s="14">
        <f t="shared" si="47"/>
        <v>44.925489250277678</v>
      </c>
      <c r="R245" s="14">
        <f t="shared" si="48"/>
        <v>0</v>
      </c>
      <c r="S245" s="14">
        <f t="shared" si="49"/>
        <v>64.227957689176037</v>
      </c>
      <c r="T245" t="str">
        <f>IF(MOD(C245-Settings!$B$32,Settings!$B$33)&lt;Settings!$B$30,"Up","Down")</f>
        <v>Down</v>
      </c>
      <c r="U245" s="15">
        <f>IF(OR(I245&gt;Settings!$B$30,O245&gt;Settings!$B$37),0,1)</f>
        <v>1</v>
      </c>
      <c r="V245" s="15">
        <f>IF(AND(U245=1,O245&lt;=Settings!$B$36),1,0)</f>
        <v>1</v>
      </c>
    </row>
    <row r="246" spans="1:22" x14ac:dyDescent="0.25">
      <c r="A246">
        <v>3</v>
      </c>
      <c r="B246">
        <v>1</v>
      </c>
      <c r="C246" s="13">
        <f>Arrivals!F246</f>
        <v>127.16801307373443</v>
      </c>
      <c r="D246" s="13">
        <f>Arrivals!J246</f>
        <v>9.619074286901899</v>
      </c>
      <c r="E246" s="14">
        <v>0</v>
      </c>
      <c r="F246" s="14">
        <f t="shared" si="41"/>
        <v>127.16801307373443</v>
      </c>
      <c r="G246" s="14">
        <f t="shared" si="42"/>
        <v>136.78708736063632</v>
      </c>
      <c r="H246" s="13">
        <f>Arrivals!L246</f>
        <v>75</v>
      </c>
      <c r="I246" s="14">
        <f>H246*8/Settings!$B$28+Settings!$B$29</f>
        <v>6.02</v>
      </c>
      <c r="J246" s="14">
        <v>0</v>
      </c>
      <c r="K246" s="14">
        <f t="shared" si="43"/>
        <v>136.78708736063632</v>
      </c>
      <c r="L246" s="14">
        <f>MOD(K246-Settings!$B$32,Settings!$B$33)</f>
        <v>136.78708736063632</v>
      </c>
      <c r="M246" s="14">
        <f>IF(L246&lt;Settings!$B$30,IF(Settings!$B$30-L246&gt;=I246,K246,K246+(Settings!$B$30-L246)+Settings!$B$31),K246+(Settings!$B$33-L246))</f>
        <v>136.78708736063632</v>
      </c>
      <c r="N246" s="14">
        <f t="shared" si="44"/>
        <v>142.80708736063633</v>
      </c>
      <c r="O246" s="14">
        <f t="shared" si="45"/>
        <v>15.639074286901902</v>
      </c>
      <c r="P246" s="14">
        <f t="shared" si="46"/>
        <v>0</v>
      </c>
      <c r="Q246" s="14">
        <f t="shared" si="47"/>
        <v>0</v>
      </c>
      <c r="R246" s="14">
        <f t="shared" si="48"/>
        <v>0</v>
      </c>
      <c r="S246" s="14">
        <f t="shared" si="49"/>
        <v>0</v>
      </c>
      <c r="T246" t="str">
        <f>IF(MOD(C246-Settings!$B$32,Settings!$B$33)&lt;Settings!$B$30,"Up","Down")</f>
        <v>Up</v>
      </c>
      <c r="U246" s="15">
        <f>IF(OR(I246&gt;Settings!$B$30,O246&gt;Settings!$B$37),0,1)</f>
        <v>1</v>
      </c>
      <c r="V246" s="15">
        <f>IF(AND(U246=1,O246&lt;=Settings!$B$36),1,0)</f>
        <v>1</v>
      </c>
    </row>
    <row r="247" spans="1:22" x14ac:dyDescent="0.25">
      <c r="A247">
        <v>3</v>
      </c>
      <c r="B247">
        <v>2</v>
      </c>
      <c r="C247" s="13">
        <f>Arrivals!F247</f>
        <v>175.43163792708586</v>
      </c>
      <c r="D247" s="13">
        <f>Arrivals!J247</f>
        <v>1.5673993331250964</v>
      </c>
      <c r="E247" s="14">
        <f t="shared" ref="E247:E278" si="52">G246</f>
        <v>136.78708736063632</v>
      </c>
      <c r="F247" s="14">
        <f t="shared" si="41"/>
        <v>175.43163792708586</v>
      </c>
      <c r="G247" s="14">
        <f t="shared" si="42"/>
        <v>176.99903726021097</v>
      </c>
      <c r="H247" s="13">
        <f>Arrivals!L247</f>
        <v>75</v>
      </c>
      <c r="I247" s="14">
        <f>H247*8/Settings!$B$28+Settings!$B$29</f>
        <v>6.02</v>
      </c>
      <c r="J247" s="14">
        <f t="shared" ref="J247:J278" si="53">N246</f>
        <v>142.80708736063633</v>
      </c>
      <c r="K247" s="14">
        <f t="shared" si="43"/>
        <v>176.99903726021097</v>
      </c>
      <c r="L247" s="14">
        <f>MOD(K247-Settings!$B$32,Settings!$B$33)</f>
        <v>176.99903726021097</v>
      </c>
      <c r="M247" s="14">
        <f>IF(L247&lt;Settings!$B$30,IF(Settings!$B$30-L247&gt;=I247,K247,K247+(Settings!$B$30-L247)+Settings!$B$31),K247+(Settings!$B$33-L247))</f>
        <v>176.99903726021097</v>
      </c>
      <c r="N247" s="14">
        <f t="shared" si="44"/>
        <v>183.01903726021098</v>
      </c>
      <c r="O247" s="14">
        <f t="shared" si="45"/>
        <v>7.5873993331251199</v>
      </c>
      <c r="P247" s="14">
        <f t="shared" si="46"/>
        <v>0</v>
      </c>
      <c r="Q247" s="14">
        <f t="shared" si="47"/>
        <v>0</v>
      </c>
      <c r="R247" s="14">
        <f t="shared" si="48"/>
        <v>0</v>
      </c>
      <c r="S247" s="14">
        <f t="shared" si="49"/>
        <v>0</v>
      </c>
      <c r="T247" t="str">
        <f>IF(MOD(C247-Settings!$B$32,Settings!$B$33)&lt;Settings!$B$30,"Up","Down")</f>
        <v>Up</v>
      </c>
      <c r="U247" s="15">
        <f>IF(OR(I247&gt;Settings!$B$30,O247&gt;Settings!$B$37),0,1)</f>
        <v>1</v>
      </c>
      <c r="V247" s="15">
        <f>IF(AND(U247=1,O247&lt;=Settings!$B$36),1,0)</f>
        <v>1</v>
      </c>
    </row>
    <row r="248" spans="1:22" x14ac:dyDescent="0.25">
      <c r="A248">
        <v>3</v>
      </c>
      <c r="B248">
        <v>3</v>
      </c>
      <c r="C248" s="13">
        <f>Arrivals!F248</f>
        <v>191.60888120886526</v>
      </c>
      <c r="D248" s="13">
        <f>Arrivals!J248</f>
        <v>35.323704100072575</v>
      </c>
      <c r="E248" s="14">
        <f t="shared" si="52"/>
        <v>176.99903726021097</v>
      </c>
      <c r="F248" s="14">
        <f t="shared" si="41"/>
        <v>191.60888120886526</v>
      </c>
      <c r="G248" s="14">
        <f t="shared" si="42"/>
        <v>226.93258530893783</v>
      </c>
      <c r="H248" s="13">
        <f>Arrivals!L248</f>
        <v>75</v>
      </c>
      <c r="I248" s="14">
        <f>H248*8/Settings!$B$28+Settings!$B$29</f>
        <v>6.02</v>
      </c>
      <c r="J248" s="14">
        <f t="shared" si="53"/>
        <v>183.01903726021098</v>
      </c>
      <c r="K248" s="14">
        <f t="shared" si="43"/>
        <v>226.93258530893783</v>
      </c>
      <c r="L248" s="14">
        <f>MOD(K248-Settings!$B$32,Settings!$B$33)</f>
        <v>226.93258530893783</v>
      </c>
      <c r="M248" s="14">
        <f>IF(L248&lt;Settings!$B$30,IF(Settings!$B$30-L248&gt;=I248,K248,K248+(Settings!$B$30-L248)+Settings!$B$31),K248+(Settings!$B$33-L248))</f>
        <v>226.93258530893783</v>
      </c>
      <c r="N248" s="14">
        <f t="shared" si="44"/>
        <v>232.95258530893784</v>
      </c>
      <c r="O248" s="14">
        <f t="shared" si="45"/>
        <v>41.343704100072586</v>
      </c>
      <c r="P248" s="14">
        <f t="shared" si="46"/>
        <v>0</v>
      </c>
      <c r="Q248" s="14">
        <f t="shared" si="47"/>
        <v>0</v>
      </c>
      <c r="R248" s="14">
        <f t="shared" si="48"/>
        <v>0</v>
      </c>
      <c r="S248" s="14">
        <f t="shared" si="49"/>
        <v>0</v>
      </c>
      <c r="T248" t="str">
        <f>IF(MOD(C248-Settings!$B$32,Settings!$B$33)&lt;Settings!$B$30,"Up","Down")</f>
        <v>Up</v>
      </c>
      <c r="U248" s="15">
        <f>IF(OR(I248&gt;Settings!$B$30,O248&gt;Settings!$B$37),0,1)</f>
        <v>1</v>
      </c>
      <c r="V248" s="15">
        <f>IF(AND(U248=1,O248&lt;=Settings!$B$36),1,0)</f>
        <v>1</v>
      </c>
    </row>
    <row r="249" spans="1:22" x14ac:dyDescent="0.25">
      <c r="A249">
        <v>3</v>
      </c>
      <c r="B249">
        <v>4</v>
      </c>
      <c r="C249" s="13">
        <f>Arrivals!F249</f>
        <v>192.4381233350953</v>
      </c>
      <c r="D249" s="13">
        <f>Arrivals!J249</f>
        <v>15.096418759100843</v>
      </c>
      <c r="E249" s="14">
        <f t="shared" si="52"/>
        <v>226.93258530893783</v>
      </c>
      <c r="F249" s="14">
        <f t="shared" si="41"/>
        <v>226.93258530893783</v>
      </c>
      <c r="G249" s="14">
        <f t="shared" si="42"/>
        <v>242.02900406803866</v>
      </c>
      <c r="H249" s="13">
        <f>Arrivals!L249</f>
        <v>75</v>
      </c>
      <c r="I249" s="14">
        <f>H249*8/Settings!$B$28+Settings!$B$29</f>
        <v>6.02</v>
      </c>
      <c r="J249" s="14">
        <f t="shared" si="53"/>
        <v>232.95258530893784</v>
      </c>
      <c r="K249" s="14">
        <f t="shared" si="43"/>
        <v>242.02900406803866</v>
      </c>
      <c r="L249" s="14">
        <f>MOD(K249-Settings!$B$32,Settings!$B$33)</f>
        <v>242.02900406803866</v>
      </c>
      <c r="M249" s="14">
        <f>IF(L249&lt;Settings!$B$30,IF(Settings!$B$30-L249&gt;=I249,K249,K249+(Settings!$B$30-L249)+Settings!$B$31),K249+(Settings!$B$33-L249))</f>
        <v>242.02900406803866</v>
      </c>
      <c r="N249" s="14">
        <f t="shared" si="44"/>
        <v>248.04900406803867</v>
      </c>
      <c r="O249" s="14">
        <f t="shared" si="45"/>
        <v>55.610880732943372</v>
      </c>
      <c r="P249" s="14">
        <f t="shared" si="46"/>
        <v>34.494461973842533</v>
      </c>
      <c r="Q249" s="14">
        <f t="shared" si="47"/>
        <v>0</v>
      </c>
      <c r="R249" s="14">
        <f t="shared" si="48"/>
        <v>0</v>
      </c>
      <c r="S249" s="14">
        <f t="shared" si="49"/>
        <v>34.494461973842533</v>
      </c>
      <c r="T249" t="str">
        <f>IF(MOD(C249-Settings!$B$32,Settings!$B$33)&lt;Settings!$B$30,"Up","Down")</f>
        <v>Up</v>
      </c>
      <c r="U249" s="15">
        <f>IF(OR(I249&gt;Settings!$B$30,O249&gt;Settings!$B$37),0,1)</f>
        <v>1</v>
      </c>
      <c r="V249" s="15">
        <f>IF(AND(U249=1,O249&lt;=Settings!$B$36),1,0)</f>
        <v>1</v>
      </c>
    </row>
    <row r="250" spans="1:22" x14ac:dyDescent="0.25">
      <c r="A250">
        <v>3</v>
      </c>
      <c r="B250">
        <v>5</v>
      </c>
      <c r="C250" s="13">
        <f>Arrivals!F250</f>
        <v>262.08179495684175</v>
      </c>
      <c r="D250" s="13">
        <f>Arrivals!J250</f>
        <v>3.4391407143431745</v>
      </c>
      <c r="E250" s="14">
        <f t="shared" si="52"/>
        <v>242.02900406803866</v>
      </c>
      <c r="F250" s="14">
        <f t="shared" si="41"/>
        <v>262.08179495684175</v>
      </c>
      <c r="G250" s="14">
        <f t="shared" si="42"/>
        <v>265.52093567118493</v>
      </c>
      <c r="H250" s="13">
        <f>Arrivals!L250</f>
        <v>75</v>
      </c>
      <c r="I250" s="14">
        <f>H250*8/Settings!$B$28+Settings!$B$29</f>
        <v>6.02</v>
      </c>
      <c r="J250" s="14">
        <f t="shared" si="53"/>
        <v>248.04900406803867</v>
      </c>
      <c r="K250" s="14">
        <f t="shared" si="43"/>
        <v>265.52093567118493</v>
      </c>
      <c r="L250" s="14">
        <f>MOD(K250-Settings!$B$32,Settings!$B$33)</f>
        <v>265.52093567118493</v>
      </c>
      <c r="M250" s="14">
        <f>IF(L250&lt;Settings!$B$30,IF(Settings!$B$30-L250&gt;=I250,K250,K250+(Settings!$B$30-L250)+Settings!$B$31),K250+(Settings!$B$33-L250))</f>
        <v>265.52093567118493</v>
      </c>
      <c r="N250" s="14">
        <f t="shared" si="44"/>
        <v>271.54093567118491</v>
      </c>
      <c r="O250" s="14">
        <f t="shared" si="45"/>
        <v>9.4591407143431638</v>
      </c>
      <c r="P250" s="14">
        <f t="shared" si="46"/>
        <v>0</v>
      </c>
      <c r="Q250" s="14">
        <f t="shared" si="47"/>
        <v>0</v>
      </c>
      <c r="R250" s="14">
        <f t="shared" si="48"/>
        <v>0</v>
      </c>
      <c r="S250" s="14">
        <f t="shared" si="49"/>
        <v>0</v>
      </c>
      <c r="T250" t="str">
        <f>IF(MOD(C250-Settings!$B$32,Settings!$B$33)&lt;Settings!$B$30,"Up","Down")</f>
        <v>Up</v>
      </c>
      <c r="U250" s="15">
        <f>IF(OR(I250&gt;Settings!$B$30,O250&gt;Settings!$B$37),0,1)</f>
        <v>1</v>
      </c>
      <c r="V250" s="15">
        <f>IF(AND(U250=1,O250&lt;=Settings!$B$36),1,0)</f>
        <v>1</v>
      </c>
    </row>
    <row r="251" spans="1:22" x14ac:dyDescent="0.25">
      <c r="A251">
        <v>3</v>
      </c>
      <c r="B251">
        <v>6</v>
      </c>
      <c r="C251" s="13">
        <f>Arrivals!F251</f>
        <v>266.51904847070847</v>
      </c>
      <c r="D251" s="13">
        <f>Arrivals!J251</f>
        <v>0.49587153195762174</v>
      </c>
      <c r="E251" s="14">
        <f t="shared" si="52"/>
        <v>265.52093567118493</v>
      </c>
      <c r="F251" s="14">
        <f t="shared" si="41"/>
        <v>266.51904847070847</v>
      </c>
      <c r="G251" s="14">
        <f t="shared" si="42"/>
        <v>267.01492000266609</v>
      </c>
      <c r="H251" s="13">
        <f>Arrivals!L251</f>
        <v>75</v>
      </c>
      <c r="I251" s="14">
        <f>H251*8/Settings!$B$28+Settings!$B$29</f>
        <v>6.02</v>
      </c>
      <c r="J251" s="14">
        <f t="shared" si="53"/>
        <v>271.54093567118491</v>
      </c>
      <c r="K251" s="14">
        <f t="shared" si="43"/>
        <v>271.54093567118491</v>
      </c>
      <c r="L251" s="14">
        <f>MOD(K251-Settings!$B$32,Settings!$B$33)</f>
        <v>271.54093567118491</v>
      </c>
      <c r="M251" s="14">
        <f>IF(L251&lt;Settings!$B$30,IF(Settings!$B$30-L251&gt;=I251,K251,K251+(Settings!$B$30-L251)+Settings!$B$31),K251+(Settings!$B$33-L251))</f>
        <v>271.54093567118491</v>
      </c>
      <c r="N251" s="14">
        <f t="shared" si="44"/>
        <v>277.56093567118489</v>
      </c>
      <c r="O251" s="14">
        <f t="shared" si="45"/>
        <v>11.041887200476424</v>
      </c>
      <c r="P251" s="14">
        <f t="shared" si="46"/>
        <v>0</v>
      </c>
      <c r="Q251" s="14">
        <f t="shared" si="47"/>
        <v>4.5260156685188235</v>
      </c>
      <c r="R251" s="14">
        <f t="shared" si="48"/>
        <v>0</v>
      </c>
      <c r="S251" s="14">
        <f t="shared" si="49"/>
        <v>4.5260156685188235</v>
      </c>
      <c r="T251" t="str">
        <f>IF(MOD(C251-Settings!$B$32,Settings!$B$33)&lt;Settings!$B$30,"Up","Down")</f>
        <v>Up</v>
      </c>
      <c r="U251" s="15">
        <f>IF(OR(I251&gt;Settings!$B$30,O251&gt;Settings!$B$37),0,1)</f>
        <v>1</v>
      </c>
      <c r="V251" s="15">
        <f>IF(AND(U251=1,O251&lt;=Settings!$B$36),1,0)</f>
        <v>1</v>
      </c>
    </row>
    <row r="252" spans="1:22" x14ac:dyDescent="0.25">
      <c r="A252">
        <v>3</v>
      </c>
      <c r="B252">
        <v>7</v>
      </c>
      <c r="C252" s="13">
        <f>Arrivals!F252</f>
        <v>272.86496357121223</v>
      </c>
      <c r="D252" s="13">
        <f>Arrivals!J252</f>
        <v>5.2723703828913893</v>
      </c>
      <c r="E252" s="14">
        <f t="shared" si="52"/>
        <v>267.01492000266609</v>
      </c>
      <c r="F252" s="14">
        <f t="shared" si="41"/>
        <v>272.86496357121223</v>
      </c>
      <c r="G252" s="14">
        <f t="shared" si="42"/>
        <v>278.13733395410361</v>
      </c>
      <c r="H252" s="13">
        <f>Arrivals!L252</f>
        <v>75</v>
      </c>
      <c r="I252" s="14">
        <f>H252*8/Settings!$B$28+Settings!$B$29</f>
        <v>6.02</v>
      </c>
      <c r="J252" s="14">
        <f t="shared" si="53"/>
        <v>277.56093567118489</v>
      </c>
      <c r="K252" s="14">
        <f t="shared" si="43"/>
        <v>278.13733395410361</v>
      </c>
      <c r="L252" s="14">
        <f>MOD(K252-Settings!$B$32,Settings!$B$33)</f>
        <v>278.13733395410361</v>
      </c>
      <c r="M252" s="14">
        <f>IF(L252&lt;Settings!$B$30,IF(Settings!$B$30-L252&gt;=I252,K252,K252+(Settings!$B$30-L252)+Settings!$B$31),K252+(Settings!$B$33-L252))</f>
        <v>278.13733395410361</v>
      </c>
      <c r="N252" s="14">
        <f t="shared" si="44"/>
        <v>284.15733395410359</v>
      </c>
      <c r="O252" s="14">
        <f t="shared" si="45"/>
        <v>11.292370382891363</v>
      </c>
      <c r="P252" s="14">
        <f t="shared" si="46"/>
        <v>0</v>
      </c>
      <c r="Q252" s="14">
        <f t="shared" si="47"/>
        <v>0</v>
      </c>
      <c r="R252" s="14">
        <f t="shared" si="48"/>
        <v>0</v>
      </c>
      <c r="S252" s="14">
        <f t="shared" si="49"/>
        <v>0</v>
      </c>
      <c r="T252" t="str">
        <f>IF(MOD(C252-Settings!$B$32,Settings!$B$33)&lt;Settings!$B$30,"Up","Down")</f>
        <v>Up</v>
      </c>
      <c r="U252" s="15">
        <f>IF(OR(I252&gt;Settings!$B$30,O252&gt;Settings!$B$37),0,1)</f>
        <v>1</v>
      </c>
      <c r="V252" s="15">
        <f>IF(AND(U252=1,O252&lt;=Settings!$B$36),1,0)</f>
        <v>1</v>
      </c>
    </row>
    <row r="253" spans="1:22" x14ac:dyDescent="0.25">
      <c r="A253">
        <v>3</v>
      </c>
      <c r="B253">
        <v>8</v>
      </c>
      <c r="C253" s="13">
        <f>Arrivals!F253</f>
        <v>376.06020693342526</v>
      </c>
      <c r="D253" s="13">
        <f>Arrivals!J253</f>
        <v>19.050026687211961</v>
      </c>
      <c r="E253" s="14">
        <f t="shared" si="52"/>
        <v>278.13733395410361</v>
      </c>
      <c r="F253" s="14">
        <f t="shared" si="41"/>
        <v>376.06020693342526</v>
      </c>
      <c r="G253" s="14">
        <f t="shared" si="42"/>
        <v>395.11023362063725</v>
      </c>
      <c r="H253" s="13">
        <f>Arrivals!L253</f>
        <v>75</v>
      </c>
      <c r="I253" s="14">
        <f>H253*8/Settings!$B$28+Settings!$B$29</f>
        <v>6.02</v>
      </c>
      <c r="J253" s="14">
        <f t="shared" si="53"/>
        <v>284.15733395410359</v>
      </c>
      <c r="K253" s="14">
        <f t="shared" si="43"/>
        <v>395.11023362063725</v>
      </c>
      <c r="L253" s="14">
        <f>MOD(K253-Settings!$B$32,Settings!$B$33)</f>
        <v>395.11023362063725</v>
      </c>
      <c r="M253" s="14">
        <f>IF(L253&lt;Settings!$B$30,IF(Settings!$B$30-L253&gt;=I253,K253,K253+(Settings!$B$30-L253)+Settings!$B$31),K253+(Settings!$B$33-L253))</f>
        <v>395.11023362063725</v>
      </c>
      <c r="N253" s="14">
        <f t="shared" si="44"/>
        <v>401.13023362063723</v>
      </c>
      <c r="O253" s="14">
        <f t="shared" si="45"/>
        <v>25.070026687211964</v>
      </c>
      <c r="P253" s="14">
        <f t="shared" si="46"/>
        <v>0</v>
      </c>
      <c r="Q253" s="14">
        <f t="shared" si="47"/>
        <v>0</v>
      </c>
      <c r="R253" s="14">
        <f t="shared" si="48"/>
        <v>0</v>
      </c>
      <c r="S253" s="14">
        <f t="shared" si="49"/>
        <v>0</v>
      </c>
      <c r="T253" t="str">
        <f>IF(MOD(C253-Settings!$B$32,Settings!$B$33)&lt;Settings!$B$30,"Up","Down")</f>
        <v>Up</v>
      </c>
      <c r="U253" s="15">
        <f>IF(OR(I253&gt;Settings!$B$30,O253&gt;Settings!$B$37),0,1)</f>
        <v>1</v>
      </c>
      <c r="V253" s="15">
        <f>IF(AND(U253=1,O253&lt;=Settings!$B$36),1,0)</f>
        <v>1</v>
      </c>
    </row>
    <row r="254" spans="1:22" x14ac:dyDescent="0.25">
      <c r="A254">
        <v>3</v>
      </c>
      <c r="B254">
        <v>9</v>
      </c>
      <c r="C254" s="13">
        <f>Arrivals!F254</f>
        <v>389.19827662999495</v>
      </c>
      <c r="D254" s="13">
        <f>Arrivals!J254</f>
        <v>0.62463085883067393</v>
      </c>
      <c r="E254" s="14">
        <f t="shared" si="52"/>
        <v>395.11023362063725</v>
      </c>
      <c r="F254" s="14">
        <f t="shared" si="41"/>
        <v>395.11023362063725</v>
      </c>
      <c r="G254" s="14">
        <f t="shared" si="42"/>
        <v>395.73486447946794</v>
      </c>
      <c r="H254" s="13">
        <f>Arrivals!L254</f>
        <v>75</v>
      </c>
      <c r="I254" s="14">
        <f>H254*8/Settings!$B$28+Settings!$B$29</f>
        <v>6.02</v>
      </c>
      <c r="J254" s="14">
        <f t="shared" si="53"/>
        <v>401.13023362063723</v>
      </c>
      <c r="K254" s="14">
        <f t="shared" si="43"/>
        <v>401.13023362063723</v>
      </c>
      <c r="L254" s="14">
        <f>MOD(K254-Settings!$B$32,Settings!$B$33)</f>
        <v>401.13023362063723</v>
      </c>
      <c r="M254" s="14">
        <f>IF(L254&lt;Settings!$B$30,IF(Settings!$B$30-L254&gt;=I254,K254,K254+(Settings!$B$30-L254)+Settings!$B$31),K254+(Settings!$B$33-L254))</f>
        <v>401.13023362063723</v>
      </c>
      <c r="N254" s="14">
        <f t="shared" si="44"/>
        <v>407.15023362063721</v>
      </c>
      <c r="O254" s="14">
        <f t="shared" si="45"/>
        <v>17.951956990642259</v>
      </c>
      <c r="P254" s="14">
        <f t="shared" si="46"/>
        <v>5.9119569906422953</v>
      </c>
      <c r="Q254" s="14">
        <f t="shared" si="47"/>
        <v>5.395369141169283</v>
      </c>
      <c r="R254" s="14">
        <f t="shared" si="48"/>
        <v>0</v>
      </c>
      <c r="S254" s="14">
        <f t="shared" si="49"/>
        <v>11.307326131811578</v>
      </c>
      <c r="T254" t="str">
        <f>IF(MOD(C254-Settings!$B$32,Settings!$B$33)&lt;Settings!$B$30,"Up","Down")</f>
        <v>Up</v>
      </c>
      <c r="U254" s="15">
        <f>IF(OR(I254&gt;Settings!$B$30,O254&gt;Settings!$B$37),0,1)</f>
        <v>1</v>
      </c>
      <c r="V254" s="15">
        <f>IF(AND(U254=1,O254&lt;=Settings!$B$36),1,0)</f>
        <v>1</v>
      </c>
    </row>
    <row r="255" spans="1:22" x14ac:dyDescent="0.25">
      <c r="A255">
        <v>3</v>
      </c>
      <c r="B255">
        <v>10</v>
      </c>
      <c r="C255" s="13">
        <f>Arrivals!F255</f>
        <v>398.07430447498746</v>
      </c>
      <c r="D255" s="13">
        <f>Arrivals!J255</f>
        <v>7.5848908472206489</v>
      </c>
      <c r="E255" s="14">
        <f t="shared" si="52"/>
        <v>395.73486447946794</v>
      </c>
      <c r="F255" s="14">
        <f t="shared" si="41"/>
        <v>398.07430447498746</v>
      </c>
      <c r="G255" s="14">
        <f t="shared" si="42"/>
        <v>405.65919532220812</v>
      </c>
      <c r="H255" s="13">
        <f>Arrivals!L255</f>
        <v>75</v>
      </c>
      <c r="I255" s="14">
        <f>H255*8/Settings!$B$28+Settings!$B$29</f>
        <v>6.02</v>
      </c>
      <c r="J255" s="14">
        <f t="shared" si="53"/>
        <v>407.15023362063721</v>
      </c>
      <c r="K255" s="14">
        <f t="shared" si="43"/>
        <v>407.15023362063721</v>
      </c>
      <c r="L255" s="14">
        <f>MOD(K255-Settings!$B$32,Settings!$B$33)</f>
        <v>407.15023362063721</v>
      </c>
      <c r="M255" s="14">
        <f>IF(L255&lt;Settings!$B$30,IF(Settings!$B$30-L255&gt;=I255,K255,K255+(Settings!$B$30-L255)+Settings!$B$31),K255+(Settings!$B$33-L255))</f>
        <v>407.15023362063721</v>
      </c>
      <c r="N255" s="14">
        <f t="shared" si="44"/>
        <v>413.17023362063719</v>
      </c>
      <c r="O255" s="14">
        <f t="shared" si="45"/>
        <v>15.095929145649734</v>
      </c>
      <c r="P255" s="14">
        <f t="shared" si="46"/>
        <v>0</v>
      </c>
      <c r="Q255" s="14">
        <f t="shared" si="47"/>
        <v>1.4910382984290891</v>
      </c>
      <c r="R255" s="14">
        <f t="shared" si="48"/>
        <v>0</v>
      </c>
      <c r="S255" s="14">
        <f t="shared" si="49"/>
        <v>1.4910382984290891</v>
      </c>
      <c r="T255" t="str">
        <f>IF(MOD(C255-Settings!$B$32,Settings!$B$33)&lt;Settings!$B$30,"Up","Down")</f>
        <v>Up</v>
      </c>
      <c r="U255" s="15">
        <f>IF(OR(I255&gt;Settings!$B$30,O255&gt;Settings!$B$37),0,1)</f>
        <v>1</v>
      </c>
      <c r="V255" s="15">
        <f>IF(AND(U255=1,O255&lt;=Settings!$B$36),1,0)</f>
        <v>1</v>
      </c>
    </row>
    <row r="256" spans="1:22" x14ac:dyDescent="0.25">
      <c r="A256">
        <v>3</v>
      </c>
      <c r="B256">
        <v>11</v>
      </c>
      <c r="C256" s="13">
        <f>Arrivals!F256</f>
        <v>408.57987539706016</v>
      </c>
      <c r="D256" s="13">
        <f>Arrivals!J256</f>
        <v>3.8990626172869272</v>
      </c>
      <c r="E256" s="14">
        <f t="shared" si="52"/>
        <v>405.65919532220812</v>
      </c>
      <c r="F256" s="14">
        <f t="shared" si="41"/>
        <v>408.57987539706016</v>
      </c>
      <c r="G256" s="14">
        <f t="shared" si="42"/>
        <v>412.47893801434708</v>
      </c>
      <c r="H256" s="13">
        <f>Arrivals!L256</f>
        <v>75</v>
      </c>
      <c r="I256" s="14">
        <f>H256*8/Settings!$B$28+Settings!$B$29</f>
        <v>6.02</v>
      </c>
      <c r="J256" s="14">
        <f t="shared" si="53"/>
        <v>413.17023362063719</v>
      </c>
      <c r="K256" s="14">
        <f t="shared" si="43"/>
        <v>413.17023362063719</v>
      </c>
      <c r="L256" s="14">
        <f>MOD(K256-Settings!$B$32,Settings!$B$33)</f>
        <v>413.17023362063719</v>
      </c>
      <c r="M256" s="14">
        <f>IF(L256&lt;Settings!$B$30,IF(Settings!$B$30-L256&gt;=I256,K256,K256+(Settings!$B$30-L256)+Settings!$B$31),K256+(Settings!$B$33-L256))</f>
        <v>413.17023362063719</v>
      </c>
      <c r="N256" s="14">
        <f t="shared" si="44"/>
        <v>419.19023362063717</v>
      </c>
      <c r="O256" s="14">
        <f t="shared" si="45"/>
        <v>10.610358223577009</v>
      </c>
      <c r="P256" s="14">
        <f t="shared" si="46"/>
        <v>0</v>
      </c>
      <c r="Q256" s="14">
        <f t="shared" si="47"/>
        <v>0.69129560629011166</v>
      </c>
      <c r="R256" s="14">
        <f t="shared" si="48"/>
        <v>0</v>
      </c>
      <c r="S256" s="14">
        <f t="shared" si="49"/>
        <v>0.69129560629011166</v>
      </c>
      <c r="T256" t="str">
        <f>IF(MOD(C256-Settings!$B$32,Settings!$B$33)&lt;Settings!$B$30,"Up","Down")</f>
        <v>Up</v>
      </c>
      <c r="U256" s="15">
        <f>IF(OR(I256&gt;Settings!$B$30,O256&gt;Settings!$B$37),0,1)</f>
        <v>1</v>
      </c>
      <c r="V256" s="15">
        <f>IF(AND(U256=1,O256&lt;=Settings!$B$36),1,0)</f>
        <v>1</v>
      </c>
    </row>
    <row r="257" spans="1:22" x14ac:dyDescent="0.25">
      <c r="A257">
        <v>3</v>
      </c>
      <c r="B257">
        <v>12</v>
      </c>
      <c r="C257" s="13">
        <f>Arrivals!F257</f>
        <v>457.26472872378042</v>
      </c>
      <c r="D257" s="13">
        <f>Arrivals!J257</f>
        <v>9.166356240299919</v>
      </c>
      <c r="E257" s="14">
        <f t="shared" si="52"/>
        <v>412.47893801434708</v>
      </c>
      <c r="F257" s="14">
        <f t="shared" si="41"/>
        <v>457.26472872378042</v>
      </c>
      <c r="G257" s="14">
        <f t="shared" si="42"/>
        <v>466.43108496408036</v>
      </c>
      <c r="H257" s="13">
        <f>Arrivals!L257</f>
        <v>75</v>
      </c>
      <c r="I257" s="14">
        <f>H257*8/Settings!$B$28+Settings!$B$29</f>
        <v>6.02</v>
      </c>
      <c r="J257" s="14">
        <f t="shared" si="53"/>
        <v>419.19023362063717</v>
      </c>
      <c r="K257" s="14">
        <f t="shared" si="43"/>
        <v>466.43108496408036</v>
      </c>
      <c r="L257" s="14">
        <f>MOD(K257-Settings!$B$32,Settings!$B$33)</f>
        <v>466.43108496408036</v>
      </c>
      <c r="M257" s="14">
        <f>IF(L257&lt;Settings!$B$30,IF(Settings!$B$30-L257&gt;=I257,K257,K257+(Settings!$B$30-L257)+Settings!$B$31),K257+(Settings!$B$33-L257))</f>
        <v>466.43108496408036</v>
      </c>
      <c r="N257" s="14">
        <f t="shared" si="44"/>
        <v>472.45108496408034</v>
      </c>
      <c r="O257" s="14">
        <f t="shared" si="45"/>
        <v>15.186356240299915</v>
      </c>
      <c r="P257" s="14">
        <f t="shared" si="46"/>
        <v>0</v>
      </c>
      <c r="Q257" s="14">
        <f t="shared" si="47"/>
        <v>0</v>
      </c>
      <c r="R257" s="14">
        <f t="shared" si="48"/>
        <v>0</v>
      </c>
      <c r="S257" s="14">
        <f t="shared" si="49"/>
        <v>0</v>
      </c>
      <c r="T257" t="str">
        <f>IF(MOD(C257-Settings!$B$32,Settings!$B$33)&lt;Settings!$B$30,"Up","Down")</f>
        <v>Up</v>
      </c>
      <c r="U257" s="15">
        <f>IF(OR(I257&gt;Settings!$B$30,O257&gt;Settings!$B$37),0,1)</f>
        <v>1</v>
      </c>
      <c r="V257" s="15">
        <f>IF(AND(U257=1,O257&lt;=Settings!$B$36),1,0)</f>
        <v>1</v>
      </c>
    </row>
    <row r="258" spans="1:22" x14ac:dyDescent="0.25">
      <c r="A258">
        <v>3</v>
      </c>
      <c r="B258">
        <v>13</v>
      </c>
      <c r="C258" s="13">
        <f>Arrivals!F258</f>
        <v>566.01819043361434</v>
      </c>
      <c r="D258" s="13">
        <f>Arrivals!J258</f>
        <v>3.2207587593196951</v>
      </c>
      <c r="E258" s="14">
        <f t="shared" si="52"/>
        <v>466.43108496408036</v>
      </c>
      <c r="F258" s="14">
        <f t="shared" si="41"/>
        <v>566.01819043361434</v>
      </c>
      <c r="G258" s="14">
        <f t="shared" si="42"/>
        <v>569.238949192934</v>
      </c>
      <c r="H258" s="13">
        <f>Arrivals!L258</f>
        <v>75</v>
      </c>
      <c r="I258" s="14">
        <f>H258*8/Settings!$B$28+Settings!$B$29</f>
        <v>6.02</v>
      </c>
      <c r="J258" s="14">
        <f t="shared" si="53"/>
        <v>472.45108496408034</v>
      </c>
      <c r="K258" s="14">
        <f t="shared" si="43"/>
        <v>569.238949192934</v>
      </c>
      <c r="L258" s="14">
        <f>MOD(K258-Settings!$B$32,Settings!$B$33)</f>
        <v>569.238949192934</v>
      </c>
      <c r="M258" s="14">
        <f>IF(L258&lt;Settings!$B$30,IF(Settings!$B$30-L258&gt;=I258,K258,K258+(Settings!$B$30-L258)+Settings!$B$31),K258+(Settings!$B$33-L258))</f>
        <v>569.238949192934</v>
      </c>
      <c r="N258" s="14">
        <f t="shared" si="44"/>
        <v>575.25894919293398</v>
      </c>
      <c r="O258" s="14">
        <f t="shared" si="45"/>
        <v>9.2407587593196467</v>
      </c>
      <c r="P258" s="14">
        <f t="shared" si="46"/>
        <v>0</v>
      </c>
      <c r="Q258" s="14">
        <f t="shared" si="47"/>
        <v>0</v>
      </c>
      <c r="R258" s="14">
        <f t="shared" si="48"/>
        <v>0</v>
      </c>
      <c r="S258" s="14">
        <f t="shared" si="49"/>
        <v>0</v>
      </c>
      <c r="T258" t="str">
        <f>IF(MOD(C258-Settings!$B$32,Settings!$B$33)&lt;Settings!$B$30,"Up","Down")</f>
        <v>Up</v>
      </c>
      <c r="U258" s="15">
        <f>IF(OR(I258&gt;Settings!$B$30,O258&gt;Settings!$B$37),0,1)</f>
        <v>1</v>
      </c>
      <c r="V258" s="15">
        <f>IF(AND(U258=1,O258&lt;=Settings!$B$36),1,0)</f>
        <v>1</v>
      </c>
    </row>
    <row r="259" spans="1:22" x14ac:dyDescent="0.25">
      <c r="A259">
        <v>3</v>
      </c>
      <c r="B259">
        <v>14</v>
      </c>
      <c r="C259" s="13">
        <f>Arrivals!F259</f>
        <v>606.53237754063969</v>
      </c>
      <c r="D259" s="13">
        <f>Arrivals!J259</f>
        <v>4.144623330676926</v>
      </c>
      <c r="E259" s="14">
        <f t="shared" si="52"/>
        <v>569.238949192934</v>
      </c>
      <c r="F259" s="14">
        <f t="shared" si="41"/>
        <v>606.53237754063969</v>
      </c>
      <c r="G259" s="14">
        <f t="shared" si="42"/>
        <v>610.67700087131664</v>
      </c>
      <c r="H259" s="13">
        <f>Arrivals!L259</f>
        <v>75</v>
      </c>
      <c r="I259" s="14">
        <f>H259*8/Settings!$B$28+Settings!$B$29</f>
        <v>6.02</v>
      </c>
      <c r="J259" s="14">
        <f t="shared" si="53"/>
        <v>575.25894919293398</v>
      </c>
      <c r="K259" s="14">
        <f t="shared" si="43"/>
        <v>610.67700087131664</v>
      </c>
      <c r="L259" s="14">
        <f>MOD(K259-Settings!$B$32,Settings!$B$33)</f>
        <v>610.67700087131664</v>
      </c>
      <c r="M259" s="14">
        <f>IF(L259&lt;Settings!$B$30,IF(Settings!$B$30-L259&gt;=I259,K259,K259+(Settings!$B$30-L259)+Settings!$B$31),K259+(Settings!$B$33-L259))</f>
        <v>720</v>
      </c>
      <c r="N259" s="14">
        <f t="shared" si="44"/>
        <v>726.02</v>
      </c>
      <c r="O259" s="14">
        <f t="shared" si="45"/>
        <v>119.4876224593603</v>
      </c>
      <c r="P259" s="14">
        <f t="shared" si="46"/>
        <v>0</v>
      </c>
      <c r="Q259" s="14">
        <f t="shared" si="47"/>
        <v>0</v>
      </c>
      <c r="R259" s="14">
        <f t="shared" si="48"/>
        <v>109.32299912868336</v>
      </c>
      <c r="S259" s="14">
        <f t="shared" si="49"/>
        <v>109.32299912868336</v>
      </c>
      <c r="T259" t="str">
        <f>IF(MOD(C259-Settings!$B$32,Settings!$B$33)&lt;Settings!$B$30,"Up","Down")</f>
        <v>Down</v>
      </c>
      <c r="U259" s="15">
        <f>IF(OR(I259&gt;Settings!$B$30,O259&gt;Settings!$B$37),0,1)</f>
        <v>1</v>
      </c>
      <c r="V259" s="15">
        <f>IF(AND(U259=1,O259&lt;=Settings!$B$36),1,0)</f>
        <v>1</v>
      </c>
    </row>
    <row r="260" spans="1:22" x14ac:dyDescent="0.25">
      <c r="A260">
        <v>3</v>
      </c>
      <c r="B260">
        <v>15</v>
      </c>
      <c r="C260" s="13">
        <f>Arrivals!F260</f>
        <v>666.38409103180538</v>
      </c>
      <c r="D260" s="13">
        <f>Arrivals!J260</f>
        <v>8.9488987008162919</v>
      </c>
      <c r="E260" s="14">
        <f t="shared" si="52"/>
        <v>610.67700087131664</v>
      </c>
      <c r="F260" s="14">
        <f t="shared" si="41"/>
        <v>666.38409103180538</v>
      </c>
      <c r="G260" s="14">
        <f t="shared" si="42"/>
        <v>675.33298973262163</v>
      </c>
      <c r="H260" s="13">
        <f>Arrivals!L260</f>
        <v>75</v>
      </c>
      <c r="I260" s="14">
        <f>H260*8/Settings!$B$28+Settings!$B$29</f>
        <v>6.02</v>
      </c>
      <c r="J260" s="14">
        <f t="shared" si="53"/>
        <v>726.02</v>
      </c>
      <c r="K260" s="14">
        <f t="shared" si="43"/>
        <v>726.02</v>
      </c>
      <c r="L260" s="14">
        <f>MOD(K260-Settings!$B$32,Settings!$B$33)</f>
        <v>6.0199999999999818</v>
      </c>
      <c r="M260" s="14">
        <f>IF(L260&lt;Settings!$B$30,IF(Settings!$B$30-L260&gt;=I260,K260,K260+(Settings!$B$30-L260)+Settings!$B$31),K260+(Settings!$B$33-L260))</f>
        <v>726.02</v>
      </c>
      <c r="N260" s="14">
        <f t="shared" si="44"/>
        <v>732.04</v>
      </c>
      <c r="O260" s="14">
        <f t="shared" si="45"/>
        <v>65.655908968194581</v>
      </c>
      <c r="P260" s="14">
        <f t="shared" si="46"/>
        <v>0</v>
      </c>
      <c r="Q260" s="14">
        <f t="shared" si="47"/>
        <v>50.687010267378355</v>
      </c>
      <c r="R260" s="14">
        <f t="shared" si="48"/>
        <v>0</v>
      </c>
      <c r="S260" s="14">
        <f t="shared" si="49"/>
        <v>50.687010267378355</v>
      </c>
      <c r="T260" t="str">
        <f>IF(MOD(C260-Settings!$B$32,Settings!$B$33)&lt;Settings!$B$30,"Up","Down")</f>
        <v>Down</v>
      </c>
      <c r="U260" s="15">
        <f>IF(OR(I260&gt;Settings!$B$30,O260&gt;Settings!$B$37),0,1)</f>
        <v>1</v>
      </c>
      <c r="V260" s="15">
        <f>IF(AND(U260=1,O260&lt;=Settings!$B$36),1,0)</f>
        <v>1</v>
      </c>
    </row>
    <row r="261" spans="1:22" x14ac:dyDescent="0.25">
      <c r="A261">
        <v>3</v>
      </c>
      <c r="B261">
        <v>16</v>
      </c>
      <c r="C261" s="13">
        <f>Arrivals!F261</f>
        <v>749.68987465862335</v>
      </c>
      <c r="D261" s="13">
        <f>Arrivals!J261</f>
        <v>0.68161069731961121</v>
      </c>
      <c r="E261" s="14">
        <f t="shared" si="52"/>
        <v>675.33298973262163</v>
      </c>
      <c r="F261" s="14">
        <f t="shared" si="41"/>
        <v>749.68987465862335</v>
      </c>
      <c r="G261" s="14">
        <f t="shared" si="42"/>
        <v>750.37148535594292</v>
      </c>
      <c r="H261" s="13">
        <f>Arrivals!L261</f>
        <v>75</v>
      </c>
      <c r="I261" s="14">
        <f>H261*8/Settings!$B$28+Settings!$B$29</f>
        <v>6.02</v>
      </c>
      <c r="J261" s="14">
        <f t="shared" si="53"/>
        <v>732.04</v>
      </c>
      <c r="K261" s="14">
        <f t="shared" si="43"/>
        <v>750.37148535594292</v>
      </c>
      <c r="L261" s="14">
        <f>MOD(K261-Settings!$B$32,Settings!$B$33)</f>
        <v>30.371485355942923</v>
      </c>
      <c r="M261" s="14">
        <f>IF(L261&lt;Settings!$B$30,IF(Settings!$B$30-L261&gt;=I261,K261,K261+(Settings!$B$30-L261)+Settings!$B$31),K261+(Settings!$B$33-L261))</f>
        <v>750.37148535594292</v>
      </c>
      <c r="N261" s="14">
        <f t="shared" si="44"/>
        <v>756.3914853559429</v>
      </c>
      <c r="O261" s="14">
        <f t="shared" si="45"/>
        <v>6.7016106973195519</v>
      </c>
      <c r="P261" s="14">
        <f t="shared" si="46"/>
        <v>0</v>
      </c>
      <c r="Q261" s="14">
        <f t="shared" si="47"/>
        <v>0</v>
      </c>
      <c r="R261" s="14">
        <f t="shared" si="48"/>
        <v>0</v>
      </c>
      <c r="S261" s="14">
        <f t="shared" si="49"/>
        <v>0</v>
      </c>
      <c r="T261" t="str">
        <f>IF(MOD(C261-Settings!$B$32,Settings!$B$33)&lt;Settings!$B$30,"Up","Down")</f>
        <v>Up</v>
      </c>
      <c r="U261" s="15">
        <f>IF(OR(I261&gt;Settings!$B$30,O261&gt;Settings!$B$37),0,1)</f>
        <v>1</v>
      </c>
      <c r="V261" s="15">
        <f>IF(AND(U261=1,O261&lt;=Settings!$B$36),1,0)</f>
        <v>1</v>
      </c>
    </row>
    <row r="262" spans="1:22" x14ac:dyDescent="0.25">
      <c r="A262">
        <v>3</v>
      </c>
      <c r="B262">
        <v>17</v>
      </c>
      <c r="C262" s="13">
        <f>Arrivals!F262</f>
        <v>764.03873090477555</v>
      </c>
      <c r="D262" s="13">
        <f>Arrivals!J262</f>
        <v>0.56705301415478893</v>
      </c>
      <c r="E262" s="14">
        <f t="shared" si="52"/>
        <v>750.37148535594292</v>
      </c>
      <c r="F262" s="14">
        <f t="shared" ref="F262:F325" si="54">MAX(C262,E262)</f>
        <v>764.03873090477555</v>
      </c>
      <c r="G262" s="14">
        <f t="shared" ref="G262:G325" si="55">F262+D262</f>
        <v>764.60578391893034</v>
      </c>
      <c r="H262" s="13">
        <f>Arrivals!L262</f>
        <v>75</v>
      </c>
      <c r="I262" s="14">
        <f>H262*8/Settings!$B$28+Settings!$B$29</f>
        <v>6.02</v>
      </c>
      <c r="J262" s="14">
        <f t="shared" si="53"/>
        <v>756.3914853559429</v>
      </c>
      <c r="K262" s="14">
        <f t="shared" ref="K262:K325" si="56">MAX(G262,J262)</f>
        <v>764.60578391893034</v>
      </c>
      <c r="L262" s="14">
        <f>MOD(K262-Settings!$B$32,Settings!$B$33)</f>
        <v>44.605783918930342</v>
      </c>
      <c r="M262" s="14">
        <f>IF(L262&lt;Settings!$B$30,IF(Settings!$B$30-L262&gt;=I262,K262,K262+(Settings!$B$30-L262)+Settings!$B$31),K262+(Settings!$B$33-L262))</f>
        <v>764.60578391893034</v>
      </c>
      <c r="N262" s="14">
        <f t="shared" ref="N262:N325" si="57">M262+I262</f>
        <v>770.62578391893032</v>
      </c>
      <c r="O262" s="14">
        <f t="shared" ref="O262:O325" si="58">N262-C262</f>
        <v>6.5870530141547761</v>
      </c>
      <c r="P262" s="14">
        <f t="shared" ref="P262:P325" si="59">F262-C262</f>
        <v>0</v>
      </c>
      <c r="Q262" s="14">
        <f t="shared" ref="Q262:Q325" si="60">K262-G262</f>
        <v>0</v>
      </c>
      <c r="R262" s="14">
        <f t="shared" ref="R262:R325" si="61">M262-K262</f>
        <v>0</v>
      </c>
      <c r="S262" s="14">
        <f t="shared" ref="S262:S325" si="62">P262+Q262+R262</f>
        <v>0</v>
      </c>
      <c r="T262" t="str">
        <f>IF(MOD(C262-Settings!$B$32,Settings!$B$33)&lt;Settings!$B$30,"Up","Down")</f>
        <v>Up</v>
      </c>
      <c r="U262" s="15">
        <f>IF(OR(I262&gt;Settings!$B$30,O262&gt;Settings!$B$37),0,1)</f>
        <v>1</v>
      </c>
      <c r="V262" s="15">
        <f>IF(AND(U262=1,O262&lt;=Settings!$B$36),1,0)</f>
        <v>1</v>
      </c>
    </row>
    <row r="263" spans="1:22" x14ac:dyDescent="0.25">
      <c r="A263">
        <v>3</v>
      </c>
      <c r="B263">
        <v>18</v>
      </c>
      <c r="C263" s="13">
        <f>Arrivals!F263</f>
        <v>887.07019613803459</v>
      </c>
      <c r="D263" s="13">
        <f>Arrivals!J263</f>
        <v>15.813234138305059</v>
      </c>
      <c r="E263" s="14">
        <f t="shared" si="52"/>
        <v>764.60578391893034</v>
      </c>
      <c r="F263" s="14">
        <f t="shared" si="54"/>
        <v>887.07019613803459</v>
      </c>
      <c r="G263" s="14">
        <f t="shared" si="55"/>
        <v>902.8834302763396</v>
      </c>
      <c r="H263" s="13">
        <f>Arrivals!L263</f>
        <v>75</v>
      </c>
      <c r="I263" s="14">
        <f>H263*8/Settings!$B$28+Settings!$B$29</f>
        <v>6.02</v>
      </c>
      <c r="J263" s="14">
        <f t="shared" si="53"/>
        <v>770.62578391893032</v>
      </c>
      <c r="K263" s="14">
        <f t="shared" si="56"/>
        <v>902.8834302763396</v>
      </c>
      <c r="L263" s="14">
        <f>MOD(K263-Settings!$B$32,Settings!$B$33)</f>
        <v>182.8834302763396</v>
      </c>
      <c r="M263" s="14">
        <f>IF(L263&lt;Settings!$B$30,IF(Settings!$B$30-L263&gt;=I263,K263,K263+(Settings!$B$30-L263)+Settings!$B$31),K263+(Settings!$B$33-L263))</f>
        <v>902.8834302763396</v>
      </c>
      <c r="N263" s="14">
        <f t="shared" si="57"/>
        <v>908.90343027633958</v>
      </c>
      <c r="O263" s="14">
        <f t="shared" si="58"/>
        <v>21.833234138304988</v>
      </c>
      <c r="P263" s="14">
        <f t="shared" si="59"/>
        <v>0</v>
      </c>
      <c r="Q263" s="14">
        <f t="shared" si="60"/>
        <v>0</v>
      </c>
      <c r="R263" s="14">
        <f t="shared" si="61"/>
        <v>0</v>
      </c>
      <c r="S263" s="14">
        <f t="shared" si="62"/>
        <v>0</v>
      </c>
      <c r="T263" t="str">
        <f>IF(MOD(C263-Settings!$B$32,Settings!$B$33)&lt;Settings!$B$30,"Up","Down")</f>
        <v>Up</v>
      </c>
      <c r="U263" s="15">
        <f>IF(OR(I263&gt;Settings!$B$30,O263&gt;Settings!$B$37),0,1)</f>
        <v>1</v>
      </c>
      <c r="V263" s="15">
        <f>IF(AND(U263=1,O263&lt;=Settings!$B$36),1,0)</f>
        <v>1</v>
      </c>
    </row>
    <row r="264" spans="1:22" x14ac:dyDescent="0.25">
      <c r="A264">
        <v>3</v>
      </c>
      <c r="B264">
        <v>19</v>
      </c>
      <c r="C264" s="13">
        <f>Arrivals!F264</f>
        <v>927.1001541368372</v>
      </c>
      <c r="D264" s="13">
        <f>Arrivals!J264</f>
        <v>3.159512371182589</v>
      </c>
      <c r="E264" s="14">
        <f t="shared" si="52"/>
        <v>902.8834302763396</v>
      </c>
      <c r="F264" s="14">
        <f t="shared" si="54"/>
        <v>927.1001541368372</v>
      </c>
      <c r="G264" s="14">
        <f t="shared" si="55"/>
        <v>930.25966650801979</v>
      </c>
      <c r="H264" s="13">
        <f>Arrivals!L264</f>
        <v>75</v>
      </c>
      <c r="I264" s="14">
        <f>H264*8/Settings!$B$28+Settings!$B$29</f>
        <v>6.02</v>
      </c>
      <c r="J264" s="14">
        <f t="shared" si="53"/>
        <v>908.90343027633958</v>
      </c>
      <c r="K264" s="14">
        <f t="shared" si="56"/>
        <v>930.25966650801979</v>
      </c>
      <c r="L264" s="14">
        <f>MOD(K264-Settings!$B$32,Settings!$B$33)</f>
        <v>210.25966650801979</v>
      </c>
      <c r="M264" s="14">
        <f>IF(L264&lt;Settings!$B$30,IF(Settings!$B$30-L264&gt;=I264,K264,K264+(Settings!$B$30-L264)+Settings!$B$31),K264+(Settings!$B$33-L264))</f>
        <v>930.25966650801979</v>
      </c>
      <c r="N264" s="14">
        <f t="shared" si="57"/>
        <v>936.27966650801977</v>
      </c>
      <c r="O264" s="14">
        <f t="shared" si="58"/>
        <v>9.1795123711825681</v>
      </c>
      <c r="P264" s="14">
        <f t="shared" si="59"/>
        <v>0</v>
      </c>
      <c r="Q264" s="14">
        <f t="shared" si="60"/>
        <v>0</v>
      </c>
      <c r="R264" s="14">
        <f t="shared" si="61"/>
        <v>0</v>
      </c>
      <c r="S264" s="14">
        <f t="shared" si="62"/>
        <v>0</v>
      </c>
      <c r="T264" t="str">
        <f>IF(MOD(C264-Settings!$B$32,Settings!$B$33)&lt;Settings!$B$30,"Up","Down")</f>
        <v>Up</v>
      </c>
      <c r="U264" s="15">
        <f>IF(OR(I264&gt;Settings!$B$30,O264&gt;Settings!$B$37),0,1)</f>
        <v>1</v>
      </c>
      <c r="V264" s="15">
        <f>IF(AND(U264=1,O264&lt;=Settings!$B$36),1,0)</f>
        <v>1</v>
      </c>
    </row>
    <row r="265" spans="1:22" x14ac:dyDescent="0.25">
      <c r="A265">
        <v>3</v>
      </c>
      <c r="B265">
        <v>20</v>
      </c>
      <c r="C265" s="13">
        <f>Arrivals!F265</f>
        <v>949.00550691279761</v>
      </c>
      <c r="D265" s="13">
        <f>Arrivals!J265</f>
        <v>9.2171179460450734</v>
      </c>
      <c r="E265" s="14">
        <f t="shared" si="52"/>
        <v>930.25966650801979</v>
      </c>
      <c r="F265" s="14">
        <f t="shared" si="54"/>
        <v>949.00550691279761</v>
      </c>
      <c r="G265" s="14">
        <f t="shared" si="55"/>
        <v>958.22262485884266</v>
      </c>
      <c r="H265" s="13">
        <f>Arrivals!L265</f>
        <v>75</v>
      </c>
      <c r="I265" s="14">
        <f>H265*8/Settings!$B$28+Settings!$B$29</f>
        <v>6.02</v>
      </c>
      <c r="J265" s="14">
        <f t="shared" si="53"/>
        <v>936.27966650801977</v>
      </c>
      <c r="K265" s="14">
        <f t="shared" si="56"/>
        <v>958.22262485884266</v>
      </c>
      <c r="L265" s="14">
        <f>MOD(K265-Settings!$B$32,Settings!$B$33)</f>
        <v>238.22262485884266</v>
      </c>
      <c r="M265" s="14">
        <f>IF(L265&lt;Settings!$B$30,IF(Settings!$B$30-L265&gt;=I265,K265,K265+(Settings!$B$30-L265)+Settings!$B$31),K265+(Settings!$B$33-L265))</f>
        <v>958.22262485884266</v>
      </c>
      <c r="N265" s="14">
        <f t="shared" si="57"/>
        <v>964.24262485884265</v>
      </c>
      <c r="O265" s="14">
        <f t="shared" si="58"/>
        <v>15.237117946045032</v>
      </c>
      <c r="P265" s="14">
        <f t="shared" si="59"/>
        <v>0</v>
      </c>
      <c r="Q265" s="14">
        <f t="shared" si="60"/>
        <v>0</v>
      </c>
      <c r="R265" s="14">
        <f t="shared" si="61"/>
        <v>0</v>
      </c>
      <c r="S265" s="14">
        <f t="shared" si="62"/>
        <v>0</v>
      </c>
      <c r="T265" t="str">
        <f>IF(MOD(C265-Settings!$B$32,Settings!$B$33)&lt;Settings!$B$30,"Up","Down")</f>
        <v>Up</v>
      </c>
      <c r="U265" s="15">
        <f>IF(OR(I265&gt;Settings!$B$30,O265&gt;Settings!$B$37),0,1)</f>
        <v>1</v>
      </c>
      <c r="V265" s="15">
        <f>IF(AND(U265=1,O265&lt;=Settings!$B$36),1,0)</f>
        <v>1</v>
      </c>
    </row>
    <row r="266" spans="1:22" x14ac:dyDescent="0.25">
      <c r="A266">
        <v>3</v>
      </c>
      <c r="B266">
        <v>21</v>
      </c>
      <c r="C266" s="13">
        <f>Arrivals!F266</f>
        <v>1016.9459417770473</v>
      </c>
      <c r="D266" s="13">
        <f>Arrivals!J266</f>
        <v>4.0501694984355225</v>
      </c>
      <c r="E266" s="14">
        <f t="shared" si="52"/>
        <v>958.22262485884266</v>
      </c>
      <c r="F266" s="14">
        <f t="shared" si="54"/>
        <v>1016.9459417770473</v>
      </c>
      <c r="G266" s="14">
        <f t="shared" si="55"/>
        <v>1020.9961112754828</v>
      </c>
      <c r="H266" s="13">
        <f>Arrivals!L266</f>
        <v>75</v>
      </c>
      <c r="I266" s="14">
        <f>H266*8/Settings!$B$28+Settings!$B$29</f>
        <v>6.02</v>
      </c>
      <c r="J266" s="14">
        <f t="shared" si="53"/>
        <v>964.24262485884265</v>
      </c>
      <c r="K266" s="14">
        <f t="shared" si="56"/>
        <v>1020.9961112754828</v>
      </c>
      <c r="L266" s="14">
        <f>MOD(K266-Settings!$B$32,Settings!$B$33)</f>
        <v>300.9961112754828</v>
      </c>
      <c r="M266" s="14">
        <f>IF(L266&lt;Settings!$B$30,IF(Settings!$B$30-L266&gt;=I266,K266,K266+(Settings!$B$30-L266)+Settings!$B$31),K266+(Settings!$B$33-L266))</f>
        <v>1020.9961112754828</v>
      </c>
      <c r="N266" s="14">
        <f t="shared" si="57"/>
        <v>1027.0161112754829</v>
      </c>
      <c r="O266" s="14">
        <f t="shared" si="58"/>
        <v>10.070169498435575</v>
      </c>
      <c r="P266" s="14">
        <f t="shared" si="59"/>
        <v>0</v>
      </c>
      <c r="Q266" s="14">
        <f t="shared" si="60"/>
        <v>0</v>
      </c>
      <c r="R266" s="14">
        <f t="shared" si="61"/>
        <v>0</v>
      </c>
      <c r="S266" s="14">
        <f t="shared" si="62"/>
        <v>0</v>
      </c>
      <c r="T266" t="str">
        <f>IF(MOD(C266-Settings!$B$32,Settings!$B$33)&lt;Settings!$B$30,"Up","Down")</f>
        <v>Up</v>
      </c>
      <c r="U266" s="15">
        <f>IF(OR(I266&gt;Settings!$B$30,O266&gt;Settings!$B$37),0,1)</f>
        <v>1</v>
      </c>
      <c r="V266" s="15">
        <f>IF(AND(U266=1,O266&lt;=Settings!$B$36),1,0)</f>
        <v>1</v>
      </c>
    </row>
    <row r="267" spans="1:22" x14ac:dyDescent="0.25">
      <c r="A267">
        <v>3</v>
      </c>
      <c r="B267">
        <v>22</v>
      </c>
      <c r="C267" s="13">
        <f>Arrivals!F267</f>
        <v>1055.3483600928139</v>
      </c>
      <c r="D267" s="13">
        <f>Arrivals!J267</f>
        <v>8.3503251131715182</v>
      </c>
      <c r="E267" s="14">
        <f t="shared" si="52"/>
        <v>1020.9961112754828</v>
      </c>
      <c r="F267" s="14">
        <f t="shared" si="54"/>
        <v>1055.3483600928139</v>
      </c>
      <c r="G267" s="14">
        <f t="shared" si="55"/>
        <v>1063.6986852059854</v>
      </c>
      <c r="H267" s="13">
        <f>Arrivals!L267</f>
        <v>75</v>
      </c>
      <c r="I267" s="14">
        <f>H267*8/Settings!$B$28+Settings!$B$29</f>
        <v>6.02</v>
      </c>
      <c r="J267" s="14">
        <f t="shared" si="53"/>
        <v>1027.0161112754829</v>
      </c>
      <c r="K267" s="14">
        <f t="shared" si="56"/>
        <v>1063.6986852059854</v>
      </c>
      <c r="L267" s="14">
        <f>MOD(K267-Settings!$B$32,Settings!$B$33)</f>
        <v>343.69868520598538</v>
      </c>
      <c r="M267" s="14">
        <f>IF(L267&lt;Settings!$B$30,IF(Settings!$B$30-L267&gt;=I267,K267,K267+(Settings!$B$30-L267)+Settings!$B$31),K267+(Settings!$B$33-L267))</f>
        <v>1063.6986852059854</v>
      </c>
      <c r="N267" s="14">
        <f t="shared" si="57"/>
        <v>1069.7186852059854</v>
      </c>
      <c r="O267" s="14">
        <f t="shared" si="58"/>
        <v>14.370325113171475</v>
      </c>
      <c r="P267" s="14">
        <f t="shared" si="59"/>
        <v>0</v>
      </c>
      <c r="Q267" s="14">
        <f t="shared" si="60"/>
        <v>0</v>
      </c>
      <c r="R267" s="14">
        <f t="shared" si="61"/>
        <v>0</v>
      </c>
      <c r="S267" s="14">
        <f t="shared" si="62"/>
        <v>0</v>
      </c>
      <c r="T267" t="str">
        <f>IF(MOD(C267-Settings!$B$32,Settings!$B$33)&lt;Settings!$B$30,"Up","Down")</f>
        <v>Up</v>
      </c>
      <c r="U267" s="15">
        <f>IF(OR(I267&gt;Settings!$B$30,O267&gt;Settings!$B$37),0,1)</f>
        <v>1</v>
      </c>
      <c r="V267" s="15">
        <f>IF(AND(U267=1,O267&lt;=Settings!$B$36),1,0)</f>
        <v>1</v>
      </c>
    </row>
    <row r="268" spans="1:22" x14ac:dyDescent="0.25">
      <c r="A268">
        <v>3</v>
      </c>
      <c r="B268">
        <v>23</v>
      </c>
      <c r="C268" s="13">
        <f>Arrivals!F268</f>
        <v>1065.3410658847183</v>
      </c>
      <c r="D268" s="13">
        <f>Arrivals!J268</f>
        <v>3.7741423868391113</v>
      </c>
      <c r="E268" s="14">
        <f t="shared" si="52"/>
        <v>1063.6986852059854</v>
      </c>
      <c r="F268" s="14">
        <f t="shared" si="54"/>
        <v>1065.3410658847183</v>
      </c>
      <c r="G268" s="14">
        <f t="shared" si="55"/>
        <v>1069.1152082715573</v>
      </c>
      <c r="H268" s="13">
        <f>Arrivals!L268</f>
        <v>75</v>
      </c>
      <c r="I268" s="14">
        <f>H268*8/Settings!$B$28+Settings!$B$29</f>
        <v>6.02</v>
      </c>
      <c r="J268" s="14">
        <f t="shared" si="53"/>
        <v>1069.7186852059854</v>
      </c>
      <c r="K268" s="14">
        <f t="shared" si="56"/>
        <v>1069.7186852059854</v>
      </c>
      <c r="L268" s="14">
        <f>MOD(K268-Settings!$B$32,Settings!$B$33)</f>
        <v>349.71868520598537</v>
      </c>
      <c r="M268" s="14">
        <f>IF(L268&lt;Settings!$B$30,IF(Settings!$B$30-L268&gt;=I268,K268,K268+(Settings!$B$30-L268)+Settings!$B$31),K268+(Settings!$B$33-L268))</f>
        <v>1069.7186852059854</v>
      </c>
      <c r="N268" s="14">
        <f t="shared" si="57"/>
        <v>1075.7386852059853</v>
      </c>
      <c r="O268" s="14">
        <f t="shared" si="58"/>
        <v>10.39761932126703</v>
      </c>
      <c r="P268" s="14">
        <f t="shared" si="59"/>
        <v>0</v>
      </c>
      <c r="Q268" s="14">
        <f t="shared" si="60"/>
        <v>0.60347693442804484</v>
      </c>
      <c r="R268" s="14">
        <f t="shared" si="61"/>
        <v>0</v>
      </c>
      <c r="S268" s="14">
        <f t="shared" si="62"/>
        <v>0.60347693442804484</v>
      </c>
      <c r="T268" t="str">
        <f>IF(MOD(C268-Settings!$B$32,Settings!$B$33)&lt;Settings!$B$30,"Up","Down")</f>
        <v>Up</v>
      </c>
      <c r="U268" s="15">
        <f>IF(OR(I268&gt;Settings!$B$30,O268&gt;Settings!$B$37),0,1)</f>
        <v>1</v>
      </c>
      <c r="V268" s="15">
        <f>IF(AND(U268=1,O268&lt;=Settings!$B$36),1,0)</f>
        <v>1</v>
      </c>
    </row>
    <row r="269" spans="1:22" x14ac:dyDescent="0.25">
      <c r="A269">
        <v>3</v>
      </c>
      <c r="B269">
        <v>24</v>
      </c>
      <c r="C269" s="13">
        <f>Arrivals!F269</f>
        <v>1101.4285955188418</v>
      </c>
      <c r="D269" s="13">
        <f>Arrivals!J269</f>
        <v>7.1671886548911576</v>
      </c>
      <c r="E269" s="14">
        <f t="shared" si="52"/>
        <v>1069.1152082715573</v>
      </c>
      <c r="F269" s="14">
        <f t="shared" si="54"/>
        <v>1101.4285955188418</v>
      </c>
      <c r="G269" s="14">
        <f t="shared" si="55"/>
        <v>1108.5957841737329</v>
      </c>
      <c r="H269" s="13">
        <f>Arrivals!L269</f>
        <v>75</v>
      </c>
      <c r="I269" s="14">
        <f>H269*8/Settings!$B$28+Settings!$B$29</f>
        <v>6.02</v>
      </c>
      <c r="J269" s="14">
        <f t="shared" si="53"/>
        <v>1075.7386852059853</v>
      </c>
      <c r="K269" s="14">
        <f t="shared" si="56"/>
        <v>1108.5957841737329</v>
      </c>
      <c r="L269" s="14">
        <f>MOD(K269-Settings!$B$32,Settings!$B$33)</f>
        <v>388.59578417373291</v>
      </c>
      <c r="M269" s="14">
        <f>IF(L269&lt;Settings!$B$30,IF(Settings!$B$30-L269&gt;=I269,K269,K269+(Settings!$B$30-L269)+Settings!$B$31),K269+(Settings!$B$33-L269))</f>
        <v>1108.5957841737329</v>
      </c>
      <c r="N269" s="14">
        <f t="shared" si="57"/>
        <v>1114.6157841737329</v>
      </c>
      <c r="O269" s="14">
        <f t="shared" si="58"/>
        <v>13.187188654891088</v>
      </c>
      <c r="P269" s="14">
        <f t="shared" si="59"/>
        <v>0</v>
      </c>
      <c r="Q269" s="14">
        <f t="shared" si="60"/>
        <v>0</v>
      </c>
      <c r="R269" s="14">
        <f t="shared" si="61"/>
        <v>0</v>
      </c>
      <c r="S269" s="14">
        <f t="shared" si="62"/>
        <v>0</v>
      </c>
      <c r="T269" t="str">
        <f>IF(MOD(C269-Settings!$B$32,Settings!$B$33)&lt;Settings!$B$30,"Up","Down")</f>
        <v>Up</v>
      </c>
      <c r="U269" s="15">
        <f>IF(OR(I269&gt;Settings!$B$30,O269&gt;Settings!$B$37),0,1)</f>
        <v>1</v>
      </c>
      <c r="V269" s="15">
        <f>IF(AND(U269=1,O269&lt;=Settings!$B$36),1,0)</f>
        <v>1</v>
      </c>
    </row>
    <row r="270" spans="1:22" x14ac:dyDescent="0.25">
      <c r="A270">
        <v>3</v>
      </c>
      <c r="B270">
        <v>25</v>
      </c>
      <c r="C270" s="13">
        <f>Arrivals!F270</f>
        <v>1151.9364965784303</v>
      </c>
      <c r="D270" s="13">
        <f>Arrivals!J270</f>
        <v>24.2694013680109</v>
      </c>
      <c r="E270" s="14">
        <f t="shared" si="52"/>
        <v>1108.5957841737329</v>
      </c>
      <c r="F270" s="14">
        <f t="shared" si="54"/>
        <v>1151.9364965784303</v>
      </c>
      <c r="G270" s="14">
        <f t="shared" si="55"/>
        <v>1176.2058979464412</v>
      </c>
      <c r="H270" s="13">
        <f>Arrivals!L270</f>
        <v>75</v>
      </c>
      <c r="I270" s="14">
        <f>H270*8/Settings!$B$28+Settings!$B$29</f>
        <v>6.02</v>
      </c>
      <c r="J270" s="14">
        <f t="shared" si="53"/>
        <v>1114.6157841737329</v>
      </c>
      <c r="K270" s="14">
        <f t="shared" si="56"/>
        <v>1176.2058979464412</v>
      </c>
      <c r="L270" s="14">
        <f>MOD(K270-Settings!$B$32,Settings!$B$33)</f>
        <v>456.20589794644115</v>
      </c>
      <c r="M270" s="14">
        <f>IF(L270&lt;Settings!$B$30,IF(Settings!$B$30-L270&gt;=I270,K270,K270+(Settings!$B$30-L270)+Settings!$B$31),K270+(Settings!$B$33-L270))</f>
        <v>1176.2058979464412</v>
      </c>
      <c r="N270" s="14">
        <f t="shared" si="57"/>
        <v>1182.2258979464411</v>
      </c>
      <c r="O270" s="14">
        <f t="shared" si="58"/>
        <v>30.289401368010886</v>
      </c>
      <c r="P270" s="14">
        <f t="shared" si="59"/>
        <v>0</v>
      </c>
      <c r="Q270" s="14">
        <f t="shared" si="60"/>
        <v>0</v>
      </c>
      <c r="R270" s="14">
        <f t="shared" si="61"/>
        <v>0</v>
      </c>
      <c r="S270" s="14">
        <f t="shared" si="62"/>
        <v>0</v>
      </c>
      <c r="T270" t="str">
        <f>IF(MOD(C270-Settings!$B$32,Settings!$B$33)&lt;Settings!$B$30,"Up","Down")</f>
        <v>Up</v>
      </c>
      <c r="U270" s="15">
        <f>IF(OR(I270&gt;Settings!$B$30,O270&gt;Settings!$B$37),0,1)</f>
        <v>1</v>
      </c>
      <c r="V270" s="15">
        <f>IF(AND(U270=1,O270&lt;=Settings!$B$36),1,0)</f>
        <v>1</v>
      </c>
    </row>
    <row r="271" spans="1:22" x14ac:dyDescent="0.25">
      <c r="A271">
        <v>3</v>
      </c>
      <c r="B271">
        <v>26</v>
      </c>
      <c r="C271" s="13">
        <f>Arrivals!F271</f>
        <v>1171.4726550744915</v>
      </c>
      <c r="D271" s="13">
        <f>Arrivals!J271</f>
        <v>29.657724360392841</v>
      </c>
      <c r="E271" s="14">
        <f t="shared" si="52"/>
        <v>1176.2058979464412</v>
      </c>
      <c r="F271" s="14">
        <f t="shared" si="54"/>
        <v>1176.2058979464412</v>
      </c>
      <c r="G271" s="14">
        <f t="shared" si="55"/>
        <v>1205.863622306834</v>
      </c>
      <c r="H271" s="13">
        <f>Arrivals!L271</f>
        <v>75</v>
      </c>
      <c r="I271" s="14">
        <f>H271*8/Settings!$B$28+Settings!$B$29</f>
        <v>6.02</v>
      </c>
      <c r="J271" s="14">
        <f t="shared" si="53"/>
        <v>1182.2258979464411</v>
      </c>
      <c r="K271" s="14">
        <f t="shared" si="56"/>
        <v>1205.863622306834</v>
      </c>
      <c r="L271" s="14">
        <f>MOD(K271-Settings!$B$32,Settings!$B$33)</f>
        <v>485.86362230683403</v>
      </c>
      <c r="M271" s="14">
        <f>IF(L271&lt;Settings!$B$30,IF(Settings!$B$30-L271&gt;=I271,K271,K271+(Settings!$B$30-L271)+Settings!$B$31),K271+(Settings!$B$33-L271))</f>
        <v>1205.863622306834</v>
      </c>
      <c r="N271" s="14">
        <f t="shared" si="57"/>
        <v>1211.883622306834</v>
      </c>
      <c r="O271" s="14">
        <f t="shared" si="58"/>
        <v>40.4109672323425</v>
      </c>
      <c r="P271" s="14">
        <f t="shared" si="59"/>
        <v>4.733242871949642</v>
      </c>
      <c r="Q271" s="14">
        <f t="shared" si="60"/>
        <v>0</v>
      </c>
      <c r="R271" s="14">
        <f t="shared" si="61"/>
        <v>0</v>
      </c>
      <c r="S271" s="14">
        <f t="shared" si="62"/>
        <v>4.733242871949642</v>
      </c>
      <c r="T271" t="str">
        <f>IF(MOD(C271-Settings!$B$32,Settings!$B$33)&lt;Settings!$B$30,"Up","Down")</f>
        <v>Up</v>
      </c>
      <c r="U271" s="15">
        <f>IF(OR(I271&gt;Settings!$B$30,O271&gt;Settings!$B$37),0,1)</f>
        <v>1</v>
      </c>
      <c r="V271" s="15">
        <f>IF(AND(U271=1,O271&lt;=Settings!$B$36),1,0)</f>
        <v>1</v>
      </c>
    </row>
    <row r="272" spans="1:22" x14ac:dyDescent="0.25">
      <c r="A272">
        <v>3</v>
      </c>
      <c r="B272">
        <v>27</v>
      </c>
      <c r="C272" s="13">
        <f>Arrivals!F272</f>
        <v>1267.6654919432299</v>
      </c>
      <c r="D272" s="13">
        <f>Arrivals!J272</f>
        <v>7.8585896895426917</v>
      </c>
      <c r="E272" s="14">
        <f t="shared" si="52"/>
        <v>1205.863622306834</v>
      </c>
      <c r="F272" s="14">
        <f t="shared" si="54"/>
        <v>1267.6654919432299</v>
      </c>
      <c r="G272" s="14">
        <f t="shared" si="55"/>
        <v>1275.5240816327725</v>
      </c>
      <c r="H272" s="13">
        <f>Arrivals!L272</f>
        <v>75</v>
      </c>
      <c r="I272" s="14">
        <f>H272*8/Settings!$B$28+Settings!$B$29</f>
        <v>6.02</v>
      </c>
      <c r="J272" s="14">
        <f t="shared" si="53"/>
        <v>1211.883622306834</v>
      </c>
      <c r="K272" s="14">
        <f t="shared" si="56"/>
        <v>1275.5240816327725</v>
      </c>
      <c r="L272" s="14">
        <f>MOD(K272-Settings!$B$32,Settings!$B$33)</f>
        <v>555.52408163277255</v>
      </c>
      <c r="M272" s="14">
        <f>IF(L272&lt;Settings!$B$30,IF(Settings!$B$30-L272&gt;=I272,K272,K272+(Settings!$B$30-L272)+Settings!$B$31),K272+(Settings!$B$33-L272))</f>
        <v>1275.5240816327725</v>
      </c>
      <c r="N272" s="14">
        <f t="shared" si="57"/>
        <v>1281.5440816327725</v>
      </c>
      <c r="O272" s="14">
        <f t="shared" si="58"/>
        <v>13.87858968954265</v>
      </c>
      <c r="P272" s="14">
        <f t="shared" si="59"/>
        <v>0</v>
      </c>
      <c r="Q272" s="14">
        <f t="shared" si="60"/>
        <v>0</v>
      </c>
      <c r="R272" s="14">
        <f t="shared" si="61"/>
        <v>0</v>
      </c>
      <c r="S272" s="14">
        <f t="shared" si="62"/>
        <v>0</v>
      </c>
      <c r="T272" t="str">
        <f>IF(MOD(C272-Settings!$B$32,Settings!$B$33)&lt;Settings!$B$30,"Up","Down")</f>
        <v>Up</v>
      </c>
      <c r="U272" s="15">
        <f>IF(OR(I272&gt;Settings!$B$30,O272&gt;Settings!$B$37),0,1)</f>
        <v>1</v>
      </c>
      <c r="V272" s="15">
        <f>IF(AND(U272=1,O272&lt;=Settings!$B$36),1,0)</f>
        <v>1</v>
      </c>
    </row>
    <row r="273" spans="1:22" x14ac:dyDescent="0.25">
      <c r="A273">
        <v>3</v>
      </c>
      <c r="B273">
        <v>28</v>
      </c>
      <c r="C273" s="13">
        <f>Arrivals!F273</f>
        <v>1324.7065485731632</v>
      </c>
      <c r="D273" s="13">
        <f>Arrivals!J273</f>
        <v>14.902674418154579</v>
      </c>
      <c r="E273" s="14">
        <f t="shared" si="52"/>
        <v>1275.5240816327725</v>
      </c>
      <c r="F273" s="14">
        <f t="shared" si="54"/>
        <v>1324.7065485731632</v>
      </c>
      <c r="G273" s="14">
        <f t="shared" si="55"/>
        <v>1339.6092229913179</v>
      </c>
      <c r="H273" s="13">
        <f>Arrivals!L273</f>
        <v>75</v>
      </c>
      <c r="I273" s="14">
        <f>H273*8/Settings!$B$28+Settings!$B$29</f>
        <v>6.02</v>
      </c>
      <c r="J273" s="14">
        <f t="shared" si="53"/>
        <v>1281.5440816327725</v>
      </c>
      <c r="K273" s="14">
        <f t="shared" si="56"/>
        <v>1339.6092229913179</v>
      </c>
      <c r="L273" s="14">
        <f>MOD(K273-Settings!$B$32,Settings!$B$33)</f>
        <v>619.60922299131789</v>
      </c>
      <c r="M273" s="14">
        <f>IF(L273&lt;Settings!$B$30,IF(Settings!$B$30-L273&gt;=I273,K273,K273+(Settings!$B$30-L273)+Settings!$B$31),K273+(Settings!$B$33-L273))</f>
        <v>1440</v>
      </c>
      <c r="N273" s="14">
        <f t="shared" si="57"/>
        <v>1446.02</v>
      </c>
      <c r="O273" s="14">
        <f t="shared" si="58"/>
        <v>121.31345142683676</v>
      </c>
      <c r="P273" s="14">
        <f t="shared" si="59"/>
        <v>0</v>
      </c>
      <c r="Q273" s="14">
        <f t="shared" si="60"/>
        <v>0</v>
      </c>
      <c r="R273" s="14">
        <f t="shared" si="61"/>
        <v>100.39077700868211</v>
      </c>
      <c r="S273" s="14">
        <f t="shared" si="62"/>
        <v>100.39077700868211</v>
      </c>
      <c r="T273" t="str">
        <f>IF(MOD(C273-Settings!$B$32,Settings!$B$33)&lt;Settings!$B$30,"Up","Down")</f>
        <v>Down</v>
      </c>
      <c r="U273" s="15">
        <f>IF(OR(I273&gt;Settings!$B$30,O273&gt;Settings!$B$37),0,1)</f>
        <v>1</v>
      </c>
      <c r="V273" s="15">
        <f>IF(AND(U273=1,O273&lt;=Settings!$B$36),1,0)</f>
        <v>0</v>
      </c>
    </row>
    <row r="274" spans="1:22" x14ac:dyDescent="0.25">
      <c r="A274">
        <v>3</v>
      </c>
      <c r="B274">
        <v>29</v>
      </c>
      <c r="C274" s="13">
        <f>Arrivals!F274</f>
        <v>1365.0918262961202</v>
      </c>
      <c r="D274" s="13">
        <f>Arrivals!J274</f>
        <v>8.3385668616450435</v>
      </c>
      <c r="E274" s="14">
        <f t="shared" si="52"/>
        <v>1339.6092229913179</v>
      </c>
      <c r="F274" s="14">
        <f t="shared" si="54"/>
        <v>1365.0918262961202</v>
      </c>
      <c r="G274" s="14">
        <f t="shared" si="55"/>
        <v>1373.4303931577651</v>
      </c>
      <c r="H274" s="13">
        <f>Arrivals!L274</f>
        <v>75</v>
      </c>
      <c r="I274" s="14">
        <f>H274*8/Settings!$B$28+Settings!$B$29</f>
        <v>6.02</v>
      </c>
      <c r="J274" s="14">
        <f t="shared" si="53"/>
        <v>1446.02</v>
      </c>
      <c r="K274" s="14">
        <f t="shared" si="56"/>
        <v>1446.02</v>
      </c>
      <c r="L274" s="14">
        <f>MOD(K274-Settings!$B$32,Settings!$B$33)</f>
        <v>6.0199999999999818</v>
      </c>
      <c r="M274" s="14">
        <f>IF(L274&lt;Settings!$B$30,IF(Settings!$B$30-L274&gt;=I274,K274,K274+(Settings!$B$30-L274)+Settings!$B$31),K274+(Settings!$B$33-L274))</f>
        <v>1446.02</v>
      </c>
      <c r="N274" s="14">
        <f t="shared" si="57"/>
        <v>1452.04</v>
      </c>
      <c r="O274" s="14">
        <f t="shared" si="58"/>
        <v>86.948173703879775</v>
      </c>
      <c r="P274" s="14">
        <f t="shared" si="59"/>
        <v>0</v>
      </c>
      <c r="Q274" s="14">
        <f t="shared" si="60"/>
        <v>72.589606842234843</v>
      </c>
      <c r="R274" s="14">
        <f t="shared" si="61"/>
        <v>0</v>
      </c>
      <c r="S274" s="14">
        <f t="shared" si="62"/>
        <v>72.589606842234843</v>
      </c>
      <c r="T274" t="str">
        <f>IF(MOD(C274-Settings!$B$32,Settings!$B$33)&lt;Settings!$B$30,"Up","Down")</f>
        <v>Down</v>
      </c>
      <c r="U274" s="15">
        <f>IF(OR(I274&gt;Settings!$B$30,O274&gt;Settings!$B$37),0,1)</f>
        <v>1</v>
      </c>
      <c r="V274" s="15">
        <f>IF(AND(U274=1,O274&lt;=Settings!$B$36),1,0)</f>
        <v>1</v>
      </c>
    </row>
    <row r="275" spans="1:22" x14ac:dyDescent="0.25">
      <c r="A275">
        <v>3</v>
      </c>
      <c r="B275">
        <v>30</v>
      </c>
      <c r="C275" s="13">
        <f>Arrivals!F275</f>
        <v>1380.7992953267142</v>
      </c>
      <c r="D275" s="13">
        <f>Arrivals!J275</f>
        <v>0.66533868736532287</v>
      </c>
      <c r="E275" s="14">
        <f t="shared" si="52"/>
        <v>1373.4303931577651</v>
      </c>
      <c r="F275" s="14">
        <f t="shared" si="54"/>
        <v>1380.7992953267142</v>
      </c>
      <c r="G275" s="14">
        <f t="shared" si="55"/>
        <v>1381.4646340140796</v>
      </c>
      <c r="H275" s="13">
        <f>Arrivals!L275</f>
        <v>75</v>
      </c>
      <c r="I275" s="14">
        <f>H275*8/Settings!$B$28+Settings!$B$29</f>
        <v>6.02</v>
      </c>
      <c r="J275" s="14">
        <f t="shared" si="53"/>
        <v>1452.04</v>
      </c>
      <c r="K275" s="14">
        <f t="shared" si="56"/>
        <v>1452.04</v>
      </c>
      <c r="L275" s="14">
        <f>MOD(K275-Settings!$B$32,Settings!$B$33)</f>
        <v>12.039999999999964</v>
      </c>
      <c r="M275" s="14">
        <f>IF(L275&lt;Settings!$B$30,IF(Settings!$B$30-L275&gt;=I275,K275,K275+(Settings!$B$30-L275)+Settings!$B$31),K275+(Settings!$B$33-L275))</f>
        <v>1452.04</v>
      </c>
      <c r="N275" s="14">
        <f t="shared" si="57"/>
        <v>1458.06</v>
      </c>
      <c r="O275" s="14">
        <f t="shared" si="58"/>
        <v>77.260704673285773</v>
      </c>
      <c r="P275" s="14">
        <f t="shared" si="59"/>
        <v>0</v>
      </c>
      <c r="Q275" s="14">
        <f t="shared" si="60"/>
        <v>70.575365985920371</v>
      </c>
      <c r="R275" s="14">
        <f t="shared" si="61"/>
        <v>0</v>
      </c>
      <c r="S275" s="14">
        <f t="shared" si="62"/>
        <v>70.575365985920371</v>
      </c>
      <c r="T275" t="str">
        <f>IF(MOD(C275-Settings!$B$32,Settings!$B$33)&lt;Settings!$B$30,"Up","Down")</f>
        <v>Down</v>
      </c>
      <c r="U275" s="15">
        <f>IF(OR(I275&gt;Settings!$B$30,O275&gt;Settings!$B$37),0,1)</f>
        <v>1</v>
      </c>
      <c r="V275" s="15">
        <f>IF(AND(U275=1,O275&lt;=Settings!$B$36),1,0)</f>
        <v>1</v>
      </c>
    </row>
    <row r="276" spans="1:22" x14ac:dyDescent="0.25">
      <c r="A276">
        <v>3</v>
      </c>
      <c r="B276">
        <v>31</v>
      </c>
      <c r="C276" s="13">
        <f>Arrivals!F276</f>
        <v>1388.9385919831261</v>
      </c>
      <c r="D276" s="13">
        <f>Arrivals!J276</f>
        <v>8.3099807480439818</v>
      </c>
      <c r="E276" s="14">
        <f t="shared" si="52"/>
        <v>1381.4646340140796</v>
      </c>
      <c r="F276" s="14">
        <f t="shared" si="54"/>
        <v>1388.9385919831261</v>
      </c>
      <c r="G276" s="14">
        <f t="shared" si="55"/>
        <v>1397.24857273117</v>
      </c>
      <c r="H276" s="13">
        <f>Arrivals!L276</f>
        <v>75</v>
      </c>
      <c r="I276" s="14">
        <f>H276*8/Settings!$B$28+Settings!$B$29</f>
        <v>6.02</v>
      </c>
      <c r="J276" s="14">
        <f t="shared" si="53"/>
        <v>1458.06</v>
      </c>
      <c r="K276" s="14">
        <f t="shared" si="56"/>
        <v>1458.06</v>
      </c>
      <c r="L276" s="14">
        <f>MOD(K276-Settings!$B$32,Settings!$B$33)</f>
        <v>18.059999999999945</v>
      </c>
      <c r="M276" s="14">
        <f>IF(L276&lt;Settings!$B$30,IF(Settings!$B$30-L276&gt;=I276,K276,K276+(Settings!$B$30-L276)+Settings!$B$31),K276+(Settings!$B$33-L276))</f>
        <v>1458.06</v>
      </c>
      <c r="N276" s="14">
        <f t="shared" si="57"/>
        <v>1464.08</v>
      </c>
      <c r="O276" s="14">
        <f t="shared" si="58"/>
        <v>75.141408016873811</v>
      </c>
      <c r="P276" s="14">
        <f t="shared" si="59"/>
        <v>0</v>
      </c>
      <c r="Q276" s="14">
        <f t="shared" si="60"/>
        <v>60.811427268829902</v>
      </c>
      <c r="R276" s="14">
        <f t="shared" si="61"/>
        <v>0</v>
      </c>
      <c r="S276" s="14">
        <f t="shared" si="62"/>
        <v>60.811427268829902</v>
      </c>
      <c r="T276" t="str">
        <f>IF(MOD(C276-Settings!$B$32,Settings!$B$33)&lt;Settings!$B$30,"Up","Down")</f>
        <v>Down</v>
      </c>
      <c r="U276" s="15">
        <f>IF(OR(I276&gt;Settings!$B$30,O276&gt;Settings!$B$37),0,1)</f>
        <v>1</v>
      </c>
      <c r="V276" s="15">
        <f>IF(AND(U276=1,O276&lt;=Settings!$B$36),1,0)</f>
        <v>1</v>
      </c>
    </row>
    <row r="277" spans="1:22" x14ac:dyDescent="0.25">
      <c r="A277">
        <v>3</v>
      </c>
      <c r="B277">
        <v>32</v>
      </c>
      <c r="C277" s="13">
        <f>Arrivals!F277</f>
        <v>1393.3626177639935</v>
      </c>
      <c r="D277" s="13">
        <f>Arrivals!J277</f>
        <v>0.56720248447658794</v>
      </c>
      <c r="E277" s="14">
        <f t="shared" si="52"/>
        <v>1397.24857273117</v>
      </c>
      <c r="F277" s="14">
        <f t="shared" si="54"/>
        <v>1397.24857273117</v>
      </c>
      <c r="G277" s="14">
        <f t="shared" si="55"/>
        <v>1397.8157752156467</v>
      </c>
      <c r="H277" s="13">
        <f>Arrivals!L277</f>
        <v>75</v>
      </c>
      <c r="I277" s="14">
        <f>H277*8/Settings!$B$28+Settings!$B$29</f>
        <v>6.02</v>
      </c>
      <c r="J277" s="14">
        <f t="shared" si="53"/>
        <v>1464.08</v>
      </c>
      <c r="K277" s="14">
        <f t="shared" si="56"/>
        <v>1464.08</v>
      </c>
      <c r="L277" s="14">
        <f>MOD(K277-Settings!$B$32,Settings!$B$33)</f>
        <v>24.079999999999927</v>
      </c>
      <c r="M277" s="14">
        <f>IF(L277&lt;Settings!$B$30,IF(Settings!$B$30-L277&gt;=I277,K277,K277+(Settings!$B$30-L277)+Settings!$B$31),K277+(Settings!$B$33-L277))</f>
        <v>1464.08</v>
      </c>
      <c r="N277" s="14">
        <f t="shared" si="57"/>
        <v>1470.1</v>
      </c>
      <c r="O277" s="14">
        <f t="shared" si="58"/>
        <v>76.737382236006397</v>
      </c>
      <c r="P277" s="14">
        <f t="shared" si="59"/>
        <v>3.8859549671765308</v>
      </c>
      <c r="Q277" s="14">
        <f t="shared" si="60"/>
        <v>66.264224784353246</v>
      </c>
      <c r="R277" s="14">
        <f t="shared" si="61"/>
        <v>0</v>
      </c>
      <c r="S277" s="14">
        <f t="shared" si="62"/>
        <v>70.150179751529777</v>
      </c>
      <c r="T277" t="str">
        <f>IF(MOD(C277-Settings!$B$32,Settings!$B$33)&lt;Settings!$B$30,"Up","Down")</f>
        <v>Down</v>
      </c>
      <c r="U277" s="15">
        <f>IF(OR(I277&gt;Settings!$B$30,O277&gt;Settings!$B$37),0,1)</f>
        <v>1</v>
      </c>
      <c r="V277" s="15">
        <f>IF(AND(U277=1,O277&lt;=Settings!$B$36),1,0)</f>
        <v>1</v>
      </c>
    </row>
    <row r="278" spans="1:22" x14ac:dyDescent="0.25">
      <c r="A278">
        <v>3</v>
      </c>
      <c r="B278">
        <v>33</v>
      </c>
      <c r="C278" s="13">
        <f>Arrivals!F278</f>
        <v>1457.8819550725614</v>
      </c>
      <c r="D278" s="13">
        <f>Arrivals!J278</f>
        <v>32.250181652825248</v>
      </c>
      <c r="E278" s="14">
        <f t="shared" si="52"/>
        <v>1397.8157752156467</v>
      </c>
      <c r="F278" s="14">
        <f t="shared" si="54"/>
        <v>1457.8819550725614</v>
      </c>
      <c r="G278" s="14">
        <f t="shared" si="55"/>
        <v>1490.1321367253865</v>
      </c>
      <c r="H278" s="13">
        <f>Arrivals!L278</f>
        <v>75</v>
      </c>
      <c r="I278" s="14">
        <f>H278*8/Settings!$B$28+Settings!$B$29</f>
        <v>6.02</v>
      </c>
      <c r="J278" s="14">
        <f t="shared" si="53"/>
        <v>1470.1</v>
      </c>
      <c r="K278" s="14">
        <f t="shared" si="56"/>
        <v>1490.1321367253865</v>
      </c>
      <c r="L278" s="14">
        <f>MOD(K278-Settings!$B$32,Settings!$B$33)</f>
        <v>50.132136725386545</v>
      </c>
      <c r="M278" s="14">
        <f>IF(L278&lt;Settings!$B$30,IF(Settings!$B$30-L278&gt;=I278,K278,K278+(Settings!$B$30-L278)+Settings!$B$31),K278+(Settings!$B$33-L278))</f>
        <v>1490.1321367253865</v>
      </c>
      <c r="N278" s="14">
        <f t="shared" si="57"/>
        <v>1496.1521367253865</v>
      </c>
      <c r="O278" s="14">
        <f t="shared" si="58"/>
        <v>38.270181652825158</v>
      </c>
      <c r="P278" s="14">
        <f t="shared" si="59"/>
        <v>0</v>
      </c>
      <c r="Q278" s="14">
        <f t="shared" si="60"/>
        <v>0</v>
      </c>
      <c r="R278" s="14">
        <f t="shared" si="61"/>
        <v>0</v>
      </c>
      <c r="S278" s="14">
        <f t="shared" si="62"/>
        <v>0</v>
      </c>
      <c r="T278" t="str">
        <f>IF(MOD(C278-Settings!$B$32,Settings!$B$33)&lt;Settings!$B$30,"Up","Down")</f>
        <v>Up</v>
      </c>
      <c r="U278" s="15">
        <f>IF(OR(I278&gt;Settings!$B$30,O278&gt;Settings!$B$37),0,1)</f>
        <v>1</v>
      </c>
      <c r="V278" s="15">
        <f>IF(AND(U278=1,O278&lt;=Settings!$B$36),1,0)</f>
        <v>1</v>
      </c>
    </row>
    <row r="279" spans="1:22" x14ac:dyDescent="0.25">
      <c r="A279">
        <v>3</v>
      </c>
      <c r="B279">
        <v>34</v>
      </c>
      <c r="C279" s="13">
        <f>Arrivals!F279</f>
        <v>1522.0899449269507</v>
      </c>
      <c r="D279" s="13">
        <f>Arrivals!J279</f>
        <v>4.0527203027946381</v>
      </c>
      <c r="E279" s="14">
        <f t="shared" ref="E279:E310" si="63">G278</f>
        <v>1490.1321367253865</v>
      </c>
      <c r="F279" s="14">
        <f t="shared" si="54"/>
        <v>1522.0899449269507</v>
      </c>
      <c r="G279" s="14">
        <f t="shared" si="55"/>
        <v>1526.1426652297453</v>
      </c>
      <c r="H279" s="13">
        <f>Arrivals!L279</f>
        <v>75</v>
      </c>
      <c r="I279" s="14">
        <f>H279*8/Settings!$B$28+Settings!$B$29</f>
        <v>6.02</v>
      </c>
      <c r="J279" s="14">
        <f t="shared" ref="J279:J310" si="64">N278</f>
        <v>1496.1521367253865</v>
      </c>
      <c r="K279" s="14">
        <f t="shared" si="56"/>
        <v>1526.1426652297453</v>
      </c>
      <c r="L279" s="14">
        <f>MOD(K279-Settings!$B$32,Settings!$B$33)</f>
        <v>86.142665229745262</v>
      </c>
      <c r="M279" s="14">
        <f>IF(L279&lt;Settings!$B$30,IF(Settings!$B$30-L279&gt;=I279,K279,K279+(Settings!$B$30-L279)+Settings!$B$31),K279+(Settings!$B$33-L279))</f>
        <v>1526.1426652297453</v>
      </c>
      <c r="N279" s="14">
        <f t="shared" si="57"/>
        <v>1532.1626652297452</v>
      </c>
      <c r="O279" s="14">
        <f t="shared" si="58"/>
        <v>10.072720302794551</v>
      </c>
      <c r="P279" s="14">
        <f t="shared" si="59"/>
        <v>0</v>
      </c>
      <c r="Q279" s="14">
        <f t="shared" si="60"/>
        <v>0</v>
      </c>
      <c r="R279" s="14">
        <f t="shared" si="61"/>
        <v>0</v>
      </c>
      <c r="S279" s="14">
        <f t="shared" si="62"/>
        <v>0</v>
      </c>
      <c r="T279" t="str">
        <f>IF(MOD(C279-Settings!$B$32,Settings!$B$33)&lt;Settings!$B$30,"Up","Down")</f>
        <v>Up</v>
      </c>
      <c r="U279" s="15">
        <f>IF(OR(I279&gt;Settings!$B$30,O279&gt;Settings!$B$37),0,1)</f>
        <v>1</v>
      </c>
      <c r="V279" s="15">
        <f>IF(AND(U279=1,O279&lt;=Settings!$B$36),1,0)</f>
        <v>1</v>
      </c>
    </row>
    <row r="280" spans="1:22" x14ac:dyDescent="0.25">
      <c r="A280">
        <v>3</v>
      </c>
      <c r="B280">
        <v>35</v>
      </c>
      <c r="C280" s="13">
        <f>Arrivals!F280</f>
        <v>1626.1495633101486</v>
      </c>
      <c r="D280" s="13">
        <f>Arrivals!J280</f>
        <v>0.6192297815263772</v>
      </c>
      <c r="E280" s="14">
        <f t="shared" si="63"/>
        <v>1526.1426652297453</v>
      </c>
      <c r="F280" s="14">
        <f t="shared" si="54"/>
        <v>1626.1495633101486</v>
      </c>
      <c r="G280" s="14">
        <f t="shared" si="55"/>
        <v>1626.768793091675</v>
      </c>
      <c r="H280" s="13">
        <f>Arrivals!L280</f>
        <v>75</v>
      </c>
      <c r="I280" s="14">
        <f>H280*8/Settings!$B$28+Settings!$B$29</f>
        <v>6.02</v>
      </c>
      <c r="J280" s="14">
        <f t="shared" si="64"/>
        <v>1532.1626652297452</v>
      </c>
      <c r="K280" s="14">
        <f t="shared" si="56"/>
        <v>1626.768793091675</v>
      </c>
      <c r="L280" s="14">
        <f>MOD(K280-Settings!$B$32,Settings!$B$33)</f>
        <v>186.76879309167498</v>
      </c>
      <c r="M280" s="14">
        <f>IF(L280&lt;Settings!$B$30,IF(Settings!$B$30-L280&gt;=I280,K280,K280+(Settings!$B$30-L280)+Settings!$B$31),K280+(Settings!$B$33-L280))</f>
        <v>1626.768793091675</v>
      </c>
      <c r="N280" s="14">
        <f t="shared" si="57"/>
        <v>1632.788793091675</v>
      </c>
      <c r="O280" s="14">
        <f t="shared" si="58"/>
        <v>6.6392297815264101</v>
      </c>
      <c r="P280" s="14">
        <f t="shared" si="59"/>
        <v>0</v>
      </c>
      <c r="Q280" s="14">
        <f t="shared" si="60"/>
        <v>0</v>
      </c>
      <c r="R280" s="14">
        <f t="shared" si="61"/>
        <v>0</v>
      </c>
      <c r="S280" s="14">
        <f t="shared" si="62"/>
        <v>0</v>
      </c>
      <c r="T280" t="str">
        <f>IF(MOD(C280-Settings!$B$32,Settings!$B$33)&lt;Settings!$B$30,"Up","Down")</f>
        <v>Up</v>
      </c>
      <c r="U280" s="15">
        <f>IF(OR(I280&gt;Settings!$B$30,O280&gt;Settings!$B$37),0,1)</f>
        <v>1</v>
      </c>
      <c r="V280" s="15">
        <f>IF(AND(U280=1,O280&lt;=Settings!$B$36),1,0)</f>
        <v>1</v>
      </c>
    </row>
    <row r="281" spans="1:22" x14ac:dyDescent="0.25">
      <c r="A281">
        <v>3</v>
      </c>
      <c r="B281">
        <v>36</v>
      </c>
      <c r="C281" s="13">
        <f>Arrivals!F281</f>
        <v>1643.0754276849589</v>
      </c>
      <c r="D281" s="13">
        <f>Arrivals!J281</f>
        <v>4.0411905388818621</v>
      </c>
      <c r="E281" s="14">
        <f t="shared" si="63"/>
        <v>1626.768793091675</v>
      </c>
      <c r="F281" s="14">
        <f t="shared" si="54"/>
        <v>1643.0754276849589</v>
      </c>
      <c r="G281" s="14">
        <f t="shared" si="55"/>
        <v>1647.1166182238408</v>
      </c>
      <c r="H281" s="13">
        <f>Arrivals!L281</f>
        <v>75</v>
      </c>
      <c r="I281" s="14">
        <f>H281*8/Settings!$B$28+Settings!$B$29</f>
        <v>6.02</v>
      </c>
      <c r="J281" s="14">
        <f t="shared" si="64"/>
        <v>1632.788793091675</v>
      </c>
      <c r="K281" s="14">
        <f t="shared" si="56"/>
        <v>1647.1166182238408</v>
      </c>
      <c r="L281" s="14">
        <f>MOD(K281-Settings!$B$32,Settings!$B$33)</f>
        <v>207.11661822384076</v>
      </c>
      <c r="M281" s="14">
        <f>IF(L281&lt;Settings!$B$30,IF(Settings!$B$30-L281&gt;=I281,K281,K281+(Settings!$B$30-L281)+Settings!$B$31),K281+(Settings!$B$33-L281))</f>
        <v>1647.1166182238408</v>
      </c>
      <c r="N281" s="14">
        <f t="shared" si="57"/>
        <v>1653.1366182238407</v>
      </c>
      <c r="O281" s="14">
        <f t="shared" si="58"/>
        <v>10.061190538881874</v>
      </c>
      <c r="P281" s="14">
        <f t="shared" si="59"/>
        <v>0</v>
      </c>
      <c r="Q281" s="14">
        <f t="shared" si="60"/>
        <v>0</v>
      </c>
      <c r="R281" s="14">
        <f t="shared" si="61"/>
        <v>0</v>
      </c>
      <c r="S281" s="14">
        <f t="shared" si="62"/>
        <v>0</v>
      </c>
      <c r="T281" t="str">
        <f>IF(MOD(C281-Settings!$B$32,Settings!$B$33)&lt;Settings!$B$30,"Up","Down")</f>
        <v>Up</v>
      </c>
      <c r="U281" s="15">
        <f>IF(OR(I281&gt;Settings!$B$30,O281&gt;Settings!$B$37),0,1)</f>
        <v>1</v>
      </c>
      <c r="V281" s="15">
        <f>IF(AND(U281=1,O281&lt;=Settings!$B$36),1,0)</f>
        <v>1</v>
      </c>
    </row>
    <row r="282" spans="1:22" x14ac:dyDescent="0.25">
      <c r="A282">
        <v>3</v>
      </c>
      <c r="B282">
        <v>37</v>
      </c>
      <c r="C282" s="13">
        <f>Arrivals!F282</f>
        <v>1653.6206730049632</v>
      </c>
      <c r="D282" s="13">
        <f>Arrivals!J282</f>
        <v>8.9244498313152594</v>
      </c>
      <c r="E282" s="14">
        <f t="shared" si="63"/>
        <v>1647.1166182238408</v>
      </c>
      <c r="F282" s="14">
        <f t="shared" si="54"/>
        <v>1653.6206730049632</v>
      </c>
      <c r="G282" s="14">
        <f t="shared" si="55"/>
        <v>1662.5451228362786</v>
      </c>
      <c r="H282" s="13">
        <f>Arrivals!L282</f>
        <v>75</v>
      </c>
      <c r="I282" s="14">
        <f>H282*8/Settings!$B$28+Settings!$B$29</f>
        <v>6.02</v>
      </c>
      <c r="J282" s="14">
        <f t="shared" si="64"/>
        <v>1653.1366182238407</v>
      </c>
      <c r="K282" s="14">
        <f t="shared" si="56"/>
        <v>1662.5451228362786</v>
      </c>
      <c r="L282" s="14">
        <f>MOD(K282-Settings!$B$32,Settings!$B$33)</f>
        <v>222.54512283627855</v>
      </c>
      <c r="M282" s="14">
        <f>IF(L282&lt;Settings!$B$30,IF(Settings!$B$30-L282&gt;=I282,K282,K282+(Settings!$B$30-L282)+Settings!$B$31),K282+(Settings!$B$33-L282))</f>
        <v>1662.5451228362786</v>
      </c>
      <c r="N282" s="14">
        <f t="shared" si="57"/>
        <v>1668.5651228362785</v>
      </c>
      <c r="O282" s="14">
        <f t="shared" si="58"/>
        <v>14.944449831315296</v>
      </c>
      <c r="P282" s="14">
        <f t="shared" si="59"/>
        <v>0</v>
      </c>
      <c r="Q282" s="14">
        <f t="shared" si="60"/>
        <v>0</v>
      </c>
      <c r="R282" s="14">
        <f t="shared" si="61"/>
        <v>0</v>
      </c>
      <c r="S282" s="14">
        <f t="shared" si="62"/>
        <v>0</v>
      </c>
      <c r="T282" t="str">
        <f>IF(MOD(C282-Settings!$B$32,Settings!$B$33)&lt;Settings!$B$30,"Up","Down")</f>
        <v>Up</v>
      </c>
      <c r="U282" s="15">
        <f>IF(OR(I282&gt;Settings!$B$30,O282&gt;Settings!$B$37),0,1)</f>
        <v>1</v>
      </c>
      <c r="V282" s="15">
        <f>IF(AND(U282=1,O282&lt;=Settings!$B$36),1,0)</f>
        <v>1</v>
      </c>
    </row>
    <row r="283" spans="1:22" x14ac:dyDescent="0.25">
      <c r="A283">
        <v>3</v>
      </c>
      <c r="B283">
        <v>38</v>
      </c>
      <c r="C283" s="13">
        <f>Arrivals!F283</f>
        <v>1781.3855273144497</v>
      </c>
      <c r="D283" s="13">
        <f>Arrivals!J283</f>
        <v>18.989741979131374</v>
      </c>
      <c r="E283" s="14">
        <f t="shared" si="63"/>
        <v>1662.5451228362786</v>
      </c>
      <c r="F283" s="14">
        <f t="shared" si="54"/>
        <v>1781.3855273144497</v>
      </c>
      <c r="G283" s="14">
        <f t="shared" si="55"/>
        <v>1800.3752692935811</v>
      </c>
      <c r="H283" s="13">
        <f>Arrivals!L283</f>
        <v>75</v>
      </c>
      <c r="I283" s="14">
        <f>H283*8/Settings!$B$28+Settings!$B$29</f>
        <v>6.02</v>
      </c>
      <c r="J283" s="14">
        <f t="shared" si="64"/>
        <v>1668.5651228362785</v>
      </c>
      <c r="K283" s="14">
        <f t="shared" si="56"/>
        <v>1800.3752692935811</v>
      </c>
      <c r="L283" s="14">
        <f>MOD(K283-Settings!$B$32,Settings!$B$33)</f>
        <v>360.37526929358114</v>
      </c>
      <c r="M283" s="14">
        <f>IF(L283&lt;Settings!$B$30,IF(Settings!$B$30-L283&gt;=I283,K283,K283+(Settings!$B$30-L283)+Settings!$B$31),K283+(Settings!$B$33-L283))</f>
        <v>1800.3752692935811</v>
      </c>
      <c r="N283" s="14">
        <f t="shared" si="57"/>
        <v>1806.3952692935811</v>
      </c>
      <c r="O283" s="14">
        <f t="shared" si="58"/>
        <v>25.009741979131377</v>
      </c>
      <c r="P283" s="14">
        <f t="shared" si="59"/>
        <v>0</v>
      </c>
      <c r="Q283" s="14">
        <f t="shared" si="60"/>
        <v>0</v>
      </c>
      <c r="R283" s="14">
        <f t="shared" si="61"/>
        <v>0</v>
      </c>
      <c r="S283" s="14">
        <f t="shared" si="62"/>
        <v>0</v>
      </c>
      <c r="T283" t="str">
        <f>IF(MOD(C283-Settings!$B$32,Settings!$B$33)&lt;Settings!$B$30,"Up","Down")</f>
        <v>Up</v>
      </c>
      <c r="U283" s="15">
        <f>IF(OR(I283&gt;Settings!$B$30,O283&gt;Settings!$B$37),0,1)</f>
        <v>1</v>
      </c>
      <c r="V283" s="15">
        <f>IF(AND(U283=1,O283&lt;=Settings!$B$36),1,0)</f>
        <v>1</v>
      </c>
    </row>
    <row r="284" spans="1:22" x14ac:dyDescent="0.25">
      <c r="A284">
        <v>3</v>
      </c>
      <c r="B284">
        <v>39</v>
      </c>
      <c r="C284" s="13">
        <f>Arrivals!F284</f>
        <v>1826.8554995125376</v>
      </c>
      <c r="D284" s="13">
        <f>Arrivals!J284</f>
        <v>16.446176742704026</v>
      </c>
      <c r="E284" s="14">
        <f t="shared" si="63"/>
        <v>1800.3752692935811</v>
      </c>
      <c r="F284" s="14">
        <f t="shared" si="54"/>
        <v>1826.8554995125376</v>
      </c>
      <c r="G284" s="14">
        <f t="shared" si="55"/>
        <v>1843.3016762552415</v>
      </c>
      <c r="H284" s="13">
        <f>Arrivals!L284</f>
        <v>75</v>
      </c>
      <c r="I284" s="14">
        <f>H284*8/Settings!$B$28+Settings!$B$29</f>
        <v>6.02</v>
      </c>
      <c r="J284" s="14">
        <f t="shared" si="64"/>
        <v>1806.3952692935811</v>
      </c>
      <c r="K284" s="14">
        <f t="shared" si="56"/>
        <v>1843.3016762552415</v>
      </c>
      <c r="L284" s="14">
        <f>MOD(K284-Settings!$B$32,Settings!$B$33)</f>
        <v>403.30167625524155</v>
      </c>
      <c r="M284" s="14">
        <f>IF(L284&lt;Settings!$B$30,IF(Settings!$B$30-L284&gt;=I284,K284,K284+(Settings!$B$30-L284)+Settings!$B$31),K284+(Settings!$B$33-L284))</f>
        <v>1843.3016762552415</v>
      </c>
      <c r="N284" s="14">
        <f t="shared" si="57"/>
        <v>1849.3216762552415</v>
      </c>
      <c r="O284" s="14">
        <f t="shared" si="58"/>
        <v>22.466176742703965</v>
      </c>
      <c r="P284" s="14">
        <f t="shared" si="59"/>
        <v>0</v>
      </c>
      <c r="Q284" s="14">
        <f t="shared" si="60"/>
        <v>0</v>
      </c>
      <c r="R284" s="14">
        <f t="shared" si="61"/>
        <v>0</v>
      </c>
      <c r="S284" s="14">
        <f t="shared" si="62"/>
        <v>0</v>
      </c>
      <c r="T284" t="str">
        <f>IF(MOD(C284-Settings!$B$32,Settings!$B$33)&lt;Settings!$B$30,"Up","Down")</f>
        <v>Up</v>
      </c>
      <c r="U284" s="15">
        <f>IF(OR(I284&gt;Settings!$B$30,O284&gt;Settings!$B$37),0,1)</f>
        <v>1</v>
      </c>
      <c r="V284" s="15">
        <f>IF(AND(U284=1,O284&lt;=Settings!$B$36),1,0)</f>
        <v>1</v>
      </c>
    </row>
    <row r="285" spans="1:22" x14ac:dyDescent="0.25">
      <c r="A285">
        <v>3</v>
      </c>
      <c r="B285">
        <v>40</v>
      </c>
      <c r="C285" s="13">
        <f>Arrivals!F285</f>
        <v>1953.1276295109151</v>
      </c>
      <c r="D285" s="13">
        <f>Arrivals!J285</f>
        <v>6.5793258308451374</v>
      </c>
      <c r="E285" s="14">
        <f t="shared" si="63"/>
        <v>1843.3016762552415</v>
      </c>
      <c r="F285" s="14">
        <f t="shared" si="54"/>
        <v>1953.1276295109151</v>
      </c>
      <c r="G285" s="14">
        <f t="shared" si="55"/>
        <v>1959.7069553417602</v>
      </c>
      <c r="H285" s="13">
        <f>Arrivals!L285</f>
        <v>75</v>
      </c>
      <c r="I285" s="14">
        <f>H285*8/Settings!$B$28+Settings!$B$29</f>
        <v>6.02</v>
      </c>
      <c r="J285" s="14">
        <f t="shared" si="64"/>
        <v>1849.3216762552415</v>
      </c>
      <c r="K285" s="14">
        <f t="shared" si="56"/>
        <v>1959.7069553417602</v>
      </c>
      <c r="L285" s="14">
        <f>MOD(K285-Settings!$B$32,Settings!$B$33)</f>
        <v>519.70695534176025</v>
      </c>
      <c r="M285" s="14">
        <f>IF(L285&lt;Settings!$B$30,IF(Settings!$B$30-L285&gt;=I285,K285,K285+(Settings!$B$30-L285)+Settings!$B$31),K285+(Settings!$B$33-L285))</f>
        <v>1959.7069553417602</v>
      </c>
      <c r="N285" s="14">
        <f t="shared" si="57"/>
        <v>1965.7269553417602</v>
      </c>
      <c r="O285" s="14">
        <f t="shared" si="58"/>
        <v>12.599325830845146</v>
      </c>
      <c r="P285" s="14">
        <f t="shared" si="59"/>
        <v>0</v>
      </c>
      <c r="Q285" s="14">
        <f t="shared" si="60"/>
        <v>0</v>
      </c>
      <c r="R285" s="14">
        <f t="shared" si="61"/>
        <v>0</v>
      </c>
      <c r="S285" s="14">
        <f t="shared" si="62"/>
        <v>0</v>
      </c>
      <c r="T285" t="str">
        <f>IF(MOD(C285-Settings!$B$32,Settings!$B$33)&lt;Settings!$B$30,"Up","Down")</f>
        <v>Up</v>
      </c>
      <c r="U285" s="15">
        <f>IF(OR(I285&gt;Settings!$B$30,O285&gt;Settings!$B$37),0,1)</f>
        <v>1</v>
      </c>
      <c r="V285" s="15">
        <f>IF(AND(U285=1,O285&lt;=Settings!$B$36),1,0)</f>
        <v>1</v>
      </c>
    </row>
    <row r="286" spans="1:22" x14ac:dyDescent="0.25">
      <c r="A286">
        <v>3</v>
      </c>
      <c r="B286">
        <v>41</v>
      </c>
      <c r="C286" s="13">
        <f>Arrivals!F286</f>
        <v>1965.6451315445115</v>
      </c>
      <c r="D286" s="13">
        <f>Arrivals!J286</f>
        <v>7.9406775088504951</v>
      </c>
      <c r="E286" s="14">
        <f t="shared" si="63"/>
        <v>1959.7069553417602</v>
      </c>
      <c r="F286" s="14">
        <f t="shared" si="54"/>
        <v>1965.6451315445115</v>
      </c>
      <c r="G286" s="14">
        <f t="shared" si="55"/>
        <v>1973.585809053362</v>
      </c>
      <c r="H286" s="13">
        <f>Arrivals!L286</f>
        <v>75</v>
      </c>
      <c r="I286" s="14">
        <f>H286*8/Settings!$B$28+Settings!$B$29</f>
        <v>6.02</v>
      </c>
      <c r="J286" s="14">
        <f t="shared" si="64"/>
        <v>1965.7269553417602</v>
      </c>
      <c r="K286" s="14">
        <f t="shared" si="56"/>
        <v>1973.585809053362</v>
      </c>
      <c r="L286" s="14">
        <f>MOD(K286-Settings!$B$32,Settings!$B$33)</f>
        <v>533.58580905336203</v>
      </c>
      <c r="M286" s="14">
        <f>IF(L286&lt;Settings!$B$30,IF(Settings!$B$30-L286&gt;=I286,K286,K286+(Settings!$B$30-L286)+Settings!$B$31),K286+(Settings!$B$33-L286))</f>
        <v>1973.585809053362</v>
      </c>
      <c r="N286" s="14">
        <f t="shared" si="57"/>
        <v>1979.605809053362</v>
      </c>
      <c r="O286" s="14">
        <f t="shared" si="58"/>
        <v>13.960677508850495</v>
      </c>
      <c r="P286" s="14">
        <f t="shared" si="59"/>
        <v>0</v>
      </c>
      <c r="Q286" s="14">
        <f t="shared" si="60"/>
        <v>0</v>
      </c>
      <c r="R286" s="14">
        <f t="shared" si="61"/>
        <v>0</v>
      </c>
      <c r="S286" s="14">
        <f t="shared" si="62"/>
        <v>0</v>
      </c>
      <c r="T286" t="str">
        <f>IF(MOD(C286-Settings!$B$32,Settings!$B$33)&lt;Settings!$B$30,"Up","Down")</f>
        <v>Up</v>
      </c>
      <c r="U286" s="15">
        <f>IF(OR(I286&gt;Settings!$B$30,O286&gt;Settings!$B$37),0,1)</f>
        <v>1</v>
      </c>
      <c r="V286" s="15">
        <f>IF(AND(U286=1,O286&lt;=Settings!$B$36),1,0)</f>
        <v>1</v>
      </c>
    </row>
    <row r="287" spans="1:22" x14ac:dyDescent="0.25">
      <c r="A287">
        <v>3</v>
      </c>
      <c r="B287">
        <v>42</v>
      </c>
      <c r="C287" s="13">
        <f>Arrivals!F287</f>
        <v>2052.7547934938634</v>
      </c>
      <c r="D287" s="13">
        <f>Arrivals!J287</f>
        <v>3.2152423062779647</v>
      </c>
      <c r="E287" s="14">
        <f t="shared" si="63"/>
        <v>1973.585809053362</v>
      </c>
      <c r="F287" s="14">
        <f t="shared" si="54"/>
        <v>2052.7547934938634</v>
      </c>
      <c r="G287" s="14">
        <f t="shared" si="55"/>
        <v>2055.9700358001414</v>
      </c>
      <c r="H287" s="13">
        <f>Arrivals!L287</f>
        <v>75</v>
      </c>
      <c r="I287" s="14">
        <f>H287*8/Settings!$B$28+Settings!$B$29</f>
        <v>6.02</v>
      </c>
      <c r="J287" s="14">
        <f t="shared" si="64"/>
        <v>1979.605809053362</v>
      </c>
      <c r="K287" s="14">
        <f t="shared" si="56"/>
        <v>2055.9700358001414</v>
      </c>
      <c r="L287" s="14">
        <f>MOD(K287-Settings!$B$32,Settings!$B$33)</f>
        <v>615.97003580014143</v>
      </c>
      <c r="M287" s="14">
        <f>IF(L287&lt;Settings!$B$30,IF(Settings!$B$30-L287&gt;=I287,K287,K287+(Settings!$B$30-L287)+Settings!$B$31),K287+(Settings!$B$33-L287))</f>
        <v>2160</v>
      </c>
      <c r="N287" s="14">
        <f t="shared" si="57"/>
        <v>2166.02</v>
      </c>
      <c r="O287" s="14">
        <f t="shared" si="58"/>
        <v>113.26520650613656</v>
      </c>
      <c r="P287" s="14">
        <f t="shared" si="59"/>
        <v>0</v>
      </c>
      <c r="Q287" s="14">
        <f t="shared" si="60"/>
        <v>0</v>
      </c>
      <c r="R287" s="14">
        <f t="shared" si="61"/>
        <v>104.02996419985857</v>
      </c>
      <c r="S287" s="14">
        <f t="shared" si="62"/>
        <v>104.02996419985857</v>
      </c>
      <c r="T287" t="str">
        <f>IF(MOD(C287-Settings!$B$32,Settings!$B$33)&lt;Settings!$B$30,"Up","Down")</f>
        <v>Down</v>
      </c>
      <c r="U287" s="15">
        <f>IF(OR(I287&gt;Settings!$B$30,O287&gt;Settings!$B$37),0,1)</f>
        <v>1</v>
      </c>
      <c r="V287" s="15">
        <f>IF(AND(U287=1,O287&lt;=Settings!$B$36),1,0)</f>
        <v>1</v>
      </c>
    </row>
    <row r="288" spans="1:22" x14ac:dyDescent="0.25">
      <c r="A288">
        <v>3</v>
      </c>
      <c r="B288">
        <v>43</v>
      </c>
      <c r="C288" s="13">
        <f>Arrivals!F288</f>
        <v>2142.5615656597552</v>
      </c>
      <c r="D288" s="13">
        <f>Arrivals!J288</f>
        <v>5.7978862687139436</v>
      </c>
      <c r="E288" s="14">
        <f t="shared" si="63"/>
        <v>2055.9700358001414</v>
      </c>
      <c r="F288" s="14">
        <f t="shared" si="54"/>
        <v>2142.5615656597552</v>
      </c>
      <c r="G288" s="14">
        <f t="shared" si="55"/>
        <v>2148.3594519284693</v>
      </c>
      <c r="H288" s="13">
        <f>Arrivals!L288</f>
        <v>75</v>
      </c>
      <c r="I288" s="14">
        <f>H288*8/Settings!$B$28+Settings!$B$29</f>
        <v>6.02</v>
      </c>
      <c r="J288" s="14">
        <f t="shared" si="64"/>
        <v>2166.02</v>
      </c>
      <c r="K288" s="14">
        <f t="shared" si="56"/>
        <v>2166.02</v>
      </c>
      <c r="L288" s="14">
        <f>MOD(K288-Settings!$B$32,Settings!$B$33)</f>
        <v>6.0199999999999818</v>
      </c>
      <c r="M288" s="14">
        <f>IF(L288&lt;Settings!$B$30,IF(Settings!$B$30-L288&gt;=I288,K288,K288+(Settings!$B$30-L288)+Settings!$B$31),K288+(Settings!$B$33-L288))</f>
        <v>2166.02</v>
      </c>
      <c r="N288" s="14">
        <f t="shared" si="57"/>
        <v>2172.04</v>
      </c>
      <c r="O288" s="14">
        <f t="shared" si="58"/>
        <v>29.478434340244803</v>
      </c>
      <c r="P288" s="14">
        <f t="shared" si="59"/>
        <v>0</v>
      </c>
      <c r="Q288" s="14">
        <f t="shared" si="60"/>
        <v>17.660548071530684</v>
      </c>
      <c r="R288" s="14">
        <f t="shared" si="61"/>
        <v>0</v>
      </c>
      <c r="S288" s="14">
        <f t="shared" si="62"/>
        <v>17.660548071530684</v>
      </c>
      <c r="T288" t="str">
        <f>IF(MOD(C288-Settings!$B$32,Settings!$B$33)&lt;Settings!$B$30,"Up","Down")</f>
        <v>Down</v>
      </c>
      <c r="U288" s="15">
        <f>IF(OR(I288&gt;Settings!$B$30,O288&gt;Settings!$B$37),0,1)</f>
        <v>1</v>
      </c>
      <c r="V288" s="15">
        <f>IF(AND(U288=1,O288&lt;=Settings!$B$36),1,0)</f>
        <v>1</v>
      </c>
    </row>
    <row r="289" spans="1:22" x14ac:dyDescent="0.25">
      <c r="A289">
        <v>3</v>
      </c>
      <c r="B289">
        <v>44</v>
      </c>
      <c r="C289" s="13">
        <f>Arrivals!F289</f>
        <v>2226.8809425850322</v>
      </c>
      <c r="D289" s="13">
        <f>Arrivals!J289</f>
        <v>26.507266837206764</v>
      </c>
      <c r="E289" s="14">
        <f t="shared" si="63"/>
        <v>2148.3594519284693</v>
      </c>
      <c r="F289" s="14">
        <f t="shared" si="54"/>
        <v>2226.8809425850322</v>
      </c>
      <c r="G289" s="14">
        <f t="shared" si="55"/>
        <v>2253.388209422239</v>
      </c>
      <c r="H289" s="13">
        <f>Arrivals!L289</f>
        <v>75</v>
      </c>
      <c r="I289" s="14">
        <f>H289*8/Settings!$B$28+Settings!$B$29</f>
        <v>6.02</v>
      </c>
      <c r="J289" s="14">
        <f t="shared" si="64"/>
        <v>2172.04</v>
      </c>
      <c r="K289" s="14">
        <f t="shared" si="56"/>
        <v>2253.388209422239</v>
      </c>
      <c r="L289" s="14">
        <f>MOD(K289-Settings!$B$32,Settings!$B$33)</f>
        <v>93.388209422239015</v>
      </c>
      <c r="M289" s="14">
        <f>IF(L289&lt;Settings!$B$30,IF(Settings!$B$30-L289&gt;=I289,K289,K289+(Settings!$B$30-L289)+Settings!$B$31),K289+(Settings!$B$33-L289))</f>
        <v>2253.388209422239</v>
      </c>
      <c r="N289" s="14">
        <f t="shared" si="57"/>
        <v>2259.408209422239</v>
      </c>
      <c r="O289" s="14">
        <f t="shared" si="58"/>
        <v>32.527266837206753</v>
      </c>
      <c r="P289" s="14">
        <f t="shared" si="59"/>
        <v>0</v>
      </c>
      <c r="Q289" s="14">
        <f t="shared" si="60"/>
        <v>0</v>
      </c>
      <c r="R289" s="14">
        <f t="shared" si="61"/>
        <v>0</v>
      </c>
      <c r="S289" s="14">
        <f t="shared" si="62"/>
        <v>0</v>
      </c>
      <c r="T289" t="str">
        <f>IF(MOD(C289-Settings!$B$32,Settings!$B$33)&lt;Settings!$B$30,"Up","Down")</f>
        <v>Up</v>
      </c>
      <c r="U289" s="15">
        <f>IF(OR(I289&gt;Settings!$B$30,O289&gt;Settings!$B$37),0,1)</f>
        <v>1</v>
      </c>
      <c r="V289" s="15">
        <f>IF(AND(U289=1,O289&lt;=Settings!$B$36),1,0)</f>
        <v>1</v>
      </c>
    </row>
    <row r="290" spans="1:22" x14ac:dyDescent="0.25">
      <c r="A290">
        <v>3</v>
      </c>
      <c r="B290">
        <v>45</v>
      </c>
      <c r="C290" s="13">
        <f>Arrivals!F290</f>
        <v>2262.4758396592947</v>
      </c>
      <c r="D290" s="13">
        <f>Arrivals!J290</f>
        <v>4.3450154842230324</v>
      </c>
      <c r="E290" s="14">
        <f t="shared" si="63"/>
        <v>2253.388209422239</v>
      </c>
      <c r="F290" s="14">
        <f t="shared" si="54"/>
        <v>2262.4758396592947</v>
      </c>
      <c r="G290" s="14">
        <f t="shared" si="55"/>
        <v>2266.8208551435177</v>
      </c>
      <c r="H290" s="13">
        <f>Arrivals!L290</f>
        <v>75</v>
      </c>
      <c r="I290" s="14">
        <f>H290*8/Settings!$B$28+Settings!$B$29</f>
        <v>6.02</v>
      </c>
      <c r="J290" s="14">
        <f t="shared" si="64"/>
        <v>2259.408209422239</v>
      </c>
      <c r="K290" s="14">
        <f t="shared" si="56"/>
        <v>2266.8208551435177</v>
      </c>
      <c r="L290" s="14">
        <f>MOD(K290-Settings!$B$32,Settings!$B$33)</f>
        <v>106.82085514351775</v>
      </c>
      <c r="M290" s="14">
        <f>IF(L290&lt;Settings!$B$30,IF(Settings!$B$30-L290&gt;=I290,K290,K290+(Settings!$B$30-L290)+Settings!$B$31),K290+(Settings!$B$33-L290))</f>
        <v>2266.8208551435177</v>
      </c>
      <c r="N290" s="14">
        <f t="shared" si="57"/>
        <v>2272.8408551435177</v>
      </c>
      <c r="O290" s="14">
        <f t="shared" si="58"/>
        <v>10.365015484223022</v>
      </c>
      <c r="P290" s="14">
        <f t="shared" si="59"/>
        <v>0</v>
      </c>
      <c r="Q290" s="14">
        <f t="shared" si="60"/>
        <v>0</v>
      </c>
      <c r="R290" s="14">
        <f t="shared" si="61"/>
        <v>0</v>
      </c>
      <c r="S290" s="14">
        <f t="shared" si="62"/>
        <v>0</v>
      </c>
      <c r="T290" t="str">
        <f>IF(MOD(C290-Settings!$B$32,Settings!$B$33)&lt;Settings!$B$30,"Up","Down")</f>
        <v>Up</v>
      </c>
      <c r="U290" s="15">
        <f>IF(OR(I290&gt;Settings!$B$30,O290&gt;Settings!$B$37),0,1)</f>
        <v>1</v>
      </c>
      <c r="V290" s="15">
        <f>IF(AND(U290=1,O290&lt;=Settings!$B$36),1,0)</f>
        <v>1</v>
      </c>
    </row>
    <row r="291" spans="1:22" x14ac:dyDescent="0.25">
      <c r="A291">
        <v>3</v>
      </c>
      <c r="B291">
        <v>46</v>
      </c>
      <c r="C291" s="13">
        <f>Arrivals!F291</f>
        <v>2322.9680562204794</v>
      </c>
      <c r="D291" s="13">
        <f>Arrivals!J291</f>
        <v>10.19771013196949</v>
      </c>
      <c r="E291" s="14">
        <f t="shared" si="63"/>
        <v>2266.8208551435177</v>
      </c>
      <c r="F291" s="14">
        <f t="shared" si="54"/>
        <v>2322.9680562204794</v>
      </c>
      <c r="G291" s="14">
        <f t="shared" si="55"/>
        <v>2333.1657663524488</v>
      </c>
      <c r="H291" s="13">
        <f>Arrivals!L291</f>
        <v>75</v>
      </c>
      <c r="I291" s="14">
        <f>H291*8/Settings!$B$28+Settings!$B$29</f>
        <v>6.02</v>
      </c>
      <c r="J291" s="14">
        <f t="shared" si="64"/>
        <v>2272.8408551435177</v>
      </c>
      <c r="K291" s="14">
        <f t="shared" si="56"/>
        <v>2333.1657663524488</v>
      </c>
      <c r="L291" s="14">
        <f>MOD(K291-Settings!$B$32,Settings!$B$33)</f>
        <v>173.16576635244883</v>
      </c>
      <c r="M291" s="14">
        <f>IF(L291&lt;Settings!$B$30,IF(Settings!$B$30-L291&gt;=I291,K291,K291+(Settings!$B$30-L291)+Settings!$B$31),K291+(Settings!$B$33-L291))</f>
        <v>2333.1657663524488</v>
      </c>
      <c r="N291" s="14">
        <f t="shared" si="57"/>
        <v>2339.1857663524488</v>
      </c>
      <c r="O291" s="14">
        <f t="shared" si="58"/>
        <v>16.217710131969397</v>
      </c>
      <c r="P291" s="14">
        <f t="shared" si="59"/>
        <v>0</v>
      </c>
      <c r="Q291" s="14">
        <f t="shared" si="60"/>
        <v>0</v>
      </c>
      <c r="R291" s="14">
        <f t="shared" si="61"/>
        <v>0</v>
      </c>
      <c r="S291" s="14">
        <f t="shared" si="62"/>
        <v>0</v>
      </c>
      <c r="T291" t="str">
        <f>IF(MOD(C291-Settings!$B$32,Settings!$B$33)&lt;Settings!$B$30,"Up","Down")</f>
        <v>Up</v>
      </c>
      <c r="U291" s="15">
        <f>IF(OR(I291&gt;Settings!$B$30,O291&gt;Settings!$B$37),0,1)</f>
        <v>1</v>
      </c>
      <c r="V291" s="15">
        <f>IF(AND(U291=1,O291&lt;=Settings!$B$36),1,0)</f>
        <v>1</v>
      </c>
    </row>
    <row r="292" spans="1:22" x14ac:dyDescent="0.25">
      <c r="A292">
        <v>3</v>
      </c>
      <c r="B292">
        <v>47</v>
      </c>
      <c r="C292" s="13">
        <f>Arrivals!F292</f>
        <v>2372.9472052758365</v>
      </c>
      <c r="D292" s="13">
        <f>Arrivals!J292</f>
        <v>0.82350589294848742</v>
      </c>
      <c r="E292" s="14">
        <f t="shared" si="63"/>
        <v>2333.1657663524488</v>
      </c>
      <c r="F292" s="14">
        <f t="shared" si="54"/>
        <v>2372.9472052758365</v>
      </c>
      <c r="G292" s="14">
        <f t="shared" si="55"/>
        <v>2373.7707111687851</v>
      </c>
      <c r="H292" s="13">
        <f>Arrivals!L292</f>
        <v>75</v>
      </c>
      <c r="I292" s="14">
        <f>H292*8/Settings!$B$28+Settings!$B$29</f>
        <v>6.02</v>
      </c>
      <c r="J292" s="14">
        <f t="shared" si="64"/>
        <v>2339.1857663524488</v>
      </c>
      <c r="K292" s="14">
        <f t="shared" si="56"/>
        <v>2373.7707111687851</v>
      </c>
      <c r="L292" s="14">
        <f>MOD(K292-Settings!$B$32,Settings!$B$33)</f>
        <v>213.77071116878506</v>
      </c>
      <c r="M292" s="14">
        <f>IF(L292&lt;Settings!$B$30,IF(Settings!$B$30-L292&gt;=I292,K292,K292+(Settings!$B$30-L292)+Settings!$B$31),K292+(Settings!$B$33-L292))</f>
        <v>2373.7707111687851</v>
      </c>
      <c r="N292" s="14">
        <f t="shared" si="57"/>
        <v>2379.790711168785</v>
      </c>
      <c r="O292" s="14">
        <f t="shared" si="58"/>
        <v>6.8435058929485422</v>
      </c>
      <c r="P292" s="14">
        <f t="shared" si="59"/>
        <v>0</v>
      </c>
      <c r="Q292" s="14">
        <f t="shared" si="60"/>
        <v>0</v>
      </c>
      <c r="R292" s="14">
        <f t="shared" si="61"/>
        <v>0</v>
      </c>
      <c r="S292" s="14">
        <f t="shared" si="62"/>
        <v>0</v>
      </c>
      <c r="T292" t="str">
        <f>IF(MOD(C292-Settings!$B$32,Settings!$B$33)&lt;Settings!$B$30,"Up","Down")</f>
        <v>Up</v>
      </c>
      <c r="U292" s="15">
        <f>IF(OR(I292&gt;Settings!$B$30,O292&gt;Settings!$B$37),0,1)</f>
        <v>1</v>
      </c>
      <c r="V292" s="15">
        <f>IF(AND(U292=1,O292&lt;=Settings!$B$36),1,0)</f>
        <v>1</v>
      </c>
    </row>
    <row r="293" spans="1:22" x14ac:dyDescent="0.25">
      <c r="A293">
        <v>3</v>
      </c>
      <c r="B293">
        <v>48</v>
      </c>
      <c r="C293" s="13">
        <f>Arrivals!F293</f>
        <v>2384.0628222672403</v>
      </c>
      <c r="D293" s="13">
        <f>Arrivals!J293</f>
        <v>14.555473583934187</v>
      </c>
      <c r="E293" s="14">
        <f t="shared" si="63"/>
        <v>2373.7707111687851</v>
      </c>
      <c r="F293" s="14">
        <f t="shared" si="54"/>
        <v>2384.0628222672403</v>
      </c>
      <c r="G293" s="14">
        <f t="shared" si="55"/>
        <v>2398.6182958511745</v>
      </c>
      <c r="H293" s="13">
        <f>Arrivals!L293</f>
        <v>75</v>
      </c>
      <c r="I293" s="14">
        <f>H293*8/Settings!$B$28+Settings!$B$29</f>
        <v>6.02</v>
      </c>
      <c r="J293" s="14">
        <f t="shared" si="64"/>
        <v>2379.790711168785</v>
      </c>
      <c r="K293" s="14">
        <f t="shared" si="56"/>
        <v>2398.6182958511745</v>
      </c>
      <c r="L293" s="14">
        <f>MOD(K293-Settings!$B$32,Settings!$B$33)</f>
        <v>238.61829585117448</v>
      </c>
      <c r="M293" s="14">
        <f>IF(L293&lt;Settings!$B$30,IF(Settings!$B$30-L293&gt;=I293,K293,K293+(Settings!$B$30-L293)+Settings!$B$31),K293+(Settings!$B$33-L293))</f>
        <v>2398.6182958511745</v>
      </c>
      <c r="N293" s="14">
        <f t="shared" si="57"/>
        <v>2404.6382958511745</v>
      </c>
      <c r="O293" s="14">
        <f t="shared" si="58"/>
        <v>20.575473583934127</v>
      </c>
      <c r="P293" s="14">
        <f t="shared" si="59"/>
        <v>0</v>
      </c>
      <c r="Q293" s="14">
        <f t="shared" si="60"/>
        <v>0</v>
      </c>
      <c r="R293" s="14">
        <f t="shared" si="61"/>
        <v>0</v>
      </c>
      <c r="S293" s="14">
        <f t="shared" si="62"/>
        <v>0</v>
      </c>
      <c r="T293" t="str">
        <f>IF(MOD(C293-Settings!$B$32,Settings!$B$33)&lt;Settings!$B$30,"Up","Down")</f>
        <v>Up</v>
      </c>
      <c r="U293" s="15">
        <f>IF(OR(I293&gt;Settings!$B$30,O293&gt;Settings!$B$37),0,1)</f>
        <v>1</v>
      </c>
      <c r="V293" s="15">
        <f>IF(AND(U293=1,O293&lt;=Settings!$B$36),1,0)</f>
        <v>1</v>
      </c>
    </row>
    <row r="294" spans="1:22" x14ac:dyDescent="0.25">
      <c r="A294">
        <v>3</v>
      </c>
      <c r="B294">
        <v>49</v>
      </c>
      <c r="C294" s="13">
        <f>Arrivals!F294</f>
        <v>2402.581641055956</v>
      </c>
      <c r="D294" s="13">
        <f>Arrivals!J294</f>
        <v>57.932432347479718</v>
      </c>
      <c r="E294" s="14">
        <f t="shared" si="63"/>
        <v>2398.6182958511745</v>
      </c>
      <c r="F294" s="14">
        <f t="shared" si="54"/>
        <v>2402.581641055956</v>
      </c>
      <c r="G294" s="14">
        <f t="shared" si="55"/>
        <v>2460.5140734034358</v>
      </c>
      <c r="H294" s="13">
        <f>Arrivals!L294</f>
        <v>75</v>
      </c>
      <c r="I294" s="14">
        <f>H294*8/Settings!$B$28+Settings!$B$29</f>
        <v>6.02</v>
      </c>
      <c r="J294" s="14">
        <f t="shared" si="64"/>
        <v>2404.6382958511745</v>
      </c>
      <c r="K294" s="14">
        <f t="shared" si="56"/>
        <v>2460.5140734034358</v>
      </c>
      <c r="L294" s="14">
        <f>MOD(K294-Settings!$B$32,Settings!$B$33)</f>
        <v>300.51407340343576</v>
      </c>
      <c r="M294" s="14">
        <f>IF(L294&lt;Settings!$B$30,IF(Settings!$B$30-L294&gt;=I294,K294,K294+(Settings!$B$30-L294)+Settings!$B$31),K294+(Settings!$B$33-L294))</f>
        <v>2460.5140734034358</v>
      </c>
      <c r="N294" s="14">
        <f t="shared" si="57"/>
        <v>2466.5340734034357</v>
      </c>
      <c r="O294" s="14">
        <f t="shared" si="58"/>
        <v>63.952432347479771</v>
      </c>
      <c r="P294" s="14">
        <f t="shared" si="59"/>
        <v>0</v>
      </c>
      <c r="Q294" s="14">
        <f t="shared" si="60"/>
        <v>0</v>
      </c>
      <c r="R294" s="14">
        <f t="shared" si="61"/>
        <v>0</v>
      </c>
      <c r="S294" s="14">
        <f t="shared" si="62"/>
        <v>0</v>
      </c>
      <c r="T294" t="str">
        <f>IF(MOD(C294-Settings!$B$32,Settings!$B$33)&lt;Settings!$B$30,"Up","Down")</f>
        <v>Up</v>
      </c>
      <c r="U294" s="15">
        <f>IF(OR(I294&gt;Settings!$B$30,O294&gt;Settings!$B$37),0,1)</f>
        <v>1</v>
      </c>
      <c r="V294" s="15">
        <f>IF(AND(U294=1,O294&lt;=Settings!$B$36),1,0)</f>
        <v>1</v>
      </c>
    </row>
    <row r="295" spans="1:22" x14ac:dyDescent="0.25">
      <c r="A295">
        <v>3</v>
      </c>
      <c r="B295">
        <v>50</v>
      </c>
      <c r="C295" s="13">
        <f>Arrivals!F295</f>
        <v>2421.2166018440139</v>
      </c>
      <c r="D295" s="13">
        <f>Arrivals!J295</f>
        <v>7.4346722632117999</v>
      </c>
      <c r="E295" s="14">
        <f t="shared" si="63"/>
        <v>2460.5140734034358</v>
      </c>
      <c r="F295" s="14">
        <f t="shared" si="54"/>
        <v>2460.5140734034358</v>
      </c>
      <c r="G295" s="14">
        <f t="shared" si="55"/>
        <v>2467.9487456666475</v>
      </c>
      <c r="H295" s="13">
        <f>Arrivals!L295</f>
        <v>75</v>
      </c>
      <c r="I295" s="14">
        <f>H295*8/Settings!$B$28+Settings!$B$29</f>
        <v>6.02</v>
      </c>
      <c r="J295" s="14">
        <f t="shared" si="64"/>
        <v>2466.5340734034357</v>
      </c>
      <c r="K295" s="14">
        <f t="shared" si="56"/>
        <v>2467.9487456666475</v>
      </c>
      <c r="L295" s="14">
        <f>MOD(K295-Settings!$B$32,Settings!$B$33)</f>
        <v>307.94874566664748</v>
      </c>
      <c r="M295" s="14">
        <f>IF(L295&lt;Settings!$B$30,IF(Settings!$B$30-L295&gt;=I295,K295,K295+(Settings!$B$30-L295)+Settings!$B$31),K295+(Settings!$B$33-L295))</f>
        <v>2467.9487456666475</v>
      </c>
      <c r="N295" s="14">
        <f t="shared" si="57"/>
        <v>2473.9687456666475</v>
      </c>
      <c r="O295" s="14">
        <f t="shared" si="58"/>
        <v>52.75214382263357</v>
      </c>
      <c r="P295" s="14">
        <f t="shared" si="59"/>
        <v>39.297471559421865</v>
      </c>
      <c r="Q295" s="14">
        <f t="shared" si="60"/>
        <v>0</v>
      </c>
      <c r="R295" s="14">
        <f t="shared" si="61"/>
        <v>0</v>
      </c>
      <c r="S295" s="14">
        <f t="shared" si="62"/>
        <v>39.297471559421865</v>
      </c>
      <c r="T295" t="str">
        <f>IF(MOD(C295-Settings!$B$32,Settings!$B$33)&lt;Settings!$B$30,"Up","Down")</f>
        <v>Up</v>
      </c>
      <c r="U295" s="15">
        <f>IF(OR(I295&gt;Settings!$B$30,O295&gt;Settings!$B$37),0,1)</f>
        <v>1</v>
      </c>
      <c r="V295" s="15">
        <f>IF(AND(U295=1,O295&lt;=Settings!$B$36),1,0)</f>
        <v>1</v>
      </c>
    </row>
    <row r="296" spans="1:22" x14ac:dyDescent="0.25">
      <c r="A296">
        <v>3</v>
      </c>
      <c r="B296">
        <v>51</v>
      </c>
      <c r="C296" s="13">
        <f>Arrivals!F296</f>
        <v>2430.1010966264098</v>
      </c>
      <c r="D296" s="13">
        <f>Arrivals!J296</f>
        <v>16.772504337279745</v>
      </c>
      <c r="E296" s="14">
        <f t="shared" si="63"/>
        <v>2467.9487456666475</v>
      </c>
      <c r="F296" s="14">
        <f t="shared" si="54"/>
        <v>2467.9487456666475</v>
      </c>
      <c r="G296" s="14">
        <f t="shared" si="55"/>
        <v>2484.7212500039273</v>
      </c>
      <c r="H296" s="13">
        <f>Arrivals!L296</f>
        <v>75</v>
      </c>
      <c r="I296" s="14">
        <f>H296*8/Settings!$B$28+Settings!$B$29</f>
        <v>6.02</v>
      </c>
      <c r="J296" s="14">
        <f t="shared" si="64"/>
        <v>2473.9687456666475</v>
      </c>
      <c r="K296" s="14">
        <f t="shared" si="56"/>
        <v>2484.7212500039273</v>
      </c>
      <c r="L296" s="14">
        <f>MOD(K296-Settings!$B$32,Settings!$B$33)</f>
        <v>324.72125000392725</v>
      </c>
      <c r="M296" s="14">
        <f>IF(L296&lt;Settings!$B$30,IF(Settings!$B$30-L296&gt;=I296,K296,K296+(Settings!$B$30-L296)+Settings!$B$31),K296+(Settings!$B$33-L296))</f>
        <v>2484.7212500039273</v>
      </c>
      <c r="N296" s="14">
        <f t="shared" si="57"/>
        <v>2490.7412500039272</v>
      </c>
      <c r="O296" s="14">
        <f t="shared" si="58"/>
        <v>60.640153377517436</v>
      </c>
      <c r="P296" s="14">
        <f t="shared" si="59"/>
        <v>37.847649040237684</v>
      </c>
      <c r="Q296" s="14">
        <f t="shared" si="60"/>
        <v>0</v>
      </c>
      <c r="R296" s="14">
        <f t="shared" si="61"/>
        <v>0</v>
      </c>
      <c r="S296" s="14">
        <f t="shared" si="62"/>
        <v>37.847649040237684</v>
      </c>
      <c r="T296" t="str">
        <f>IF(MOD(C296-Settings!$B$32,Settings!$B$33)&lt;Settings!$B$30,"Up","Down")</f>
        <v>Up</v>
      </c>
      <c r="U296" s="15">
        <f>IF(OR(I296&gt;Settings!$B$30,O296&gt;Settings!$B$37),0,1)</f>
        <v>1</v>
      </c>
      <c r="V296" s="15">
        <f>IF(AND(U296=1,O296&lt;=Settings!$B$36),1,0)</f>
        <v>1</v>
      </c>
    </row>
    <row r="297" spans="1:22" x14ac:dyDescent="0.25">
      <c r="A297">
        <v>3</v>
      </c>
      <c r="B297">
        <v>52</v>
      </c>
      <c r="C297" s="13">
        <f>Arrivals!F297</f>
        <v>2443.9463935425547</v>
      </c>
      <c r="D297" s="13">
        <f>Arrivals!J297</f>
        <v>33.270712671222142</v>
      </c>
      <c r="E297" s="14">
        <f t="shared" si="63"/>
        <v>2484.7212500039273</v>
      </c>
      <c r="F297" s="14">
        <f t="shared" si="54"/>
        <v>2484.7212500039273</v>
      </c>
      <c r="G297" s="14">
        <f t="shared" si="55"/>
        <v>2517.9919626751494</v>
      </c>
      <c r="H297" s="13">
        <f>Arrivals!L297</f>
        <v>75</v>
      </c>
      <c r="I297" s="14">
        <f>H297*8/Settings!$B$28+Settings!$B$29</f>
        <v>6.02</v>
      </c>
      <c r="J297" s="14">
        <f t="shared" si="64"/>
        <v>2490.7412500039272</v>
      </c>
      <c r="K297" s="14">
        <f t="shared" si="56"/>
        <v>2517.9919626751494</v>
      </c>
      <c r="L297" s="14">
        <f>MOD(K297-Settings!$B$32,Settings!$B$33)</f>
        <v>357.99196267514935</v>
      </c>
      <c r="M297" s="14">
        <f>IF(L297&lt;Settings!$B$30,IF(Settings!$B$30-L297&gt;=I297,K297,K297+(Settings!$B$30-L297)+Settings!$B$31),K297+(Settings!$B$33-L297))</f>
        <v>2517.9919626751494</v>
      </c>
      <c r="N297" s="14">
        <f t="shared" si="57"/>
        <v>2524.0119626751493</v>
      </c>
      <c r="O297" s="14">
        <f t="shared" si="58"/>
        <v>80.065569132594646</v>
      </c>
      <c r="P297" s="14">
        <f t="shared" si="59"/>
        <v>40.774856461372565</v>
      </c>
      <c r="Q297" s="14">
        <f t="shared" si="60"/>
        <v>0</v>
      </c>
      <c r="R297" s="14">
        <f t="shared" si="61"/>
        <v>0</v>
      </c>
      <c r="S297" s="14">
        <f t="shared" si="62"/>
        <v>40.774856461372565</v>
      </c>
      <c r="T297" t="str">
        <f>IF(MOD(C297-Settings!$B$32,Settings!$B$33)&lt;Settings!$B$30,"Up","Down")</f>
        <v>Up</v>
      </c>
      <c r="U297" s="15">
        <f>IF(OR(I297&gt;Settings!$B$30,O297&gt;Settings!$B$37),0,1)</f>
        <v>1</v>
      </c>
      <c r="V297" s="15">
        <f>IF(AND(U297=1,O297&lt;=Settings!$B$36),1,0)</f>
        <v>1</v>
      </c>
    </row>
    <row r="298" spans="1:22" x14ac:dyDescent="0.25">
      <c r="A298">
        <v>3</v>
      </c>
      <c r="B298">
        <v>53</v>
      </c>
      <c r="C298" s="13">
        <f>Arrivals!F298</f>
        <v>2469.9148944037042</v>
      </c>
      <c r="D298" s="13">
        <f>Arrivals!J298</f>
        <v>9.1034232745973949</v>
      </c>
      <c r="E298" s="14">
        <f t="shared" si="63"/>
        <v>2517.9919626751494</v>
      </c>
      <c r="F298" s="14">
        <f t="shared" si="54"/>
        <v>2517.9919626751494</v>
      </c>
      <c r="G298" s="14">
        <f t="shared" si="55"/>
        <v>2527.0953859497467</v>
      </c>
      <c r="H298" s="13">
        <f>Arrivals!L298</f>
        <v>75</v>
      </c>
      <c r="I298" s="14">
        <f>H298*8/Settings!$B$28+Settings!$B$29</f>
        <v>6.02</v>
      </c>
      <c r="J298" s="14">
        <f t="shared" si="64"/>
        <v>2524.0119626751493</v>
      </c>
      <c r="K298" s="14">
        <f t="shared" si="56"/>
        <v>2527.0953859497467</v>
      </c>
      <c r="L298" s="14">
        <f>MOD(K298-Settings!$B$32,Settings!$B$33)</f>
        <v>367.09538594974674</v>
      </c>
      <c r="M298" s="14">
        <f>IF(L298&lt;Settings!$B$30,IF(Settings!$B$30-L298&gt;=I298,K298,K298+(Settings!$B$30-L298)+Settings!$B$31),K298+(Settings!$B$33-L298))</f>
        <v>2527.0953859497467</v>
      </c>
      <c r="N298" s="14">
        <f t="shared" si="57"/>
        <v>2533.1153859497467</v>
      </c>
      <c r="O298" s="14">
        <f t="shared" si="58"/>
        <v>63.200491546042485</v>
      </c>
      <c r="P298" s="14">
        <f t="shared" si="59"/>
        <v>48.077068271445114</v>
      </c>
      <c r="Q298" s="14">
        <f t="shared" si="60"/>
        <v>0</v>
      </c>
      <c r="R298" s="14">
        <f t="shared" si="61"/>
        <v>0</v>
      </c>
      <c r="S298" s="14">
        <f t="shared" si="62"/>
        <v>48.077068271445114</v>
      </c>
      <c r="T298" t="str">
        <f>IF(MOD(C298-Settings!$B$32,Settings!$B$33)&lt;Settings!$B$30,"Up","Down")</f>
        <v>Up</v>
      </c>
      <c r="U298" s="15">
        <f>IF(OR(I298&gt;Settings!$B$30,O298&gt;Settings!$B$37),0,1)</f>
        <v>1</v>
      </c>
      <c r="V298" s="15">
        <f>IF(AND(U298=1,O298&lt;=Settings!$B$36),1,0)</f>
        <v>1</v>
      </c>
    </row>
    <row r="299" spans="1:22" x14ac:dyDescent="0.25">
      <c r="A299">
        <v>3</v>
      </c>
      <c r="B299">
        <v>54</v>
      </c>
      <c r="C299" s="13">
        <f>Arrivals!F299</f>
        <v>2518.4331636260272</v>
      </c>
      <c r="D299" s="13">
        <f>Arrivals!J299</f>
        <v>0.80659443317519974</v>
      </c>
      <c r="E299" s="14">
        <f t="shared" si="63"/>
        <v>2527.0953859497467</v>
      </c>
      <c r="F299" s="14">
        <f t="shared" si="54"/>
        <v>2527.0953859497467</v>
      </c>
      <c r="G299" s="14">
        <f t="shared" si="55"/>
        <v>2527.9019803829219</v>
      </c>
      <c r="H299" s="13">
        <f>Arrivals!L299</f>
        <v>75</v>
      </c>
      <c r="I299" s="14">
        <f>H299*8/Settings!$B$28+Settings!$B$29</f>
        <v>6.02</v>
      </c>
      <c r="J299" s="14">
        <f t="shared" si="64"/>
        <v>2533.1153859497467</v>
      </c>
      <c r="K299" s="14">
        <f t="shared" si="56"/>
        <v>2533.1153859497467</v>
      </c>
      <c r="L299" s="14">
        <f>MOD(K299-Settings!$B$32,Settings!$B$33)</f>
        <v>373.11538594974672</v>
      </c>
      <c r="M299" s="14">
        <f>IF(L299&lt;Settings!$B$30,IF(Settings!$B$30-L299&gt;=I299,K299,K299+(Settings!$B$30-L299)+Settings!$B$31),K299+(Settings!$B$33-L299))</f>
        <v>2533.1153859497467</v>
      </c>
      <c r="N299" s="14">
        <f t="shared" si="57"/>
        <v>2539.1353859497467</v>
      </c>
      <c r="O299" s="14">
        <f t="shared" si="58"/>
        <v>20.702222323719525</v>
      </c>
      <c r="P299" s="14">
        <f t="shared" si="59"/>
        <v>8.6622223237195612</v>
      </c>
      <c r="Q299" s="14">
        <f t="shared" si="60"/>
        <v>5.2134055668248038</v>
      </c>
      <c r="R299" s="14">
        <f t="shared" si="61"/>
        <v>0</v>
      </c>
      <c r="S299" s="14">
        <f t="shared" si="62"/>
        <v>13.875627890544365</v>
      </c>
      <c r="T299" t="str">
        <f>IF(MOD(C299-Settings!$B$32,Settings!$B$33)&lt;Settings!$B$30,"Up","Down")</f>
        <v>Up</v>
      </c>
      <c r="U299" s="15">
        <f>IF(OR(I299&gt;Settings!$B$30,O299&gt;Settings!$B$37),0,1)</f>
        <v>1</v>
      </c>
      <c r="V299" s="15">
        <f>IF(AND(U299=1,O299&lt;=Settings!$B$36),1,0)</f>
        <v>1</v>
      </c>
    </row>
    <row r="300" spans="1:22" x14ac:dyDescent="0.25">
      <c r="A300">
        <v>3</v>
      </c>
      <c r="B300">
        <v>55</v>
      </c>
      <c r="C300" s="13">
        <f>Arrivals!F300</f>
        <v>2523.3638782947592</v>
      </c>
      <c r="D300" s="13">
        <f>Arrivals!J300</f>
        <v>10.186983206692696</v>
      </c>
      <c r="E300" s="14">
        <f t="shared" si="63"/>
        <v>2527.9019803829219</v>
      </c>
      <c r="F300" s="14">
        <f t="shared" si="54"/>
        <v>2527.9019803829219</v>
      </c>
      <c r="G300" s="14">
        <f t="shared" si="55"/>
        <v>2538.0889635896147</v>
      </c>
      <c r="H300" s="13">
        <f>Arrivals!L300</f>
        <v>75</v>
      </c>
      <c r="I300" s="14">
        <f>H300*8/Settings!$B$28+Settings!$B$29</f>
        <v>6.02</v>
      </c>
      <c r="J300" s="14">
        <f t="shared" si="64"/>
        <v>2539.1353859497467</v>
      </c>
      <c r="K300" s="14">
        <f t="shared" si="56"/>
        <v>2539.1353859497467</v>
      </c>
      <c r="L300" s="14">
        <f>MOD(K300-Settings!$B$32,Settings!$B$33)</f>
        <v>379.13538594974671</v>
      </c>
      <c r="M300" s="14">
        <f>IF(L300&lt;Settings!$B$30,IF(Settings!$B$30-L300&gt;=I300,K300,K300+(Settings!$B$30-L300)+Settings!$B$31),K300+(Settings!$B$33-L300))</f>
        <v>2539.1353859497467</v>
      </c>
      <c r="N300" s="14">
        <f t="shared" si="57"/>
        <v>2545.1553859497467</v>
      </c>
      <c r="O300" s="14">
        <f t="shared" si="58"/>
        <v>21.791507654987527</v>
      </c>
      <c r="P300" s="14">
        <f t="shared" si="59"/>
        <v>4.5381020881627592</v>
      </c>
      <c r="Q300" s="14">
        <f t="shared" si="60"/>
        <v>1.0464223601320555</v>
      </c>
      <c r="R300" s="14">
        <f t="shared" si="61"/>
        <v>0</v>
      </c>
      <c r="S300" s="14">
        <f t="shared" si="62"/>
        <v>5.5845244482948146</v>
      </c>
      <c r="T300" t="str">
        <f>IF(MOD(C300-Settings!$B$32,Settings!$B$33)&lt;Settings!$B$30,"Up","Down")</f>
        <v>Up</v>
      </c>
      <c r="U300" s="15">
        <f>IF(OR(I300&gt;Settings!$B$30,O300&gt;Settings!$B$37),0,1)</f>
        <v>1</v>
      </c>
      <c r="V300" s="15">
        <f>IF(AND(U300=1,O300&lt;=Settings!$B$36),1,0)</f>
        <v>1</v>
      </c>
    </row>
    <row r="301" spans="1:22" x14ac:dyDescent="0.25">
      <c r="A301">
        <v>3</v>
      </c>
      <c r="B301">
        <v>56</v>
      </c>
      <c r="C301" s="13">
        <f>Arrivals!F301</f>
        <v>2699.6225767831643</v>
      </c>
      <c r="D301" s="13">
        <f>Arrivals!J301</f>
        <v>12.285341572616403</v>
      </c>
      <c r="E301" s="14">
        <f t="shared" si="63"/>
        <v>2538.0889635896147</v>
      </c>
      <c r="F301" s="14">
        <f t="shared" si="54"/>
        <v>2699.6225767831643</v>
      </c>
      <c r="G301" s="14">
        <f t="shared" si="55"/>
        <v>2711.9079183557806</v>
      </c>
      <c r="H301" s="13">
        <f>Arrivals!L301</f>
        <v>75</v>
      </c>
      <c r="I301" s="14">
        <f>H301*8/Settings!$B$28+Settings!$B$29</f>
        <v>6.02</v>
      </c>
      <c r="J301" s="14">
        <f t="shared" si="64"/>
        <v>2545.1553859497467</v>
      </c>
      <c r="K301" s="14">
        <f t="shared" si="56"/>
        <v>2711.9079183557806</v>
      </c>
      <c r="L301" s="14">
        <f>MOD(K301-Settings!$B$32,Settings!$B$33)</f>
        <v>551.90791835578057</v>
      </c>
      <c r="M301" s="14">
        <f>IF(L301&lt;Settings!$B$30,IF(Settings!$B$30-L301&gt;=I301,K301,K301+(Settings!$B$30-L301)+Settings!$B$31),K301+(Settings!$B$33-L301))</f>
        <v>2711.9079183557806</v>
      </c>
      <c r="N301" s="14">
        <f t="shared" si="57"/>
        <v>2717.9279183557805</v>
      </c>
      <c r="O301" s="14">
        <f t="shared" si="58"/>
        <v>18.305341572616271</v>
      </c>
      <c r="P301" s="14">
        <f t="shared" si="59"/>
        <v>0</v>
      </c>
      <c r="Q301" s="14">
        <f t="shared" si="60"/>
        <v>0</v>
      </c>
      <c r="R301" s="14">
        <f t="shared" si="61"/>
        <v>0</v>
      </c>
      <c r="S301" s="14">
        <f t="shared" si="62"/>
        <v>0</v>
      </c>
      <c r="T301" t="str">
        <f>IF(MOD(C301-Settings!$B$32,Settings!$B$33)&lt;Settings!$B$30,"Up","Down")</f>
        <v>Up</v>
      </c>
      <c r="U301" s="15">
        <f>IF(OR(I301&gt;Settings!$B$30,O301&gt;Settings!$B$37),0,1)</f>
        <v>1</v>
      </c>
      <c r="V301" s="15">
        <f>IF(AND(U301=1,O301&lt;=Settings!$B$36),1,0)</f>
        <v>1</v>
      </c>
    </row>
    <row r="302" spans="1:22" x14ac:dyDescent="0.25">
      <c r="A302">
        <v>3</v>
      </c>
      <c r="B302">
        <v>57</v>
      </c>
      <c r="C302" s="13">
        <f>Arrivals!F302</f>
        <v>2729.3549280530838</v>
      </c>
      <c r="D302" s="13">
        <f>Arrivals!J302</f>
        <v>4.9333627748675619</v>
      </c>
      <c r="E302" s="14">
        <f t="shared" si="63"/>
        <v>2711.9079183557806</v>
      </c>
      <c r="F302" s="14">
        <f t="shared" si="54"/>
        <v>2729.3549280530838</v>
      </c>
      <c r="G302" s="14">
        <f t="shared" si="55"/>
        <v>2734.2882908279512</v>
      </c>
      <c r="H302" s="13">
        <f>Arrivals!L302</f>
        <v>75</v>
      </c>
      <c r="I302" s="14">
        <f>H302*8/Settings!$B$28+Settings!$B$29</f>
        <v>6.02</v>
      </c>
      <c r="J302" s="14">
        <f t="shared" si="64"/>
        <v>2717.9279183557805</v>
      </c>
      <c r="K302" s="14">
        <f t="shared" si="56"/>
        <v>2734.2882908279512</v>
      </c>
      <c r="L302" s="14">
        <f>MOD(K302-Settings!$B$32,Settings!$B$33)</f>
        <v>574.28829082795119</v>
      </c>
      <c r="M302" s="14">
        <f>IF(L302&lt;Settings!$B$30,IF(Settings!$B$30-L302&gt;=I302,K302,K302+(Settings!$B$30-L302)+Settings!$B$31),K302+(Settings!$B$33-L302))</f>
        <v>2734.2882908279512</v>
      </c>
      <c r="N302" s="14">
        <f t="shared" si="57"/>
        <v>2740.3082908279512</v>
      </c>
      <c r="O302" s="14">
        <f t="shared" si="58"/>
        <v>10.953362774867401</v>
      </c>
      <c r="P302" s="14">
        <f t="shared" si="59"/>
        <v>0</v>
      </c>
      <c r="Q302" s="14">
        <f t="shared" si="60"/>
        <v>0</v>
      </c>
      <c r="R302" s="14">
        <f t="shared" si="61"/>
        <v>0</v>
      </c>
      <c r="S302" s="14">
        <f t="shared" si="62"/>
        <v>0</v>
      </c>
      <c r="T302" t="str">
        <f>IF(MOD(C302-Settings!$B$32,Settings!$B$33)&lt;Settings!$B$30,"Up","Down")</f>
        <v>Up</v>
      </c>
      <c r="U302" s="15">
        <f>IF(OR(I302&gt;Settings!$B$30,O302&gt;Settings!$B$37),0,1)</f>
        <v>1</v>
      </c>
      <c r="V302" s="15">
        <f>IF(AND(U302=1,O302&lt;=Settings!$B$36),1,0)</f>
        <v>1</v>
      </c>
    </row>
    <row r="303" spans="1:22" x14ac:dyDescent="0.25">
      <c r="A303">
        <v>3</v>
      </c>
      <c r="B303">
        <v>58</v>
      </c>
      <c r="C303" s="13">
        <f>Arrivals!F303</f>
        <v>2766.8038646009977</v>
      </c>
      <c r="D303" s="13">
        <f>Arrivals!J303</f>
        <v>7.0438109498335777</v>
      </c>
      <c r="E303" s="14">
        <f t="shared" si="63"/>
        <v>2734.2882908279512</v>
      </c>
      <c r="F303" s="14">
        <f t="shared" si="54"/>
        <v>2766.8038646009977</v>
      </c>
      <c r="G303" s="14">
        <f t="shared" si="55"/>
        <v>2773.8476755508314</v>
      </c>
      <c r="H303" s="13">
        <f>Arrivals!L303</f>
        <v>75</v>
      </c>
      <c r="I303" s="14">
        <f>H303*8/Settings!$B$28+Settings!$B$29</f>
        <v>6.02</v>
      </c>
      <c r="J303" s="14">
        <f t="shared" si="64"/>
        <v>2740.3082908279512</v>
      </c>
      <c r="K303" s="14">
        <f t="shared" si="56"/>
        <v>2773.8476755508314</v>
      </c>
      <c r="L303" s="14">
        <f>MOD(K303-Settings!$B$32,Settings!$B$33)</f>
        <v>613.84767555083135</v>
      </c>
      <c r="M303" s="14">
        <f>IF(L303&lt;Settings!$B$30,IF(Settings!$B$30-L303&gt;=I303,K303,K303+(Settings!$B$30-L303)+Settings!$B$31),K303+(Settings!$B$33-L303))</f>
        <v>2880</v>
      </c>
      <c r="N303" s="14">
        <f t="shared" si="57"/>
        <v>2886.02</v>
      </c>
      <c r="O303" s="14">
        <f t="shared" si="58"/>
        <v>119.21613539900227</v>
      </c>
      <c r="P303" s="14">
        <f t="shared" si="59"/>
        <v>0</v>
      </c>
      <c r="Q303" s="14">
        <f t="shared" si="60"/>
        <v>0</v>
      </c>
      <c r="R303" s="14">
        <f t="shared" si="61"/>
        <v>106.15232444916865</v>
      </c>
      <c r="S303" s="14">
        <f t="shared" si="62"/>
        <v>106.15232444916865</v>
      </c>
      <c r="T303" t="str">
        <f>IF(MOD(C303-Settings!$B$32,Settings!$B$33)&lt;Settings!$B$30,"Up","Down")</f>
        <v>Down</v>
      </c>
      <c r="U303" s="15">
        <f>IF(OR(I303&gt;Settings!$B$30,O303&gt;Settings!$B$37),0,1)</f>
        <v>1</v>
      </c>
      <c r="V303" s="15">
        <f>IF(AND(U303=1,O303&lt;=Settings!$B$36),1,0)</f>
        <v>1</v>
      </c>
    </row>
    <row r="304" spans="1:22" x14ac:dyDescent="0.25">
      <c r="A304">
        <v>3</v>
      </c>
      <c r="B304">
        <v>59</v>
      </c>
      <c r="C304" s="13">
        <f>Arrivals!F304</f>
        <v>2780.318630886793</v>
      </c>
      <c r="D304" s="13">
        <f>Arrivals!J304</f>
        <v>3.9822105198064124</v>
      </c>
      <c r="E304" s="14">
        <f t="shared" si="63"/>
        <v>2773.8476755508314</v>
      </c>
      <c r="F304" s="14">
        <f t="shared" si="54"/>
        <v>2780.318630886793</v>
      </c>
      <c r="G304" s="14">
        <f t="shared" si="55"/>
        <v>2784.3008414065994</v>
      </c>
      <c r="H304" s="13">
        <f>Arrivals!L304</f>
        <v>75</v>
      </c>
      <c r="I304" s="14">
        <f>H304*8/Settings!$B$28+Settings!$B$29</f>
        <v>6.02</v>
      </c>
      <c r="J304" s="14">
        <f t="shared" si="64"/>
        <v>2886.02</v>
      </c>
      <c r="K304" s="14">
        <f t="shared" si="56"/>
        <v>2886.02</v>
      </c>
      <c r="L304" s="14">
        <f>MOD(K304-Settings!$B$32,Settings!$B$33)</f>
        <v>6.0199999999999818</v>
      </c>
      <c r="M304" s="14">
        <f>IF(L304&lt;Settings!$B$30,IF(Settings!$B$30-L304&gt;=I304,K304,K304+(Settings!$B$30-L304)+Settings!$B$31),K304+(Settings!$B$33-L304))</f>
        <v>2886.02</v>
      </c>
      <c r="N304" s="14">
        <f t="shared" si="57"/>
        <v>2892.04</v>
      </c>
      <c r="O304" s="14">
        <f t="shared" si="58"/>
        <v>111.72136911320695</v>
      </c>
      <c r="P304" s="14">
        <f t="shared" si="59"/>
        <v>0</v>
      </c>
      <c r="Q304" s="14">
        <f t="shared" si="60"/>
        <v>101.71915859340061</v>
      </c>
      <c r="R304" s="14">
        <f t="shared" si="61"/>
        <v>0</v>
      </c>
      <c r="S304" s="14">
        <f t="shared" si="62"/>
        <v>101.71915859340061</v>
      </c>
      <c r="T304" t="str">
        <f>IF(MOD(C304-Settings!$B$32,Settings!$B$33)&lt;Settings!$B$30,"Up","Down")</f>
        <v>Down</v>
      </c>
      <c r="U304" s="15">
        <f>IF(OR(I304&gt;Settings!$B$30,O304&gt;Settings!$B$37),0,1)</f>
        <v>1</v>
      </c>
      <c r="V304" s="15">
        <f>IF(AND(U304=1,O304&lt;=Settings!$B$36),1,0)</f>
        <v>1</v>
      </c>
    </row>
    <row r="305" spans="1:22" x14ac:dyDescent="0.25">
      <c r="A305">
        <v>3</v>
      </c>
      <c r="B305">
        <v>60</v>
      </c>
      <c r="C305" s="13">
        <f>Arrivals!F305</f>
        <v>2841.6833720327227</v>
      </c>
      <c r="D305" s="13">
        <f>Arrivals!J305</f>
        <v>5.9745306483743494</v>
      </c>
      <c r="E305" s="14">
        <f t="shared" si="63"/>
        <v>2784.3008414065994</v>
      </c>
      <c r="F305" s="14">
        <f t="shared" si="54"/>
        <v>2841.6833720327227</v>
      </c>
      <c r="G305" s="14">
        <f t="shared" si="55"/>
        <v>2847.6579026810969</v>
      </c>
      <c r="H305" s="13">
        <f>Arrivals!L305</f>
        <v>75</v>
      </c>
      <c r="I305" s="14">
        <f>H305*8/Settings!$B$28+Settings!$B$29</f>
        <v>6.02</v>
      </c>
      <c r="J305" s="14">
        <f t="shared" si="64"/>
        <v>2892.04</v>
      </c>
      <c r="K305" s="14">
        <f t="shared" si="56"/>
        <v>2892.04</v>
      </c>
      <c r="L305" s="14">
        <f>MOD(K305-Settings!$B$32,Settings!$B$33)</f>
        <v>12.039999999999964</v>
      </c>
      <c r="M305" s="14">
        <f>IF(L305&lt;Settings!$B$30,IF(Settings!$B$30-L305&gt;=I305,K305,K305+(Settings!$B$30-L305)+Settings!$B$31),K305+(Settings!$B$33-L305))</f>
        <v>2892.04</v>
      </c>
      <c r="N305" s="14">
        <f t="shared" si="57"/>
        <v>2898.06</v>
      </c>
      <c r="O305" s="14">
        <f t="shared" si="58"/>
        <v>56.376627967277273</v>
      </c>
      <c r="P305" s="14">
        <f t="shared" si="59"/>
        <v>0</v>
      </c>
      <c r="Q305" s="14">
        <f t="shared" si="60"/>
        <v>44.382097318903106</v>
      </c>
      <c r="R305" s="14">
        <f t="shared" si="61"/>
        <v>0</v>
      </c>
      <c r="S305" s="14">
        <f t="shared" si="62"/>
        <v>44.382097318903106</v>
      </c>
      <c r="T305" t="str">
        <f>IF(MOD(C305-Settings!$B$32,Settings!$B$33)&lt;Settings!$B$30,"Up","Down")</f>
        <v>Down</v>
      </c>
      <c r="U305" s="15">
        <f>IF(OR(I305&gt;Settings!$B$30,O305&gt;Settings!$B$37),0,1)</f>
        <v>1</v>
      </c>
      <c r="V305" s="15">
        <f>IF(AND(U305=1,O305&lt;=Settings!$B$36),1,0)</f>
        <v>1</v>
      </c>
    </row>
    <row r="306" spans="1:22" x14ac:dyDescent="0.25">
      <c r="A306">
        <v>3</v>
      </c>
      <c r="B306">
        <v>61</v>
      </c>
      <c r="C306" s="13">
        <f>Arrivals!F306</f>
        <v>2847.8916501668327</v>
      </c>
      <c r="D306" s="13">
        <f>Arrivals!J306</f>
        <v>5.7382528961419403</v>
      </c>
      <c r="E306" s="14">
        <f t="shared" si="63"/>
        <v>2847.6579026810969</v>
      </c>
      <c r="F306" s="14">
        <f t="shared" si="54"/>
        <v>2847.8916501668327</v>
      </c>
      <c r="G306" s="14">
        <f t="shared" si="55"/>
        <v>2853.6299030629748</v>
      </c>
      <c r="H306" s="13">
        <f>Arrivals!L306</f>
        <v>75</v>
      </c>
      <c r="I306" s="14">
        <f>H306*8/Settings!$B$28+Settings!$B$29</f>
        <v>6.02</v>
      </c>
      <c r="J306" s="14">
        <f t="shared" si="64"/>
        <v>2898.06</v>
      </c>
      <c r="K306" s="14">
        <f t="shared" si="56"/>
        <v>2898.06</v>
      </c>
      <c r="L306" s="14">
        <f>MOD(K306-Settings!$B$32,Settings!$B$33)</f>
        <v>18.059999999999945</v>
      </c>
      <c r="M306" s="14">
        <f>IF(L306&lt;Settings!$B$30,IF(Settings!$B$30-L306&gt;=I306,K306,K306+(Settings!$B$30-L306)+Settings!$B$31),K306+(Settings!$B$33-L306))</f>
        <v>2898.06</v>
      </c>
      <c r="N306" s="14">
        <f t="shared" si="57"/>
        <v>2904.08</v>
      </c>
      <c r="O306" s="14">
        <f t="shared" si="58"/>
        <v>56.188349833167194</v>
      </c>
      <c r="P306" s="14">
        <f t="shared" si="59"/>
        <v>0</v>
      </c>
      <c r="Q306" s="14">
        <f t="shared" si="60"/>
        <v>44.430096937025155</v>
      </c>
      <c r="R306" s="14">
        <f t="shared" si="61"/>
        <v>0</v>
      </c>
      <c r="S306" s="14">
        <f t="shared" si="62"/>
        <v>44.430096937025155</v>
      </c>
      <c r="T306" t="str">
        <f>IF(MOD(C306-Settings!$B$32,Settings!$B$33)&lt;Settings!$B$30,"Up","Down")</f>
        <v>Down</v>
      </c>
      <c r="U306" s="15">
        <f>IF(OR(I306&gt;Settings!$B$30,O306&gt;Settings!$B$37),0,1)</f>
        <v>1</v>
      </c>
      <c r="V306" s="15">
        <f>IF(AND(U306=1,O306&lt;=Settings!$B$36),1,0)</f>
        <v>1</v>
      </c>
    </row>
    <row r="307" spans="1:22" x14ac:dyDescent="0.25">
      <c r="A307">
        <v>3</v>
      </c>
      <c r="B307">
        <v>62</v>
      </c>
      <c r="C307" s="13">
        <f>Arrivals!F307</f>
        <v>2853.9591634777516</v>
      </c>
      <c r="D307" s="13">
        <f>Arrivals!J307</f>
        <v>3.3430882944307685</v>
      </c>
      <c r="E307" s="14">
        <f t="shared" si="63"/>
        <v>2853.6299030629748</v>
      </c>
      <c r="F307" s="14">
        <f t="shared" si="54"/>
        <v>2853.9591634777516</v>
      </c>
      <c r="G307" s="14">
        <f t="shared" si="55"/>
        <v>2857.3022517721824</v>
      </c>
      <c r="H307" s="13">
        <f>Arrivals!L307</f>
        <v>75</v>
      </c>
      <c r="I307" s="14">
        <f>H307*8/Settings!$B$28+Settings!$B$29</f>
        <v>6.02</v>
      </c>
      <c r="J307" s="14">
        <f t="shared" si="64"/>
        <v>2904.08</v>
      </c>
      <c r="K307" s="14">
        <f t="shared" si="56"/>
        <v>2904.08</v>
      </c>
      <c r="L307" s="14">
        <f>MOD(K307-Settings!$B$32,Settings!$B$33)</f>
        <v>24.079999999999927</v>
      </c>
      <c r="M307" s="14">
        <f>IF(L307&lt;Settings!$B$30,IF(Settings!$B$30-L307&gt;=I307,K307,K307+(Settings!$B$30-L307)+Settings!$B$31),K307+(Settings!$B$33-L307))</f>
        <v>2904.08</v>
      </c>
      <c r="N307" s="14">
        <f t="shared" si="57"/>
        <v>2910.1</v>
      </c>
      <c r="O307" s="14">
        <f t="shared" si="58"/>
        <v>56.140836522248264</v>
      </c>
      <c r="P307" s="14">
        <f t="shared" si="59"/>
        <v>0</v>
      </c>
      <c r="Q307" s="14">
        <f t="shared" si="60"/>
        <v>46.777748227817483</v>
      </c>
      <c r="R307" s="14">
        <f t="shared" si="61"/>
        <v>0</v>
      </c>
      <c r="S307" s="14">
        <f t="shared" si="62"/>
        <v>46.777748227817483</v>
      </c>
      <c r="T307" t="str">
        <f>IF(MOD(C307-Settings!$B$32,Settings!$B$33)&lt;Settings!$B$30,"Up","Down")</f>
        <v>Down</v>
      </c>
      <c r="U307" s="15">
        <f>IF(OR(I307&gt;Settings!$B$30,O307&gt;Settings!$B$37),0,1)</f>
        <v>1</v>
      </c>
      <c r="V307" s="15">
        <f>IF(AND(U307=1,O307&lt;=Settings!$B$36),1,0)</f>
        <v>1</v>
      </c>
    </row>
    <row r="308" spans="1:22" x14ac:dyDescent="0.25">
      <c r="A308">
        <v>3</v>
      </c>
      <c r="B308">
        <v>63</v>
      </c>
      <c r="C308" s="13">
        <f>Arrivals!F308</f>
        <v>2895.5261468075632</v>
      </c>
      <c r="D308" s="13">
        <f>Arrivals!J308</f>
        <v>11.877698685646077</v>
      </c>
      <c r="E308" s="14">
        <f t="shared" si="63"/>
        <v>2857.3022517721824</v>
      </c>
      <c r="F308" s="14">
        <f t="shared" si="54"/>
        <v>2895.5261468075632</v>
      </c>
      <c r="G308" s="14">
        <f t="shared" si="55"/>
        <v>2907.4038454932092</v>
      </c>
      <c r="H308" s="13">
        <f>Arrivals!L308</f>
        <v>75</v>
      </c>
      <c r="I308" s="14">
        <f>H308*8/Settings!$B$28+Settings!$B$29</f>
        <v>6.02</v>
      </c>
      <c r="J308" s="14">
        <f t="shared" si="64"/>
        <v>2910.1</v>
      </c>
      <c r="K308" s="14">
        <f t="shared" si="56"/>
        <v>2910.1</v>
      </c>
      <c r="L308" s="14">
        <f>MOD(K308-Settings!$B$32,Settings!$B$33)</f>
        <v>30.099999999999909</v>
      </c>
      <c r="M308" s="14">
        <f>IF(L308&lt;Settings!$B$30,IF(Settings!$B$30-L308&gt;=I308,K308,K308+(Settings!$B$30-L308)+Settings!$B$31),K308+(Settings!$B$33-L308))</f>
        <v>2910.1</v>
      </c>
      <c r="N308" s="14">
        <f t="shared" si="57"/>
        <v>2916.12</v>
      </c>
      <c r="O308" s="14">
        <f t="shared" si="58"/>
        <v>20.593853192436654</v>
      </c>
      <c r="P308" s="14">
        <f t="shared" si="59"/>
        <v>0</v>
      </c>
      <c r="Q308" s="14">
        <f t="shared" si="60"/>
        <v>2.6961545067906627</v>
      </c>
      <c r="R308" s="14">
        <f t="shared" si="61"/>
        <v>0</v>
      </c>
      <c r="S308" s="14">
        <f t="shared" si="62"/>
        <v>2.6961545067906627</v>
      </c>
      <c r="T308" t="str">
        <f>IF(MOD(C308-Settings!$B$32,Settings!$B$33)&lt;Settings!$B$30,"Up","Down")</f>
        <v>Up</v>
      </c>
      <c r="U308" s="15">
        <f>IF(OR(I308&gt;Settings!$B$30,O308&gt;Settings!$B$37),0,1)</f>
        <v>1</v>
      </c>
      <c r="V308" s="15">
        <f>IF(AND(U308=1,O308&lt;=Settings!$B$36),1,0)</f>
        <v>1</v>
      </c>
    </row>
    <row r="309" spans="1:22" x14ac:dyDescent="0.25">
      <c r="A309">
        <v>3</v>
      </c>
      <c r="B309">
        <v>64</v>
      </c>
      <c r="C309" s="13">
        <f>Arrivals!F309</f>
        <v>2930.2636216426322</v>
      </c>
      <c r="D309" s="13">
        <f>Arrivals!J309</f>
        <v>14.97006685308553</v>
      </c>
      <c r="E309" s="14">
        <f t="shared" si="63"/>
        <v>2907.4038454932092</v>
      </c>
      <c r="F309" s="14">
        <f t="shared" si="54"/>
        <v>2930.2636216426322</v>
      </c>
      <c r="G309" s="14">
        <f t="shared" si="55"/>
        <v>2945.2336884957176</v>
      </c>
      <c r="H309" s="13">
        <f>Arrivals!L309</f>
        <v>75</v>
      </c>
      <c r="I309" s="14">
        <f>H309*8/Settings!$B$28+Settings!$B$29</f>
        <v>6.02</v>
      </c>
      <c r="J309" s="14">
        <f t="shared" si="64"/>
        <v>2916.12</v>
      </c>
      <c r="K309" s="14">
        <f t="shared" si="56"/>
        <v>2945.2336884957176</v>
      </c>
      <c r="L309" s="14">
        <f>MOD(K309-Settings!$B$32,Settings!$B$33)</f>
        <v>65.233688495717615</v>
      </c>
      <c r="M309" s="14">
        <f>IF(L309&lt;Settings!$B$30,IF(Settings!$B$30-L309&gt;=I309,K309,K309+(Settings!$B$30-L309)+Settings!$B$31),K309+(Settings!$B$33-L309))</f>
        <v>2945.2336884957176</v>
      </c>
      <c r="N309" s="14">
        <f t="shared" si="57"/>
        <v>2951.2536884957176</v>
      </c>
      <c r="O309" s="14">
        <f t="shared" si="58"/>
        <v>20.990066853085409</v>
      </c>
      <c r="P309" s="14">
        <f t="shared" si="59"/>
        <v>0</v>
      </c>
      <c r="Q309" s="14">
        <f t="shared" si="60"/>
        <v>0</v>
      </c>
      <c r="R309" s="14">
        <f t="shared" si="61"/>
        <v>0</v>
      </c>
      <c r="S309" s="14">
        <f t="shared" si="62"/>
        <v>0</v>
      </c>
      <c r="T309" t="str">
        <f>IF(MOD(C309-Settings!$B$32,Settings!$B$33)&lt;Settings!$B$30,"Up","Down")</f>
        <v>Up</v>
      </c>
      <c r="U309" s="15">
        <f>IF(OR(I309&gt;Settings!$B$30,O309&gt;Settings!$B$37),0,1)</f>
        <v>1</v>
      </c>
      <c r="V309" s="15">
        <f>IF(AND(U309=1,O309&lt;=Settings!$B$36),1,0)</f>
        <v>1</v>
      </c>
    </row>
    <row r="310" spans="1:22" x14ac:dyDescent="0.25">
      <c r="A310">
        <v>3</v>
      </c>
      <c r="B310">
        <v>65</v>
      </c>
      <c r="C310" s="13">
        <f>Arrivals!F310</f>
        <v>3156.0567505696199</v>
      </c>
      <c r="D310" s="13">
        <f>Arrivals!J310</f>
        <v>13.957695343232849</v>
      </c>
      <c r="E310" s="14">
        <f t="shared" si="63"/>
        <v>2945.2336884957176</v>
      </c>
      <c r="F310" s="14">
        <f t="shared" si="54"/>
        <v>3156.0567505696199</v>
      </c>
      <c r="G310" s="14">
        <f t="shared" si="55"/>
        <v>3170.0144459128528</v>
      </c>
      <c r="H310" s="13">
        <f>Arrivals!L310</f>
        <v>75</v>
      </c>
      <c r="I310" s="14">
        <f>H310*8/Settings!$B$28+Settings!$B$29</f>
        <v>6.02</v>
      </c>
      <c r="J310" s="14">
        <f t="shared" si="64"/>
        <v>2951.2536884957176</v>
      </c>
      <c r="K310" s="14">
        <f t="shared" si="56"/>
        <v>3170.0144459128528</v>
      </c>
      <c r="L310" s="14">
        <f>MOD(K310-Settings!$B$32,Settings!$B$33)</f>
        <v>290.01444591285281</v>
      </c>
      <c r="M310" s="14">
        <f>IF(L310&lt;Settings!$B$30,IF(Settings!$B$30-L310&gt;=I310,K310,K310+(Settings!$B$30-L310)+Settings!$B$31),K310+(Settings!$B$33-L310))</f>
        <v>3170.0144459128528</v>
      </c>
      <c r="N310" s="14">
        <f t="shared" si="57"/>
        <v>3176.0344459128528</v>
      </c>
      <c r="O310" s="14">
        <f t="shared" si="58"/>
        <v>19.977695343232881</v>
      </c>
      <c r="P310" s="14">
        <f t="shared" si="59"/>
        <v>0</v>
      </c>
      <c r="Q310" s="14">
        <f t="shared" si="60"/>
        <v>0</v>
      </c>
      <c r="R310" s="14">
        <f t="shared" si="61"/>
        <v>0</v>
      </c>
      <c r="S310" s="14">
        <f t="shared" si="62"/>
        <v>0</v>
      </c>
      <c r="T310" t="str">
        <f>IF(MOD(C310-Settings!$B$32,Settings!$B$33)&lt;Settings!$B$30,"Up","Down")</f>
        <v>Up</v>
      </c>
      <c r="U310" s="15">
        <f>IF(OR(I310&gt;Settings!$B$30,O310&gt;Settings!$B$37),0,1)</f>
        <v>1</v>
      </c>
      <c r="V310" s="15">
        <f>IF(AND(U310=1,O310&lt;=Settings!$B$36),1,0)</f>
        <v>1</v>
      </c>
    </row>
    <row r="311" spans="1:22" x14ac:dyDescent="0.25">
      <c r="A311">
        <v>3</v>
      </c>
      <c r="B311">
        <v>66</v>
      </c>
      <c r="C311" s="13">
        <f>Arrivals!F311</f>
        <v>3313.7298565967753</v>
      </c>
      <c r="D311" s="13">
        <f>Arrivals!J311</f>
        <v>17.248025543376578</v>
      </c>
      <c r="E311" s="14">
        <f t="shared" ref="E311:E342" si="65">G310</f>
        <v>3170.0144459128528</v>
      </c>
      <c r="F311" s="14">
        <f t="shared" si="54"/>
        <v>3313.7298565967753</v>
      </c>
      <c r="G311" s="14">
        <f t="shared" si="55"/>
        <v>3330.9778821401519</v>
      </c>
      <c r="H311" s="13">
        <f>Arrivals!L311</f>
        <v>75</v>
      </c>
      <c r="I311" s="14">
        <f>H311*8/Settings!$B$28+Settings!$B$29</f>
        <v>6.02</v>
      </c>
      <c r="J311" s="14">
        <f t="shared" ref="J311:J342" si="66">N310</f>
        <v>3176.0344459128528</v>
      </c>
      <c r="K311" s="14">
        <f t="shared" si="56"/>
        <v>3330.9778821401519</v>
      </c>
      <c r="L311" s="14">
        <f>MOD(K311-Settings!$B$32,Settings!$B$33)</f>
        <v>450.97788214015191</v>
      </c>
      <c r="M311" s="14">
        <f>IF(L311&lt;Settings!$B$30,IF(Settings!$B$30-L311&gt;=I311,K311,K311+(Settings!$B$30-L311)+Settings!$B$31),K311+(Settings!$B$33-L311))</f>
        <v>3330.9778821401519</v>
      </c>
      <c r="N311" s="14">
        <f t="shared" si="57"/>
        <v>3336.9978821401519</v>
      </c>
      <c r="O311" s="14">
        <f t="shared" si="58"/>
        <v>23.268025543376552</v>
      </c>
      <c r="P311" s="14">
        <f t="shared" si="59"/>
        <v>0</v>
      </c>
      <c r="Q311" s="14">
        <f t="shared" si="60"/>
        <v>0</v>
      </c>
      <c r="R311" s="14">
        <f t="shared" si="61"/>
        <v>0</v>
      </c>
      <c r="S311" s="14">
        <f t="shared" si="62"/>
        <v>0</v>
      </c>
      <c r="T311" t="str">
        <f>IF(MOD(C311-Settings!$B$32,Settings!$B$33)&lt;Settings!$B$30,"Up","Down")</f>
        <v>Up</v>
      </c>
      <c r="U311" s="15">
        <f>IF(OR(I311&gt;Settings!$B$30,O311&gt;Settings!$B$37),0,1)</f>
        <v>1</v>
      </c>
      <c r="V311" s="15">
        <f>IF(AND(U311=1,O311&lt;=Settings!$B$36),1,0)</f>
        <v>1</v>
      </c>
    </row>
    <row r="312" spans="1:22" x14ac:dyDescent="0.25">
      <c r="A312">
        <v>3</v>
      </c>
      <c r="B312">
        <v>67</v>
      </c>
      <c r="C312" s="13">
        <f>Arrivals!F312</f>
        <v>3314.4868113152465</v>
      </c>
      <c r="D312" s="13">
        <f>Arrivals!J312</f>
        <v>4.8183011571493575</v>
      </c>
      <c r="E312" s="14">
        <f t="shared" si="65"/>
        <v>3330.9778821401519</v>
      </c>
      <c r="F312" s="14">
        <f t="shared" si="54"/>
        <v>3330.9778821401519</v>
      </c>
      <c r="G312" s="14">
        <f t="shared" si="55"/>
        <v>3335.7961832973015</v>
      </c>
      <c r="H312" s="13">
        <f>Arrivals!L312</f>
        <v>75</v>
      </c>
      <c r="I312" s="14">
        <f>H312*8/Settings!$B$28+Settings!$B$29</f>
        <v>6.02</v>
      </c>
      <c r="J312" s="14">
        <f t="shared" si="66"/>
        <v>3336.9978821401519</v>
      </c>
      <c r="K312" s="14">
        <f t="shared" si="56"/>
        <v>3336.9978821401519</v>
      </c>
      <c r="L312" s="14">
        <f>MOD(K312-Settings!$B$32,Settings!$B$33)</f>
        <v>456.99788214015189</v>
      </c>
      <c r="M312" s="14">
        <f>IF(L312&lt;Settings!$B$30,IF(Settings!$B$30-L312&gt;=I312,K312,K312+(Settings!$B$30-L312)+Settings!$B$31),K312+(Settings!$B$33-L312))</f>
        <v>3336.9978821401519</v>
      </c>
      <c r="N312" s="14">
        <f t="shared" si="57"/>
        <v>3343.0178821401519</v>
      </c>
      <c r="O312" s="14">
        <f t="shared" si="58"/>
        <v>28.531070824905328</v>
      </c>
      <c r="P312" s="14">
        <f t="shared" si="59"/>
        <v>16.491070824905364</v>
      </c>
      <c r="Q312" s="14">
        <f t="shared" si="60"/>
        <v>1.2016988428504192</v>
      </c>
      <c r="R312" s="14">
        <f t="shared" si="61"/>
        <v>0</v>
      </c>
      <c r="S312" s="14">
        <f t="shared" si="62"/>
        <v>17.692769667755783</v>
      </c>
      <c r="T312" t="str">
        <f>IF(MOD(C312-Settings!$B$32,Settings!$B$33)&lt;Settings!$B$30,"Up","Down")</f>
        <v>Up</v>
      </c>
      <c r="U312" s="15">
        <f>IF(OR(I312&gt;Settings!$B$30,O312&gt;Settings!$B$37),0,1)</f>
        <v>1</v>
      </c>
      <c r="V312" s="15">
        <f>IF(AND(U312=1,O312&lt;=Settings!$B$36),1,0)</f>
        <v>1</v>
      </c>
    </row>
    <row r="313" spans="1:22" x14ac:dyDescent="0.25">
      <c r="A313">
        <v>3</v>
      </c>
      <c r="B313">
        <v>68</v>
      </c>
      <c r="C313" s="13">
        <f>Arrivals!F313</f>
        <v>3387.4754640907586</v>
      </c>
      <c r="D313" s="13">
        <f>Arrivals!J313</f>
        <v>1.260761082615764</v>
      </c>
      <c r="E313" s="14">
        <f t="shared" si="65"/>
        <v>3335.7961832973015</v>
      </c>
      <c r="F313" s="14">
        <f t="shared" si="54"/>
        <v>3387.4754640907586</v>
      </c>
      <c r="G313" s="14">
        <f t="shared" si="55"/>
        <v>3388.7362251733744</v>
      </c>
      <c r="H313" s="13">
        <f>Arrivals!L313</f>
        <v>75</v>
      </c>
      <c r="I313" s="14">
        <f>H313*8/Settings!$B$28+Settings!$B$29</f>
        <v>6.02</v>
      </c>
      <c r="J313" s="14">
        <f t="shared" si="66"/>
        <v>3343.0178821401519</v>
      </c>
      <c r="K313" s="14">
        <f t="shared" si="56"/>
        <v>3388.7362251733744</v>
      </c>
      <c r="L313" s="14">
        <f>MOD(K313-Settings!$B$32,Settings!$B$33)</f>
        <v>508.73622517337435</v>
      </c>
      <c r="M313" s="14">
        <f>IF(L313&lt;Settings!$B$30,IF(Settings!$B$30-L313&gt;=I313,K313,K313+(Settings!$B$30-L313)+Settings!$B$31),K313+(Settings!$B$33-L313))</f>
        <v>3388.7362251733744</v>
      </c>
      <c r="N313" s="14">
        <f t="shared" si="57"/>
        <v>3394.7562251733743</v>
      </c>
      <c r="O313" s="14">
        <f t="shared" si="58"/>
        <v>7.2807610826157543</v>
      </c>
      <c r="P313" s="14">
        <f t="shared" si="59"/>
        <v>0</v>
      </c>
      <c r="Q313" s="14">
        <f t="shared" si="60"/>
        <v>0</v>
      </c>
      <c r="R313" s="14">
        <f t="shared" si="61"/>
        <v>0</v>
      </c>
      <c r="S313" s="14">
        <f t="shared" si="62"/>
        <v>0</v>
      </c>
      <c r="T313" t="str">
        <f>IF(MOD(C313-Settings!$B$32,Settings!$B$33)&lt;Settings!$B$30,"Up","Down")</f>
        <v>Up</v>
      </c>
      <c r="U313" s="15">
        <f>IF(OR(I313&gt;Settings!$B$30,O313&gt;Settings!$B$37),0,1)</f>
        <v>1</v>
      </c>
      <c r="V313" s="15">
        <f>IF(AND(U313=1,O313&lt;=Settings!$B$36),1,0)</f>
        <v>1</v>
      </c>
    </row>
    <row r="314" spans="1:22" x14ac:dyDescent="0.25">
      <c r="A314">
        <v>3</v>
      </c>
      <c r="B314">
        <v>69</v>
      </c>
      <c r="C314" s="13">
        <f>Arrivals!F314</f>
        <v>3436.4057935232172</v>
      </c>
      <c r="D314" s="13">
        <f>Arrivals!J314</f>
        <v>2.7594208650868008</v>
      </c>
      <c r="E314" s="14">
        <f t="shared" si="65"/>
        <v>3388.7362251733744</v>
      </c>
      <c r="F314" s="14">
        <f t="shared" si="54"/>
        <v>3436.4057935232172</v>
      </c>
      <c r="G314" s="14">
        <f t="shared" si="55"/>
        <v>3439.1652143883039</v>
      </c>
      <c r="H314" s="13">
        <f>Arrivals!L314</f>
        <v>75</v>
      </c>
      <c r="I314" s="14">
        <f>H314*8/Settings!$B$28+Settings!$B$29</f>
        <v>6.02</v>
      </c>
      <c r="J314" s="14">
        <f t="shared" si="66"/>
        <v>3394.7562251733743</v>
      </c>
      <c r="K314" s="14">
        <f t="shared" si="56"/>
        <v>3439.1652143883039</v>
      </c>
      <c r="L314" s="14">
        <f>MOD(K314-Settings!$B$32,Settings!$B$33)</f>
        <v>559.16521438830387</v>
      </c>
      <c r="M314" s="14">
        <f>IF(L314&lt;Settings!$B$30,IF(Settings!$B$30-L314&gt;=I314,K314,K314+(Settings!$B$30-L314)+Settings!$B$31),K314+(Settings!$B$33-L314))</f>
        <v>3439.1652143883039</v>
      </c>
      <c r="N314" s="14">
        <f t="shared" si="57"/>
        <v>3445.1852143883038</v>
      </c>
      <c r="O314" s="14">
        <f t="shared" si="58"/>
        <v>8.7794208650866494</v>
      </c>
      <c r="P314" s="14">
        <f t="shared" si="59"/>
        <v>0</v>
      </c>
      <c r="Q314" s="14">
        <f t="shared" si="60"/>
        <v>0</v>
      </c>
      <c r="R314" s="14">
        <f t="shared" si="61"/>
        <v>0</v>
      </c>
      <c r="S314" s="14">
        <f t="shared" si="62"/>
        <v>0</v>
      </c>
      <c r="T314" t="str">
        <f>IF(MOD(C314-Settings!$B$32,Settings!$B$33)&lt;Settings!$B$30,"Up","Down")</f>
        <v>Up</v>
      </c>
      <c r="U314" s="15">
        <f>IF(OR(I314&gt;Settings!$B$30,O314&gt;Settings!$B$37),0,1)</f>
        <v>1</v>
      </c>
      <c r="V314" s="15">
        <f>IF(AND(U314=1,O314&lt;=Settings!$B$36),1,0)</f>
        <v>1</v>
      </c>
    </row>
    <row r="315" spans="1:22" x14ac:dyDescent="0.25">
      <c r="A315">
        <v>3</v>
      </c>
      <c r="B315">
        <v>70</v>
      </c>
      <c r="C315" s="13">
        <f>Arrivals!F315</f>
        <v>3459.58445490536</v>
      </c>
      <c r="D315" s="13">
        <f>Arrivals!J315</f>
        <v>11.907043158659729</v>
      </c>
      <c r="E315" s="14">
        <f t="shared" si="65"/>
        <v>3439.1652143883039</v>
      </c>
      <c r="F315" s="14">
        <f t="shared" si="54"/>
        <v>3459.58445490536</v>
      </c>
      <c r="G315" s="14">
        <f t="shared" si="55"/>
        <v>3471.4914980640197</v>
      </c>
      <c r="H315" s="13">
        <f>Arrivals!L315</f>
        <v>75</v>
      </c>
      <c r="I315" s="14">
        <f>H315*8/Settings!$B$28+Settings!$B$29</f>
        <v>6.02</v>
      </c>
      <c r="J315" s="14">
        <f t="shared" si="66"/>
        <v>3445.1852143883038</v>
      </c>
      <c r="K315" s="14">
        <f t="shared" si="56"/>
        <v>3471.4914980640197</v>
      </c>
      <c r="L315" s="14">
        <f>MOD(K315-Settings!$B$32,Settings!$B$33)</f>
        <v>591.49149806401965</v>
      </c>
      <c r="M315" s="14">
        <f>IF(L315&lt;Settings!$B$30,IF(Settings!$B$30-L315&gt;=I315,K315,K315+(Settings!$B$30-L315)+Settings!$B$31),K315+(Settings!$B$33-L315))</f>
        <v>3471.4914980640197</v>
      </c>
      <c r="N315" s="14">
        <f t="shared" si="57"/>
        <v>3477.5114980640196</v>
      </c>
      <c r="O315" s="14">
        <f t="shared" si="58"/>
        <v>17.927043158659671</v>
      </c>
      <c r="P315" s="14">
        <f t="shared" si="59"/>
        <v>0</v>
      </c>
      <c r="Q315" s="14">
        <f t="shared" si="60"/>
        <v>0</v>
      </c>
      <c r="R315" s="14">
        <f t="shared" si="61"/>
        <v>0</v>
      </c>
      <c r="S315" s="14">
        <f t="shared" si="62"/>
        <v>0</v>
      </c>
      <c r="T315" t="str">
        <f>IF(MOD(C315-Settings!$B$32,Settings!$B$33)&lt;Settings!$B$30,"Up","Down")</f>
        <v>Up</v>
      </c>
      <c r="U315" s="15">
        <f>IF(OR(I315&gt;Settings!$B$30,O315&gt;Settings!$B$37),0,1)</f>
        <v>1</v>
      </c>
      <c r="V315" s="15">
        <f>IF(AND(U315=1,O315&lt;=Settings!$B$36),1,0)</f>
        <v>1</v>
      </c>
    </row>
    <row r="316" spans="1:22" x14ac:dyDescent="0.25">
      <c r="A316">
        <v>3</v>
      </c>
      <c r="B316">
        <v>71</v>
      </c>
      <c r="C316" s="13">
        <f>Arrivals!F316</f>
        <v>3522.5104619784433</v>
      </c>
      <c r="D316" s="13">
        <f>Arrivals!J316</f>
        <v>41.538823103105841</v>
      </c>
      <c r="E316" s="14">
        <f t="shared" si="65"/>
        <v>3471.4914980640197</v>
      </c>
      <c r="F316" s="14">
        <f t="shared" si="54"/>
        <v>3522.5104619784433</v>
      </c>
      <c r="G316" s="14">
        <f t="shared" si="55"/>
        <v>3564.049285081549</v>
      </c>
      <c r="H316" s="13">
        <f>Arrivals!L316</f>
        <v>75</v>
      </c>
      <c r="I316" s="14">
        <f>H316*8/Settings!$B$28+Settings!$B$29</f>
        <v>6.02</v>
      </c>
      <c r="J316" s="14">
        <f t="shared" si="66"/>
        <v>3477.5114980640196</v>
      </c>
      <c r="K316" s="14">
        <f t="shared" si="56"/>
        <v>3564.049285081549</v>
      </c>
      <c r="L316" s="14">
        <f>MOD(K316-Settings!$B$32,Settings!$B$33)</f>
        <v>684.04928508154899</v>
      </c>
      <c r="M316" s="14">
        <f>IF(L316&lt;Settings!$B$30,IF(Settings!$B$30-L316&gt;=I316,K316,K316+(Settings!$B$30-L316)+Settings!$B$31),K316+(Settings!$B$33-L316))</f>
        <v>3600</v>
      </c>
      <c r="N316" s="14">
        <f t="shared" si="57"/>
        <v>3606.02</v>
      </c>
      <c r="O316" s="14">
        <f t="shared" si="58"/>
        <v>83.509538021556637</v>
      </c>
      <c r="P316" s="14">
        <f t="shared" si="59"/>
        <v>0</v>
      </c>
      <c r="Q316" s="14">
        <f t="shared" si="60"/>
        <v>0</v>
      </c>
      <c r="R316" s="14">
        <f t="shared" si="61"/>
        <v>35.950714918451013</v>
      </c>
      <c r="S316" s="14">
        <f t="shared" si="62"/>
        <v>35.950714918451013</v>
      </c>
      <c r="T316" t="str">
        <f>IF(MOD(C316-Settings!$B$32,Settings!$B$33)&lt;Settings!$B$30,"Up","Down")</f>
        <v>Down</v>
      </c>
      <c r="U316" s="15">
        <f>IF(OR(I316&gt;Settings!$B$30,O316&gt;Settings!$B$37),0,1)</f>
        <v>1</v>
      </c>
      <c r="V316" s="15">
        <f>IF(AND(U316=1,O316&lt;=Settings!$B$36),1,0)</f>
        <v>1</v>
      </c>
    </row>
    <row r="317" spans="1:22" x14ac:dyDescent="0.25">
      <c r="A317">
        <v>3</v>
      </c>
      <c r="B317">
        <v>72</v>
      </c>
      <c r="C317" s="13">
        <f>Arrivals!F317</f>
        <v>3547.3268260028844</v>
      </c>
      <c r="D317" s="13">
        <f>Arrivals!J317</f>
        <v>10.63883912606992</v>
      </c>
      <c r="E317" s="14">
        <f t="shared" si="65"/>
        <v>3564.049285081549</v>
      </c>
      <c r="F317" s="14">
        <f t="shared" si="54"/>
        <v>3564.049285081549</v>
      </c>
      <c r="G317" s="14">
        <f t="shared" si="55"/>
        <v>3574.6881242076188</v>
      </c>
      <c r="H317" s="13">
        <f>Arrivals!L317</f>
        <v>75</v>
      </c>
      <c r="I317" s="14">
        <f>H317*8/Settings!$B$28+Settings!$B$29</f>
        <v>6.02</v>
      </c>
      <c r="J317" s="14">
        <f t="shared" si="66"/>
        <v>3606.02</v>
      </c>
      <c r="K317" s="14">
        <f t="shared" si="56"/>
        <v>3606.02</v>
      </c>
      <c r="L317" s="14">
        <f>MOD(K317-Settings!$B$32,Settings!$B$33)</f>
        <v>6.0199999999999818</v>
      </c>
      <c r="M317" s="14">
        <f>IF(L317&lt;Settings!$B$30,IF(Settings!$B$30-L317&gt;=I317,K317,K317+(Settings!$B$30-L317)+Settings!$B$31),K317+(Settings!$B$33-L317))</f>
        <v>3606.02</v>
      </c>
      <c r="N317" s="14">
        <f t="shared" si="57"/>
        <v>3612.04</v>
      </c>
      <c r="O317" s="14">
        <f t="shared" si="58"/>
        <v>64.713173997115518</v>
      </c>
      <c r="P317" s="14">
        <f t="shared" si="59"/>
        <v>16.722459078664542</v>
      </c>
      <c r="Q317" s="14">
        <f t="shared" si="60"/>
        <v>31.331875792381197</v>
      </c>
      <c r="R317" s="14">
        <f t="shared" si="61"/>
        <v>0</v>
      </c>
      <c r="S317" s="14">
        <f t="shared" si="62"/>
        <v>48.054334871045739</v>
      </c>
      <c r="T317" t="str">
        <f>IF(MOD(C317-Settings!$B$32,Settings!$B$33)&lt;Settings!$B$30,"Up","Down")</f>
        <v>Down</v>
      </c>
      <c r="U317" s="15">
        <f>IF(OR(I317&gt;Settings!$B$30,O317&gt;Settings!$B$37),0,1)</f>
        <v>1</v>
      </c>
      <c r="V317" s="15">
        <f>IF(AND(U317=1,O317&lt;=Settings!$B$36),1,0)</f>
        <v>1</v>
      </c>
    </row>
    <row r="318" spans="1:22" x14ac:dyDescent="0.25">
      <c r="A318">
        <v>3</v>
      </c>
      <c r="B318">
        <v>73</v>
      </c>
      <c r="C318" s="13">
        <f>Arrivals!F318</f>
        <v>3559.217390388917</v>
      </c>
      <c r="D318" s="13">
        <f>Arrivals!J318</f>
        <v>6.0129926089397907</v>
      </c>
      <c r="E318" s="14">
        <f t="shared" si="65"/>
        <v>3574.6881242076188</v>
      </c>
      <c r="F318" s="14">
        <f t="shared" si="54"/>
        <v>3574.6881242076188</v>
      </c>
      <c r="G318" s="14">
        <f t="shared" si="55"/>
        <v>3580.7011168165586</v>
      </c>
      <c r="H318" s="13">
        <f>Arrivals!L318</f>
        <v>75</v>
      </c>
      <c r="I318" s="14">
        <f>H318*8/Settings!$B$28+Settings!$B$29</f>
        <v>6.02</v>
      </c>
      <c r="J318" s="14">
        <f t="shared" si="66"/>
        <v>3612.04</v>
      </c>
      <c r="K318" s="14">
        <f t="shared" si="56"/>
        <v>3612.04</v>
      </c>
      <c r="L318" s="14">
        <f>MOD(K318-Settings!$B$32,Settings!$B$33)</f>
        <v>12.039999999999964</v>
      </c>
      <c r="M318" s="14">
        <f>IF(L318&lt;Settings!$B$30,IF(Settings!$B$30-L318&gt;=I318,K318,K318+(Settings!$B$30-L318)+Settings!$B$31),K318+(Settings!$B$33-L318))</f>
        <v>3612.04</v>
      </c>
      <c r="N318" s="14">
        <f t="shared" si="57"/>
        <v>3618.06</v>
      </c>
      <c r="O318" s="14">
        <f t="shared" si="58"/>
        <v>58.842609611082935</v>
      </c>
      <c r="P318" s="14">
        <f t="shared" si="59"/>
        <v>15.470733818701774</v>
      </c>
      <c r="Q318" s="14">
        <f t="shared" si="60"/>
        <v>31.338883183441339</v>
      </c>
      <c r="R318" s="14">
        <f t="shared" si="61"/>
        <v>0</v>
      </c>
      <c r="S318" s="14">
        <f t="shared" si="62"/>
        <v>46.809617002143113</v>
      </c>
      <c r="T318" t="str">
        <f>IF(MOD(C318-Settings!$B$32,Settings!$B$33)&lt;Settings!$B$30,"Up","Down")</f>
        <v>Down</v>
      </c>
      <c r="U318" s="15">
        <f>IF(OR(I318&gt;Settings!$B$30,O318&gt;Settings!$B$37),0,1)</f>
        <v>1</v>
      </c>
      <c r="V318" s="15">
        <f>IF(AND(U318=1,O318&lt;=Settings!$B$36),1,0)</f>
        <v>1</v>
      </c>
    </row>
    <row r="319" spans="1:22" x14ac:dyDescent="0.25">
      <c r="A319">
        <v>3</v>
      </c>
      <c r="B319">
        <v>74</v>
      </c>
      <c r="C319" s="13">
        <f>Arrivals!F319</f>
        <v>3597.4634278933395</v>
      </c>
      <c r="D319" s="13">
        <f>Arrivals!J319</f>
        <v>0.876115820985373</v>
      </c>
      <c r="E319" s="14">
        <f t="shared" si="65"/>
        <v>3580.7011168165586</v>
      </c>
      <c r="F319" s="14">
        <f t="shared" si="54"/>
        <v>3597.4634278933395</v>
      </c>
      <c r="G319" s="14">
        <f t="shared" si="55"/>
        <v>3598.3395437143249</v>
      </c>
      <c r="H319" s="13">
        <f>Arrivals!L319</f>
        <v>75</v>
      </c>
      <c r="I319" s="14">
        <f>H319*8/Settings!$B$28+Settings!$B$29</f>
        <v>6.02</v>
      </c>
      <c r="J319" s="14">
        <f t="shared" si="66"/>
        <v>3618.06</v>
      </c>
      <c r="K319" s="14">
        <f t="shared" si="56"/>
        <v>3618.06</v>
      </c>
      <c r="L319" s="14">
        <f>MOD(K319-Settings!$B$32,Settings!$B$33)</f>
        <v>18.059999999999945</v>
      </c>
      <c r="M319" s="14">
        <f>IF(L319&lt;Settings!$B$30,IF(Settings!$B$30-L319&gt;=I319,K319,K319+(Settings!$B$30-L319)+Settings!$B$31),K319+(Settings!$B$33-L319))</f>
        <v>3618.06</v>
      </c>
      <c r="N319" s="14">
        <f t="shared" si="57"/>
        <v>3624.08</v>
      </c>
      <c r="O319" s="14">
        <f t="shared" si="58"/>
        <v>26.616572106660442</v>
      </c>
      <c r="P319" s="14">
        <f t="shared" si="59"/>
        <v>0</v>
      </c>
      <c r="Q319" s="14">
        <f t="shared" si="60"/>
        <v>19.720456285675027</v>
      </c>
      <c r="R319" s="14">
        <f t="shared" si="61"/>
        <v>0</v>
      </c>
      <c r="S319" s="14">
        <f t="shared" si="62"/>
        <v>19.720456285675027</v>
      </c>
      <c r="T319" t="str">
        <f>IF(MOD(C319-Settings!$B$32,Settings!$B$33)&lt;Settings!$B$30,"Up","Down")</f>
        <v>Down</v>
      </c>
      <c r="U319" s="15">
        <f>IF(OR(I319&gt;Settings!$B$30,O319&gt;Settings!$B$37),0,1)</f>
        <v>1</v>
      </c>
      <c r="V319" s="15">
        <f>IF(AND(U319=1,O319&lt;=Settings!$B$36),1,0)</f>
        <v>1</v>
      </c>
    </row>
    <row r="320" spans="1:22" x14ac:dyDescent="0.25">
      <c r="A320">
        <v>3</v>
      </c>
      <c r="B320">
        <v>75</v>
      </c>
      <c r="C320" s="13">
        <f>Arrivals!F320</f>
        <v>3599.0590840961095</v>
      </c>
      <c r="D320" s="13">
        <f>Arrivals!J320</f>
        <v>5.1628619868806123</v>
      </c>
      <c r="E320" s="14">
        <f t="shared" si="65"/>
        <v>3598.3395437143249</v>
      </c>
      <c r="F320" s="14">
        <f t="shared" si="54"/>
        <v>3599.0590840961095</v>
      </c>
      <c r="G320" s="14">
        <f t="shared" si="55"/>
        <v>3604.2219460829901</v>
      </c>
      <c r="H320" s="13">
        <f>Arrivals!L320</f>
        <v>75</v>
      </c>
      <c r="I320" s="14">
        <f>H320*8/Settings!$B$28+Settings!$B$29</f>
        <v>6.02</v>
      </c>
      <c r="J320" s="14">
        <f t="shared" si="66"/>
        <v>3624.08</v>
      </c>
      <c r="K320" s="14">
        <f t="shared" si="56"/>
        <v>3624.08</v>
      </c>
      <c r="L320" s="14">
        <f>MOD(K320-Settings!$B$32,Settings!$B$33)</f>
        <v>24.079999999999927</v>
      </c>
      <c r="M320" s="14">
        <f>IF(L320&lt;Settings!$B$30,IF(Settings!$B$30-L320&gt;=I320,K320,K320+(Settings!$B$30-L320)+Settings!$B$31),K320+(Settings!$B$33-L320))</f>
        <v>3624.08</v>
      </c>
      <c r="N320" s="14">
        <f t="shared" si="57"/>
        <v>3630.1</v>
      </c>
      <c r="O320" s="14">
        <f t="shared" si="58"/>
        <v>31.040915903890436</v>
      </c>
      <c r="P320" s="14">
        <f t="shared" si="59"/>
        <v>0</v>
      </c>
      <c r="Q320" s="14">
        <f t="shared" si="60"/>
        <v>19.858053917009784</v>
      </c>
      <c r="R320" s="14">
        <f t="shared" si="61"/>
        <v>0</v>
      </c>
      <c r="S320" s="14">
        <f t="shared" si="62"/>
        <v>19.858053917009784</v>
      </c>
      <c r="T320" t="str">
        <f>IF(MOD(C320-Settings!$B$32,Settings!$B$33)&lt;Settings!$B$30,"Up","Down")</f>
        <v>Down</v>
      </c>
      <c r="U320" s="15">
        <f>IF(OR(I320&gt;Settings!$B$30,O320&gt;Settings!$B$37),0,1)</f>
        <v>1</v>
      </c>
      <c r="V320" s="15">
        <f>IF(AND(U320=1,O320&lt;=Settings!$B$36),1,0)</f>
        <v>1</v>
      </c>
    </row>
    <row r="321" spans="1:22" x14ac:dyDescent="0.25">
      <c r="A321">
        <v>3</v>
      </c>
      <c r="B321">
        <v>76</v>
      </c>
      <c r="C321" s="13">
        <f>Arrivals!F321</f>
        <v>3603.9848210110617</v>
      </c>
      <c r="D321" s="13">
        <f>Arrivals!J321</f>
        <v>8.3386156842725967</v>
      </c>
      <c r="E321" s="14">
        <f t="shared" si="65"/>
        <v>3604.2219460829901</v>
      </c>
      <c r="F321" s="14">
        <f t="shared" si="54"/>
        <v>3604.2219460829901</v>
      </c>
      <c r="G321" s="14">
        <f t="shared" si="55"/>
        <v>3612.5605617672627</v>
      </c>
      <c r="H321" s="13">
        <f>Arrivals!L321</f>
        <v>75</v>
      </c>
      <c r="I321" s="14">
        <f>H321*8/Settings!$B$28+Settings!$B$29</f>
        <v>6.02</v>
      </c>
      <c r="J321" s="14">
        <f t="shared" si="66"/>
        <v>3630.1</v>
      </c>
      <c r="K321" s="14">
        <f t="shared" si="56"/>
        <v>3630.1</v>
      </c>
      <c r="L321" s="14">
        <f>MOD(K321-Settings!$B$32,Settings!$B$33)</f>
        <v>30.099999999999909</v>
      </c>
      <c r="M321" s="14">
        <f>IF(L321&lt;Settings!$B$30,IF(Settings!$B$30-L321&gt;=I321,K321,K321+(Settings!$B$30-L321)+Settings!$B$31),K321+(Settings!$B$33-L321))</f>
        <v>3630.1</v>
      </c>
      <c r="N321" s="14">
        <f t="shared" si="57"/>
        <v>3636.12</v>
      </c>
      <c r="O321" s="14">
        <f t="shared" si="58"/>
        <v>32.135178988938151</v>
      </c>
      <c r="P321" s="14">
        <f t="shared" si="59"/>
        <v>0.23712507192840349</v>
      </c>
      <c r="Q321" s="14">
        <f t="shared" si="60"/>
        <v>17.539438232737211</v>
      </c>
      <c r="R321" s="14">
        <f t="shared" si="61"/>
        <v>0</v>
      </c>
      <c r="S321" s="14">
        <f t="shared" si="62"/>
        <v>17.776563304665615</v>
      </c>
      <c r="T321" t="str">
        <f>IF(MOD(C321-Settings!$B$32,Settings!$B$33)&lt;Settings!$B$30,"Up","Down")</f>
        <v>Up</v>
      </c>
      <c r="U321" s="15">
        <f>IF(OR(I321&gt;Settings!$B$30,O321&gt;Settings!$B$37),0,1)</f>
        <v>1</v>
      </c>
      <c r="V321" s="15">
        <f>IF(AND(U321=1,O321&lt;=Settings!$B$36),1,0)</f>
        <v>1</v>
      </c>
    </row>
    <row r="322" spans="1:22" x14ac:dyDescent="0.25">
      <c r="A322">
        <v>3</v>
      </c>
      <c r="B322">
        <v>77</v>
      </c>
      <c r="C322" s="13">
        <f>Arrivals!F322</f>
        <v>3669.1755013478178</v>
      </c>
      <c r="D322" s="13">
        <f>Arrivals!J322</f>
        <v>1.1062603027617461</v>
      </c>
      <c r="E322" s="14">
        <f t="shared" si="65"/>
        <v>3612.5605617672627</v>
      </c>
      <c r="F322" s="14">
        <f t="shared" si="54"/>
        <v>3669.1755013478178</v>
      </c>
      <c r="G322" s="14">
        <f t="shared" si="55"/>
        <v>3670.2817616505795</v>
      </c>
      <c r="H322" s="13">
        <f>Arrivals!L322</f>
        <v>75</v>
      </c>
      <c r="I322" s="14">
        <f>H322*8/Settings!$B$28+Settings!$B$29</f>
        <v>6.02</v>
      </c>
      <c r="J322" s="14">
        <f t="shared" si="66"/>
        <v>3636.12</v>
      </c>
      <c r="K322" s="14">
        <f t="shared" si="56"/>
        <v>3670.2817616505795</v>
      </c>
      <c r="L322" s="14">
        <f>MOD(K322-Settings!$B$32,Settings!$B$33)</f>
        <v>70.281761650579483</v>
      </c>
      <c r="M322" s="14">
        <f>IF(L322&lt;Settings!$B$30,IF(Settings!$B$30-L322&gt;=I322,K322,K322+(Settings!$B$30-L322)+Settings!$B$31),K322+(Settings!$B$33-L322))</f>
        <v>3670.2817616505795</v>
      </c>
      <c r="N322" s="14">
        <f t="shared" si="57"/>
        <v>3676.3017616505795</v>
      </c>
      <c r="O322" s="14">
        <f t="shared" si="58"/>
        <v>7.1262603027616933</v>
      </c>
      <c r="P322" s="14">
        <f t="shared" si="59"/>
        <v>0</v>
      </c>
      <c r="Q322" s="14">
        <f t="shared" si="60"/>
        <v>0</v>
      </c>
      <c r="R322" s="14">
        <f t="shared" si="61"/>
        <v>0</v>
      </c>
      <c r="S322" s="14">
        <f t="shared" si="62"/>
        <v>0</v>
      </c>
      <c r="T322" t="str">
        <f>IF(MOD(C322-Settings!$B$32,Settings!$B$33)&lt;Settings!$B$30,"Up","Down")</f>
        <v>Up</v>
      </c>
      <c r="U322" s="15">
        <f>IF(OR(I322&gt;Settings!$B$30,O322&gt;Settings!$B$37),0,1)</f>
        <v>1</v>
      </c>
      <c r="V322" s="15">
        <f>IF(AND(U322=1,O322&lt;=Settings!$B$36),1,0)</f>
        <v>1</v>
      </c>
    </row>
    <row r="323" spans="1:22" x14ac:dyDescent="0.25">
      <c r="A323">
        <v>3</v>
      </c>
      <c r="B323">
        <v>78</v>
      </c>
      <c r="C323" s="13">
        <f>Arrivals!F323</f>
        <v>3706.2879387828193</v>
      </c>
      <c r="D323" s="13">
        <f>Arrivals!J323</f>
        <v>1.7537678330390176</v>
      </c>
      <c r="E323" s="14">
        <f t="shared" si="65"/>
        <v>3670.2817616505795</v>
      </c>
      <c r="F323" s="14">
        <f t="shared" si="54"/>
        <v>3706.2879387828193</v>
      </c>
      <c r="G323" s="14">
        <f t="shared" si="55"/>
        <v>3708.0417066158584</v>
      </c>
      <c r="H323" s="13">
        <f>Arrivals!L323</f>
        <v>75</v>
      </c>
      <c r="I323" s="14">
        <f>H323*8/Settings!$B$28+Settings!$B$29</f>
        <v>6.02</v>
      </c>
      <c r="J323" s="14">
        <f t="shared" si="66"/>
        <v>3676.3017616505795</v>
      </c>
      <c r="K323" s="14">
        <f t="shared" si="56"/>
        <v>3708.0417066158584</v>
      </c>
      <c r="L323" s="14">
        <f>MOD(K323-Settings!$B$32,Settings!$B$33)</f>
        <v>108.0417066158584</v>
      </c>
      <c r="M323" s="14">
        <f>IF(L323&lt;Settings!$B$30,IF(Settings!$B$30-L323&gt;=I323,K323,K323+(Settings!$B$30-L323)+Settings!$B$31),K323+(Settings!$B$33-L323))</f>
        <v>3708.0417066158584</v>
      </c>
      <c r="N323" s="14">
        <f t="shared" si="57"/>
        <v>3714.0617066158584</v>
      </c>
      <c r="O323" s="14">
        <f t="shared" si="58"/>
        <v>7.7737678330390736</v>
      </c>
      <c r="P323" s="14">
        <f t="shared" si="59"/>
        <v>0</v>
      </c>
      <c r="Q323" s="14">
        <f t="shared" si="60"/>
        <v>0</v>
      </c>
      <c r="R323" s="14">
        <f t="shared" si="61"/>
        <v>0</v>
      </c>
      <c r="S323" s="14">
        <f t="shared" si="62"/>
        <v>0</v>
      </c>
      <c r="T323" t="str">
        <f>IF(MOD(C323-Settings!$B$32,Settings!$B$33)&lt;Settings!$B$30,"Up","Down")</f>
        <v>Up</v>
      </c>
      <c r="U323" s="15">
        <f>IF(OR(I323&gt;Settings!$B$30,O323&gt;Settings!$B$37),0,1)</f>
        <v>1</v>
      </c>
      <c r="V323" s="15">
        <f>IF(AND(U323=1,O323&lt;=Settings!$B$36),1,0)</f>
        <v>1</v>
      </c>
    </row>
    <row r="324" spans="1:22" x14ac:dyDescent="0.25">
      <c r="A324">
        <v>3</v>
      </c>
      <c r="B324">
        <v>79</v>
      </c>
      <c r="C324" s="13">
        <f>Arrivals!F324</f>
        <v>3756.0461306952257</v>
      </c>
      <c r="D324" s="13">
        <f>Arrivals!J324</f>
        <v>3.3086828436507227</v>
      </c>
      <c r="E324" s="14">
        <f t="shared" si="65"/>
        <v>3708.0417066158584</v>
      </c>
      <c r="F324" s="14">
        <f t="shared" si="54"/>
        <v>3756.0461306952257</v>
      </c>
      <c r="G324" s="14">
        <f t="shared" si="55"/>
        <v>3759.3548135388764</v>
      </c>
      <c r="H324" s="13">
        <f>Arrivals!L324</f>
        <v>75</v>
      </c>
      <c r="I324" s="14">
        <f>H324*8/Settings!$B$28+Settings!$B$29</f>
        <v>6.02</v>
      </c>
      <c r="J324" s="14">
        <f t="shared" si="66"/>
        <v>3714.0617066158584</v>
      </c>
      <c r="K324" s="14">
        <f t="shared" si="56"/>
        <v>3759.3548135388764</v>
      </c>
      <c r="L324" s="14">
        <f>MOD(K324-Settings!$B$32,Settings!$B$33)</f>
        <v>159.35481353887644</v>
      </c>
      <c r="M324" s="14">
        <f>IF(L324&lt;Settings!$B$30,IF(Settings!$B$30-L324&gt;=I324,K324,K324+(Settings!$B$30-L324)+Settings!$B$31),K324+(Settings!$B$33-L324))</f>
        <v>3759.3548135388764</v>
      </c>
      <c r="N324" s="14">
        <f t="shared" si="57"/>
        <v>3765.3748135388764</v>
      </c>
      <c r="O324" s="14">
        <f t="shared" si="58"/>
        <v>9.3286828436507676</v>
      </c>
      <c r="P324" s="14">
        <f t="shared" si="59"/>
        <v>0</v>
      </c>
      <c r="Q324" s="14">
        <f t="shared" si="60"/>
        <v>0</v>
      </c>
      <c r="R324" s="14">
        <f t="shared" si="61"/>
        <v>0</v>
      </c>
      <c r="S324" s="14">
        <f t="shared" si="62"/>
        <v>0</v>
      </c>
      <c r="T324" t="str">
        <f>IF(MOD(C324-Settings!$B$32,Settings!$B$33)&lt;Settings!$B$30,"Up","Down")</f>
        <v>Up</v>
      </c>
      <c r="U324" s="15">
        <f>IF(OR(I324&gt;Settings!$B$30,O324&gt;Settings!$B$37),0,1)</f>
        <v>1</v>
      </c>
      <c r="V324" s="15">
        <f>IF(AND(U324=1,O324&lt;=Settings!$B$36),1,0)</f>
        <v>1</v>
      </c>
    </row>
    <row r="325" spans="1:22" x14ac:dyDescent="0.25">
      <c r="A325">
        <v>3</v>
      </c>
      <c r="B325">
        <v>80</v>
      </c>
      <c r="C325" s="13">
        <f>Arrivals!F325</f>
        <v>3770.2829653805093</v>
      </c>
      <c r="D325" s="13">
        <f>Arrivals!J325</f>
        <v>1.333531954945399</v>
      </c>
      <c r="E325" s="14">
        <f t="shared" si="65"/>
        <v>3759.3548135388764</v>
      </c>
      <c r="F325" s="14">
        <f t="shared" si="54"/>
        <v>3770.2829653805093</v>
      </c>
      <c r="G325" s="14">
        <f t="shared" si="55"/>
        <v>3771.6164973354548</v>
      </c>
      <c r="H325" s="13">
        <f>Arrivals!L325</f>
        <v>75</v>
      </c>
      <c r="I325" s="14">
        <f>H325*8/Settings!$B$28+Settings!$B$29</f>
        <v>6.02</v>
      </c>
      <c r="J325" s="14">
        <f t="shared" si="66"/>
        <v>3765.3748135388764</v>
      </c>
      <c r="K325" s="14">
        <f t="shared" si="56"/>
        <v>3771.6164973354548</v>
      </c>
      <c r="L325" s="14">
        <f>MOD(K325-Settings!$B$32,Settings!$B$33)</f>
        <v>171.61649733545482</v>
      </c>
      <c r="M325" s="14">
        <f>IF(L325&lt;Settings!$B$30,IF(Settings!$B$30-L325&gt;=I325,K325,K325+(Settings!$B$30-L325)+Settings!$B$31),K325+(Settings!$B$33-L325))</f>
        <v>3771.6164973354548</v>
      </c>
      <c r="N325" s="14">
        <f t="shared" si="57"/>
        <v>3777.6364973354548</v>
      </c>
      <c r="O325" s="14">
        <f t="shared" si="58"/>
        <v>7.353531954945538</v>
      </c>
      <c r="P325" s="14">
        <f t="shared" si="59"/>
        <v>0</v>
      </c>
      <c r="Q325" s="14">
        <f t="shared" si="60"/>
        <v>0</v>
      </c>
      <c r="R325" s="14">
        <f t="shared" si="61"/>
        <v>0</v>
      </c>
      <c r="S325" s="14">
        <f t="shared" si="62"/>
        <v>0</v>
      </c>
      <c r="T325" t="str">
        <f>IF(MOD(C325-Settings!$B$32,Settings!$B$33)&lt;Settings!$B$30,"Up","Down")</f>
        <v>Up</v>
      </c>
      <c r="U325" s="15">
        <f>IF(OR(I325&gt;Settings!$B$30,O325&gt;Settings!$B$37),0,1)</f>
        <v>1</v>
      </c>
      <c r="V325" s="15">
        <f>IF(AND(U325=1,O325&lt;=Settings!$B$36),1,0)</f>
        <v>1</v>
      </c>
    </row>
    <row r="326" spans="1:22" x14ac:dyDescent="0.25">
      <c r="A326">
        <v>3</v>
      </c>
      <c r="B326">
        <v>81</v>
      </c>
      <c r="C326" s="13">
        <f>Arrivals!F326</f>
        <v>3779.578956277338</v>
      </c>
      <c r="D326" s="13">
        <f>Arrivals!J326</f>
        <v>13.844380825547102</v>
      </c>
      <c r="E326" s="14">
        <f t="shared" si="65"/>
        <v>3771.6164973354548</v>
      </c>
      <c r="F326" s="14">
        <f t="shared" ref="F326:F389" si="67">MAX(C326,E326)</f>
        <v>3779.578956277338</v>
      </c>
      <c r="G326" s="14">
        <f t="shared" ref="G326:G389" si="68">F326+D326</f>
        <v>3793.4233371028849</v>
      </c>
      <c r="H326" s="13">
        <f>Arrivals!L326</f>
        <v>75</v>
      </c>
      <c r="I326" s="14">
        <f>H326*8/Settings!$B$28+Settings!$B$29</f>
        <v>6.02</v>
      </c>
      <c r="J326" s="14">
        <f t="shared" si="66"/>
        <v>3777.6364973354548</v>
      </c>
      <c r="K326" s="14">
        <f t="shared" ref="K326:K389" si="69">MAX(G326,J326)</f>
        <v>3793.4233371028849</v>
      </c>
      <c r="L326" s="14">
        <f>MOD(K326-Settings!$B$32,Settings!$B$33)</f>
        <v>193.42333710288494</v>
      </c>
      <c r="M326" s="14">
        <f>IF(L326&lt;Settings!$B$30,IF(Settings!$B$30-L326&gt;=I326,K326,K326+(Settings!$B$30-L326)+Settings!$B$31),K326+(Settings!$B$33-L326))</f>
        <v>3793.4233371028849</v>
      </c>
      <c r="N326" s="14">
        <f t="shared" ref="N326:N389" si="70">M326+I326</f>
        <v>3799.4433371028849</v>
      </c>
      <c r="O326" s="14">
        <f t="shared" ref="O326:O389" si="71">N326-C326</f>
        <v>19.864380825546959</v>
      </c>
      <c r="P326" s="14">
        <f t="shared" ref="P326:P389" si="72">F326-C326</f>
        <v>0</v>
      </c>
      <c r="Q326" s="14">
        <f t="shared" ref="Q326:Q389" si="73">K326-G326</f>
        <v>0</v>
      </c>
      <c r="R326" s="14">
        <f t="shared" ref="R326:R389" si="74">M326-K326</f>
        <v>0</v>
      </c>
      <c r="S326" s="14">
        <f t="shared" ref="S326:S389" si="75">P326+Q326+R326</f>
        <v>0</v>
      </c>
      <c r="T326" t="str">
        <f>IF(MOD(C326-Settings!$B$32,Settings!$B$33)&lt;Settings!$B$30,"Up","Down")</f>
        <v>Up</v>
      </c>
      <c r="U326" s="15">
        <f>IF(OR(I326&gt;Settings!$B$30,O326&gt;Settings!$B$37),0,1)</f>
        <v>1</v>
      </c>
      <c r="V326" s="15">
        <f>IF(AND(U326=1,O326&lt;=Settings!$B$36),1,0)</f>
        <v>1</v>
      </c>
    </row>
    <row r="327" spans="1:22" x14ac:dyDescent="0.25">
      <c r="A327">
        <v>3</v>
      </c>
      <c r="B327">
        <v>82</v>
      </c>
      <c r="C327" s="13">
        <f>Arrivals!F327</f>
        <v>3798.322974268995</v>
      </c>
      <c r="D327" s="13">
        <f>Arrivals!J327</f>
        <v>32.13699167067309</v>
      </c>
      <c r="E327" s="14">
        <f t="shared" si="65"/>
        <v>3793.4233371028849</v>
      </c>
      <c r="F327" s="14">
        <f t="shared" si="67"/>
        <v>3798.322974268995</v>
      </c>
      <c r="G327" s="14">
        <f t="shared" si="68"/>
        <v>3830.4599659396681</v>
      </c>
      <c r="H327" s="13">
        <f>Arrivals!L327</f>
        <v>75</v>
      </c>
      <c r="I327" s="14">
        <f>H327*8/Settings!$B$28+Settings!$B$29</f>
        <v>6.02</v>
      </c>
      <c r="J327" s="14">
        <f t="shared" si="66"/>
        <v>3799.4433371028849</v>
      </c>
      <c r="K327" s="14">
        <f t="shared" si="69"/>
        <v>3830.4599659396681</v>
      </c>
      <c r="L327" s="14">
        <f>MOD(K327-Settings!$B$32,Settings!$B$33)</f>
        <v>230.45996593966811</v>
      </c>
      <c r="M327" s="14">
        <f>IF(L327&lt;Settings!$B$30,IF(Settings!$B$30-L327&gt;=I327,K327,K327+(Settings!$B$30-L327)+Settings!$B$31),K327+(Settings!$B$33-L327))</f>
        <v>3830.4599659396681</v>
      </c>
      <c r="N327" s="14">
        <f t="shared" si="70"/>
        <v>3836.4799659396681</v>
      </c>
      <c r="O327" s="14">
        <f t="shared" si="71"/>
        <v>38.156991670673051</v>
      </c>
      <c r="P327" s="14">
        <f t="shared" si="72"/>
        <v>0</v>
      </c>
      <c r="Q327" s="14">
        <f t="shared" si="73"/>
        <v>0</v>
      </c>
      <c r="R327" s="14">
        <f t="shared" si="74"/>
        <v>0</v>
      </c>
      <c r="S327" s="14">
        <f t="shared" si="75"/>
        <v>0</v>
      </c>
      <c r="T327" t="str">
        <f>IF(MOD(C327-Settings!$B$32,Settings!$B$33)&lt;Settings!$B$30,"Up","Down")</f>
        <v>Up</v>
      </c>
      <c r="U327" s="15">
        <f>IF(OR(I327&gt;Settings!$B$30,O327&gt;Settings!$B$37),0,1)</f>
        <v>1</v>
      </c>
      <c r="V327" s="15">
        <f>IF(AND(U327=1,O327&lt;=Settings!$B$36),1,0)</f>
        <v>1</v>
      </c>
    </row>
    <row r="328" spans="1:22" x14ac:dyDescent="0.25">
      <c r="A328">
        <v>3</v>
      </c>
      <c r="B328">
        <v>83</v>
      </c>
      <c r="C328" s="13">
        <f>Arrivals!F328</f>
        <v>3841.1391482920258</v>
      </c>
      <c r="D328" s="13">
        <f>Arrivals!J328</f>
        <v>7.1195202899955294</v>
      </c>
      <c r="E328" s="14">
        <f t="shared" si="65"/>
        <v>3830.4599659396681</v>
      </c>
      <c r="F328" s="14">
        <f t="shared" si="67"/>
        <v>3841.1391482920258</v>
      </c>
      <c r="G328" s="14">
        <f t="shared" si="68"/>
        <v>3848.2586685820211</v>
      </c>
      <c r="H328" s="13">
        <f>Arrivals!L328</f>
        <v>75</v>
      </c>
      <c r="I328" s="14">
        <f>H328*8/Settings!$B$28+Settings!$B$29</f>
        <v>6.02</v>
      </c>
      <c r="J328" s="14">
        <f t="shared" si="66"/>
        <v>3836.4799659396681</v>
      </c>
      <c r="K328" s="14">
        <f t="shared" si="69"/>
        <v>3848.2586685820211</v>
      </c>
      <c r="L328" s="14">
        <f>MOD(K328-Settings!$B$32,Settings!$B$33)</f>
        <v>248.25866858202107</v>
      </c>
      <c r="M328" s="14">
        <f>IF(L328&lt;Settings!$B$30,IF(Settings!$B$30-L328&gt;=I328,K328,K328+(Settings!$B$30-L328)+Settings!$B$31),K328+(Settings!$B$33-L328))</f>
        <v>3848.2586685820211</v>
      </c>
      <c r="N328" s="14">
        <f t="shared" si="70"/>
        <v>3854.2786685820211</v>
      </c>
      <c r="O328" s="14">
        <f t="shared" si="71"/>
        <v>13.139520289995289</v>
      </c>
      <c r="P328" s="14">
        <f t="shared" si="72"/>
        <v>0</v>
      </c>
      <c r="Q328" s="14">
        <f t="shared" si="73"/>
        <v>0</v>
      </c>
      <c r="R328" s="14">
        <f t="shared" si="74"/>
        <v>0</v>
      </c>
      <c r="S328" s="14">
        <f t="shared" si="75"/>
        <v>0</v>
      </c>
      <c r="T328" t="str">
        <f>IF(MOD(C328-Settings!$B$32,Settings!$B$33)&lt;Settings!$B$30,"Up","Down")</f>
        <v>Up</v>
      </c>
      <c r="U328" s="15">
        <f>IF(OR(I328&gt;Settings!$B$30,O328&gt;Settings!$B$37),0,1)</f>
        <v>1</v>
      </c>
      <c r="V328" s="15">
        <f>IF(AND(U328=1,O328&lt;=Settings!$B$36),1,0)</f>
        <v>1</v>
      </c>
    </row>
    <row r="329" spans="1:22" x14ac:dyDescent="0.25">
      <c r="A329">
        <v>3</v>
      </c>
      <c r="B329">
        <v>84</v>
      </c>
      <c r="C329" s="13">
        <f>Arrivals!F329</f>
        <v>3904.7147382116327</v>
      </c>
      <c r="D329" s="13">
        <f>Arrivals!J329</f>
        <v>0.66209883814459669</v>
      </c>
      <c r="E329" s="14">
        <f t="shared" si="65"/>
        <v>3848.2586685820211</v>
      </c>
      <c r="F329" s="14">
        <f t="shared" si="67"/>
        <v>3904.7147382116327</v>
      </c>
      <c r="G329" s="14">
        <f t="shared" si="68"/>
        <v>3905.3768370497774</v>
      </c>
      <c r="H329" s="13">
        <f>Arrivals!L329</f>
        <v>75</v>
      </c>
      <c r="I329" s="14">
        <f>H329*8/Settings!$B$28+Settings!$B$29</f>
        <v>6.02</v>
      </c>
      <c r="J329" s="14">
        <f t="shared" si="66"/>
        <v>3854.2786685820211</v>
      </c>
      <c r="K329" s="14">
        <f t="shared" si="69"/>
        <v>3905.3768370497774</v>
      </c>
      <c r="L329" s="14">
        <f>MOD(K329-Settings!$B$32,Settings!$B$33)</f>
        <v>305.37683704977735</v>
      </c>
      <c r="M329" s="14">
        <f>IF(L329&lt;Settings!$B$30,IF(Settings!$B$30-L329&gt;=I329,K329,K329+(Settings!$B$30-L329)+Settings!$B$31),K329+(Settings!$B$33-L329))</f>
        <v>3905.3768370497774</v>
      </c>
      <c r="N329" s="14">
        <f t="shared" si="70"/>
        <v>3911.3968370497773</v>
      </c>
      <c r="O329" s="14">
        <f t="shared" si="71"/>
        <v>6.6820988381446114</v>
      </c>
      <c r="P329" s="14">
        <f t="shared" si="72"/>
        <v>0</v>
      </c>
      <c r="Q329" s="14">
        <f t="shared" si="73"/>
        <v>0</v>
      </c>
      <c r="R329" s="14">
        <f t="shared" si="74"/>
        <v>0</v>
      </c>
      <c r="S329" s="14">
        <f t="shared" si="75"/>
        <v>0</v>
      </c>
      <c r="T329" t="str">
        <f>IF(MOD(C329-Settings!$B$32,Settings!$B$33)&lt;Settings!$B$30,"Up","Down")</f>
        <v>Up</v>
      </c>
      <c r="U329" s="15">
        <f>IF(OR(I329&gt;Settings!$B$30,O329&gt;Settings!$B$37),0,1)</f>
        <v>1</v>
      </c>
      <c r="V329" s="15">
        <f>IF(AND(U329=1,O329&lt;=Settings!$B$36),1,0)</f>
        <v>1</v>
      </c>
    </row>
    <row r="330" spans="1:22" x14ac:dyDescent="0.25">
      <c r="A330">
        <v>3</v>
      </c>
      <c r="B330">
        <v>85</v>
      </c>
      <c r="C330" s="13">
        <f>Arrivals!F330</f>
        <v>3987.3579573446041</v>
      </c>
      <c r="D330" s="13">
        <f>Arrivals!J330</f>
        <v>2.770489746958634</v>
      </c>
      <c r="E330" s="14">
        <f t="shared" si="65"/>
        <v>3905.3768370497774</v>
      </c>
      <c r="F330" s="14">
        <f t="shared" si="67"/>
        <v>3987.3579573446041</v>
      </c>
      <c r="G330" s="14">
        <f t="shared" si="68"/>
        <v>3990.1284470915625</v>
      </c>
      <c r="H330" s="13">
        <f>Arrivals!L330</f>
        <v>75</v>
      </c>
      <c r="I330" s="14">
        <f>H330*8/Settings!$B$28+Settings!$B$29</f>
        <v>6.02</v>
      </c>
      <c r="J330" s="14">
        <f t="shared" si="66"/>
        <v>3911.3968370497773</v>
      </c>
      <c r="K330" s="14">
        <f t="shared" si="69"/>
        <v>3990.1284470915625</v>
      </c>
      <c r="L330" s="14">
        <f>MOD(K330-Settings!$B$32,Settings!$B$33)</f>
        <v>390.12844709156252</v>
      </c>
      <c r="M330" s="14">
        <f>IF(L330&lt;Settings!$B$30,IF(Settings!$B$30-L330&gt;=I330,K330,K330+(Settings!$B$30-L330)+Settings!$B$31),K330+(Settings!$B$33-L330))</f>
        <v>3990.1284470915625</v>
      </c>
      <c r="N330" s="14">
        <f t="shared" si="70"/>
        <v>3996.1484470915625</v>
      </c>
      <c r="O330" s="14">
        <f t="shared" si="71"/>
        <v>8.7904897469584284</v>
      </c>
      <c r="P330" s="14">
        <f t="shared" si="72"/>
        <v>0</v>
      </c>
      <c r="Q330" s="14">
        <f t="shared" si="73"/>
        <v>0</v>
      </c>
      <c r="R330" s="14">
        <f t="shared" si="74"/>
        <v>0</v>
      </c>
      <c r="S330" s="14">
        <f t="shared" si="75"/>
        <v>0</v>
      </c>
      <c r="T330" t="str">
        <f>IF(MOD(C330-Settings!$B$32,Settings!$B$33)&lt;Settings!$B$30,"Up","Down")</f>
        <v>Up</v>
      </c>
      <c r="U330" s="15">
        <f>IF(OR(I330&gt;Settings!$B$30,O330&gt;Settings!$B$37),0,1)</f>
        <v>1</v>
      </c>
      <c r="V330" s="15">
        <f>IF(AND(U330=1,O330&lt;=Settings!$B$36),1,0)</f>
        <v>1</v>
      </c>
    </row>
    <row r="331" spans="1:22" x14ac:dyDescent="0.25">
      <c r="A331">
        <v>3</v>
      </c>
      <c r="B331">
        <v>86</v>
      </c>
      <c r="C331" s="13">
        <f>Arrivals!F331</f>
        <v>4051.4288217520539</v>
      </c>
      <c r="D331" s="13">
        <f>Arrivals!J331</f>
        <v>34.114692439877075</v>
      </c>
      <c r="E331" s="14">
        <f t="shared" si="65"/>
        <v>3990.1284470915625</v>
      </c>
      <c r="F331" s="14">
        <f t="shared" si="67"/>
        <v>4051.4288217520539</v>
      </c>
      <c r="G331" s="14">
        <f t="shared" si="68"/>
        <v>4085.5435141919311</v>
      </c>
      <c r="H331" s="13">
        <f>Arrivals!L331</f>
        <v>75</v>
      </c>
      <c r="I331" s="14">
        <f>H331*8/Settings!$B$28+Settings!$B$29</f>
        <v>6.02</v>
      </c>
      <c r="J331" s="14">
        <f t="shared" si="66"/>
        <v>3996.1484470915625</v>
      </c>
      <c r="K331" s="14">
        <f t="shared" si="69"/>
        <v>4085.5435141919311</v>
      </c>
      <c r="L331" s="14">
        <f>MOD(K331-Settings!$B$32,Settings!$B$33)</f>
        <v>485.54351419193108</v>
      </c>
      <c r="M331" s="14">
        <f>IF(L331&lt;Settings!$B$30,IF(Settings!$B$30-L331&gt;=I331,K331,K331+(Settings!$B$30-L331)+Settings!$B$31),K331+(Settings!$B$33-L331))</f>
        <v>4085.5435141919311</v>
      </c>
      <c r="N331" s="14">
        <f t="shared" si="70"/>
        <v>4091.5635141919311</v>
      </c>
      <c r="O331" s="14">
        <f t="shared" si="71"/>
        <v>40.134692439877199</v>
      </c>
      <c r="P331" s="14">
        <f t="shared" si="72"/>
        <v>0</v>
      </c>
      <c r="Q331" s="14">
        <f t="shared" si="73"/>
        <v>0</v>
      </c>
      <c r="R331" s="14">
        <f t="shared" si="74"/>
        <v>0</v>
      </c>
      <c r="S331" s="14">
        <f t="shared" si="75"/>
        <v>0</v>
      </c>
      <c r="T331" t="str">
        <f>IF(MOD(C331-Settings!$B$32,Settings!$B$33)&lt;Settings!$B$30,"Up","Down")</f>
        <v>Up</v>
      </c>
      <c r="U331" s="15">
        <f>IF(OR(I331&gt;Settings!$B$30,O331&gt;Settings!$B$37),0,1)</f>
        <v>1</v>
      </c>
      <c r="V331" s="15">
        <f>IF(AND(U331=1,O331&lt;=Settings!$B$36),1,0)</f>
        <v>1</v>
      </c>
    </row>
    <row r="332" spans="1:22" x14ac:dyDescent="0.25">
      <c r="A332">
        <v>3</v>
      </c>
      <c r="B332">
        <v>87</v>
      </c>
      <c r="C332" s="13">
        <f>Arrivals!F332</f>
        <v>4111.8720171354917</v>
      </c>
      <c r="D332" s="13">
        <f>Arrivals!J332</f>
        <v>24.916421109348782</v>
      </c>
      <c r="E332" s="14">
        <f t="shared" si="65"/>
        <v>4085.5435141919311</v>
      </c>
      <c r="F332" s="14">
        <f t="shared" si="67"/>
        <v>4111.8720171354917</v>
      </c>
      <c r="G332" s="14">
        <f t="shared" si="68"/>
        <v>4136.7884382448401</v>
      </c>
      <c r="H332" s="13">
        <f>Arrivals!L332</f>
        <v>75</v>
      </c>
      <c r="I332" s="14">
        <f>H332*8/Settings!$B$28+Settings!$B$29</f>
        <v>6.02</v>
      </c>
      <c r="J332" s="14">
        <f t="shared" si="66"/>
        <v>4091.5635141919311</v>
      </c>
      <c r="K332" s="14">
        <f t="shared" si="69"/>
        <v>4136.7884382448401</v>
      </c>
      <c r="L332" s="14">
        <f>MOD(K332-Settings!$B$32,Settings!$B$33)</f>
        <v>536.78843824484011</v>
      </c>
      <c r="M332" s="14">
        <f>IF(L332&lt;Settings!$B$30,IF(Settings!$B$30-L332&gt;=I332,K332,K332+(Settings!$B$30-L332)+Settings!$B$31),K332+(Settings!$B$33-L332))</f>
        <v>4136.7884382448401</v>
      </c>
      <c r="N332" s="14">
        <f t="shared" si="70"/>
        <v>4142.8084382448405</v>
      </c>
      <c r="O332" s="14">
        <f t="shared" si="71"/>
        <v>30.936421109348885</v>
      </c>
      <c r="P332" s="14">
        <f t="shared" si="72"/>
        <v>0</v>
      </c>
      <c r="Q332" s="14">
        <f t="shared" si="73"/>
        <v>0</v>
      </c>
      <c r="R332" s="14">
        <f t="shared" si="74"/>
        <v>0</v>
      </c>
      <c r="S332" s="14">
        <f t="shared" si="75"/>
        <v>0</v>
      </c>
      <c r="T332" t="str">
        <f>IF(MOD(C332-Settings!$B$32,Settings!$B$33)&lt;Settings!$B$30,"Up","Down")</f>
        <v>Up</v>
      </c>
      <c r="U332" s="15">
        <f>IF(OR(I332&gt;Settings!$B$30,O332&gt;Settings!$B$37),0,1)</f>
        <v>1</v>
      </c>
      <c r="V332" s="15">
        <f>IF(AND(U332=1,O332&lt;=Settings!$B$36),1,0)</f>
        <v>1</v>
      </c>
    </row>
    <row r="333" spans="1:22" x14ac:dyDescent="0.25">
      <c r="A333">
        <v>3</v>
      </c>
      <c r="B333">
        <v>88</v>
      </c>
      <c r="C333" s="13">
        <f>Arrivals!F333</f>
        <v>4160.1682294584771</v>
      </c>
      <c r="D333" s="13">
        <f>Arrivals!J333</f>
        <v>12.904741974570371</v>
      </c>
      <c r="E333" s="14">
        <f t="shared" si="65"/>
        <v>4136.7884382448401</v>
      </c>
      <c r="F333" s="14">
        <f t="shared" si="67"/>
        <v>4160.1682294584771</v>
      </c>
      <c r="G333" s="14">
        <f t="shared" si="68"/>
        <v>4173.0729714330473</v>
      </c>
      <c r="H333" s="13">
        <f>Arrivals!L333</f>
        <v>75</v>
      </c>
      <c r="I333" s="14">
        <f>H333*8/Settings!$B$28+Settings!$B$29</f>
        <v>6.02</v>
      </c>
      <c r="J333" s="14">
        <f t="shared" si="66"/>
        <v>4142.8084382448405</v>
      </c>
      <c r="K333" s="14">
        <f t="shared" si="69"/>
        <v>4173.0729714330473</v>
      </c>
      <c r="L333" s="14">
        <f>MOD(K333-Settings!$B$32,Settings!$B$33)</f>
        <v>573.07297143304731</v>
      </c>
      <c r="M333" s="14">
        <f>IF(L333&lt;Settings!$B$30,IF(Settings!$B$30-L333&gt;=I333,K333,K333+(Settings!$B$30-L333)+Settings!$B$31),K333+(Settings!$B$33-L333))</f>
        <v>4173.0729714330473</v>
      </c>
      <c r="N333" s="14">
        <f t="shared" si="70"/>
        <v>4179.0929714330478</v>
      </c>
      <c r="O333" s="14">
        <f t="shared" si="71"/>
        <v>18.924741974570679</v>
      </c>
      <c r="P333" s="14">
        <f t="shared" si="72"/>
        <v>0</v>
      </c>
      <c r="Q333" s="14">
        <f t="shared" si="73"/>
        <v>0</v>
      </c>
      <c r="R333" s="14">
        <f t="shared" si="74"/>
        <v>0</v>
      </c>
      <c r="S333" s="14">
        <f t="shared" si="75"/>
        <v>0</v>
      </c>
      <c r="T333" t="str">
        <f>IF(MOD(C333-Settings!$B$32,Settings!$B$33)&lt;Settings!$B$30,"Up","Down")</f>
        <v>Up</v>
      </c>
      <c r="U333" s="15">
        <f>IF(OR(I333&gt;Settings!$B$30,O333&gt;Settings!$B$37),0,1)</f>
        <v>1</v>
      </c>
      <c r="V333" s="15">
        <f>IF(AND(U333=1,O333&lt;=Settings!$B$36),1,0)</f>
        <v>1</v>
      </c>
    </row>
    <row r="334" spans="1:22" x14ac:dyDescent="0.25">
      <c r="A334">
        <v>3</v>
      </c>
      <c r="B334">
        <v>89</v>
      </c>
      <c r="C334" s="13">
        <f>Arrivals!F334</f>
        <v>4183.2063179110983</v>
      </c>
      <c r="D334" s="13">
        <f>Arrivals!J334</f>
        <v>0.93447886329500052</v>
      </c>
      <c r="E334" s="14">
        <f t="shared" si="65"/>
        <v>4173.0729714330473</v>
      </c>
      <c r="F334" s="14">
        <f t="shared" si="67"/>
        <v>4183.2063179110983</v>
      </c>
      <c r="G334" s="14">
        <f t="shared" si="68"/>
        <v>4184.1407967743935</v>
      </c>
      <c r="H334" s="13">
        <f>Arrivals!L334</f>
        <v>75</v>
      </c>
      <c r="I334" s="14">
        <f>H334*8/Settings!$B$28+Settings!$B$29</f>
        <v>6.02</v>
      </c>
      <c r="J334" s="14">
        <f t="shared" si="66"/>
        <v>4179.0929714330478</v>
      </c>
      <c r="K334" s="14">
        <f t="shared" si="69"/>
        <v>4184.1407967743935</v>
      </c>
      <c r="L334" s="14">
        <f>MOD(K334-Settings!$B$32,Settings!$B$33)</f>
        <v>584.14079677439349</v>
      </c>
      <c r="M334" s="14">
        <f>IF(L334&lt;Settings!$B$30,IF(Settings!$B$30-L334&gt;=I334,K334,K334+(Settings!$B$30-L334)+Settings!$B$31),K334+(Settings!$B$33-L334))</f>
        <v>4184.1407967743935</v>
      </c>
      <c r="N334" s="14">
        <f t="shared" si="70"/>
        <v>4190.1607967743939</v>
      </c>
      <c r="O334" s="14">
        <f t="shared" si="71"/>
        <v>6.9544788632956624</v>
      </c>
      <c r="P334" s="14">
        <f t="shared" si="72"/>
        <v>0</v>
      </c>
      <c r="Q334" s="14">
        <f t="shared" si="73"/>
        <v>0</v>
      </c>
      <c r="R334" s="14">
        <f t="shared" si="74"/>
        <v>0</v>
      </c>
      <c r="S334" s="14">
        <f t="shared" si="75"/>
        <v>0</v>
      </c>
      <c r="T334" t="str">
        <f>IF(MOD(C334-Settings!$B$32,Settings!$B$33)&lt;Settings!$B$30,"Up","Down")</f>
        <v>Up</v>
      </c>
      <c r="U334" s="15">
        <f>IF(OR(I334&gt;Settings!$B$30,O334&gt;Settings!$B$37),0,1)</f>
        <v>1</v>
      </c>
      <c r="V334" s="15">
        <f>IF(AND(U334=1,O334&lt;=Settings!$B$36),1,0)</f>
        <v>1</v>
      </c>
    </row>
    <row r="335" spans="1:22" x14ac:dyDescent="0.25">
      <c r="A335">
        <v>3</v>
      </c>
      <c r="B335">
        <v>90</v>
      </c>
      <c r="C335" s="13">
        <f>Arrivals!F335</f>
        <v>4300.9085945598999</v>
      </c>
      <c r="D335" s="13">
        <f>Arrivals!J335</f>
        <v>1.9804933451570563</v>
      </c>
      <c r="E335" s="14">
        <f t="shared" si="65"/>
        <v>4184.1407967743935</v>
      </c>
      <c r="F335" s="14">
        <f t="shared" si="67"/>
        <v>4300.9085945598999</v>
      </c>
      <c r="G335" s="14">
        <f t="shared" si="68"/>
        <v>4302.8890879050568</v>
      </c>
      <c r="H335" s="13">
        <f>Arrivals!L335</f>
        <v>75</v>
      </c>
      <c r="I335" s="14">
        <f>H335*8/Settings!$B$28+Settings!$B$29</f>
        <v>6.02</v>
      </c>
      <c r="J335" s="14">
        <f t="shared" si="66"/>
        <v>4190.1607967743939</v>
      </c>
      <c r="K335" s="14">
        <f t="shared" si="69"/>
        <v>4302.8890879050568</v>
      </c>
      <c r="L335" s="14">
        <f>MOD(K335-Settings!$B$32,Settings!$B$33)</f>
        <v>702.88908790505684</v>
      </c>
      <c r="M335" s="14">
        <f>IF(L335&lt;Settings!$B$30,IF(Settings!$B$30-L335&gt;=I335,K335,K335+(Settings!$B$30-L335)+Settings!$B$31),K335+(Settings!$B$33-L335))</f>
        <v>4320</v>
      </c>
      <c r="N335" s="14">
        <f t="shared" si="70"/>
        <v>4326.0200000000004</v>
      </c>
      <c r="O335" s="14">
        <f t="shared" si="71"/>
        <v>25.111405440100498</v>
      </c>
      <c r="P335" s="14">
        <f t="shared" si="72"/>
        <v>0</v>
      </c>
      <c r="Q335" s="14">
        <f t="shared" si="73"/>
        <v>0</v>
      </c>
      <c r="R335" s="14">
        <f t="shared" si="74"/>
        <v>17.11091209494316</v>
      </c>
      <c r="S335" s="14">
        <f t="shared" si="75"/>
        <v>17.11091209494316</v>
      </c>
      <c r="T335" t="str">
        <f>IF(MOD(C335-Settings!$B$32,Settings!$B$33)&lt;Settings!$B$30,"Up","Down")</f>
        <v>Down</v>
      </c>
      <c r="U335" s="15">
        <f>IF(OR(I335&gt;Settings!$B$30,O335&gt;Settings!$B$37),0,1)</f>
        <v>1</v>
      </c>
      <c r="V335" s="15">
        <f>IF(AND(U335=1,O335&lt;=Settings!$B$36),1,0)</f>
        <v>1</v>
      </c>
    </row>
    <row r="336" spans="1:22" x14ac:dyDescent="0.25">
      <c r="A336">
        <v>3</v>
      </c>
      <c r="B336">
        <v>91</v>
      </c>
      <c r="C336" s="13">
        <f>Arrivals!F336</f>
        <v>4359.6928556777448</v>
      </c>
      <c r="D336" s="13">
        <f>Arrivals!J336</f>
        <v>0.44461579791430972</v>
      </c>
      <c r="E336" s="14">
        <f t="shared" si="65"/>
        <v>4302.8890879050568</v>
      </c>
      <c r="F336" s="14">
        <f t="shared" si="67"/>
        <v>4359.6928556777448</v>
      </c>
      <c r="G336" s="14">
        <f t="shared" si="68"/>
        <v>4360.1374714756594</v>
      </c>
      <c r="H336" s="13">
        <f>Arrivals!L336</f>
        <v>75</v>
      </c>
      <c r="I336" s="14">
        <f>H336*8/Settings!$B$28+Settings!$B$29</f>
        <v>6.02</v>
      </c>
      <c r="J336" s="14">
        <f t="shared" si="66"/>
        <v>4326.0200000000004</v>
      </c>
      <c r="K336" s="14">
        <f t="shared" si="69"/>
        <v>4360.1374714756594</v>
      </c>
      <c r="L336" s="14">
        <f>MOD(K336-Settings!$B$32,Settings!$B$33)</f>
        <v>40.137471475659368</v>
      </c>
      <c r="M336" s="14">
        <f>IF(L336&lt;Settings!$B$30,IF(Settings!$B$30-L336&gt;=I336,K336,K336+(Settings!$B$30-L336)+Settings!$B$31),K336+(Settings!$B$33-L336))</f>
        <v>4360.1374714756594</v>
      </c>
      <c r="N336" s="14">
        <f t="shared" si="70"/>
        <v>4366.1574714756598</v>
      </c>
      <c r="O336" s="14">
        <f t="shared" si="71"/>
        <v>6.4646157979150303</v>
      </c>
      <c r="P336" s="14">
        <f t="shared" si="72"/>
        <v>0</v>
      </c>
      <c r="Q336" s="14">
        <f t="shared" si="73"/>
        <v>0</v>
      </c>
      <c r="R336" s="14">
        <f t="shared" si="74"/>
        <v>0</v>
      </c>
      <c r="S336" s="14">
        <f t="shared" si="75"/>
        <v>0</v>
      </c>
      <c r="T336" t="str">
        <f>IF(MOD(C336-Settings!$B$32,Settings!$B$33)&lt;Settings!$B$30,"Up","Down")</f>
        <v>Up</v>
      </c>
      <c r="U336" s="15">
        <f>IF(OR(I336&gt;Settings!$B$30,O336&gt;Settings!$B$37),0,1)</f>
        <v>1</v>
      </c>
      <c r="V336" s="15">
        <f>IF(AND(U336=1,O336&lt;=Settings!$B$36),1,0)</f>
        <v>1</v>
      </c>
    </row>
    <row r="337" spans="1:22" x14ac:dyDescent="0.25">
      <c r="A337">
        <v>3</v>
      </c>
      <c r="B337">
        <v>92</v>
      </c>
      <c r="C337" s="13">
        <f>Arrivals!F337</f>
        <v>4400.2704737468484</v>
      </c>
      <c r="D337" s="13">
        <f>Arrivals!J337</f>
        <v>4.7399951111156708</v>
      </c>
      <c r="E337" s="14">
        <f t="shared" si="65"/>
        <v>4360.1374714756594</v>
      </c>
      <c r="F337" s="14">
        <f t="shared" si="67"/>
        <v>4400.2704737468484</v>
      </c>
      <c r="G337" s="14">
        <f t="shared" si="68"/>
        <v>4405.010468857964</v>
      </c>
      <c r="H337" s="13">
        <f>Arrivals!L337</f>
        <v>75</v>
      </c>
      <c r="I337" s="14">
        <f>H337*8/Settings!$B$28+Settings!$B$29</f>
        <v>6.02</v>
      </c>
      <c r="J337" s="14">
        <f t="shared" si="66"/>
        <v>4366.1574714756598</v>
      </c>
      <c r="K337" s="14">
        <f t="shared" si="69"/>
        <v>4405.010468857964</v>
      </c>
      <c r="L337" s="14">
        <f>MOD(K337-Settings!$B$32,Settings!$B$33)</f>
        <v>85.010468857964042</v>
      </c>
      <c r="M337" s="14">
        <f>IF(L337&lt;Settings!$B$30,IF(Settings!$B$30-L337&gt;=I337,K337,K337+(Settings!$B$30-L337)+Settings!$B$31),K337+(Settings!$B$33-L337))</f>
        <v>4405.010468857964</v>
      </c>
      <c r="N337" s="14">
        <f t="shared" si="70"/>
        <v>4411.0304688579645</v>
      </c>
      <c r="O337" s="14">
        <f t="shared" si="71"/>
        <v>10.759995111116041</v>
      </c>
      <c r="P337" s="14">
        <f t="shared" si="72"/>
        <v>0</v>
      </c>
      <c r="Q337" s="14">
        <f t="shared" si="73"/>
        <v>0</v>
      </c>
      <c r="R337" s="14">
        <f t="shared" si="74"/>
        <v>0</v>
      </c>
      <c r="S337" s="14">
        <f t="shared" si="75"/>
        <v>0</v>
      </c>
      <c r="T337" t="str">
        <f>IF(MOD(C337-Settings!$B$32,Settings!$B$33)&lt;Settings!$B$30,"Up","Down")</f>
        <v>Up</v>
      </c>
      <c r="U337" s="15">
        <f>IF(OR(I337&gt;Settings!$B$30,O337&gt;Settings!$B$37),0,1)</f>
        <v>1</v>
      </c>
      <c r="V337" s="15">
        <f>IF(AND(U337=1,O337&lt;=Settings!$B$36),1,0)</f>
        <v>1</v>
      </c>
    </row>
    <row r="338" spans="1:22" x14ac:dyDescent="0.25">
      <c r="A338">
        <v>3</v>
      </c>
      <c r="B338">
        <v>93</v>
      </c>
      <c r="C338" s="13">
        <f>Arrivals!F338</f>
        <v>4466.9757765446866</v>
      </c>
      <c r="D338" s="13">
        <f>Arrivals!J338</f>
        <v>7.2829173739170363</v>
      </c>
      <c r="E338" s="14">
        <f t="shared" si="65"/>
        <v>4405.010468857964</v>
      </c>
      <c r="F338" s="14">
        <f t="shared" si="67"/>
        <v>4466.9757765446866</v>
      </c>
      <c r="G338" s="14">
        <f t="shared" si="68"/>
        <v>4474.258693918604</v>
      </c>
      <c r="H338" s="13">
        <f>Arrivals!L338</f>
        <v>75</v>
      </c>
      <c r="I338" s="14">
        <f>H338*8/Settings!$B$28+Settings!$B$29</f>
        <v>6.02</v>
      </c>
      <c r="J338" s="14">
        <f t="shared" si="66"/>
        <v>4411.0304688579645</v>
      </c>
      <c r="K338" s="14">
        <f t="shared" si="69"/>
        <v>4474.258693918604</v>
      </c>
      <c r="L338" s="14">
        <f>MOD(K338-Settings!$B$32,Settings!$B$33)</f>
        <v>154.25869391860397</v>
      </c>
      <c r="M338" s="14">
        <f>IF(L338&lt;Settings!$B$30,IF(Settings!$B$30-L338&gt;=I338,K338,K338+(Settings!$B$30-L338)+Settings!$B$31),K338+(Settings!$B$33-L338))</f>
        <v>4474.258693918604</v>
      </c>
      <c r="N338" s="14">
        <f t="shared" si="70"/>
        <v>4480.2786939186044</v>
      </c>
      <c r="O338" s="14">
        <f t="shared" si="71"/>
        <v>13.302917373917808</v>
      </c>
      <c r="P338" s="14">
        <f t="shared" si="72"/>
        <v>0</v>
      </c>
      <c r="Q338" s="14">
        <f t="shared" si="73"/>
        <v>0</v>
      </c>
      <c r="R338" s="14">
        <f t="shared" si="74"/>
        <v>0</v>
      </c>
      <c r="S338" s="14">
        <f t="shared" si="75"/>
        <v>0</v>
      </c>
      <c r="T338" t="str">
        <f>IF(MOD(C338-Settings!$B$32,Settings!$B$33)&lt;Settings!$B$30,"Up","Down")</f>
        <v>Up</v>
      </c>
      <c r="U338" s="15">
        <f>IF(OR(I338&gt;Settings!$B$30,O338&gt;Settings!$B$37),0,1)</f>
        <v>1</v>
      </c>
      <c r="V338" s="15">
        <f>IF(AND(U338=1,O338&lt;=Settings!$B$36),1,0)</f>
        <v>1</v>
      </c>
    </row>
    <row r="339" spans="1:22" x14ac:dyDescent="0.25">
      <c r="A339">
        <v>3</v>
      </c>
      <c r="B339">
        <v>94</v>
      </c>
      <c r="C339" s="13">
        <f>Arrivals!F339</f>
        <v>4568.2324247024444</v>
      </c>
      <c r="D339" s="13">
        <f>Arrivals!J339</f>
        <v>12.197105181315834</v>
      </c>
      <c r="E339" s="14">
        <f t="shared" si="65"/>
        <v>4474.258693918604</v>
      </c>
      <c r="F339" s="14">
        <f t="shared" si="67"/>
        <v>4568.2324247024444</v>
      </c>
      <c r="G339" s="14">
        <f t="shared" si="68"/>
        <v>4580.4295298837606</v>
      </c>
      <c r="H339" s="13">
        <f>Arrivals!L339</f>
        <v>75</v>
      </c>
      <c r="I339" s="14">
        <f>H339*8/Settings!$B$28+Settings!$B$29</f>
        <v>6.02</v>
      </c>
      <c r="J339" s="14">
        <f t="shared" si="66"/>
        <v>4480.2786939186044</v>
      </c>
      <c r="K339" s="14">
        <f t="shared" si="69"/>
        <v>4580.4295298837606</v>
      </c>
      <c r="L339" s="14">
        <f>MOD(K339-Settings!$B$32,Settings!$B$33)</f>
        <v>260.42952988376055</v>
      </c>
      <c r="M339" s="14">
        <f>IF(L339&lt;Settings!$B$30,IF(Settings!$B$30-L339&gt;=I339,K339,K339+(Settings!$B$30-L339)+Settings!$B$31),K339+(Settings!$B$33-L339))</f>
        <v>4580.4295298837606</v>
      </c>
      <c r="N339" s="14">
        <f t="shared" si="70"/>
        <v>4586.449529883761</v>
      </c>
      <c r="O339" s="14">
        <f t="shared" si="71"/>
        <v>18.217105181316583</v>
      </c>
      <c r="P339" s="14">
        <f t="shared" si="72"/>
        <v>0</v>
      </c>
      <c r="Q339" s="14">
        <f t="shared" si="73"/>
        <v>0</v>
      </c>
      <c r="R339" s="14">
        <f t="shared" si="74"/>
        <v>0</v>
      </c>
      <c r="S339" s="14">
        <f t="shared" si="75"/>
        <v>0</v>
      </c>
      <c r="T339" t="str">
        <f>IF(MOD(C339-Settings!$B$32,Settings!$B$33)&lt;Settings!$B$30,"Up","Down")</f>
        <v>Up</v>
      </c>
      <c r="U339" s="15">
        <f>IF(OR(I339&gt;Settings!$B$30,O339&gt;Settings!$B$37),0,1)</f>
        <v>1</v>
      </c>
      <c r="V339" s="15">
        <f>IF(AND(U339=1,O339&lt;=Settings!$B$36),1,0)</f>
        <v>1</v>
      </c>
    </row>
    <row r="340" spans="1:22" x14ac:dyDescent="0.25">
      <c r="A340">
        <v>3</v>
      </c>
      <c r="B340">
        <v>95</v>
      </c>
      <c r="C340" s="13">
        <f>Arrivals!F340</f>
        <v>4595.2046013130548</v>
      </c>
      <c r="D340" s="13">
        <f>Arrivals!J340</f>
        <v>18.079103731253852</v>
      </c>
      <c r="E340" s="14">
        <f t="shared" si="65"/>
        <v>4580.4295298837606</v>
      </c>
      <c r="F340" s="14">
        <f t="shared" si="67"/>
        <v>4595.2046013130548</v>
      </c>
      <c r="G340" s="14">
        <f t="shared" si="68"/>
        <v>4613.2837050443086</v>
      </c>
      <c r="H340" s="13">
        <f>Arrivals!L340</f>
        <v>75</v>
      </c>
      <c r="I340" s="14">
        <f>H340*8/Settings!$B$28+Settings!$B$29</f>
        <v>6.02</v>
      </c>
      <c r="J340" s="14">
        <f t="shared" si="66"/>
        <v>4586.449529883761</v>
      </c>
      <c r="K340" s="14">
        <f t="shared" si="69"/>
        <v>4613.2837050443086</v>
      </c>
      <c r="L340" s="14">
        <f>MOD(K340-Settings!$B$32,Settings!$B$33)</f>
        <v>293.28370504430859</v>
      </c>
      <c r="M340" s="14">
        <f>IF(L340&lt;Settings!$B$30,IF(Settings!$B$30-L340&gt;=I340,K340,K340+(Settings!$B$30-L340)+Settings!$B$31),K340+(Settings!$B$33-L340))</f>
        <v>4613.2837050443086</v>
      </c>
      <c r="N340" s="14">
        <f t="shared" si="70"/>
        <v>4619.303705044309</v>
      </c>
      <c r="O340" s="14">
        <f t="shared" si="71"/>
        <v>24.099103731254218</v>
      </c>
      <c r="P340" s="14">
        <f t="shared" si="72"/>
        <v>0</v>
      </c>
      <c r="Q340" s="14">
        <f t="shared" si="73"/>
        <v>0</v>
      </c>
      <c r="R340" s="14">
        <f t="shared" si="74"/>
        <v>0</v>
      </c>
      <c r="S340" s="14">
        <f t="shared" si="75"/>
        <v>0</v>
      </c>
      <c r="T340" t="str">
        <f>IF(MOD(C340-Settings!$B$32,Settings!$B$33)&lt;Settings!$B$30,"Up","Down")</f>
        <v>Up</v>
      </c>
      <c r="U340" s="15">
        <f>IF(OR(I340&gt;Settings!$B$30,O340&gt;Settings!$B$37),0,1)</f>
        <v>1</v>
      </c>
      <c r="V340" s="15">
        <f>IF(AND(U340=1,O340&lt;=Settings!$B$36),1,0)</f>
        <v>1</v>
      </c>
    </row>
    <row r="341" spans="1:22" x14ac:dyDescent="0.25">
      <c r="A341">
        <v>3</v>
      </c>
      <c r="B341">
        <v>96</v>
      </c>
      <c r="C341" s="13">
        <f>Arrivals!F341</f>
        <v>4627.1643517018019</v>
      </c>
      <c r="D341" s="13">
        <f>Arrivals!J341</f>
        <v>8.1035204379938968</v>
      </c>
      <c r="E341" s="14">
        <f t="shared" si="65"/>
        <v>4613.2837050443086</v>
      </c>
      <c r="F341" s="14">
        <f t="shared" si="67"/>
        <v>4627.1643517018019</v>
      </c>
      <c r="G341" s="14">
        <f t="shared" si="68"/>
        <v>4635.2678721397961</v>
      </c>
      <c r="H341" s="13">
        <f>Arrivals!L341</f>
        <v>75</v>
      </c>
      <c r="I341" s="14">
        <f>H341*8/Settings!$B$28+Settings!$B$29</f>
        <v>6.02</v>
      </c>
      <c r="J341" s="14">
        <f t="shared" si="66"/>
        <v>4619.303705044309</v>
      </c>
      <c r="K341" s="14">
        <f t="shared" si="69"/>
        <v>4635.2678721397961</v>
      </c>
      <c r="L341" s="14">
        <f>MOD(K341-Settings!$B$32,Settings!$B$33)</f>
        <v>315.26787213979605</v>
      </c>
      <c r="M341" s="14">
        <f>IF(L341&lt;Settings!$B$30,IF(Settings!$B$30-L341&gt;=I341,K341,K341+(Settings!$B$30-L341)+Settings!$B$31),K341+(Settings!$B$33-L341))</f>
        <v>4635.2678721397961</v>
      </c>
      <c r="N341" s="14">
        <f t="shared" si="70"/>
        <v>4641.2878721397965</v>
      </c>
      <c r="O341" s="14">
        <f t="shared" si="71"/>
        <v>14.123520437994557</v>
      </c>
      <c r="P341" s="14">
        <f t="shared" si="72"/>
        <v>0</v>
      </c>
      <c r="Q341" s="14">
        <f t="shared" si="73"/>
        <v>0</v>
      </c>
      <c r="R341" s="14">
        <f t="shared" si="74"/>
        <v>0</v>
      </c>
      <c r="S341" s="14">
        <f t="shared" si="75"/>
        <v>0</v>
      </c>
      <c r="T341" t="str">
        <f>IF(MOD(C341-Settings!$B$32,Settings!$B$33)&lt;Settings!$B$30,"Up","Down")</f>
        <v>Up</v>
      </c>
      <c r="U341" s="15">
        <f>IF(OR(I341&gt;Settings!$B$30,O341&gt;Settings!$B$37),0,1)</f>
        <v>1</v>
      </c>
      <c r="V341" s="15">
        <f>IF(AND(U341=1,O341&lt;=Settings!$B$36),1,0)</f>
        <v>1</v>
      </c>
    </row>
    <row r="342" spans="1:22" x14ac:dyDescent="0.25">
      <c r="A342">
        <v>3</v>
      </c>
      <c r="B342">
        <v>97</v>
      </c>
      <c r="C342" s="13">
        <f>Arrivals!F342</f>
        <v>4685.3103946427964</v>
      </c>
      <c r="D342" s="13">
        <f>Arrivals!J342</f>
        <v>1.5088171426372128</v>
      </c>
      <c r="E342" s="14">
        <f t="shared" si="65"/>
        <v>4635.2678721397961</v>
      </c>
      <c r="F342" s="14">
        <f t="shared" si="67"/>
        <v>4685.3103946427964</v>
      </c>
      <c r="G342" s="14">
        <f t="shared" si="68"/>
        <v>4686.8192117854333</v>
      </c>
      <c r="H342" s="13">
        <f>Arrivals!L342</f>
        <v>75</v>
      </c>
      <c r="I342" s="14">
        <f>H342*8/Settings!$B$28+Settings!$B$29</f>
        <v>6.02</v>
      </c>
      <c r="J342" s="14">
        <f t="shared" si="66"/>
        <v>4641.2878721397965</v>
      </c>
      <c r="K342" s="14">
        <f t="shared" si="69"/>
        <v>4686.8192117854333</v>
      </c>
      <c r="L342" s="14">
        <f>MOD(K342-Settings!$B$32,Settings!$B$33)</f>
        <v>366.81921178543325</v>
      </c>
      <c r="M342" s="14">
        <f>IF(L342&lt;Settings!$B$30,IF(Settings!$B$30-L342&gt;=I342,K342,K342+(Settings!$B$30-L342)+Settings!$B$31),K342+(Settings!$B$33-L342))</f>
        <v>4686.8192117854333</v>
      </c>
      <c r="N342" s="14">
        <f t="shared" si="70"/>
        <v>4692.8392117854337</v>
      </c>
      <c r="O342" s="14">
        <f t="shared" si="71"/>
        <v>7.5288171426373083</v>
      </c>
      <c r="P342" s="14">
        <f t="shared" si="72"/>
        <v>0</v>
      </c>
      <c r="Q342" s="14">
        <f t="shared" si="73"/>
        <v>0</v>
      </c>
      <c r="R342" s="14">
        <f t="shared" si="74"/>
        <v>0</v>
      </c>
      <c r="S342" s="14">
        <f t="shared" si="75"/>
        <v>0</v>
      </c>
      <c r="T342" t="str">
        <f>IF(MOD(C342-Settings!$B$32,Settings!$B$33)&lt;Settings!$B$30,"Up","Down")</f>
        <v>Up</v>
      </c>
      <c r="U342" s="15">
        <f>IF(OR(I342&gt;Settings!$B$30,O342&gt;Settings!$B$37),0,1)</f>
        <v>1</v>
      </c>
      <c r="V342" s="15">
        <f>IF(AND(U342=1,O342&lt;=Settings!$B$36),1,0)</f>
        <v>1</v>
      </c>
    </row>
    <row r="343" spans="1:22" x14ac:dyDescent="0.25">
      <c r="A343">
        <v>3</v>
      </c>
      <c r="B343">
        <v>98</v>
      </c>
      <c r="C343" s="13">
        <f>Arrivals!F343</f>
        <v>4686.4758980937368</v>
      </c>
      <c r="D343" s="13">
        <f>Arrivals!J343</f>
        <v>17.565154717220757</v>
      </c>
      <c r="E343" s="14">
        <f t="shared" ref="E343:E365" si="76">G342</f>
        <v>4686.8192117854333</v>
      </c>
      <c r="F343" s="14">
        <f t="shared" si="67"/>
        <v>4686.8192117854333</v>
      </c>
      <c r="G343" s="14">
        <f t="shared" si="68"/>
        <v>4704.3843665026543</v>
      </c>
      <c r="H343" s="13">
        <f>Arrivals!L343</f>
        <v>75</v>
      </c>
      <c r="I343" s="14">
        <f>H343*8/Settings!$B$28+Settings!$B$29</f>
        <v>6.02</v>
      </c>
      <c r="J343" s="14">
        <f t="shared" ref="J343:J365" si="77">N342</f>
        <v>4692.8392117854337</v>
      </c>
      <c r="K343" s="14">
        <f t="shared" si="69"/>
        <v>4704.3843665026543</v>
      </c>
      <c r="L343" s="14">
        <f>MOD(K343-Settings!$B$32,Settings!$B$33)</f>
        <v>384.3843665026543</v>
      </c>
      <c r="M343" s="14">
        <f>IF(L343&lt;Settings!$B$30,IF(Settings!$B$30-L343&gt;=I343,K343,K343+(Settings!$B$30-L343)+Settings!$B$31),K343+(Settings!$B$33-L343))</f>
        <v>4704.3843665026543</v>
      </c>
      <c r="N343" s="14">
        <f t="shared" si="70"/>
        <v>4710.4043665026547</v>
      </c>
      <c r="O343" s="14">
        <f t="shared" si="71"/>
        <v>23.928468408917979</v>
      </c>
      <c r="P343" s="14">
        <f t="shared" si="72"/>
        <v>0.34331369169649406</v>
      </c>
      <c r="Q343" s="14">
        <f t="shared" si="73"/>
        <v>0</v>
      </c>
      <c r="R343" s="14">
        <f t="shared" si="74"/>
        <v>0</v>
      </c>
      <c r="S343" s="14">
        <f t="shared" si="75"/>
        <v>0.34331369169649406</v>
      </c>
      <c r="T343" t="str">
        <f>IF(MOD(C343-Settings!$B$32,Settings!$B$33)&lt;Settings!$B$30,"Up","Down")</f>
        <v>Up</v>
      </c>
      <c r="U343" s="15">
        <f>IF(OR(I343&gt;Settings!$B$30,O343&gt;Settings!$B$37),0,1)</f>
        <v>1</v>
      </c>
      <c r="V343" s="15">
        <f>IF(AND(U343=1,O343&lt;=Settings!$B$36),1,0)</f>
        <v>1</v>
      </c>
    </row>
    <row r="344" spans="1:22" x14ac:dyDescent="0.25">
      <c r="A344">
        <v>3</v>
      </c>
      <c r="B344">
        <v>99</v>
      </c>
      <c r="C344" s="13">
        <f>Arrivals!F344</f>
        <v>4710.1881406430975</v>
      </c>
      <c r="D344" s="13">
        <f>Arrivals!J344</f>
        <v>7.4977380023040725</v>
      </c>
      <c r="E344" s="14">
        <f t="shared" si="76"/>
        <v>4704.3843665026543</v>
      </c>
      <c r="F344" s="14">
        <f t="shared" si="67"/>
        <v>4710.1881406430975</v>
      </c>
      <c r="G344" s="14">
        <f t="shared" si="68"/>
        <v>4717.6858786454013</v>
      </c>
      <c r="H344" s="13">
        <f>Arrivals!L344</f>
        <v>75</v>
      </c>
      <c r="I344" s="14">
        <f>H344*8/Settings!$B$28+Settings!$B$29</f>
        <v>6.02</v>
      </c>
      <c r="J344" s="14">
        <f t="shared" si="77"/>
        <v>4710.4043665026547</v>
      </c>
      <c r="K344" s="14">
        <f t="shared" si="69"/>
        <v>4717.6858786454013</v>
      </c>
      <c r="L344" s="14">
        <f>MOD(K344-Settings!$B$32,Settings!$B$33)</f>
        <v>397.68587864540132</v>
      </c>
      <c r="M344" s="14">
        <f>IF(L344&lt;Settings!$B$30,IF(Settings!$B$30-L344&gt;=I344,K344,K344+(Settings!$B$30-L344)+Settings!$B$31),K344+(Settings!$B$33-L344))</f>
        <v>4717.6858786454013</v>
      </c>
      <c r="N344" s="14">
        <f t="shared" si="70"/>
        <v>4723.7058786454018</v>
      </c>
      <c r="O344" s="14">
        <f t="shared" si="71"/>
        <v>13.517738002304213</v>
      </c>
      <c r="P344" s="14">
        <f t="shared" si="72"/>
        <v>0</v>
      </c>
      <c r="Q344" s="14">
        <f t="shared" si="73"/>
        <v>0</v>
      </c>
      <c r="R344" s="14">
        <f t="shared" si="74"/>
        <v>0</v>
      </c>
      <c r="S344" s="14">
        <f t="shared" si="75"/>
        <v>0</v>
      </c>
      <c r="T344" t="str">
        <f>IF(MOD(C344-Settings!$B$32,Settings!$B$33)&lt;Settings!$B$30,"Up","Down")</f>
        <v>Up</v>
      </c>
      <c r="U344" s="15">
        <f>IF(OR(I344&gt;Settings!$B$30,O344&gt;Settings!$B$37),0,1)</f>
        <v>1</v>
      </c>
      <c r="V344" s="15">
        <f>IF(AND(U344=1,O344&lt;=Settings!$B$36),1,0)</f>
        <v>1</v>
      </c>
    </row>
    <row r="345" spans="1:22" x14ac:dyDescent="0.25">
      <c r="A345">
        <v>3</v>
      </c>
      <c r="B345">
        <v>100</v>
      </c>
      <c r="C345" s="13">
        <f>Arrivals!F345</f>
        <v>4798.2706908456776</v>
      </c>
      <c r="D345" s="13">
        <f>Arrivals!J345</f>
        <v>2.1673409170960207</v>
      </c>
      <c r="E345" s="14">
        <f t="shared" si="76"/>
        <v>4717.6858786454013</v>
      </c>
      <c r="F345" s="14">
        <f t="shared" si="67"/>
        <v>4798.2706908456776</v>
      </c>
      <c r="G345" s="14">
        <f t="shared" si="68"/>
        <v>4800.4380317627738</v>
      </c>
      <c r="H345" s="13">
        <f>Arrivals!L345</f>
        <v>75</v>
      </c>
      <c r="I345" s="14">
        <f>H345*8/Settings!$B$28+Settings!$B$29</f>
        <v>6.02</v>
      </c>
      <c r="J345" s="14">
        <f t="shared" si="77"/>
        <v>4723.7058786454018</v>
      </c>
      <c r="K345" s="14">
        <f t="shared" si="69"/>
        <v>4800.4380317627738</v>
      </c>
      <c r="L345" s="14">
        <f>MOD(K345-Settings!$B$32,Settings!$B$33)</f>
        <v>480.43803176277379</v>
      </c>
      <c r="M345" s="14">
        <f>IF(L345&lt;Settings!$B$30,IF(Settings!$B$30-L345&gt;=I345,K345,K345+(Settings!$B$30-L345)+Settings!$B$31),K345+(Settings!$B$33-L345))</f>
        <v>4800.4380317627738</v>
      </c>
      <c r="N345" s="14">
        <f t="shared" si="70"/>
        <v>4806.4580317627742</v>
      </c>
      <c r="O345" s="14">
        <f t="shared" si="71"/>
        <v>8.1873409170966625</v>
      </c>
      <c r="P345" s="14">
        <f t="shared" si="72"/>
        <v>0</v>
      </c>
      <c r="Q345" s="14">
        <f t="shared" si="73"/>
        <v>0</v>
      </c>
      <c r="R345" s="14">
        <f t="shared" si="74"/>
        <v>0</v>
      </c>
      <c r="S345" s="14">
        <f t="shared" si="75"/>
        <v>0</v>
      </c>
      <c r="T345" t="str">
        <f>IF(MOD(C345-Settings!$B$32,Settings!$B$33)&lt;Settings!$B$30,"Up","Down")</f>
        <v>Up</v>
      </c>
      <c r="U345" s="15">
        <f>IF(OR(I345&gt;Settings!$B$30,O345&gt;Settings!$B$37),0,1)</f>
        <v>1</v>
      </c>
      <c r="V345" s="15">
        <f>IF(AND(U345=1,O345&lt;=Settings!$B$36),1,0)</f>
        <v>1</v>
      </c>
    </row>
    <row r="346" spans="1:22" x14ac:dyDescent="0.25">
      <c r="A346">
        <v>3</v>
      </c>
      <c r="B346">
        <v>101</v>
      </c>
      <c r="C346" s="13">
        <f>Arrivals!F346</f>
        <v>4802.6568706996295</v>
      </c>
      <c r="D346" s="13">
        <f>Arrivals!J346</f>
        <v>2.6599828818927755</v>
      </c>
      <c r="E346" s="14">
        <f t="shared" si="76"/>
        <v>4800.4380317627738</v>
      </c>
      <c r="F346" s="14">
        <f t="shared" si="67"/>
        <v>4802.6568706996295</v>
      </c>
      <c r="G346" s="14">
        <f t="shared" si="68"/>
        <v>4805.3168535815221</v>
      </c>
      <c r="H346" s="13">
        <f>Arrivals!L346</f>
        <v>75</v>
      </c>
      <c r="I346" s="14">
        <f>H346*8/Settings!$B$28+Settings!$B$29</f>
        <v>6.02</v>
      </c>
      <c r="J346" s="14">
        <f t="shared" si="77"/>
        <v>4806.4580317627742</v>
      </c>
      <c r="K346" s="14">
        <f t="shared" si="69"/>
        <v>4806.4580317627742</v>
      </c>
      <c r="L346" s="14">
        <f>MOD(K346-Settings!$B$32,Settings!$B$33)</f>
        <v>486.45803176277423</v>
      </c>
      <c r="M346" s="14">
        <f>IF(L346&lt;Settings!$B$30,IF(Settings!$B$30-L346&gt;=I346,K346,K346+(Settings!$B$30-L346)+Settings!$B$31),K346+(Settings!$B$33-L346))</f>
        <v>4806.4580317627742</v>
      </c>
      <c r="N346" s="14">
        <f t="shared" si="70"/>
        <v>4812.4780317627747</v>
      </c>
      <c r="O346" s="14">
        <f t="shared" si="71"/>
        <v>9.8211610631451549</v>
      </c>
      <c r="P346" s="14">
        <f t="shared" si="72"/>
        <v>0</v>
      </c>
      <c r="Q346" s="14">
        <f t="shared" si="73"/>
        <v>1.141178181252144</v>
      </c>
      <c r="R346" s="14">
        <f t="shared" si="74"/>
        <v>0</v>
      </c>
      <c r="S346" s="14">
        <f t="shared" si="75"/>
        <v>1.141178181252144</v>
      </c>
      <c r="T346" t="str">
        <f>IF(MOD(C346-Settings!$B$32,Settings!$B$33)&lt;Settings!$B$30,"Up","Down")</f>
        <v>Up</v>
      </c>
      <c r="U346" s="15">
        <f>IF(OR(I346&gt;Settings!$B$30,O346&gt;Settings!$B$37),0,1)</f>
        <v>1</v>
      </c>
      <c r="V346" s="15">
        <f>IF(AND(U346=1,O346&lt;=Settings!$B$36),1,0)</f>
        <v>1</v>
      </c>
    </row>
    <row r="347" spans="1:22" x14ac:dyDescent="0.25">
      <c r="A347">
        <v>3</v>
      </c>
      <c r="B347">
        <v>102</v>
      </c>
      <c r="C347" s="13">
        <f>Arrivals!F347</f>
        <v>4901.666332558224</v>
      </c>
      <c r="D347" s="13">
        <f>Arrivals!J347</f>
        <v>8.5240142144434756</v>
      </c>
      <c r="E347" s="14">
        <f t="shared" si="76"/>
        <v>4805.3168535815221</v>
      </c>
      <c r="F347" s="14">
        <f t="shared" si="67"/>
        <v>4901.666332558224</v>
      </c>
      <c r="G347" s="14">
        <f t="shared" si="68"/>
        <v>4910.1903467726679</v>
      </c>
      <c r="H347" s="13">
        <f>Arrivals!L347</f>
        <v>75</v>
      </c>
      <c r="I347" s="14">
        <f>H347*8/Settings!$B$28+Settings!$B$29</f>
        <v>6.02</v>
      </c>
      <c r="J347" s="14">
        <f t="shared" si="77"/>
        <v>4812.4780317627747</v>
      </c>
      <c r="K347" s="14">
        <f t="shared" si="69"/>
        <v>4910.1903467726679</v>
      </c>
      <c r="L347" s="14">
        <f>MOD(K347-Settings!$B$32,Settings!$B$33)</f>
        <v>590.19034677266791</v>
      </c>
      <c r="M347" s="14">
        <f>IF(L347&lt;Settings!$B$30,IF(Settings!$B$30-L347&gt;=I347,K347,K347+(Settings!$B$30-L347)+Settings!$B$31),K347+(Settings!$B$33-L347))</f>
        <v>4910.1903467726679</v>
      </c>
      <c r="N347" s="14">
        <f t="shared" si="70"/>
        <v>4916.2103467726683</v>
      </c>
      <c r="O347" s="14">
        <f t="shared" si="71"/>
        <v>14.54401421444436</v>
      </c>
      <c r="P347" s="14">
        <f t="shared" si="72"/>
        <v>0</v>
      </c>
      <c r="Q347" s="14">
        <f t="shared" si="73"/>
        <v>0</v>
      </c>
      <c r="R347" s="14">
        <f t="shared" si="74"/>
        <v>0</v>
      </c>
      <c r="S347" s="14">
        <f t="shared" si="75"/>
        <v>0</v>
      </c>
      <c r="T347" t="str">
        <f>IF(MOD(C347-Settings!$B$32,Settings!$B$33)&lt;Settings!$B$30,"Up","Down")</f>
        <v>Up</v>
      </c>
      <c r="U347" s="15">
        <f>IF(OR(I347&gt;Settings!$B$30,O347&gt;Settings!$B$37),0,1)</f>
        <v>1</v>
      </c>
      <c r="V347" s="15">
        <f>IF(AND(U347=1,O347&lt;=Settings!$B$36),1,0)</f>
        <v>1</v>
      </c>
    </row>
    <row r="348" spans="1:22" x14ac:dyDescent="0.25">
      <c r="A348">
        <v>3</v>
      </c>
      <c r="B348">
        <v>103</v>
      </c>
      <c r="C348" s="13">
        <f>Arrivals!F348</f>
        <v>4979.3788827088747</v>
      </c>
      <c r="D348" s="13">
        <f>Arrivals!J348</f>
        <v>14.433824760350017</v>
      </c>
      <c r="E348" s="14">
        <f t="shared" si="76"/>
        <v>4910.1903467726679</v>
      </c>
      <c r="F348" s="14">
        <f t="shared" si="67"/>
        <v>4979.3788827088747</v>
      </c>
      <c r="G348" s="14">
        <f t="shared" si="68"/>
        <v>4993.8127074692247</v>
      </c>
      <c r="H348" s="13">
        <f>Arrivals!L348</f>
        <v>75</v>
      </c>
      <c r="I348" s="14">
        <f>H348*8/Settings!$B$28+Settings!$B$29</f>
        <v>6.02</v>
      </c>
      <c r="J348" s="14">
        <f t="shared" si="77"/>
        <v>4916.2103467726683</v>
      </c>
      <c r="K348" s="14">
        <f t="shared" si="69"/>
        <v>4993.8127074692247</v>
      </c>
      <c r="L348" s="14">
        <f>MOD(K348-Settings!$B$32,Settings!$B$33)</f>
        <v>673.81270746922473</v>
      </c>
      <c r="M348" s="14">
        <f>IF(L348&lt;Settings!$B$30,IF(Settings!$B$30-L348&gt;=I348,K348,K348+(Settings!$B$30-L348)+Settings!$B$31),K348+(Settings!$B$33-L348))</f>
        <v>5040</v>
      </c>
      <c r="N348" s="14">
        <f t="shared" si="70"/>
        <v>5046.0200000000004</v>
      </c>
      <c r="O348" s="14">
        <f t="shared" si="71"/>
        <v>66.641117291125738</v>
      </c>
      <c r="P348" s="14">
        <f t="shared" si="72"/>
        <v>0</v>
      </c>
      <c r="Q348" s="14">
        <f t="shared" si="73"/>
        <v>0</v>
      </c>
      <c r="R348" s="14">
        <f t="shared" si="74"/>
        <v>46.187292530775267</v>
      </c>
      <c r="S348" s="14">
        <f t="shared" si="75"/>
        <v>46.187292530775267</v>
      </c>
      <c r="T348" t="str">
        <f>IF(MOD(C348-Settings!$B$32,Settings!$B$33)&lt;Settings!$B$30,"Up","Down")</f>
        <v>Down</v>
      </c>
      <c r="U348" s="15">
        <f>IF(OR(I348&gt;Settings!$B$30,O348&gt;Settings!$B$37),0,1)</f>
        <v>1</v>
      </c>
      <c r="V348" s="15">
        <f>IF(AND(U348=1,O348&lt;=Settings!$B$36),1,0)</f>
        <v>1</v>
      </c>
    </row>
    <row r="349" spans="1:22" x14ac:dyDescent="0.25">
      <c r="A349">
        <v>3</v>
      </c>
      <c r="B349">
        <v>104</v>
      </c>
      <c r="C349" s="13">
        <f>Arrivals!F349</f>
        <v>5028.8266271171824</v>
      </c>
      <c r="D349" s="13">
        <f>Arrivals!J349</f>
        <v>0.97039479646918447</v>
      </c>
      <c r="E349" s="14">
        <f t="shared" si="76"/>
        <v>4993.8127074692247</v>
      </c>
      <c r="F349" s="14">
        <f t="shared" si="67"/>
        <v>5028.8266271171824</v>
      </c>
      <c r="G349" s="14">
        <f t="shared" si="68"/>
        <v>5029.7970219136514</v>
      </c>
      <c r="H349" s="13">
        <f>Arrivals!L349</f>
        <v>75</v>
      </c>
      <c r="I349" s="14">
        <f>H349*8/Settings!$B$28+Settings!$B$29</f>
        <v>6.02</v>
      </c>
      <c r="J349" s="14">
        <f t="shared" si="77"/>
        <v>5046.0200000000004</v>
      </c>
      <c r="K349" s="14">
        <f t="shared" si="69"/>
        <v>5046.0200000000004</v>
      </c>
      <c r="L349" s="14">
        <f>MOD(K349-Settings!$B$32,Settings!$B$33)</f>
        <v>6.0200000000004366</v>
      </c>
      <c r="M349" s="14">
        <f>IF(L349&lt;Settings!$B$30,IF(Settings!$B$30-L349&gt;=I349,K349,K349+(Settings!$B$30-L349)+Settings!$B$31),K349+(Settings!$B$33-L349))</f>
        <v>5046.0200000000004</v>
      </c>
      <c r="N349" s="14">
        <f t="shared" si="70"/>
        <v>5052.0400000000009</v>
      </c>
      <c r="O349" s="14">
        <f t="shared" si="71"/>
        <v>23.213372882818476</v>
      </c>
      <c r="P349" s="14">
        <f t="shared" si="72"/>
        <v>0</v>
      </c>
      <c r="Q349" s="14">
        <f t="shared" si="73"/>
        <v>16.22297808634903</v>
      </c>
      <c r="R349" s="14">
        <f t="shared" si="74"/>
        <v>0</v>
      </c>
      <c r="S349" s="14">
        <f t="shared" si="75"/>
        <v>16.22297808634903</v>
      </c>
      <c r="T349" t="str">
        <f>IF(MOD(C349-Settings!$B$32,Settings!$B$33)&lt;Settings!$B$30,"Up","Down")</f>
        <v>Down</v>
      </c>
      <c r="U349" s="15">
        <f>IF(OR(I349&gt;Settings!$B$30,O349&gt;Settings!$B$37),0,1)</f>
        <v>1</v>
      </c>
      <c r="V349" s="15">
        <f>IF(AND(U349=1,O349&lt;=Settings!$B$36),1,0)</f>
        <v>1</v>
      </c>
    </row>
    <row r="350" spans="1:22" x14ac:dyDescent="0.25">
      <c r="A350">
        <v>3</v>
      </c>
      <c r="B350">
        <v>105</v>
      </c>
      <c r="C350" s="13">
        <f>Arrivals!F350</f>
        <v>5039.7864451746655</v>
      </c>
      <c r="D350" s="13">
        <f>Arrivals!J350</f>
        <v>11.522714076868409</v>
      </c>
      <c r="E350" s="14">
        <f t="shared" si="76"/>
        <v>5029.7970219136514</v>
      </c>
      <c r="F350" s="14">
        <f t="shared" si="67"/>
        <v>5039.7864451746655</v>
      </c>
      <c r="G350" s="14">
        <f t="shared" si="68"/>
        <v>5051.3091592515339</v>
      </c>
      <c r="H350" s="13">
        <f>Arrivals!L350</f>
        <v>75</v>
      </c>
      <c r="I350" s="14">
        <f>H350*8/Settings!$B$28+Settings!$B$29</f>
        <v>6.02</v>
      </c>
      <c r="J350" s="14">
        <f t="shared" si="77"/>
        <v>5052.0400000000009</v>
      </c>
      <c r="K350" s="14">
        <f t="shared" si="69"/>
        <v>5052.0400000000009</v>
      </c>
      <c r="L350" s="14">
        <f>MOD(K350-Settings!$B$32,Settings!$B$33)</f>
        <v>12.040000000000873</v>
      </c>
      <c r="M350" s="14">
        <f>IF(L350&lt;Settings!$B$30,IF(Settings!$B$30-L350&gt;=I350,K350,K350+(Settings!$B$30-L350)+Settings!$B$31),K350+(Settings!$B$33-L350))</f>
        <v>5052.0400000000009</v>
      </c>
      <c r="N350" s="14">
        <f t="shared" si="70"/>
        <v>5058.0600000000013</v>
      </c>
      <c r="O350" s="14">
        <f t="shared" si="71"/>
        <v>18.27355482533585</v>
      </c>
      <c r="P350" s="14">
        <f t="shared" si="72"/>
        <v>0</v>
      </c>
      <c r="Q350" s="14">
        <f t="shared" si="73"/>
        <v>0.73084074846701697</v>
      </c>
      <c r="R350" s="14">
        <f t="shared" si="74"/>
        <v>0</v>
      </c>
      <c r="S350" s="14">
        <f t="shared" si="75"/>
        <v>0.73084074846701697</v>
      </c>
      <c r="T350" t="str">
        <f>IF(MOD(C350-Settings!$B$32,Settings!$B$33)&lt;Settings!$B$30,"Up","Down")</f>
        <v>Down</v>
      </c>
      <c r="U350" s="15">
        <f>IF(OR(I350&gt;Settings!$B$30,O350&gt;Settings!$B$37),0,1)</f>
        <v>1</v>
      </c>
      <c r="V350" s="15">
        <f>IF(AND(U350=1,O350&lt;=Settings!$B$36),1,0)</f>
        <v>1</v>
      </c>
    </row>
    <row r="351" spans="1:22" x14ac:dyDescent="0.25">
      <c r="A351">
        <v>3</v>
      </c>
      <c r="B351">
        <v>106</v>
      </c>
      <c r="C351" s="13">
        <f>Arrivals!F351</f>
        <v>5228.4789779513576</v>
      </c>
      <c r="D351" s="13">
        <f>Arrivals!J351</f>
        <v>2.30247217791596</v>
      </c>
      <c r="E351" s="14">
        <f t="shared" si="76"/>
        <v>5051.3091592515339</v>
      </c>
      <c r="F351" s="14">
        <f t="shared" si="67"/>
        <v>5228.4789779513576</v>
      </c>
      <c r="G351" s="14">
        <f t="shared" si="68"/>
        <v>5230.7814501292733</v>
      </c>
      <c r="H351" s="13">
        <f>Arrivals!L351</f>
        <v>75</v>
      </c>
      <c r="I351" s="14">
        <f>H351*8/Settings!$B$28+Settings!$B$29</f>
        <v>6.02</v>
      </c>
      <c r="J351" s="14">
        <f t="shared" si="77"/>
        <v>5058.0600000000013</v>
      </c>
      <c r="K351" s="14">
        <f t="shared" si="69"/>
        <v>5230.7814501292733</v>
      </c>
      <c r="L351" s="14">
        <f>MOD(K351-Settings!$B$32,Settings!$B$33)</f>
        <v>190.78145012927325</v>
      </c>
      <c r="M351" s="14">
        <f>IF(L351&lt;Settings!$B$30,IF(Settings!$B$30-L351&gt;=I351,K351,K351+(Settings!$B$30-L351)+Settings!$B$31),K351+(Settings!$B$33-L351))</f>
        <v>5230.7814501292733</v>
      </c>
      <c r="N351" s="14">
        <f t="shared" si="70"/>
        <v>5236.8014501292737</v>
      </c>
      <c r="O351" s="14">
        <f t="shared" si="71"/>
        <v>8.3224721779160973</v>
      </c>
      <c r="P351" s="14">
        <f t="shared" si="72"/>
        <v>0</v>
      </c>
      <c r="Q351" s="14">
        <f t="shared" si="73"/>
        <v>0</v>
      </c>
      <c r="R351" s="14">
        <f t="shared" si="74"/>
        <v>0</v>
      </c>
      <c r="S351" s="14">
        <f t="shared" si="75"/>
        <v>0</v>
      </c>
      <c r="T351" t="str">
        <f>IF(MOD(C351-Settings!$B$32,Settings!$B$33)&lt;Settings!$B$30,"Up","Down")</f>
        <v>Up</v>
      </c>
      <c r="U351" s="15">
        <f>IF(OR(I351&gt;Settings!$B$30,O351&gt;Settings!$B$37),0,1)</f>
        <v>1</v>
      </c>
      <c r="V351" s="15">
        <f>IF(AND(U351=1,O351&lt;=Settings!$B$36),1,0)</f>
        <v>1</v>
      </c>
    </row>
    <row r="352" spans="1:22" x14ac:dyDescent="0.25">
      <c r="A352">
        <v>3</v>
      </c>
      <c r="B352">
        <v>107</v>
      </c>
      <c r="C352" s="13">
        <f>Arrivals!F352</f>
        <v>5233.7511162850751</v>
      </c>
      <c r="D352" s="13">
        <f>Arrivals!J352</f>
        <v>4.3027906538774277</v>
      </c>
      <c r="E352" s="14">
        <f t="shared" si="76"/>
        <v>5230.7814501292733</v>
      </c>
      <c r="F352" s="14">
        <f t="shared" si="67"/>
        <v>5233.7511162850751</v>
      </c>
      <c r="G352" s="14">
        <f t="shared" si="68"/>
        <v>5238.0539069389524</v>
      </c>
      <c r="H352" s="13">
        <f>Arrivals!L352</f>
        <v>75</v>
      </c>
      <c r="I352" s="14">
        <f>H352*8/Settings!$B$28+Settings!$B$29</f>
        <v>6.02</v>
      </c>
      <c r="J352" s="14">
        <f t="shared" si="77"/>
        <v>5236.8014501292737</v>
      </c>
      <c r="K352" s="14">
        <f t="shared" si="69"/>
        <v>5238.0539069389524</v>
      </c>
      <c r="L352" s="14">
        <f>MOD(K352-Settings!$B$32,Settings!$B$33)</f>
        <v>198.05390693895242</v>
      </c>
      <c r="M352" s="14">
        <f>IF(L352&lt;Settings!$B$30,IF(Settings!$B$30-L352&gt;=I352,K352,K352+(Settings!$B$30-L352)+Settings!$B$31),K352+(Settings!$B$33-L352))</f>
        <v>5238.0539069389524</v>
      </c>
      <c r="N352" s="14">
        <f t="shared" si="70"/>
        <v>5244.0739069389529</v>
      </c>
      <c r="O352" s="14">
        <f t="shared" si="71"/>
        <v>10.322790653877746</v>
      </c>
      <c r="P352" s="14">
        <f t="shared" si="72"/>
        <v>0</v>
      </c>
      <c r="Q352" s="14">
        <f t="shared" si="73"/>
        <v>0</v>
      </c>
      <c r="R352" s="14">
        <f t="shared" si="74"/>
        <v>0</v>
      </c>
      <c r="S352" s="14">
        <f t="shared" si="75"/>
        <v>0</v>
      </c>
      <c r="T352" t="str">
        <f>IF(MOD(C352-Settings!$B$32,Settings!$B$33)&lt;Settings!$B$30,"Up","Down")</f>
        <v>Up</v>
      </c>
      <c r="U352" s="15">
        <f>IF(OR(I352&gt;Settings!$B$30,O352&gt;Settings!$B$37),0,1)</f>
        <v>1</v>
      </c>
      <c r="V352" s="15">
        <f>IF(AND(U352=1,O352&lt;=Settings!$B$36),1,0)</f>
        <v>1</v>
      </c>
    </row>
    <row r="353" spans="1:22" x14ac:dyDescent="0.25">
      <c r="A353">
        <v>3</v>
      </c>
      <c r="B353">
        <v>108</v>
      </c>
      <c r="C353" s="13">
        <f>Arrivals!F353</f>
        <v>5327.4297258759389</v>
      </c>
      <c r="D353" s="13">
        <f>Arrivals!J353</f>
        <v>4.7297675185476047</v>
      </c>
      <c r="E353" s="14">
        <f t="shared" si="76"/>
        <v>5238.0539069389524</v>
      </c>
      <c r="F353" s="14">
        <f t="shared" si="67"/>
        <v>5327.4297258759389</v>
      </c>
      <c r="G353" s="14">
        <f t="shared" si="68"/>
        <v>5332.1594933944862</v>
      </c>
      <c r="H353" s="13">
        <f>Arrivals!L353</f>
        <v>75</v>
      </c>
      <c r="I353" s="14">
        <f>H353*8/Settings!$B$28+Settings!$B$29</f>
        <v>6.02</v>
      </c>
      <c r="J353" s="14">
        <f t="shared" si="77"/>
        <v>5244.0739069389529</v>
      </c>
      <c r="K353" s="14">
        <f t="shared" si="69"/>
        <v>5332.1594933944862</v>
      </c>
      <c r="L353" s="14">
        <f>MOD(K353-Settings!$B$32,Settings!$B$33)</f>
        <v>292.15949339448616</v>
      </c>
      <c r="M353" s="14">
        <f>IF(L353&lt;Settings!$B$30,IF(Settings!$B$30-L353&gt;=I353,K353,K353+(Settings!$B$30-L353)+Settings!$B$31),K353+(Settings!$B$33-L353))</f>
        <v>5332.1594933944862</v>
      </c>
      <c r="N353" s="14">
        <f t="shared" si="70"/>
        <v>5338.1794933944866</v>
      </c>
      <c r="O353" s="14">
        <f t="shared" si="71"/>
        <v>10.749767518547742</v>
      </c>
      <c r="P353" s="14">
        <f t="shared" si="72"/>
        <v>0</v>
      </c>
      <c r="Q353" s="14">
        <f t="shared" si="73"/>
        <v>0</v>
      </c>
      <c r="R353" s="14">
        <f t="shared" si="74"/>
        <v>0</v>
      </c>
      <c r="S353" s="14">
        <f t="shared" si="75"/>
        <v>0</v>
      </c>
      <c r="T353" t="str">
        <f>IF(MOD(C353-Settings!$B$32,Settings!$B$33)&lt;Settings!$B$30,"Up","Down")</f>
        <v>Up</v>
      </c>
      <c r="U353" s="15">
        <f>IF(OR(I353&gt;Settings!$B$30,O353&gt;Settings!$B$37),0,1)</f>
        <v>1</v>
      </c>
      <c r="V353" s="15">
        <f>IF(AND(U353=1,O353&lt;=Settings!$B$36),1,0)</f>
        <v>1</v>
      </c>
    </row>
    <row r="354" spans="1:22" x14ac:dyDescent="0.25">
      <c r="A354">
        <v>3</v>
      </c>
      <c r="B354">
        <v>109</v>
      </c>
      <c r="C354" s="13">
        <f>Arrivals!F354</f>
        <v>5448.5588018365715</v>
      </c>
      <c r="D354" s="13">
        <f>Arrivals!J354</f>
        <v>19.352664255333444</v>
      </c>
      <c r="E354" s="14">
        <f t="shared" si="76"/>
        <v>5332.1594933944862</v>
      </c>
      <c r="F354" s="14">
        <f t="shared" si="67"/>
        <v>5448.5588018365715</v>
      </c>
      <c r="G354" s="14">
        <f t="shared" si="68"/>
        <v>5467.9114660919049</v>
      </c>
      <c r="H354" s="13">
        <f>Arrivals!L354</f>
        <v>75</v>
      </c>
      <c r="I354" s="14">
        <f>H354*8/Settings!$B$28+Settings!$B$29</f>
        <v>6.02</v>
      </c>
      <c r="J354" s="14">
        <f t="shared" si="77"/>
        <v>5338.1794933944866</v>
      </c>
      <c r="K354" s="14">
        <f t="shared" si="69"/>
        <v>5467.9114660919049</v>
      </c>
      <c r="L354" s="14">
        <f>MOD(K354-Settings!$B$32,Settings!$B$33)</f>
        <v>427.91146609190491</v>
      </c>
      <c r="M354" s="14">
        <f>IF(L354&lt;Settings!$B$30,IF(Settings!$B$30-L354&gt;=I354,K354,K354+(Settings!$B$30-L354)+Settings!$B$31),K354+(Settings!$B$33-L354))</f>
        <v>5467.9114660919049</v>
      </c>
      <c r="N354" s="14">
        <f t="shared" si="70"/>
        <v>5473.9314660919053</v>
      </c>
      <c r="O354" s="14">
        <f t="shared" si="71"/>
        <v>25.372664255333802</v>
      </c>
      <c r="P354" s="14">
        <f t="shared" si="72"/>
        <v>0</v>
      </c>
      <c r="Q354" s="14">
        <f t="shared" si="73"/>
        <v>0</v>
      </c>
      <c r="R354" s="14">
        <f t="shared" si="74"/>
        <v>0</v>
      </c>
      <c r="S354" s="14">
        <f t="shared" si="75"/>
        <v>0</v>
      </c>
      <c r="T354" t="str">
        <f>IF(MOD(C354-Settings!$B$32,Settings!$B$33)&lt;Settings!$B$30,"Up","Down")</f>
        <v>Up</v>
      </c>
      <c r="U354" s="15">
        <f>IF(OR(I354&gt;Settings!$B$30,O354&gt;Settings!$B$37),0,1)</f>
        <v>1</v>
      </c>
      <c r="V354" s="15">
        <f>IF(AND(U354=1,O354&lt;=Settings!$B$36),1,0)</f>
        <v>1</v>
      </c>
    </row>
    <row r="355" spans="1:22" x14ac:dyDescent="0.25">
      <c r="A355">
        <v>3</v>
      </c>
      <c r="B355">
        <v>110</v>
      </c>
      <c r="C355" s="13">
        <f>Arrivals!F355</f>
        <v>5552.3106582910423</v>
      </c>
      <c r="D355" s="13">
        <f>Arrivals!J355</f>
        <v>11.645679037071455</v>
      </c>
      <c r="E355" s="14">
        <f t="shared" si="76"/>
        <v>5467.9114660919049</v>
      </c>
      <c r="F355" s="14">
        <f t="shared" si="67"/>
        <v>5552.3106582910423</v>
      </c>
      <c r="G355" s="14">
        <f t="shared" si="68"/>
        <v>5563.9563373281135</v>
      </c>
      <c r="H355" s="13">
        <f>Arrivals!L355</f>
        <v>75</v>
      </c>
      <c r="I355" s="14">
        <f>H355*8/Settings!$B$28+Settings!$B$29</f>
        <v>6.02</v>
      </c>
      <c r="J355" s="14">
        <f t="shared" si="77"/>
        <v>5473.9314660919053</v>
      </c>
      <c r="K355" s="14">
        <f t="shared" si="69"/>
        <v>5563.9563373281135</v>
      </c>
      <c r="L355" s="14">
        <f>MOD(K355-Settings!$B$32,Settings!$B$33)</f>
        <v>523.95633732811348</v>
      </c>
      <c r="M355" s="14">
        <f>IF(L355&lt;Settings!$B$30,IF(Settings!$B$30-L355&gt;=I355,K355,K355+(Settings!$B$30-L355)+Settings!$B$31),K355+(Settings!$B$33-L355))</f>
        <v>5563.9563373281135</v>
      </c>
      <c r="N355" s="14">
        <f t="shared" si="70"/>
        <v>5569.9763373281139</v>
      </c>
      <c r="O355" s="14">
        <f t="shared" si="71"/>
        <v>17.665679037071641</v>
      </c>
      <c r="P355" s="14">
        <f t="shared" si="72"/>
        <v>0</v>
      </c>
      <c r="Q355" s="14">
        <f t="shared" si="73"/>
        <v>0</v>
      </c>
      <c r="R355" s="14">
        <f t="shared" si="74"/>
        <v>0</v>
      </c>
      <c r="S355" s="14">
        <f t="shared" si="75"/>
        <v>0</v>
      </c>
      <c r="T355" t="str">
        <f>IF(MOD(C355-Settings!$B$32,Settings!$B$33)&lt;Settings!$B$30,"Up","Down")</f>
        <v>Up</v>
      </c>
      <c r="U355" s="15">
        <f>IF(OR(I355&gt;Settings!$B$30,O355&gt;Settings!$B$37),0,1)</f>
        <v>1</v>
      </c>
      <c r="V355" s="15">
        <f>IF(AND(U355=1,O355&lt;=Settings!$B$36),1,0)</f>
        <v>1</v>
      </c>
    </row>
    <row r="356" spans="1:22" x14ac:dyDescent="0.25">
      <c r="A356">
        <v>3</v>
      </c>
      <c r="B356">
        <v>111</v>
      </c>
      <c r="C356" s="13">
        <f>Arrivals!F356</f>
        <v>5823.6620171736204</v>
      </c>
      <c r="D356" s="13">
        <f>Arrivals!J356</f>
        <v>17.42297168577009</v>
      </c>
      <c r="E356" s="14">
        <f t="shared" si="76"/>
        <v>5563.9563373281135</v>
      </c>
      <c r="F356" s="14">
        <f t="shared" si="67"/>
        <v>5823.6620171736204</v>
      </c>
      <c r="G356" s="14">
        <f t="shared" si="68"/>
        <v>5841.0849888593903</v>
      </c>
      <c r="H356" s="13">
        <f>Arrivals!L356</f>
        <v>75</v>
      </c>
      <c r="I356" s="14">
        <f>H356*8/Settings!$B$28+Settings!$B$29</f>
        <v>6.02</v>
      </c>
      <c r="J356" s="14">
        <f t="shared" si="77"/>
        <v>5569.9763373281139</v>
      </c>
      <c r="K356" s="14">
        <f t="shared" si="69"/>
        <v>5841.0849888593903</v>
      </c>
      <c r="L356" s="14">
        <f>MOD(K356-Settings!$B$32,Settings!$B$33)</f>
        <v>81.084988859390251</v>
      </c>
      <c r="M356" s="14">
        <f>IF(L356&lt;Settings!$B$30,IF(Settings!$B$30-L356&gt;=I356,K356,K356+(Settings!$B$30-L356)+Settings!$B$31),K356+(Settings!$B$33-L356))</f>
        <v>5841.0849888593903</v>
      </c>
      <c r="N356" s="14">
        <f t="shared" si="70"/>
        <v>5847.1049888593907</v>
      </c>
      <c r="O356" s="14">
        <f t="shared" si="71"/>
        <v>23.442971685770317</v>
      </c>
      <c r="P356" s="14">
        <f t="shared" si="72"/>
        <v>0</v>
      </c>
      <c r="Q356" s="14">
        <f t="shared" si="73"/>
        <v>0</v>
      </c>
      <c r="R356" s="14">
        <f t="shared" si="74"/>
        <v>0</v>
      </c>
      <c r="S356" s="14">
        <f t="shared" si="75"/>
        <v>0</v>
      </c>
      <c r="T356" t="str">
        <f>IF(MOD(C356-Settings!$B$32,Settings!$B$33)&lt;Settings!$B$30,"Up","Down")</f>
        <v>Up</v>
      </c>
      <c r="U356" s="15">
        <f>IF(OR(I356&gt;Settings!$B$30,O356&gt;Settings!$B$37),0,1)</f>
        <v>1</v>
      </c>
      <c r="V356" s="15">
        <f>IF(AND(U356=1,O356&lt;=Settings!$B$36),1,0)</f>
        <v>1</v>
      </c>
    </row>
    <row r="357" spans="1:22" x14ac:dyDescent="0.25">
      <c r="A357">
        <v>3</v>
      </c>
      <c r="B357">
        <v>112</v>
      </c>
      <c r="C357" s="13">
        <f>Arrivals!F357</f>
        <v>5859.4528478564507</v>
      </c>
      <c r="D357" s="13">
        <f>Arrivals!J357</f>
        <v>1.4925789569414436</v>
      </c>
      <c r="E357" s="14">
        <f t="shared" si="76"/>
        <v>5841.0849888593903</v>
      </c>
      <c r="F357" s="14">
        <f t="shared" si="67"/>
        <v>5859.4528478564507</v>
      </c>
      <c r="G357" s="14">
        <f t="shared" si="68"/>
        <v>5860.9454268133923</v>
      </c>
      <c r="H357" s="13">
        <f>Arrivals!L357</f>
        <v>75</v>
      </c>
      <c r="I357" s="14">
        <f>H357*8/Settings!$B$28+Settings!$B$29</f>
        <v>6.02</v>
      </c>
      <c r="J357" s="14">
        <f t="shared" si="77"/>
        <v>5847.1049888593907</v>
      </c>
      <c r="K357" s="14">
        <f t="shared" si="69"/>
        <v>5860.9454268133923</v>
      </c>
      <c r="L357" s="14">
        <f>MOD(K357-Settings!$B$32,Settings!$B$33)</f>
        <v>100.94542681339226</v>
      </c>
      <c r="M357" s="14">
        <f>IF(L357&lt;Settings!$B$30,IF(Settings!$B$30-L357&gt;=I357,K357,K357+(Settings!$B$30-L357)+Settings!$B$31),K357+(Settings!$B$33-L357))</f>
        <v>5860.9454268133923</v>
      </c>
      <c r="N357" s="14">
        <f t="shared" si="70"/>
        <v>5866.9654268133927</v>
      </c>
      <c r="O357" s="14">
        <f t="shared" si="71"/>
        <v>7.5125789569419794</v>
      </c>
      <c r="P357" s="14">
        <f t="shared" si="72"/>
        <v>0</v>
      </c>
      <c r="Q357" s="14">
        <f t="shared" si="73"/>
        <v>0</v>
      </c>
      <c r="R357" s="14">
        <f t="shared" si="74"/>
        <v>0</v>
      </c>
      <c r="S357" s="14">
        <f t="shared" si="75"/>
        <v>0</v>
      </c>
      <c r="T357" t="str">
        <f>IF(MOD(C357-Settings!$B$32,Settings!$B$33)&lt;Settings!$B$30,"Up","Down")</f>
        <v>Up</v>
      </c>
      <c r="U357" s="15">
        <f>IF(OR(I357&gt;Settings!$B$30,O357&gt;Settings!$B$37),0,1)</f>
        <v>1</v>
      </c>
      <c r="V357" s="15">
        <f>IF(AND(U357=1,O357&lt;=Settings!$B$36),1,0)</f>
        <v>1</v>
      </c>
    </row>
    <row r="358" spans="1:22" x14ac:dyDescent="0.25">
      <c r="A358">
        <v>3</v>
      </c>
      <c r="B358">
        <v>113</v>
      </c>
      <c r="C358" s="13">
        <f>Arrivals!F358</f>
        <v>6004.4980388830354</v>
      </c>
      <c r="D358" s="13">
        <f>Arrivals!J358</f>
        <v>14.417098798138916</v>
      </c>
      <c r="E358" s="14">
        <f t="shared" si="76"/>
        <v>5860.9454268133923</v>
      </c>
      <c r="F358" s="14">
        <f t="shared" si="67"/>
        <v>6004.4980388830354</v>
      </c>
      <c r="G358" s="14">
        <f t="shared" si="68"/>
        <v>6018.9151376811742</v>
      </c>
      <c r="H358" s="13">
        <f>Arrivals!L358</f>
        <v>75</v>
      </c>
      <c r="I358" s="14">
        <f>H358*8/Settings!$B$28+Settings!$B$29</f>
        <v>6.02</v>
      </c>
      <c r="J358" s="14">
        <f t="shared" si="77"/>
        <v>5866.9654268133927</v>
      </c>
      <c r="K358" s="14">
        <f t="shared" si="69"/>
        <v>6018.9151376811742</v>
      </c>
      <c r="L358" s="14">
        <f>MOD(K358-Settings!$B$32,Settings!$B$33)</f>
        <v>258.9151376811742</v>
      </c>
      <c r="M358" s="14">
        <f>IF(L358&lt;Settings!$B$30,IF(Settings!$B$30-L358&gt;=I358,K358,K358+(Settings!$B$30-L358)+Settings!$B$31),K358+(Settings!$B$33-L358))</f>
        <v>6018.9151376811742</v>
      </c>
      <c r="N358" s="14">
        <f t="shared" si="70"/>
        <v>6024.9351376811746</v>
      </c>
      <c r="O358" s="14">
        <f t="shared" si="71"/>
        <v>20.437098798139232</v>
      </c>
      <c r="P358" s="14">
        <f t="shared" si="72"/>
        <v>0</v>
      </c>
      <c r="Q358" s="14">
        <f t="shared" si="73"/>
        <v>0</v>
      </c>
      <c r="R358" s="14">
        <f t="shared" si="74"/>
        <v>0</v>
      </c>
      <c r="S358" s="14">
        <f t="shared" si="75"/>
        <v>0</v>
      </c>
      <c r="T358" t="str">
        <f>IF(MOD(C358-Settings!$B$32,Settings!$B$33)&lt;Settings!$B$30,"Up","Down")</f>
        <v>Up</v>
      </c>
      <c r="U358" s="15">
        <f>IF(OR(I358&gt;Settings!$B$30,O358&gt;Settings!$B$37),0,1)</f>
        <v>1</v>
      </c>
      <c r="V358" s="15">
        <f>IF(AND(U358=1,O358&lt;=Settings!$B$36),1,0)</f>
        <v>1</v>
      </c>
    </row>
    <row r="359" spans="1:22" x14ac:dyDescent="0.25">
      <c r="A359">
        <v>3</v>
      </c>
      <c r="B359">
        <v>114</v>
      </c>
      <c r="C359" s="13">
        <f>Arrivals!F359</f>
        <v>6064.6986412947253</v>
      </c>
      <c r="D359" s="13">
        <f>Arrivals!J359</f>
        <v>0.45031307959597816</v>
      </c>
      <c r="E359" s="14">
        <f t="shared" si="76"/>
        <v>6018.9151376811742</v>
      </c>
      <c r="F359" s="14">
        <f t="shared" si="67"/>
        <v>6064.6986412947253</v>
      </c>
      <c r="G359" s="14">
        <f t="shared" si="68"/>
        <v>6065.148954374321</v>
      </c>
      <c r="H359" s="13">
        <f>Arrivals!L359</f>
        <v>75</v>
      </c>
      <c r="I359" s="14">
        <f>H359*8/Settings!$B$28+Settings!$B$29</f>
        <v>6.02</v>
      </c>
      <c r="J359" s="14">
        <f t="shared" si="77"/>
        <v>6024.9351376811746</v>
      </c>
      <c r="K359" s="14">
        <f t="shared" si="69"/>
        <v>6065.148954374321</v>
      </c>
      <c r="L359" s="14">
        <f>MOD(K359-Settings!$B$32,Settings!$B$33)</f>
        <v>305.14895437432097</v>
      </c>
      <c r="M359" s="14">
        <f>IF(L359&lt;Settings!$B$30,IF(Settings!$B$30-L359&gt;=I359,K359,K359+(Settings!$B$30-L359)+Settings!$B$31),K359+(Settings!$B$33-L359))</f>
        <v>6065.148954374321</v>
      </c>
      <c r="N359" s="14">
        <f t="shared" si="70"/>
        <v>6071.1689543743214</v>
      </c>
      <c r="O359" s="14">
        <f t="shared" si="71"/>
        <v>6.4703130795960533</v>
      </c>
      <c r="P359" s="14">
        <f t="shared" si="72"/>
        <v>0</v>
      </c>
      <c r="Q359" s="14">
        <f t="shared" si="73"/>
        <v>0</v>
      </c>
      <c r="R359" s="14">
        <f t="shared" si="74"/>
        <v>0</v>
      </c>
      <c r="S359" s="14">
        <f t="shared" si="75"/>
        <v>0</v>
      </c>
      <c r="T359" t="str">
        <f>IF(MOD(C359-Settings!$B$32,Settings!$B$33)&lt;Settings!$B$30,"Up","Down")</f>
        <v>Up</v>
      </c>
      <c r="U359" s="15">
        <f>IF(OR(I359&gt;Settings!$B$30,O359&gt;Settings!$B$37),0,1)</f>
        <v>1</v>
      </c>
      <c r="V359" s="15">
        <f>IF(AND(U359=1,O359&lt;=Settings!$B$36),1,0)</f>
        <v>1</v>
      </c>
    </row>
    <row r="360" spans="1:22" x14ac:dyDescent="0.25">
      <c r="A360">
        <v>3</v>
      </c>
      <c r="B360">
        <v>115</v>
      </c>
      <c r="C360" s="13">
        <f>Arrivals!F360</f>
        <v>6134.5115663548631</v>
      </c>
      <c r="D360" s="13">
        <f>Arrivals!J360</f>
        <v>0.16639907600815615</v>
      </c>
      <c r="E360" s="14">
        <f t="shared" si="76"/>
        <v>6065.148954374321</v>
      </c>
      <c r="F360" s="14">
        <f t="shared" si="67"/>
        <v>6134.5115663548631</v>
      </c>
      <c r="G360" s="14">
        <f t="shared" si="68"/>
        <v>6134.6779654308712</v>
      </c>
      <c r="H360" s="13">
        <f>Arrivals!L360</f>
        <v>75</v>
      </c>
      <c r="I360" s="14">
        <f>H360*8/Settings!$B$28+Settings!$B$29</f>
        <v>6.02</v>
      </c>
      <c r="J360" s="14">
        <f t="shared" si="77"/>
        <v>6071.1689543743214</v>
      </c>
      <c r="K360" s="14">
        <f t="shared" si="69"/>
        <v>6134.6779654308712</v>
      </c>
      <c r="L360" s="14">
        <f>MOD(K360-Settings!$B$32,Settings!$B$33)</f>
        <v>374.67796543087115</v>
      </c>
      <c r="M360" s="14">
        <f>IF(L360&lt;Settings!$B$30,IF(Settings!$B$30-L360&gt;=I360,K360,K360+(Settings!$B$30-L360)+Settings!$B$31),K360+(Settings!$B$33-L360))</f>
        <v>6134.6779654308712</v>
      </c>
      <c r="N360" s="14">
        <f t="shared" si="70"/>
        <v>6140.6979654308716</v>
      </c>
      <c r="O360" s="14">
        <f t="shared" si="71"/>
        <v>6.1863990760084562</v>
      </c>
      <c r="P360" s="14">
        <f t="shared" si="72"/>
        <v>0</v>
      </c>
      <c r="Q360" s="14">
        <f t="shared" si="73"/>
        <v>0</v>
      </c>
      <c r="R360" s="14">
        <f t="shared" si="74"/>
        <v>0</v>
      </c>
      <c r="S360" s="14">
        <f t="shared" si="75"/>
        <v>0</v>
      </c>
      <c r="T360" t="str">
        <f>IF(MOD(C360-Settings!$B$32,Settings!$B$33)&lt;Settings!$B$30,"Up","Down")</f>
        <v>Up</v>
      </c>
      <c r="U360" s="15">
        <f>IF(OR(I360&gt;Settings!$B$30,O360&gt;Settings!$B$37),0,1)</f>
        <v>1</v>
      </c>
      <c r="V360" s="15">
        <f>IF(AND(U360=1,O360&lt;=Settings!$B$36),1,0)</f>
        <v>1</v>
      </c>
    </row>
    <row r="361" spans="1:22" x14ac:dyDescent="0.25">
      <c r="A361">
        <v>3</v>
      </c>
      <c r="B361">
        <v>116</v>
      </c>
      <c r="C361" s="13">
        <f>Arrivals!F361</f>
        <v>6273.9682721602749</v>
      </c>
      <c r="D361" s="13">
        <f>Arrivals!J361</f>
        <v>7.1168225283110207</v>
      </c>
      <c r="E361" s="14">
        <f t="shared" si="76"/>
        <v>6134.6779654308712</v>
      </c>
      <c r="F361" s="14">
        <f t="shared" si="67"/>
        <v>6273.9682721602749</v>
      </c>
      <c r="G361" s="14">
        <f t="shared" si="68"/>
        <v>6281.0850946885857</v>
      </c>
      <c r="H361" s="13">
        <f>Arrivals!L361</f>
        <v>75</v>
      </c>
      <c r="I361" s="14">
        <f>H361*8/Settings!$B$28+Settings!$B$29</f>
        <v>6.02</v>
      </c>
      <c r="J361" s="14">
        <f t="shared" si="77"/>
        <v>6140.6979654308716</v>
      </c>
      <c r="K361" s="14">
        <f t="shared" si="69"/>
        <v>6281.0850946885857</v>
      </c>
      <c r="L361" s="14">
        <f>MOD(K361-Settings!$B$32,Settings!$B$33)</f>
        <v>521.08509468858574</v>
      </c>
      <c r="M361" s="14">
        <f>IF(L361&lt;Settings!$B$30,IF(Settings!$B$30-L361&gt;=I361,K361,K361+(Settings!$B$30-L361)+Settings!$B$31),K361+(Settings!$B$33-L361))</f>
        <v>6281.0850946885857</v>
      </c>
      <c r="N361" s="14">
        <f t="shared" si="70"/>
        <v>6287.1050946885862</v>
      </c>
      <c r="O361" s="14">
        <f t="shared" si="71"/>
        <v>13.136822528311313</v>
      </c>
      <c r="P361" s="14">
        <f t="shared" si="72"/>
        <v>0</v>
      </c>
      <c r="Q361" s="14">
        <f t="shared" si="73"/>
        <v>0</v>
      </c>
      <c r="R361" s="14">
        <f t="shared" si="74"/>
        <v>0</v>
      </c>
      <c r="S361" s="14">
        <f t="shared" si="75"/>
        <v>0</v>
      </c>
      <c r="T361" t="str">
        <f>IF(MOD(C361-Settings!$B$32,Settings!$B$33)&lt;Settings!$B$30,"Up","Down")</f>
        <v>Up</v>
      </c>
      <c r="U361" s="15">
        <f>IF(OR(I361&gt;Settings!$B$30,O361&gt;Settings!$B$37),0,1)</f>
        <v>1</v>
      </c>
      <c r="V361" s="15">
        <f>IF(AND(U361=1,O361&lt;=Settings!$B$36),1,0)</f>
        <v>1</v>
      </c>
    </row>
    <row r="362" spans="1:22" x14ac:dyDescent="0.25">
      <c r="A362">
        <v>3</v>
      </c>
      <c r="B362">
        <v>117</v>
      </c>
      <c r="C362" s="13">
        <f>Arrivals!F362</f>
        <v>6301.4401086747775</v>
      </c>
      <c r="D362" s="13">
        <f>Arrivals!J362</f>
        <v>40.520347455167801</v>
      </c>
      <c r="E362" s="14">
        <f t="shared" si="76"/>
        <v>6281.0850946885857</v>
      </c>
      <c r="F362" s="14">
        <f t="shared" si="67"/>
        <v>6301.4401086747775</v>
      </c>
      <c r="G362" s="14">
        <f t="shared" si="68"/>
        <v>6341.9604561299457</v>
      </c>
      <c r="H362" s="13">
        <f>Arrivals!L362</f>
        <v>75</v>
      </c>
      <c r="I362" s="14">
        <f>H362*8/Settings!$B$28+Settings!$B$29</f>
        <v>6.02</v>
      </c>
      <c r="J362" s="14">
        <f t="shared" si="77"/>
        <v>6287.1050946885862</v>
      </c>
      <c r="K362" s="14">
        <f t="shared" si="69"/>
        <v>6341.9604561299457</v>
      </c>
      <c r="L362" s="14">
        <f>MOD(K362-Settings!$B$32,Settings!$B$33)</f>
        <v>581.96045612994567</v>
      </c>
      <c r="M362" s="14">
        <f>IF(L362&lt;Settings!$B$30,IF(Settings!$B$30-L362&gt;=I362,K362,K362+(Settings!$B$30-L362)+Settings!$B$31),K362+(Settings!$B$33-L362))</f>
        <v>6341.9604561299457</v>
      </c>
      <c r="N362" s="14">
        <f t="shared" si="70"/>
        <v>6347.9804561299461</v>
      </c>
      <c r="O362" s="14">
        <f t="shared" si="71"/>
        <v>46.540347455168558</v>
      </c>
      <c r="P362" s="14">
        <f t="shared" si="72"/>
        <v>0</v>
      </c>
      <c r="Q362" s="14">
        <f t="shared" si="73"/>
        <v>0</v>
      </c>
      <c r="R362" s="14">
        <f t="shared" si="74"/>
        <v>0</v>
      </c>
      <c r="S362" s="14">
        <f t="shared" si="75"/>
        <v>0</v>
      </c>
      <c r="T362" t="str">
        <f>IF(MOD(C362-Settings!$B$32,Settings!$B$33)&lt;Settings!$B$30,"Up","Down")</f>
        <v>Up</v>
      </c>
      <c r="U362" s="15">
        <f>IF(OR(I362&gt;Settings!$B$30,O362&gt;Settings!$B$37),0,1)</f>
        <v>1</v>
      </c>
      <c r="V362" s="15">
        <f>IF(AND(U362=1,O362&lt;=Settings!$B$36),1,0)</f>
        <v>1</v>
      </c>
    </row>
    <row r="363" spans="1:22" x14ac:dyDescent="0.25">
      <c r="A363">
        <v>3</v>
      </c>
      <c r="B363">
        <v>118</v>
      </c>
      <c r="C363" s="13">
        <f>Arrivals!F363</f>
        <v>6325.2903475624425</v>
      </c>
      <c r="D363" s="13">
        <f>Arrivals!J363</f>
        <v>24.521267052405189</v>
      </c>
      <c r="E363" s="14">
        <f t="shared" si="76"/>
        <v>6341.9604561299457</v>
      </c>
      <c r="F363" s="14">
        <f t="shared" si="67"/>
        <v>6341.9604561299457</v>
      </c>
      <c r="G363" s="14">
        <f t="shared" si="68"/>
        <v>6366.4817231823508</v>
      </c>
      <c r="H363" s="13">
        <f>Arrivals!L363</f>
        <v>75</v>
      </c>
      <c r="I363" s="14">
        <f>H363*8/Settings!$B$28+Settings!$B$29</f>
        <v>6.02</v>
      </c>
      <c r="J363" s="14">
        <f t="shared" si="77"/>
        <v>6347.9804561299461</v>
      </c>
      <c r="K363" s="14">
        <f t="shared" si="69"/>
        <v>6366.4817231823508</v>
      </c>
      <c r="L363" s="14">
        <f>MOD(K363-Settings!$B$32,Settings!$B$33)</f>
        <v>606.48172318235083</v>
      </c>
      <c r="M363" s="14">
        <f>IF(L363&lt;Settings!$B$30,IF(Settings!$B$30-L363&gt;=I363,K363,K363+(Settings!$B$30-L363)+Settings!$B$31),K363+(Settings!$B$33-L363))</f>
        <v>6480</v>
      </c>
      <c r="N363" s="14">
        <f t="shared" si="70"/>
        <v>6486.02</v>
      </c>
      <c r="O363" s="14">
        <f t="shared" si="71"/>
        <v>160.72965243755789</v>
      </c>
      <c r="P363" s="14">
        <f t="shared" si="72"/>
        <v>16.670108567503121</v>
      </c>
      <c r="Q363" s="14">
        <f t="shared" si="73"/>
        <v>0</v>
      </c>
      <c r="R363" s="14">
        <f t="shared" si="74"/>
        <v>113.51827681764917</v>
      </c>
      <c r="S363" s="14">
        <f t="shared" si="75"/>
        <v>130.18838538515229</v>
      </c>
      <c r="T363" t="str">
        <f>IF(MOD(C363-Settings!$B$32,Settings!$B$33)&lt;Settings!$B$30,"Up","Down")</f>
        <v>Up</v>
      </c>
      <c r="U363" s="15">
        <f>IF(OR(I363&gt;Settings!$B$30,O363&gt;Settings!$B$37),0,1)</f>
        <v>1</v>
      </c>
      <c r="V363" s="15">
        <f>IF(AND(U363=1,O363&lt;=Settings!$B$36),1,0)</f>
        <v>0</v>
      </c>
    </row>
    <row r="364" spans="1:22" x14ac:dyDescent="0.25">
      <c r="A364">
        <v>3</v>
      </c>
      <c r="B364">
        <v>119</v>
      </c>
      <c r="C364" s="13">
        <f>Arrivals!F364</f>
        <v>6414.9352905850528</v>
      </c>
      <c r="D364" s="13">
        <f>Arrivals!J364</f>
        <v>1.3976107450278632</v>
      </c>
      <c r="E364" s="14">
        <f t="shared" si="76"/>
        <v>6366.4817231823508</v>
      </c>
      <c r="F364" s="14">
        <f t="shared" si="67"/>
        <v>6414.9352905850528</v>
      </c>
      <c r="G364" s="14">
        <f t="shared" si="68"/>
        <v>6416.3329013300809</v>
      </c>
      <c r="H364" s="13">
        <f>Arrivals!L364</f>
        <v>75</v>
      </c>
      <c r="I364" s="14">
        <f>H364*8/Settings!$B$28+Settings!$B$29</f>
        <v>6.02</v>
      </c>
      <c r="J364" s="14">
        <f t="shared" si="77"/>
        <v>6486.02</v>
      </c>
      <c r="K364" s="14">
        <f t="shared" si="69"/>
        <v>6486.02</v>
      </c>
      <c r="L364" s="14">
        <f>MOD(K364-Settings!$B$32,Settings!$B$33)</f>
        <v>6.0200000000004366</v>
      </c>
      <c r="M364" s="14">
        <f>IF(L364&lt;Settings!$B$30,IF(Settings!$B$30-L364&gt;=I364,K364,K364+(Settings!$B$30-L364)+Settings!$B$31),K364+(Settings!$B$33-L364))</f>
        <v>6486.02</v>
      </c>
      <c r="N364" s="14">
        <f t="shared" si="70"/>
        <v>6492.0400000000009</v>
      </c>
      <c r="O364" s="14">
        <f t="shared" si="71"/>
        <v>77.104709414948047</v>
      </c>
      <c r="P364" s="14">
        <f t="shared" si="72"/>
        <v>0</v>
      </c>
      <c r="Q364" s="14">
        <f t="shared" si="73"/>
        <v>69.687098669919578</v>
      </c>
      <c r="R364" s="14">
        <f t="shared" si="74"/>
        <v>0</v>
      </c>
      <c r="S364" s="14">
        <f t="shared" si="75"/>
        <v>69.687098669919578</v>
      </c>
      <c r="T364" t="str">
        <f>IF(MOD(C364-Settings!$B$32,Settings!$B$33)&lt;Settings!$B$30,"Up","Down")</f>
        <v>Down</v>
      </c>
      <c r="U364" s="15">
        <f>IF(OR(I364&gt;Settings!$B$30,O364&gt;Settings!$B$37),0,1)</f>
        <v>1</v>
      </c>
      <c r="V364" s="15">
        <f>IF(AND(U364=1,O364&lt;=Settings!$B$36),1,0)</f>
        <v>1</v>
      </c>
    </row>
    <row r="365" spans="1:22" x14ac:dyDescent="0.25">
      <c r="A365">
        <v>3</v>
      </c>
      <c r="B365">
        <v>120</v>
      </c>
      <c r="C365" s="13">
        <f>Arrivals!F365</f>
        <v>6468.970155942051</v>
      </c>
      <c r="D365" s="13">
        <f>Arrivals!J365</f>
        <v>18.110879155735411</v>
      </c>
      <c r="E365" s="14">
        <f t="shared" si="76"/>
        <v>6416.3329013300809</v>
      </c>
      <c r="F365" s="14">
        <f t="shared" si="67"/>
        <v>6468.970155942051</v>
      </c>
      <c r="G365" s="14">
        <f t="shared" si="68"/>
        <v>6487.0810350977863</v>
      </c>
      <c r="H365" s="13">
        <f>Arrivals!L365</f>
        <v>75</v>
      </c>
      <c r="I365" s="14">
        <f>H365*8/Settings!$B$28+Settings!$B$29</f>
        <v>6.02</v>
      </c>
      <c r="J365" s="14">
        <f t="shared" si="77"/>
        <v>6492.0400000000009</v>
      </c>
      <c r="K365" s="14">
        <f t="shared" si="69"/>
        <v>6492.0400000000009</v>
      </c>
      <c r="L365" s="14">
        <f>MOD(K365-Settings!$B$32,Settings!$B$33)</f>
        <v>12.040000000000873</v>
      </c>
      <c r="M365" s="14">
        <f>IF(L365&lt;Settings!$B$30,IF(Settings!$B$30-L365&gt;=I365,K365,K365+(Settings!$B$30-L365)+Settings!$B$31),K365+(Settings!$B$33-L365))</f>
        <v>6492.0400000000009</v>
      </c>
      <c r="N365" s="14">
        <f t="shared" si="70"/>
        <v>6498.0600000000013</v>
      </c>
      <c r="O365" s="14">
        <f t="shared" si="71"/>
        <v>29.089844057950359</v>
      </c>
      <c r="P365" s="14">
        <f t="shared" si="72"/>
        <v>0</v>
      </c>
      <c r="Q365" s="14">
        <f t="shared" si="73"/>
        <v>4.958964902214575</v>
      </c>
      <c r="R365" s="14">
        <f t="shared" si="74"/>
        <v>0</v>
      </c>
      <c r="S365" s="14">
        <f t="shared" si="75"/>
        <v>4.958964902214575</v>
      </c>
      <c r="T365" t="str">
        <f>IF(MOD(C365-Settings!$B$32,Settings!$B$33)&lt;Settings!$B$30,"Up","Down")</f>
        <v>Down</v>
      </c>
      <c r="U365" s="15">
        <f>IF(OR(I365&gt;Settings!$B$30,O365&gt;Settings!$B$37),0,1)</f>
        <v>1</v>
      </c>
      <c r="V365" s="15">
        <f>IF(AND(U365=1,O365&lt;=Settings!$B$36),1,0)</f>
        <v>1</v>
      </c>
    </row>
    <row r="366" spans="1:22" x14ac:dyDescent="0.25">
      <c r="A366">
        <v>4</v>
      </c>
      <c r="B366">
        <v>1</v>
      </c>
      <c r="C366" s="13">
        <f>Arrivals!F366</f>
        <v>123.38007194746596</v>
      </c>
      <c r="D366" s="13">
        <f>Arrivals!J366</f>
        <v>9.4115320596496232</v>
      </c>
      <c r="E366" s="14">
        <v>0</v>
      </c>
      <c r="F366" s="14">
        <f t="shared" si="67"/>
        <v>123.38007194746596</v>
      </c>
      <c r="G366" s="14">
        <f t="shared" si="68"/>
        <v>132.79160400711558</v>
      </c>
      <c r="H366" s="13">
        <f>Arrivals!L366</f>
        <v>75</v>
      </c>
      <c r="I366" s="14">
        <f>H366*8/Settings!$B$28+Settings!$B$29</f>
        <v>6.02</v>
      </c>
      <c r="J366" s="14">
        <v>0</v>
      </c>
      <c r="K366" s="14">
        <f t="shared" si="69"/>
        <v>132.79160400711558</v>
      </c>
      <c r="L366" s="14">
        <f>MOD(K366-Settings!$B$32,Settings!$B$33)</f>
        <v>132.79160400711558</v>
      </c>
      <c r="M366" s="14">
        <f>IF(L366&lt;Settings!$B$30,IF(Settings!$B$30-L366&gt;=I366,K366,K366+(Settings!$B$30-L366)+Settings!$B$31),K366+(Settings!$B$33-L366))</f>
        <v>132.79160400711558</v>
      </c>
      <c r="N366" s="14">
        <f t="shared" si="70"/>
        <v>138.81160400711559</v>
      </c>
      <c r="O366" s="14">
        <f t="shared" si="71"/>
        <v>15.431532059649626</v>
      </c>
      <c r="P366" s="14">
        <f t="shared" si="72"/>
        <v>0</v>
      </c>
      <c r="Q366" s="14">
        <f t="shared" si="73"/>
        <v>0</v>
      </c>
      <c r="R366" s="14">
        <f t="shared" si="74"/>
        <v>0</v>
      </c>
      <c r="S366" s="14">
        <f t="shared" si="75"/>
        <v>0</v>
      </c>
      <c r="T366" t="str">
        <f>IF(MOD(C366-Settings!$B$32,Settings!$B$33)&lt;Settings!$B$30,"Up","Down")</f>
        <v>Up</v>
      </c>
      <c r="U366" s="15">
        <f>IF(OR(I366&gt;Settings!$B$30,O366&gt;Settings!$B$37),0,1)</f>
        <v>1</v>
      </c>
      <c r="V366" s="15">
        <f>IF(AND(U366=1,O366&lt;=Settings!$B$36),1,0)</f>
        <v>1</v>
      </c>
    </row>
    <row r="367" spans="1:22" x14ac:dyDescent="0.25">
      <c r="A367">
        <v>4</v>
      </c>
      <c r="B367">
        <v>2</v>
      </c>
      <c r="C367" s="13">
        <f>Arrivals!F367</f>
        <v>124.27792438534316</v>
      </c>
      <c r="D367" s="13">
        <f>Arrivals!J367</f>
        <v>10.543827422796042</v>
      </c>
      <c r="E367" s="14">
        <f t="shared" ref="E367:E398" si="78">G366</f>
        <v>132.79160400711558</v>
      </c>
      <c r="F367" s="14">
        <f t="shared" si="67"/>
        <v>132.79160400711558</v>
      </c>
      <c r="G367" s="14">
        <f t="shared" si="68"/>
        <v>143.33543142991164</v>
      </c>
      <c r="H367" s="13">
        <f>Arrivals!L367</f>
        <v>75</v>
      </c>
      <c r="I367" s="14">
        <f>H367*8/Settings!$B$28+Settings!$B$29</f>
        <v>6.02</v>
      </c>
      <c r="J367" s="14">
        <f t="shared" ref="J367:J398" si="79">N366</f>
        <v>138.81160400711559</v>
      </c>
      <c r="K367" s="14">
        <f t="shared" si="69"/>
        <v>143.33543142991164</v>
      </c>
      <c r="L367" s="14">
        <f>MOD(K367-Settings!$B$32,Settings!$B$33)</f>
        <v>143.33543142991164</v>
      </c>
      <c r="M367" s="14">
        <f>IF(L367&lt;Settings!$B$30,IF(Settings!$B$30-L367&gt;=I367,K367,K367+(Settings!$B$30-L367)+Settings!$B$31),K367+(Settings!$B$33-L367))</f>
        <v>143.33543142991164</v>
      </c>
      <c r="N367" s="14">
        <f t="shared" si="70"/>
        <v>149.35543142991165</v>
      </c>
      <c r="O367" s="14">
        <f t="shared" si="71"/>
        <v>25.077507044568492</v>
      </c>
      <c r="P367" s="14">
        <f t="shared" si="72"/>
        <v>8.5136796217724253</v>
      </c>
      <c r="Q367" s="14">
        <f t="shared" si="73"/>
        <v>0</v>
      </c>
      <c r="R367" s="14">
        <f t="shared" si="74"/>
        <v>0</v>
      </c>
      <c r="S367" s="14">
        <f t="shared" si="75"/>
        <v>8.5136796217724253</v>
      </c>
      <c r="T367" t="str">
        <f>IF(MOD(C367-Settings!$B$32,Settings!$B$33)&lt;Settings!$B$30,"Up","Down")</f>
        <v>Up</v>
      </c>
      <c r="U367" s="15">
        <f>IF(OR(I367&gt;Settings!$B$30,O367&gt;Settings!$B$37),0,1)</f>
        <v>1</v>
      </c>
      <c r="V367" s="15">
        <f>IF(AND(U367=1,O367&lt;=Settings!$B$36),1,0)</f>
        <v>1</v>
      </c>
    </row>
    <row r="368" spans="1:22" x14ac:dyDescent="0.25">
      <c r="A368">
        <v>4</v>
      </c>
      <c r="B368">
        <v>3</v>
      </c>
      <c r="C368" s="13">
        <f>Arrivals!F368</f>
        <v>184.09686073956135</v>
      </c>
      <c r="D368" s="13">
        <f>Arrivals!J368</f>
        <v>5.0226819253341759</v>
      </c>
      <c r="E368" s="14">
        <f t="shared" si="78"/>
        <v>143.33543142991164</v>
      </c>
      <c r="F368" s="14">
        <f t="shared" si="67"/>
        <v>184.09686073956135</v>
      </c>
      <c r="G368" s="14">
        <f t="shared" si="68"/>
        <v>189.11954266489553</v>
      </c>
      <c r="H368" s="13">
        <f>Arrivals!L368</f>
        <v>75</v>
      </c>
      <c r="I368" s="14">
        <f>H368*8/Settings!$B$28+Settings!$B$29</f>
        <v>6.02</v>
      </c>
      <c r="J368" s="14">
        <f t="shared" si="79"/>
        <v>149.35543142991165</v>
      </c>
      <c r="K368" s="14">
        <f t="shared" si="69"/>
        <v>189.11954266489553</v>
      </c>
      <c r="L368" s="14">
        <f>MOD(K368-Settings!$B$32,Settings!$B$33)</f>
        <v>189.11954266489553</v>
      </c>
      <c r="M368" s="14">
        <f>IF(L368&lt;Settings!$B$30,IF(Settings!$B$30-L368&gt;=I368,K368,K368+(Settings!$B$30-L368)+Settings!$B$31),K368+(Settings!$B$33-L368))</f>
        <v>189.11954266489553</v>
      </c>
      <c r="N368" s="14">
        <f t="shared" si="70"/>
        <v>195.13954266489554</v>
      </c>
      <c r="O368" s="14">
        <f t="shared" si="71"/>
        <v>11.042681925334193</v>
      </c>
      <c r="P368" s="14">
        <f t="shared" si="72"/>
        <v>0</v>
      </c>
      <c r="Q368" s="14">
        <f t="shared" si="73"/>
        <v>0</v>
      </c>
      <c r="R368" s="14">
        <f t="shared" si="74"/>
        <v>0</v>
      </c>
      <c r="S368" s="14">
        <f t="shared" si="75"/>
        <v>0</v>
      </c>
      <c r="T368" t="str">
        <f>IF(MOD(C368-Settings!$B$32,Settings!$B$33)&lt;Settings!$B$30,"Up","Down")</f>
        <v>Up</v>
      </c>
      <c r="U368" s="15">
        <f>IF(OR(I368&gt;Settings!$B$30,O368&gt;Settings!$B$37),0,1)</f>
        <v>1</v>
      </c>
      <c r="V368" s="15">
        <f>IF(AND(U368=1,O368&lt;=Settings!$B$36),1,0)</f>
        <v>1</v>
      </c>
    </row>
    <row r="369" spans="1:22" x14ac:dyDescent="0.25">
      <c r="A369">
        <v>4</v>
      </c>
      <c r="B369">
        <v>4</v>
      </c>
      <c r="C369" s="13">
        <f>Arrivals!F369</f>
        <v>211.21194678549946</v>
      </c>
      <c r="D369" s="13">
        <f>Arrivals!J369</f>
        <v>0.81492839071259482</v>
      </c>
      <c r="E369" s="14">
        <f t="shared" si="78"/>
        <v>189.11954266489553</v>
      </c>
      <c r="F369" s="14">
        <f t="shared" si="67"/>
        <v>211.21194678549946</v>
      </c>
      <c r="G369" s="14">
        <f t="shared" si="68"/>
        <v>212.02687517621206</v>
      </c>
      <c r="H369" s="13">
        <f>Arrivals!L369</f>
        <v>75</v>
      </c>
      <c r="I369" s="14">
        <f>H369*8/Settings!$B$28+Settings!$B$29</f>
        <v>6.02</v>
      </c>
      <c r="J369" s="14">
        <f t="shared" si="79"/>
        <v>195.13954266489554</v>
      </c>
      <c r="K369" s="14">
        <f t="shared" si="69"/>
        <v>212.02687517621206</v>
      </c>
      <c r="L369" s="14">
        <f>MOD(K369-Settings!$B$32,Settings!$B$33)</f>
        <v>212.02687517621206</v>
      </c>
      <c r="M369" s="14">
        <f>IF(L369&lt;Settings!$B$30,IF(Settings!$B$30-L369&gt;=I369,K369,K369+(Settings!$B$30-L369)+Settings!$B$31),K369+(Settings!$B$33-L369))</f>
        <v>212.02687517621206</v>
      </c>
      <c r="N369" s="14">
        <f t="shared" si="70"/>
        <v>218.04687517621207</v>
      </c>
      <c r="O369" s="14">
        <f t="shared" si="71"/>
        <v>6.8349283907126051</v>
      </c>
      <c r="P369" s="14">
        <f t="shared" si="72"/>
        <v>0</v>
      </c>
      <c r="Q369" s="14">
        <f t="shared" si="73"/>
        <v>0</v>
      </c>
      <c r="R369" s="14">
        <f t="shared" si="74"/>
        <v>0</v>
      </c>
      <c r="S369" s="14">
        <f t="shared" si="75"/>
        <v>0</v>
      </c>
      <c r="T369" t="str">
        <f>IF(MOD(C369-Settings!$B$32,Settings!$B$33)&lt;Settings!$B$30,"Up","Down")</f>
        <v>Up</v>
      </c>
      <c r="U369" s="15">
        <f>IF(OR(I369&gt;Settings!$B$30,O369&gt;Settings!$B$37),0,1)</f>
        <v>1</v>
      </c>
      <c r="V369" s="15">
        <f>IF(AND(U369=1,O369&lt;=Settings!$B$36),1,0)</f>
        <v>1</v>
      </c>
    </row>
    <row r="370" spans="1:22" x14ac:dyDescent="0.25">
      <c r="A370">
        <v>4</v>
      </c>
      <c r="B370">
        <v>5</v>
      </c>
      <c r="C370" s="13">
        <f>Arrivals!F370</f>
        <v>362.38518516933982</v>
      </c>
      <c r="D370" s="13">
        <f>Arrivals!J370</f>
        <v>7.8921300376266377</v>
      </c>
      <c r="E370" s="14">
        <f t="shared" si="78"/>
        <v>212.02687517621206</v>
      </c>
      <c r="F370" s="14">
        <f t="shared" si="67"/>
        <v>362.38518516933982</v>
      </c>
      <c r="G370" s="14">
        <f t="shared" si="68"/>
        <v>370.27731520696648</v>
      </c>
      <c r="H370" s="13">
        <f>Arrivals!L370</f>
        <v>75</v>
      </c>
      <c r="I370" s="14">
        <f>H370*8/Settings!$B$28+Settings!$B$29</f>
        <v>6.02</v>
      </c>
      <c r="J370" s="14">
        <f t="shared" si="79"/>
        <v>218.04687517621207</v>
      </c>
      <c r="K370" s="14">
        <f t="shared" si="69"/>
        <v>370.27731520696648</v>
      </c>
      <c r="L370" s="14">
        <f>MOD(K370-Settings!$B$32,Settings!$B$33)</f>
        <v>370.27731520696648</v>
      </c>
      <c r="M370" s="14">
        <f>IF(L370&lt;Settings!$B$30,IF(Settings!$B$30-L370&gt;=I370,K370,K370+(Settings!$B$30-L370)+Settings!$B$31),K370+(Settings!$B$33-L370))</f>
        <v>370.27731520696648</v>
      </c>
      <c r="N370" s="14">
        <f t="shared" si="70"/>
        <v>376.29731520696646</v>
      </c>
      <c r="O370" s="14">
        <f t="shared" si="71"/>
        <v>13.912130037626639</v>
      </c>
      <c r="P370" s="14">
        <f t="shared" si="72"/>
        <v>0</v>
      </c>
      <c r="Q370" s="14">
        <f t="shared" si="73"/>
        <v>0</v>
      </c>
      <c r="R370" s="14">
        <f t="shared" si="74"/>
        <v>0</v>
      </c>
      <c r="S370" s="14">
        <f t="shared" si="75"/>
        <v>0</v>
      </c>
      <c r="T370" t="str">
        <f>IF(MOD(C370-Settings!$B$32,Settings!$B$33)&lt;Settings!$B$30,"Up","Down")</f>
        <v>Up</v>
      </c>
      <c r="U370" s="15">
        <f>IF(OR(I370&gt;Settings!$B$30,O370&gt;Settings!$B$37),0,1)</f>
        <v>1</v>
      </c>
      <c r="V370" s="15">
        <f>IF(AND(U370=1,O370&lt;=Settings!$B$36),1,0)</f>
        <v>1</v>
      </c>
    </row>
    <row r="371" spans="1:22" x14ac:dyDescent="0.25">
      <c r="A371">
        <v>4</v>
      </c>
      <c r="B371">
        <v>6</v>
      </c>
      <c r="C371" s="13">
        <f>Arrivals!F371</f>
        <v>369.51891847295946</v>
      </c>
      <c r="D371" s="13">
        <f>Arrivals!J371</f>
        <v>1.0174715317184344</v>
      </c>
      <c r="E371" s="14">
        <f t="shared" si="78"/>
        <v>370.27731520696648</v>
      </c>
      <c r="F371" s="14">
        <f t="shared" si="67"/>
        <v>370.27731520696648</v>
      </c>
      <c r="G371" s="14">
        <f t="shared" si="68"/>
        <v>371.29478673868493</v>
      </c>
      <c r="H371" s="13">
        <f>Arrivals!L371</f>
        <v>75</v>
      </c>
      <c r="I371" s="14">
        <f>H371*8/Settings!$B$28+Settings!$B$29</f>
        <v>6.02</v>
      </c>
      <c r="J371" s="14">
        <f t="shared" si="79"/>
        <v>376.29731520696646</v>
      </c>
      <c r="K371" s="14">
        <f t="shared" si="69"/>
        <v>376.29731520696646</v>
      </c>
      <c r="L371" s="14">
        <f>MOD(K371-Settings!$B$32,Settings!$B$33)</f>
        <v>376.29731520696646</v>
      </c>
      <c r="M371" s="14">
        <f>IF(L371&lt;Settings!$B$30,IF(Settings!$B$30-L371&gt;=I371,K371,K371+(Settings!$B$30-L371)+Settings!$B$31),K371+(Settings!$B$33-L371))</f>
        <v>376.29731520696646</v>
      </c>
      <c r="N371" s="14">
        <f t="shared" si="70"/>
        <v>382.31731520696644</v>
      </c>
      <c r="O371" s="14">
        <f t="shared" si="71"/>
        <v>12.798396734006985</v>
      </c>
      <c r="P371" s="14">
        <f t="shared" si="72"/>
        <v>0.75839673400702168</v>
      </c>
      <c r="Q371" s="14">
        <f t="shared" si="73"/>
        <v>5.0025284682815254</v>
      </c>
      <c r="R371" s="14">
        <f t="shared" si="74"/>
        <v>0</v>
      </c>
      <c r="S371" s="14">
        <f t="shared" si="75"/>
        <v>5.7609252022885471</v>
      </c>
      <c r="T371" t="str">
        <f>IF(MOD(C371-Settings!$B$32,Settings!$B$33)&lt;Settings!$B$30,"Up","Down")</f>
        <v>Up</v>
      </c>
      <c r="U371" s="15">
        <f>IF(OR(I371&gt;Settings!$B$30,O371&gt;Settings!$B$37),0,1)</f>
        <v>1</v>
      </c>
      <c r="V371" s="15">
        <f>IF(AND(U371=1,O371&lt;=Settings!$B$36),1,0)</f>
        <v>1</v>
      </c>
    </row>
    <row r="372" spans="1:22" x14ac:dyDescent="0.25">
      <c r="A372">
        <v>4</v>
      </c>
      <c r="B372">
        <v>7</v>
      </c>
      <c r="C372" s="13">
        <f>Arrivals!F372</f>
        <v>372.96064879362962</v>
      </c>
      <c r="D372" s="13">
        <f>Arrivals!J372</f>
        <v>4.4690840509098031</v>
      </c>
      <c r="E372" s="14">
        <f t="shared" si="78"/>
        <v>371.29478673868493</v>
      </c>
      <c r="F372" s="14">
        <f t="shared" si="67"/>
        <v>372.96064879362962</v>
      </c>
      <c r="G372" s="14">
        <f t="shared" si="68"/>
        <v>377.42973284453944</v>
      </c>
      <c r="H372" s="13">
        <f>Arrivals!L372</f>
        <v>75</v>
      </c>
      <c r="I372" s="14">
        <f>H372*8/Settings!$B$28+Settings!$B$29</f>
        <v>6.02</v>
      </c>
      <c r="J372" s="14">
        <f t="shared" si="79"/>
        <v>382.31731520696644</v>
      </c>
      <c r="K372" s="14">
        <f t="shared" si="69"/>
        <v>382.31731520696644</v>
      </c>
      <c r="L372" s="14">
        <f>MOD(K372-Settings!$B$32,Settings!$B$33)</f>
        <v>382.31731520696644</v>
      </c>
      <c r="M372" s="14">
        <f>IF(L372&lt;Settings!$B$30,IF(Settings!$B$30-L372&gt;=I372,K372,K372+(Settings!$B$30-L372)+Settings!$B$31),K372+(Settings!$B$33-L372))</f>
        <v>382.31731520696644</v>
      </c>
      <c r="N372" s="14">
        <f t="shared" si="70"/>
        <v>388.33731520696642</v>
      </c>
      <c r="O372" s="14">
        <f t="shared" si="71"/>
        <v>15.376666413336807</v>
      </c>
      <c r="P372" s="14">
        <f t="shared" si="72"/>
        <v>0</v>
      </c>
      <c r="Q372" s="14">
        <f t="shared" si="73"/>
        <v>4.887582362426997</v>
      </c>
      <c r="R372" s="14">
        <f t="shared" si="74"/>
        <v>0</v>
      </c>
      <c r="S372" s="14">
        <f t="shared" si="75"/>
        <v>4.887582362426997</v>
      </c>
      <c r="T372" t="str">
        <f>IF(MOD(C372-Settings!$B$32,Settings!$B$33)&lt;Settings!$B$30,"Up","Down")</f>
        <v>Up</v>
      </c>
      <c r="U372" s="15">
        <f>IF(OR(I372&gt;Settings!$B$30,O372&gt;Settings!$B$37),0,1)</f>
        <v>1</v>
      </c>
      <c r="V372" s="15">
        <f>IF(AND(U372=1,O372&lt;=Settings!$B$36),1,0)</f>
        <v>1</v>
      </c>
    </row>
    <row r="373" spans="1:22" x14ac:dyDescent="0.25">
      <c r="A373">
        <v>4</v>
      </c>
      <c r="B373">
        <v>8</v>
      </c>
      <c r="C373" s="13">
        <f>Arrivals!F373</f>
        <v>560.65175486692397</v>
      </c>
      <c r="D373" s="13">
        <f>Arrivals!J373</f>
        <v>32.057296770164967</v>
      </c>
      <c r="E373" s="14">
        <f t="shared" si="78"/>
        <v>377.42973284453944</v>
      </c>
      <c r="F373" s="14">
        <f t="shared" si="67"/>
        <v>560.65175486692397</v>
      </c>
      <c r="G373" s="14">
        <f t="shared" si="68"/>
        <v>592.70905163708892</v>
      </c>
      <c r="H373" s="13">
        <f>Arrivals!L373</f>
        <v>75</v>
      </c>
      <c r="I373" s="14">
        <f>H373*8/Settings!$B$28+Settings!$B$29</f>
        <v>6.02</v>
      </c>
      <c r="J373" s="14">
        <f t="shared" si="79"/>
        <v>388.33731520696642</v>
      </c>
      <c r="K373" s="14">
        <f t="shared" si="69"/>
        <v>592.70905163708892</v>
      </c>
      <c r="L373" s="14">
        <f>MOD(K373-Settings!$B$32,Settings!$B$33)</f>
        <v>592.70905163708892</v>
      </c>
      <c r="M373" s="14">
        <f>IF(L373&lt;Settings!$B$30,IF(Settings!$B$30-L373&gt;=I373,K373,K373+(Settings!$B$30-L373)+Settings!$B$31),K373+(Settings!$B$33-L373))</f>
        <v>592.70905163708892</v>
      </c>
      <c r="N373" s="14">
        <f t="shared" si="70"/>
        <v>598.7290516370889</v>
      </c>
      <c r="O373" s="14">
        <f t="shared" si="71"/>
        <v>38.077296770164935</v>
      </c>
      <c r="P373" s="14">
        <f t="shared" si="72"/>
        <v>0</v>
      </c>
      <c r="Q373" s="14">
        <f t="shared" si="73"/>
        <v>0</v>
      </c>
      <c r="R373" s="14">
        <f t="shared" si="74"/>
        <v>0</v>
      </c>
      <c r="S373" s="14">
        <f t="shared" si="75"/>
        <v>0</v>
      </c>
      <c r="T373" t="str">
        <f>IF(MOD(C373-Settings!$B$32,Settings!$B$33)&lt;Settings!$B$30,"Up","Down")</f>
        <v>Up</v>
      </c>
      <c r="U373" s="15">
        <f>IF(OR(I373&gt;Settings!$B$30,O373&gt;Settings!$B$37),0,1)</f>
        <v>1</v>
      </c>
      <c r="V373" s="15">
        <f>IF(AND(U373=1,O373&lt;=Settings!$B$36),1,0)</f>
        <v>1</v>
      </c>
    </row>
    <row r="374" spans="1:22" x14ac:dyDescent="0.25">
      <c r="A374">
        <v>4</v>
      </c>
      <c r="B374">
        <v>9</v>
      </c>
      <c r="C374" s="13">
        <f>Arrivals!F374</f>
        <v>698.95500352697491</v>
      </c>
      <c r="D374" s="13">
        <f>Arrivals!J374</f>
        <v>16.844470528830094</v>
      </c>
      <c r="E374" s="14">
        <f t="shared" si="78"/>
        <v>592.70905163708892</v>
      </c>
      <c r="F374" s="14">
        <f t="shared" si="67"/>
        <v>698.95500352697491</v>
      </c>
      <c r="G374" s="14">
        <f t="shared" si="68"/>
        <v>715.79947405580504</v>
      </c>
      <c r="H374" s="13">
        <f>Arrivals!L374</f>
        <v>75</v>
      </c>
      <c r="I374" s="14">
        <f>H374*8/Settings!$B$28+Settings!$B$29</f>
        <v>6.02</v>
      </c>
      <c r="J374" s="14">
        <f t="shared" si="79"/>
        <v>598.7290516370889</v>
      </c>
      <c r="K374" s="14">
        <f t="shared" si="69"/>
        <v>715.79947405580504</v>
      </c>
      <c r="L374" s="14">
        <f>MOD(K374-Settings!$B$32,Settings!$B$33)</f>
        <v>715.79947405580504</v>
      </c>
      <c r="M374" s="14">
        <f>IF(L374&lt;Settings!$B$30,IF(Settings!$B$30-L374&gt;=I374,K374,K374+(Settings!$B$30-L374)+Settings!$B$31),K374+(Settings!$B$33-L374))</f>
        <v>720</v>
      </c>
      <c r="N374" s="14">
        <f t="shared" si="70"/>
        <v>726.02</v>
      </c>
      <c r="O374" s="14">
        <f t="shared" si="71"/>
        <v>27.064996473025076</v>
      </c>
      <c r="P374" s="14">
        <f t="shared" si="72"/>
        <v>0</v>
      </c>
      <c r="Q374" s="14">
        <f t="shared" si="73"/>
        <v>0</v>
      </c>
      <c r="R374" s="14">
        <f t="shared" si="74"/>
        <v>4.2005259441949647</v>
      </c>
      <c r="S374" s="14">
        <f t="shared" si="75"/>
        <v>4.2005259441949647</v>
      </c>
      <c r="T374" t="str">
        <f>IF(MOD(C374-Settings!$B$32,Settings!$B$33)&lt;Settings!$B$30,"Up","Down")</f>
        <v>Down</v>
      </c>
      <c r="U374" s="15">
        <f>IF(OR(I374&gt;Settings!$B$30,O374&gt;Settings!$B$37),0,1)</f>
        <v>1</v>
      </c>
      <c r="V374" s="15">
        <f>IF(AND(U374=1,O374&lt;=Settings!$B$36),1,0)</f>
        <v>1</v>
      </c>
    </row>
    <row r="375" spans="1:22" x14ac:dyDescent="0.25">
      <c r="A375">
        <v>4</v>
      </c>
      <c r="B375">
        <v>10</v>
      </c>
      <c r="C375" s="13">
        <f>Arrivals!F375</f>
        <v>734.24071777194843</v>
      </c>
      <c r="D375" s="13">
        <f>Arrivals!J375</f>
        <v>17.932748084908589</v>
      </c>
      <c r="E375" s="14">
        <f t="shared" si="78"/>
        <v>715.79947405580504</v>
      </c>
      <c r="F375" s="14">
        <f t="shared" si="67"/>
        <v>734.24071777194843</v>
      </c>
      <c r="G375" s="14">
        <f t="shared" si="68"/>
        <v>752.17346585685698</v>
      </c>
      <c r="H375" s="13">
        <f>Arrivals!L375</f>
        <v>75</v>
      </c>
      <c r="I375" s="14">
        <f>H375*8/Settings!$B$28+Settings!$B$29</f>
        <v>6.02</v>
      </c>
      <c r="J375" s="14">
        <f t="shared" si="79"/>
        <v>726.02</v>
      </c>
      <c r="K375" s="14">
        <f t="shared" si="69"/>
        <v>752.17346585685698</v>
      </c>
      <c r="L375" s="14">
        <f>MOD(K375-Settings!$B$32,Settings!$B$33)</f>
        <v>32.173465856856978</v>
      </c>
      <c r="M375" s="14">
        <f>IF(L375&lt;Settings!$B$30,IF(Settings!$B$30-L375&gt;=I375,K375,K375+(Settings!$B$30-L375)+Settings!$B$31),K375+(Settings!$B$33-L375))</f>
        <v>752.17346585685698</v>
      </c>
      <c r="N375" s="14">
        <f t="shared" si="70"/>
        <v>758.19346585685696</v>
      </c>
      <c r="O375" s="14">
        <f t="shared" si="71"/>
        <v>23.952748084908535</v>
      </c>
      <c r="P375" s="14">
        <f t="shared" si="72"/>
        <v>0</v>
      </c>
      <c r="Q375" s="14">
        <f t="shared" si="73"/>
        <v>0</v>
      </c>
      <c r="R375" s="14">
        <f t="shared" si="74"/>
        <v>0</v>
      </c>
      <c r="S375" s="14">
        <f t="shared" si="75"/>
        <v>0</v>
      </c>
      <c r="T375" t="str">
        <f>IF(MOD(C375-Settings!$B$32,Settings!$B$33)&lt;Settings!$B$30,"Up","Down")</f>
        <v>Up</v>
      </c>
      <c r="U375" s="15">
        <f>IF(OR(I375&gt;Settings!$B$30,O375&gt;Settings!$B$37),0,1)</f>
        <v>1</v>
      </c>
      <c r="V375" s="15">
        <f>IF(AND(U375=1,O375&lt;=Settings!$B$36),1,0)</f>
        <v>1</v>
      </c>
    </row>
    <row r="376" spans="1:22" x14ac:dyDescent="0.25">
      <c r="A376">
        <v>4</v>
      </c>
      <c r="B376">
        <v>11</v>
      </c>
      <c r="C376" s="13">
        <f>Arrivals!F376</f>
        <v>798.71280440133273</v>
      </c>
      <c r="D376" s="13">
        <f>Arrivals!J376</f>
        <v>17.91793687395591</v>
      </c>
      <c r="E376" s="14">
        <f t="shared" si="78"/>
        <v>752.17346585685698</v>
      </c>
      <c r="F376" s="14">
        <f t="shared" si="67"/>
        <v>798.71280440133273</v>
      </c>
      <c r="G376" s="14">
        <f t="shared" si="68"/>
        <v>816.63074127528864</v>
      </c>
      <c r="H376" s="13">
        <f>Arrivals!L376</f>
        <v>75</v>
      </c>
      <c r="I376" s="14">
        <f>H376*8/Settings!$B$28+Settings!$B$29</f>
        <v>6.02</v>
      </c>
      <c r="J376" s="14">
        <f t="shared" si="79"/>
        <v>758.19346585685696</v>
      </c>
      <c r="K376" s="14">
        <f t="shared" si="69"/>
        <v>816.63074127528864</v>
      </c>
      <c r="L376" s="14">
        <f>MOD(K376-Settings!$B$32,Settings!$B$33)</f>
        <v>96.630741275288642</v>
      </c>
      <c r="M376" s="14">
        <f>IF(L376&lt;Settings!$B$30,IF(Settings!$B$30-L376&gt;=I376,K376,K376+(Settings!$B$30-L376)+Settings!$B$31),K376+(Settings!$B$33-L376))</f>
        <v>816.63074127528864</v>
      </c>
      <c r="N376" s="14">
        <f t="shared" si="70"/>
        <v>822.65074127528862</v>
      </c>
      <c r="O376" s="14">
        <f t="shared" si="71"/>
        <v>23.937936873955891</v>
      </c>
      <c r="P376" s="14">
        <f t="shared" si="72"/>
        <v>0</v>
      </c>
      <c r="Q376" s="14">
        <f t="shared" si="73"/>
        <v>0</v>
      </c>
      <c r="R376" s="14">
        <f t="shared" si="74"/>
        <v>0</v>
      </c>
      <c r="S376" s="14">
        <f t="shared" si="75"/>
        <v>0</v>
      </c>
      <c r="T376" t="str">
        <f>IF(MOD(C376-Settings!$B$32,Settings!$B$33)&lt;Settings!$B$30,"Up","Down")</f>
        <v>Up</v>
      </c>
      <c r="U376" s="15">
        <f>IF(OR(I376&gt;Settings!$B$30,O376&gt;Settings!$B$37),0,1)</f>
        <v>1</v>
      </c>
      <c r="V376" s="15">
        <f>IF(AND(U376=1,O376&lt;=Settings!$B$36),1,0)</f>
        <v>1</v>
      </c>
    </row>
    <row r="377" spans="1:22" x14ac:dyDescent="0.25">
      <c r="A377">
        <v>4</v>
      </c>
      <c r="B377">
        <v>12</v>
      </c>
      <c r="C377" s="13">
        <f>Arrivals!F377</f>
        <v>807.72023077380175</v>
      </c>
      <c r="D377" s="13">
        <f>Arrivals!J377</f>
        <v>1.5035567195543398</v>
      </c>
      <c r="E377" s="14">
        <f t="shared" si="78"/>
        <v>816.63074127528864</v>
      </c>
      <c r="F377" s="14">
        <f t="shared" si="67"/>
        <v>816.63074127528864</v>
      </c>
      <c r="G377" s="14">
        <f t="shared" si="68"/>
        <v>818.134297994843</v>
      </c>
      <c r="H377" s="13">
        <f>Arrivals!L377</f>
        <v>75</v>
      </c>
      <c r="I377" s="14">
        <f>H377*8/Settings!$B$28+Settings!$B$29</f>
        <v>6.02</v>
      </c>
      <c r="J377" s="14">
        <f t="shared" si="79"/>
        <v>822.65074127528862</v>
      </c>
      <c r="K377" s="14">
        <f t="shared" si="69"/>
        <v>822.65074127528862</v>
      </c>
      <c r="L377" s="14">
        <f>MOD(K377-Settings!$B$32,Settings!$B$33)</f>
        <v>102.65074127528862</v>
      </c>
      <c r="M377" s="14">
        <f>IF(L377&lt;Settings!$B$30,IF(Settings!$B$30-L377&gt;=I377,K377,K377+(Settings!$B$30-L377)+Settings!$B$31),K377+(Settings!$B$33-L377))</f>
        <v>822.65074127528862</v>
      </c>
      <c r="N377" s="14">
        <f t="shared" si="70"/>
        <v>828.67074127528861</v>
      </c>
      <c r="O377" s="14">
        <f t="shared" si="71"/>
        <v>20.95051050148686</v>
      </c>
      <c r="P377" s="14">
        <f t="shared" si="72"/>
        <v>8.9105105014868968</v>
      </c>
      <c r="Q377" s="14">
        <f t="shared" si="73"/>
        <v>4.5164432804456283</v>
      </c>
      <c r="R377" s="14">
        <f t="shared" si="74"/>
        <v>0</v>
      </c>
      <c r="S377" s="14">
        <f t="shared" si="75"/>
        <v>13.426953781932525</v>
      </c>
      <c r="T377" t="str">
        <f>IF(MOD(C377-Settings!$B$32,Settings!$B$33)&lt;Settings!$B$30,"Up","Down")</f>
        <v>Up</v>
      </c>
      <c r="U377" s="15">
        <f>IF(OR(I377&gt;Settings!$B$30,O377&gt;Settings!$B$37),0,1)</f>
        <v>1</v>
      </c>
      <c r="V377" s="15">
        <f>IF(AND(U377=1,O377&lt;=Settings!$B$36),1,0)</f>
        <v>1</v>
      </c>
    </row>
    <row r="378" spans="1:22" x14ac:dyDescent="0.25">
      <c r="A378">
        <v>4</v>
      </c>
      <c r="B378">
        <v>13</v>
      </c>
      <c r="C378" s="13">
        <f>Arrivals!F378</f>
        <v>930.79144111392475</v>
      </c>
      <c r="D378" s="13">
        <f>Arrivals!J378</f>
        <v>3.777340703558818</v>
      </c>
      <c r="E378" s="14">
        <f t="shared" si="78"/>
        <v>818.134297994843</v>
      </c>
      <c r="F378" s="14">
        <f t="shared" si="67"/>
        <v>930.79144111392475</v>
      </c>
      <c r="G378" s="14">
        <f t="shared" si="68"/>
        <v>934.56878181748357</v>
      </c>
      <c r="H378" s="13">
        <f>Arrivals!L378</f>
        <v>75</v>
      </c>
      <c r="I378" s="14">
        <f>H378*8/Settings!$B$28+Settings!$B$29</f>
        <v>6.02</v>
      </c>
      <c r="J378" s="14">
        <f t="shared" si="79"/>
        <v>828.67074127528861</v>
      </c>
      <c r="K378" s="14">
        <f t="shared" si="69"/>
        <v>934.56878181748357</v>
      </c>
      <c r="L378" s="14">
        <f>MOD(K378-Settings!$B$32,Settings!$B$33)</f>
        <v>214.56878181748357</v>
      </c>
      <c r="M378" s="14">
        <f>IF(L378&lt;Settings!$B$30,IF(Settings!$B$30-L378&gt;=I378,K378,K378+(Settings!$B$30-L378)+Settings!$B$31),K378+(Settings!$B$33-L378))</f>
        <v>934.56878181748357</v>
      </c>
      <c r="N378" s="14">
        <f t="shared" si="70"/>
        <v>940.58878181748355</v>
      </c>
      <c r="O378" s="14">
        <f t="shared" si="71"/>
        <v>9.7973407035588025</v>
      </c>
      <c r="P378" s="14">
        <f t="shared" si="72"/>
        <v>0</v>
      </c>
      <c r="Q378" s="14">
        <f t="shared" si="73"/>
        <v>0</v>
      </c>
      <c r="R378" s="14">
        <f t="shared" si="74"/>
        <v>0</v>
      </c>
      <c r="S378" s="14">
        <f t="shared" si="75"/>
        <v>0</v>
      </c>
      <c r="T378" t="str">
        <f>IF(MOD(C378-Settings!$B$32,Settings!$B$33)&lt;Settings!$B$30,"Up","Down")</f>
        <v>Up</v>
      </c>
      <c r="U378" s="15">
        <f>IF(OR(I378&gt;Settings!$B$30,O378&gt;Settings!$B$37),0,1)</f>
        <v>1</v>
      </c>
      <c r="V378" s="15">
        <f>IF(AND(U378=1,O378&lt;=Settings!$B$36),1,0)</f>
        <v>1</v>
      </c>
    </row>
    <row r="379" spans="1:22" x14ac:dyDescent="0.25">
      <c r="A379">
        <v>4</v>
      </c>
      <c r="B379">
        <v>14</v>
      </c>
      <c r="C379" s="13">
        <f>Arrivals!F379</f>
        <v>1081.4813353095578</v>
      </c>
      <c r="D379" s="13">
        <f>Arrivals!J379</f>
        <v>15.273099564422516</v>
      </c>
      <c r="E379" s="14">
        <f t="shared" si="78"/>
        <v>934.56878181748357</v>
      </c>
      <c r="F379" s="14">
        <f t="shared" si="67"/>
        <v>1081.4813353095578</v>
      </c>
      <c r="G379" s="14">
        <f t="shared" si="68"/>
        <v>1096.7544348739802</v>
      </c>
      <c r="H379" s="13">
        <f>Arrivals!L379</f>
        <v>75</v>
      </c>
      <c r="I379" s="14">
        <f>H379*8/Settings!$B$28+Settings!$B$29</f>
        <v>6.02</v>
      </c>
      <c r="J379" s="14">
        <f t="shared" si="79"/>
        <v>940.58878181748355</v>
      </c>
      <c r="K379" s="14">
        <f t="shared" si="69"/>
        <v>1096.7544348739802</v>
      </c>
      <c r="L379" s="14">
        <f>MOD(K379-Settings!$B$32,Settings!$B$33)</f>
        <v>376.75443487398024</v>
      </c>
      <c r="M379" s="14">
        <f>IF(L379&lt;Settings!$B$30,IF(Settings!$B$30-L379&gt;=I379,K379,K379+(Settings!$B$30-L379)+Settings!$B$31),K379+(Settings!$B$33-L379))</f>
        <v>1096.7544348739802</v>
      </c>
      <c r="N379" s="14">
        <f t="shared" si="70"/>
        <v>1102.7744348739802</v>
      </c>
      <c r="O379" s="14">
        <f t="shared" si="71"/>
        <v>21.293099564422391</v>
      </c>
      <c r="P379" s="14">
        <f t="shared" si="72"/>
        <v>0</v>
      </c>
      <c r="Q379" s="14">
        <f t="shared" si="73"/>
        <v>0</v>
      </c>
      <c r="R379" s="14">
        <f t="shared" si="74"/>
        <v>0</v>
      </c>
      <c r="S379" s="14">
        <f t="shared" si="75"/>
        <v>0</v>
      </c>
      <c r="T379" t="str">
        <f>IF(MOD(C379-Settings!$B$32,Settings!$B$33)&lt;Settings!$B$30,"Up","Down")</f>
        <v>Up</v>
      </c>
      <c r="U379" s="15">
        <f>IF(OR(I379&gt;Settings!$B$30,O379&gt;Settings!$B$37),0,1)</f>
        <v>1</v>
      </c>
      <c r="V379" s="15">
        <f>IF(AND(U379=1,O379&lt;=Settings!$B$36),1,0)</f>
        <v>1</v>
      </c>
    </row>
    <row r="380" spans="1:22" x14ac:dyDescent="0.25">
      <c r="A380">
        <v>4</v>
      </c>
      <c r="B380">
        <v>15</v>
      </c>
      <c r="C380" s="13">
        <f>Arrivals!F380</f>
        <v>1092.630409223289</v>
      </c>
      <c r="D380" s="13">
        <f>Arrivals!J380</f>
        <v>0.79345414810188064</v>
      </c>
      <c r="E380" s="14">
        <f t="shared" si="78"/>
        <v>1096.7544348739802</v>
      </c>
      <c r="F380" s="14">
        <f t="shared" si="67"/>
        <v>1096.7544348739802</v>
      </c>
      <c r="G380" s="14">
        <f t="shared" si="68"/>
        <v>1097.547889022082</v>
      </c>
      <c r="H380" s="13">
        <f>Arrivals!L380</f>
        <v>75</v>
      </c>
      <c r="I380" s="14">
        <f>H380*8/Settings!$B$28+Settings!$B$29</f>
        <v>6.02</v>
      </c>
      <c r="J380" s="14">
        <f t="shared" si="79"/>
        <v>1102.7744348739802</v>
      </c>
      <c r="K380" s="14">
        <f t="shared" si="69"/>
        <v>1102.7744348739802</v>
      </c>
      <c r="L380" s="14">
        <f>MOD(K380-Settings!$B$32,Settings!$B$33)</f>
        <v>382.77443487398023</v>
      </c>
      <c r="M380" s="14">
        <f>IF(L380&lt;Settings!$B$30,IF(Settings!$B$30-L380&gt;=I380,K380,K380+(Settings!$B$30-L380)+Settings!$B$31),K380+(Settings!$B$33-L380))</f>
        <v>1102.7744348739802</v>
      </c>
      <c r="N380" s="14">
        <f t="shared" si="70"/>
        <v>1108.7944348739802</v>
      </c>
      <c r="O380" s="14">
        <f t="shared" si="71"/>
        <v>16.164025650691201</v>
      </c>
      <c r="P380" s="14">
        <f t="shared" si="72"/>
        <v>4.1240256506912374</v>
      </c>
      <c r="Q380" s="14">
        <f t="shared" si="73"/>
        <v>5.2265458518982086</v>
      </c>
      <c r="R380" s="14">
        <f t="shared" si="74"/>
        <v>0</v>
      </c>
      <c r="S380" s="14">
        <f t="shared" si="75"/>
        <v>9.350571502589446</v>
      </c>
      <c r="T380" t="str">
        <f>IF(MOD(C380-Settings!$B$32,Settings!$B$33)&lt;Settings!$B$30,"Up","Down")</f>
        <v>Up</v>
      </c>
      <c r="U380" s="15">
        <f>IF(OR(I380&gt;Settings!$B$30,O380&gt;Settings!$B$37),0,1)</f>
        <v>1</v>
      </c>
      <c r="V380" s="15">
        <f>IF(AND(U380=1,O380&lt;=Settings!$B$36),1,0)</f>
        <v>1</v>
      </c>
    </row>
    <row r="381" spans="1:22" x14ac:dyDescent="0.25">
      <c r="A381">
        <v>4</v>
      </c>
      <c r="B381">
        <v>16</v>
      </c>
      <c r="C381" s="13">
        <f>Arrivals!F381</f>
        <v>1095.7294804192907</v>
      </c>
      <c r="D381" s="13">
        <f>Arrivals!J381</f>
        <v>5.2625153685494004</v>
      </c>
      <c r="E381" s="14">
        <f t="shared" si="78"/>
        <v>1097.547889022082</v>
      </c>
      <c r="F381" s="14">
        <f t="shared" si="67"/>
        <v>1097.547889022082</v>
      </c>
      <c r="G381" s="14">
        <f t="shared" si="68"/>
        <v>1102.8104043906314</v>
      </c>
      <c r="H381" s="13">
        <f>Arrivals!L381</f>
        <v>75</v>
      </c>
      <c r="I381" s="14">
        <f>H381*8/Settings!$B$28+Settings!$B$29</f>
        <v>6.02</v>
      </c>
      <c r="J381" s="14">
        <f t="shared" si="79"/>
        <v>1108.7944348739802</v>
      </c>
      <c r="K381" s="14">
        <f t="shared" si="69"/>
        <v>1108.7944348739802</v>
      </c>
      <c r="L381" s="14">
        <f>MOD(K381-Settings!$B$32,Settings!$B$33)</f>
        <v>388.79443487398021</v>
      </c>
      <c r="M381" s="14">
        <f>IF(L381&lt;Settings!$B$30,IF(Settings!$B$30-L381&gt;=I381,K381,K381+(Settings!$B$30-L381)+Settings!$B$31),K381+(Settings!$B$33-L381))</f>
        <v>1108.7944348739802</v>
      </c>
      <c r="N381" s="14">
        <f t="shared" si="70"/>
        <v>1114.8144348739802</v>
      </c>
      <c r="O381" s="14">
        <f t="shared" si="71"/>
        <v>19.084954454689523</v>
      </c>
      <c r="P381" s="14">
        <f t="shared" si="72"/>
        <v>1.8184086027913509</v>
      </c>
      <c r="Q381" s="14">
        <f t="shared" si="73"/>
        <v>5.9840304833487608</v>
      </c>
      <c r="R381" s="14">
        <f t="shared" si="74"/>
        <v>0</v>
      </c>
      <c r="S381" s="14">
        <f t="shared" si="75"/>
        <v>7.8024390861401116</v>
      </c>
      <c r="T381" t="str">
        <f>IF(MOD(C381-Settings!$B$32,Settings!$B$33)&lt;Settings!$B$30,"Up","Down")</f>
        <v>Up</v>
      </c>
      <c r="U381" s="15">
        <f>IF(OR(I381&gt;Settings!$B$30,O381&gt;Settings!$B$37),0,1)</f>
        <v>1</v>
      </c>
      <c r="V381" s="15">
        <f>IF(AND(U381=1,O381&lt;=Settings!$B$36),1,0)</f>
        <v>1</v>
      </c>
    </row>
    <row r="382" spans="1:22" x14ac:dyDescent="0.25">
      <c r="A382">
        <v>4</v>
      </c>
      <c r="B382">
        <v>17</v>
      </c>
      <c r="C382" s="13">
        <f>Arrivals!F382</f>
        <v>1099.6541189771767</v>
      </c>
      <c r="D382" s="13">
        <f>Arrivals!J382</f>
        <v>27.249692362570393</v>
      </c>
      <c r="E382" s="14">
        <f t="shared" si="78"/>
        <v>1102.8104043906314</v>
      </c>
      <c r="F382" s="14">
        <f t="shared" si="67"/>
        <v>1102.8104043906314</v>
      </c>
      <c r="G382" s="14">
        <f t="shared" si="68"/>
        <v>1130.0600967532018</v>
      </c>
      <c r="H382" s="13">
        <f>Arrivals!L382</f>
        <v>75</v>
      </c>
      <c r="I382" s="14">
        <f>H382*8/Settings!$B$28+Settings!$B$29</f>
        <v>6.02</v>
      </c>
      <c r="J382" s="14">
        <f t="shared" si="79"/>
        <v>1114.8144348739802</v>
      </c>
      <c r="K382" s="14">
        <f t="shared" si="69"/>
        <v>1130.0600967532018</v>
      </c>
      <c r="L382" s="14">
        <f>MOD(K382-Settings!$B$32,Settings!$B$33)</f>
        <v>410.06009675320183</v>
      </c>
      <c r="M382" s="14">
        <f>IF(L382&lt;Settings!$B$30,IF(Settings!$B$30-L382&gt;=I382,K382,K382+(Settings!$B$30-L382)+Settings!$B$31),K382+(Settings!$B$33-L382))</f>
        <v>1130.0600967532018</v>
      </c>
      <c r="N382" s="14">
        <f t="shared" si="70"/>
        <v>1136.0800967532018</v>
      </c>
      <c r="O382" s="14">
        <f t="shared" si="71"/>
        <v>36.425977776025093</v>
      </c>
      <c r="P382" s="14">
        <f t="shared" si="72"/>
        <v>3.1562854134547251</v>
      </c>
      <c r="Q382" s="14">
        <f t="shared" si="73"/>
        <v>0</v>
      </c>
      <c r="R382" s="14">
        <f t="shared" si="74"/>
        <v>0</v>
      </c>
      <c r="S382" s="14">
        <f t="shared" si="75"/>
        <v>3.1562854134547251</v>
      </c>
      <c r="T382" t="str">
        <f>IF(MOD(C382-Settings!$B$32,Settings!$B$33)&lt;Settings!$B$30,"Up","Down")</f>
        <v>Up</v>
      </c>
      <c r="U382" s="15">
        <f>IF(OR(I382&gt;Settings!$B$30,O382&gt;Settings!$B$37),0,1)</f>
        <v>1</v>
      </c>
      <c r="V382" s="15">
        <f>IF(AND(U382=1,O382&lt;=Settings!$B$36),1,0)</f>
        <v>1</v>
      </c>
    </row>
    <row r="383" spans="1:22" x14ac:dyDescent="0.25">
      <c r="A383">
        <v>4</v>
      </c>
      <c r="B383">
        <v>18</v>
      </c>
      <c r="C383" s="13">
        <f>Arrivals!F383</f>
        <v>1111.0617749398045</v>
      </c>
      <c r="D383" s="13">
        <f>Arrivals!J383</f>
        <v>0.41611576145161022</v>
      </c>
      <c r="E383" s="14">
        <f t="shared" si="78"/>
        <v>1130.0600967532018</v>
      </c>
      <c r="F383" s="14">
        <f t="shared" si="67"/>
        <v>1130.0600967532018</v>
      </c>
      <c r="G383" s="14">
        <f t="shared" si="68"/>
        <v>1130.4762125146535</v>
      </c>
      <c r="H383" s="13">
        <f>Arrivals!L383</f>
        <v>75</v>
      </c>
      <c r="I383" s="14">
        <f>H383*8/Settings!$B$28+Settings!$B$29</f>
        <v>6.02</v>
      </c>
      <c r="J383" s="14">
        <f t="shared" si="79"/>
        <v>1136.0800967532018</v>
      </c>
      <c r="K383" s="14">
        <f t="shared" si="69"/>
        <v>1136.0800967532018</v>
      </c>
      <c r="L383" s="14">
        <f>MOD(K383-Settings!$B$32,Settings!$B$33)</f>
        <v>416.08009675320181</v>
      </c>
      <c r="M383" s="14">
        <f>IF(L383&lt;Settings!$B$30,IF(Settings!$B$30-L383&gt;=I383,K383,K383+(Settings!$B$30-L383)+Settings!$B$31),K383+(Settings!$B$33-L383))</f>
        <v>1136.0800967532018</v>
      </c>
      <c r="N383" s="14">
        <f t="shared" si="70"/>
        <v>1142.1000967532018</v>
      </c>
      <c r="O383" s="14">
        <f t="shared" si="71"/>
        <v>31.03832181339726</v>
      </c>
      <c r="P383" s="14">
        <f t="shared" si="72"/>
        <v>18.998321813397297</v>
      </c>
      <c r="Q383" s="14">
        <f t="shared" si="73"/>
        <v>5.6038842385482894</v>
      </c>
      <c r="R383" s="14">
        <f t="shared" si="74"/>
        <v>0</v>
      </c>
      <c r="S383" s="14">
        <f t="shared" si="75"/>
        <v>24.602206051945586</v>
      </c>
      <c r="T383" t="str">
        <f>IF(MOD(C383-Settings!$B$32,Settings!$B$33)&lt;Settings!$B$30,"Up","Down")</f>
        <v>Up</v>
      </c>
      <c r="U383" s="15">
        <f>IF(OR(I383&gt;Settings!$B$30,O383&gt;Settings!$B$37),0,1)</f>
        <v>1</v>
      </c>
      <c r="V383" s="15">
        <f>IF(AND(U383=1,O383&lt;=Settings!$B$36),1,0)</f>
        <v>1</v>
      </c>
    </row>
    <row r="384" spans="1:22" x14ac:dyDescent="0.25">
      <c r="A384">
        <v>4</v>
      </c>
      <c r="B384">
        <v>19</v>
      </c>
      <c r="C384" s="13">
        <f>Arrivals!F384</f>
        <v>1115.4927372326613</v>
      </c>
      <c r="D384" s="13">
        <f>Arrivals!J384</f>
        <v>20.302903830078957</v>
      </c>
      <c r="E384" s="14">
        <f t="shared" si="78"/>
        <v>1130.4762125146535</v>
      </c>
      <c r="F384" s="14">
        <f t="shared" si="67"/>
        <v>1130.4762125146535</v>
      </c>
      <c r="G384" s="14">
        <f t="shared" si="68"/>
        <v>1150.7791163447325</v>
      </c>
      <c r="H384" s="13">
        <f>Arrivals!L384</f>
        <v>75</v>
      </c>
      <c r="I384" s="14">
        <f>H384*8/Settings!$B$28+Settings!$B$29</f>
        <v>6.02</v>
      </c>
      <c r="J384" s="14">
        <f t="shared" si="79"/>
        <v>1142.1000967532018</v>
      </c>
      <c r="K384" s="14">
        <f t="shared" si="69"/>
        <v>1150.7791163447325</v>
      </c>
      <c r="L384" s="14">
        <f>MOD(K384-Settings!$B$32,Settings!$B$33)</f>
        <v>430.77911634473253</v>
      </c>
      <c r="M384" s="14">
        <f>IF(L384&lt;Settings!$B$30,IF(Settings!$B$30-L384&gt;=I384,K384,K384+(Settings!$B$30-L384)+Settings!$B$31),K384+(Settings!$B$33-L384))</f>
        <v>1150.7791163447325</v>
      </c>
      <c r="N384" s="14">
        <f t="shared" si="70"/>
        <v>1156.7991163447325</v>
      </c>
      <c r="O384" s="14">
        <f t="shared" si="71"/>
        <v>41.306379112071227</v>
      </c>
      <c r="P384" s="14">
        <f t="shared" si="72"/>
        <v>14.983475281992241</v>
      </c>
      <c r="Q384" s="14">
        <f t="shared" si="73"/>
        <v>0</v>
      </c>
      <c r="R384" s="14">
        <f t="shared" si="74"/>
        <v>0</v>
      </c>
      <c r="S384" s="14">
        <f t="shared" si="75"/>
        <v>14.983475281992241</v>
      </c>
      <c r="T384" t="str">
        <f>IF(MOD(C384-Settings!$B$32,Settings!$B$33)&lt;Settings!$B$30,"Up","Down")</f>
        <v>Up</v>
      </c>
      <c r="U384" s="15">
        <f>IF(OR(I384&gt;Settings!$B$30,O384&gt;Settings!$B$37),0,1)</f>
        <v>1</v>
      </c>
      <c r="V384" s="15">
        <f>IF(AND(U384=1,O384&lt;=Settings!$B$36),1,0)</f>
        <v>1</v>
      </c>
    </row>
    <row r="385" spans="1:22" x14ac:dyDescent="0.25">
      <c r="A385">
        <v>4</v>
      </c>
      <c r="B385">
        <v>20</v>
      </c>
      <c r="C385" s="13">
        <f>Arrivals!F385</f>
        <v>1152.8683500141808</v>
      </c>
      <c r="D385" s="13">
        <f>Arrivals!J385</f>
        <v>14.204775828858164</v>
      </c>
      <c r="E385" s="14">
        <f t="shared" si="78"/>
        <v>1150.7791163447325</v>
      </c>
      <c r="F385" s="14">
        <f t="shared" si="67"/>
        <v>1152.8683500141808</v>
      </c>
      <c r="G385" s="14">
        <f t="shared" si="68"/>
        <v>1167.073125843039</v>
      </c>
      <c r="H385" s="13">
        <f>Arrivals!L385</f>
        <v>75</v>
      </c>
      <c r="I385" s="14">
        <f>H385*8/Settings!$B$28+Settings!$B$29</f>
        <v>6.02</v>
      </c>
      <c r="J385" s="14">
        <f t="shared" si="79"/>
        <v>1156.7991163447325</v>
      </c>
      <c r="K385" s="14">
        <f t="shared" si="69"/>
        <v>1167.073125843039</v>
      </c>
      <c r="L385" s="14">
        <f>MOD(K385-Settings!$B$32,Settings!$B$33)</f>
        <v>447.07312584303895</v>
      </c>
      <c r="M385" s="14">
        <f>IF(L385&lt;Settings!$B$30,IF(Settings!$B$30-L385&gt;=I385,K385,K385+(Settings!$B$30-L385)+Settings!$B$31),K385+(Settings!$B$33-L385))</f>
        <v>1167.073125843039</v>
      </c>
      <c r="N385" s="14">
        <f t="shared" si="70"/>
        <v>1173.0931258430389</v>
      </c>
      <c r="O385" s="14">
        <f t="shared" si="71"/>
        <v>20.224775828858128</v>
      </c>
      <c r="P385" s="14">
        <f t="shared" si="72"/>
        <v>0</v>
      </c>
      <c r="Q385" s="14">
        <f t="shared" si="73"/>
        <v>0</v>
      </c>
      <c r="R385" s="14">
        <f t="shared" si="74"/>
        <v>0</v>
      </c>
      <c r="S385" s="14">
        <f t="shared" si="75"/>
        <v>0</v>
      </c>
      <c r="T385" t="str">
        <f>IF(MOD(C385-Settings!$B$32,Settings!$B$33)&lt;Settings!$B$30,"Up","Down")</f>
        <v>Up</v>
      </c>
      <c r="U385" s="15">
        <f>IF(OR(I385&gt;Settings!$B$30,O385&gt;Settings!$B$37),0,1)</f>
        <v>1</v>
      </c>
      <c r="V385" s="15">
        <f>IF(AND(U385=1,O385&lt;=Settings!$B$36),1,0)</f>
        <v>1</v>
      </c>
    </row>
    <row r="386" spans="1:22" x14ac:dyDescent="0.25">
      <c r="A386">
        <v>4</v>
      </c>
      <c r="B386">
        <v>21</v>
      </c>
      <c r="C386" s="13">
        <f>Arrivals!F386</f>
        <v>1165.6411952167355</v>
      </c>
      <c r="D386" s="13">
        <f>Arrivals!J386</f>
        <v>19.342308867573294</v>
      </c>
      <c r="E386" s="14">
        <f t="shared" si="78"/>
        <v>1167.073125843039</v>
      </c>
      <c r="F386" s="14">
        <f t="shared" si="67"/>
        <v>1167.073125843039</v>
      </c>
      <c r="G386" s="14">
        <f t="shared" si="68"/>
        <v>1186.4154347106123</v>
      </c>
      <c r="H386" s="13">
        <f>Arrivals!L386</f>
        <v>75</v>
      </c>
      <c r="I386" s="14">
        <f>H386*8/Settings!$B$28+Settings!$B$29</f>
        <v>6.02</v>
      </c>
      <c r="J386" s="14">
        <f t="shared" si="79"/>
        <v>1173.0931258430389</v>
      </c>
      <c r="K386" s="14">
        <f t="shared" si="69"/>
        <v>1186.4154347106123</v>
      </c>
      <c r="L386" s="14">
        <f>MOD(K386-Settings!$B$32,Settings!$B$33)</f>
        <v>466.41543471061232</v>
      </c>
      <c r="M386" s="14">
        <f>IF(L386&lt;Settings!$B$30,IF(Settings!$B$30-L386&gt;=I386,K386,K386+(Settings!$B$30-L386)+Settings!$B$31),K386+(Settings!$B$33-L386))</f>
        <v>1186.4154347106123</v>
      </c>
      <c r="N386" s="14">
        <f t="shared" si="70"/>
        <v>1192.4354347106123</v>
      </c>
      <c r="O386" s="14">
        <f t="shared" si="71"/>
        <v>26.79423949387683</v>
      </c>
      <c r="P386" s="14">
        <f t="shared" si="72"/>
        <v>1.4319306263034832</v>
      </c>
      <c r="Q386" s="14">
        <f t="shared" si="73"/>
        <v>0</v>
      </c>
      <c r="R386" s="14">
        <f t="shared" si="74"/>
        <v>0</v>
      </c>
      <c r="S386" s="14">
        <f t="shared" si="75"/>
        <v>1.4319306263034832</v>
      </c>
      <c r="T386" t="str">
        <f>IF(MOD(C386-Settings!$B$32,Settings!$B$33)&lt;Settings!$B$30,"Up","Down")</f>
        <v>Up</v>
      </c>
      <c r="U386" s="15">
        <f>IF(OR(I386&gt;Settings!$B$30,O386&gt;Settings!$B$37),0,1)</f>
        <v>1</v>
      </c>
      <c r="V386" s="15">
        <f>IF(AND(U386=1,O386&lt;=Settings!$B$36),1,0)</f>
        <v>1</v>
      </c>
    </row>
    <row r="387" spans="1:22" x14ac:dyDescent="0.25">
      <c r="A387">
        <v>4</v>
      </c>
      <c r="B387">
        <v>22</v>
      </c>
      <c r="C387" s="13">
        <f>Arrivals!F387</f>
        <v>1237.8828571051574</v>
      </c>
      <c r="D387" s="13">
        <f>Arrivals!J387</f>
        <v>15.651814288786973</v>
      </c>
      <c r="E387" s="14">
        <f t="shared" si="78"/>
        <v>1186.4154347106123</v>
      </c>
      <c r="F387" s="14">
        <f t="shared" si="67"/>
        <v>1237.8828571051574</v>
      </c>
      <c r="G387" s="14">
        <f t="shared" si="68"/>
        <v>1253.5346713939443</v>
      </c>
      <c r="H387" s="13">
        <f>Arrivals!L387</f>
        <v>75</v>
      </c>
      <c r="I387" s="14">
        <f>H387*8/Settings!$B$28+Settings!$B$29</f>
        <v>6.02</v>
      </c>
      <c r="J387" s="14">
        <f t="shared" si="79"/>
        <v>1192.4354347106123</v>
      </c>
      <c r="K387" s="14">
        <f t="shared" si="69"/>
        <v>1253.5346713939443</v>
      </c>
      <c r="L387" s="14">
        <f>MOD(K387-Settings!$B$32,Settings!$B$33)</f>
        <v>533.53467139394434</v>
      </c>
      <c r="M387" s="14">
        <f>IF(L387&lt;Settings!$B$30,IF(Settings!$B$30-L387&gt;=I387,K387,K387+(Settings!$B$30-L387)+Settings!$B$31),K387+(Settings!$B$33-L387))</f>
        <v>1253.5346713939443</v>
      </c>
      <c r="N387" s="14">
        <f t="shared" si="70"/>
        <v>1259.5546713939443</v>
      </c>
      <c r="O387" s="14">
        <f t="shared" si="71"/>
        <v>21.671814288786891</v>
      </c>
      <c r="P387" s="14">
        <f t="shared" si="72"/>
        <v>0</v>
      </c>
      <c r="Q387" s="14">
        <f t="shared" si="73"/>
        <v>0</v>
      </c>
      <c r="R387" s="14">
        <f t="shared" si="74"/>
        <v>0</v>
      </c>
      <c r="S387" s="14">
        <f t="shared" si="75"/>
        <v>0</v>
      </c>
      <c r="T387" t="str">
        <f>IF(MOD(C387-Settings!$B$32,Settings!$B$33)&lt;Settings!$B$30,"Up","Down")</f>
        <v>Up</v>
      </c>
      <c r="U387" s="15">
        <f>IF(OR(I387&gt;Settings!$B$30,O387&gt;Settings!$B$37),0,1)</f>
        <v>1</v>
      </c>
      <c r="V387" s="15">
        <f>IF(AND(U387=1,O387&lt;=Settings!$B$36),1,0)</f>
        <v>1</v>
      </c>
    </row>
    <row r="388" spans="1:22" x14ac:dyDescent="0.25">
      <c r="A388">
        <v>4</v>
      </c>
      <c r="B388">
        <v>23</v>
      </c>
      <c r="C388" s="13">
        <f>Arrivals!F388</f>
        <v>1249.55421880689</v>
      </c>
      <c r="D388" s="13">
        <f>Arrivals!J388</f>
        <v>4.1642932971942708</v>
      </c>
      <c r="E388" s="14">
        <f t="shared" si="78"/>
        <v>1253.5346713939443</v>
      </c>
      <c r="F388" s="14">
        <f t="shared" si="67"/>
        <v>1253.5346713939443</v>
      </c>
      <c r="G388" s="14">
        <f t="shared" si="68"/>
        <v>1257.6989646911386</v>
      </c>
      <c r="H388" s="13">
        <f>Arrivals!L388</f>
        <v>75</v>
      </c>
      <c r="I388" s="14">
        <f>H388*8/Settings!$B$28+Settings!$B$29</f>
        <v>6.02</v>
      </c>
      <c r="J388" s="14">
        <f t="shared" si="79"/>
        <v>1259.5546713939443</v>
      </c>
      <c r="K388" s="14">
        <f t="shared" si="69"/>
        <v>1259.5546713939443</v>
      </c>
      <c r="L388" s="14">
        <f>MOD(K388-Settings!$B$32,Settings!$B$33)</f>
        <v>539.55467139394432</v>
      </c>
      <c r="M388" s="14">
        <f>IF(L388&lt;Settings!$B$30,IF(Settings!$B$30-L388&gt;=I388,K388,K388+(Settings!$B$30-L388)+Settings!$B$31),K388+(Settings!$B$33-L388))</f>
        <v>1259.5546713939443</v>
      </c>
      <c r="N388" s="14">
        <f t="shared" si="70"/>
        <v>1265.5746713939443</v>
      </c>
      <c r="O388" s="14">
        <f t="shared" si="71"/>
        <v>16.020452587054251</v>
      </c>
      <c r="P388" s="14">
        <f t="shared" si="72"/>
        <v>3.9804525870542875</v>
      </c>
      <c r="Q388" s="14">
        <f t="shared" si="73"/>
        <v>1.855706702805719</v>
      </c>
      <c r="R388" s="14">
        <f t="shared" si="74"/>
        <v>0</v>
      </c>
      <c r="S388" s="14">
        <f t="shared" si="75"/>
        <v>5.8361592898600065</v>
      </c>
      <c r="T388" t="str">
        <f>IF(MOD(C388-Settings!$B$32,Settings!$B$33)&lt;Settings!$B$30,"Up","Down")</f>
        <v>Up</v>
      </c>
      <c r="U388" s="15">
        <f>IF(OR(I388&gt;Settings!$B$30,O388&gt;Settings!$B$37),0,1)</f>
        <v>1</v>
      </c>
      <c r="V388" s="15">
        <f>IF(AND(U388=1,O388&lt;=Settings!$B$36),1,0)</f>
        <v>1</v>
      </c>
    </row>
    <row r="389" spans="1:22" x14ac:dyDescent="0.25">
      <c r="A389">
        <v>4</v>
      </c>
      <c r="B389">
        <v>24</v>
      </c>
      <c r="C389" s="13">
        <f>Arrivals!F389</f>
        <v>1250.491116110979</v>
      </c>
      <c r="D389" s="13">
        <f>Arrivals!J389</f>
        <v>0.15934502847451162</v>
      </c>
      <c r="E389" s="14">
        <f t="shared" si="78"/>
        <v>1257.6989646911386</v>
      </c>
      <c r="F389" s="14">
        <f t="shared" si="67"/>
        <v>1257.6989646911386</v>
      </c>
      <c r="G389" s="14">
        <f t="shared" si="68"/>
        <v>1257.8583097196131</v>
      </c>
      <c r="H389" s="13">
        <f>Arrivals!L389</f>
        <v>75</v>
      </c>
      <c r="I389" s="14">
        <f>H389*8/Settings!$B$28+Settings!$B$29</f>
        <v>6.02</v>
      </c>
      <c r="J389" s="14">
        <f t="shared" si="79"/>
        <v>1265.5746713939443</v>
      </c>
      <c r="K389" s="14">
        <f t="shared" si="69"/>
        <v>1265.5746713939443</v>
      </c>
      <c r="L389" s="14">
        <f>MOD(K389-Settings!$B$32,Settings!$B$33)</f>
        <v>545.5746713939443</v>
      </c>
      <c r="M389" s="14">
        <f>IF(L389&lt;Settings!$B$30,IF(Settings!$B$30-L389&gt;=I389,K389,K389+(Settings!$B$30-L389)+Settings!$B$31),K389+(Settings!$B$33-L389))</f>
        <v>1265.5746713939443</v>
      </c>
      <c r="N389" s="14">
        <f t="shared" si="70"/>
        <v>1271.5946713939443</v>
      </c>
      <c r="O389" s="14">
        <f t="shared" si="71"/>
        <v>21.103555282965317</v>
      </c>
      <c r="P389" s="14">
        <f t="shared" si="72"/>
        <v>7.2078485801596344</v>
      </c>
      <c r="Q389" s="14">
        <f t="shared" si="73"/>
        <v>7.7163616743312105</v>
      </c>
      <c r="R389" s="14">
        <f t="shared" si="74"/>
        <v>0</v>
      </c>
      <c r="S389" s="14">
        <f t="shared" si="75"/>
        <v>14.924210254490845</v>
      </c>
      <c r="T389" t="str">
        <f>IF(MOD(C389-Settings!$B$32,Settings!$B$33)&lt;Settings!$B$30,"Up","Down")</f>
        <v>Up</v>
      </c>
      <c r="U389" s="15">
        <f>IF(OR(I389&gt;Settings!$B$30,O389&gt;Settings!$B$37),0,1)</f>
        <v>1</v>
      </c>
      <c r="V389" s="15">
        <f>IF(AND(U389=1,O389&lt;=Settings!$B$36),1,0)</f>
        <v>1</v>
      </c>
    </row>
    <row r="390" spans="1:22" x14ac:dyDescent="0.25">
      <c r="A390">
        <v>4</v>
      </c>
      <c r="B390">
        <v>25</v>
      </c>
      <c r="C390" s="13">
        <f>Arrivals!F390</f>
        <v>1281.3585123165174</v>
      </c>
      <c r="D390" s="13">
        <f>Arrivals!J390</f>
        <v>14.478860122254403</v>
      </c>
      <c r="E390" s="14">
        <f t="shared" si="78"/>
        <v>1257.8583097196131</v>
      </c>
      <c r="F390" s="14">
        <f t="shared" ref="F390:F453" si="80">MAX(C390,E390)</f>
        <v>1281.3585123165174</v>
      </c>
      <c r="G390" s="14">
        <f t="shared" ref="G390:G453" si="81">F390+D390</f>
        <v>1295.8373724387718</v>
      </c>
      <c r="H390" s="13">
        <f>Arrivals!L390</f>
        <v>75</v>
      </c>
      <c r="I390" s="14">
        <f>H390*8/Settings!$B$28+Settings!$B$29</f>
        <v>6.02</v>
      </c>
      <c r="J390" s="14">
        <f t="shared" si="79"/>
        <v>1271.5946713939443</v>
      </c>
      <c r="K390" s="14">
        <f t="shared" ref="K390:K453" si="82">MAX(G390,J390)</f>
        <v>1295.8373724387718</v>
      </c>
      <c r="L390" s="14">
        <f>MOD(K390-Settings!$B$32,Settings!$B$33)</f>
        <v>575.83737243877181</v>
      </c>
      <c r="M390" s="14">
        <f>IF(L390&lt;Settings!$B$30,IF(Settings!$B$30-L390&gt;=I390,K390,K390+(Settings!$B$30-L390)+Settings!$B$31),K390+(Settings!$B$33-L390))</f>
        <v>1295.8373724387718</v>
      </c>
      <c r="N390" s="14">
        <f t="shared" ref="N390:N453" si="83">M390+I390</f>
        <v>1301.8573724387718</v>
      </c>
      <c r="O390" s="14">
        <f t="shared" ref="O390:O453" si="84">N390-C390</f>
        <v>20.498860122254428</v>
      </c>
      <c r="P390" s="14">
        <f t="shared" ref="P390:P453" si="85">F390-C390</f>
        <v>0</v>
      </c>
      <c r="Q390" s="14">
        <f t="shared" ref="Q390:Q453" si="86">K390-G390</f>
        <v>0</v>
      </c>
      <c r="R390" s="14">
        <f t="shared" ref="R390:R453" si="87">M390-K390</f>
        <v>0</v>
      </c>
      <c r="S390" s="14">
        <f t="shared" ref="S390:S453" si="88">P390+Q390+R390</f>
        <v>0</v>
      </c>
      <c r="T390" t="str">
        <f>IF(MOD(C390-Settings!$B$32,Settings!$B$33)&lt;Settings!$B$30,"Up","Down")</f>
        <v>Up</v>
      </c>
      <c r="U390" s="15">
        <f>IF(OR(I390&gt;Settings!$B$30,O390&gt;Settings!$B$37),0,1)</f>
        <v>1</v>
      </c>
      <c r="V390" s="15">
        <f>IF(AND(U390=1,O390&lt;=Settings!$B$36),1,0)</f>
        <v>1</v>
      </c>
    </row>
    <row r="391" spans="1:22" x14ac:dyDescent="0.25">
      <c r="A391">
        <v>4</v>
      </c>
      <c r="B391">
        <v>26</v>
      </c>
      <c r="C391" s="13">
        <f>Arrivals!F391</f>
        <v>1307.1252659243607</v>
      </c>
      <c r="D391" s="13">
        <f>Arrivals!J391</f>
        <v>51.896325432396523</v>
      </c>
      <c r="E391" s="14">
        <f t="shared" si="78"/>
        <v>1295.8373724387718</v>
      </c>
      <c r="F391" s="14">
        <f t="shared" si="80"/>
        <v>1307.1252659243607</v>
      </c>
      <c r="G391" s="14">
        <f t="shared" si="81"/>
        <v>1359.0215913567572</v>
      </c>
      <c r="H391" s="13">
        <f>Arrivals!L391</f>
        <v>75</v>
      </c>
      <c r="I391" s="14">
        <f>H391*8/Settings!$B$28+Settings!$B$29</f>
        <v>6.02</v>
      </c>
      <c r="J391" s="14">
        <f t="shared" si="79"/>
        <v>1301.8573724387718</v>
      </c>
      <c r="K391" s="14">
        <f t="shared" si="82"/>
        <v>1359.0215913567572</v>
      </c>
      <c r="L391" s="14">
        <f>MOD(K391-Settings!$B$32,Settings!$B$33)</f>
        <v>639.0215913567572</v>
      </c>
      <c r="M391" s="14">
        <f>IF(L391&lt;Settings!$B$30,IF(Settings!$B$30-L391&gt;=I391,K391,K391+(Settings!$B$30-L391)+Settings!$B$31),K391+(Settings!$B$33-L391))</f>
        <v>1440</v>
      </c>
      <c r="N391" s="14">
        <f t="shared" si="83"/>
        <v>1446.02</v>
      </c>
      <c r="O391" s="14">
        <f t="shared" si="84"/>
        <v>138.89473407563924</v>
      </c>
      <c r="P391" s="14">
        <f t="shared" si="85"/>
        <v>0</v>
      </c>
      <c r="Q391" s="14">
        <f t="shared" si="86"/>
        <v>0</v>
      </c>
      <c r="R391" s="14">
        <f t="shared" si="87"/>
        <v>80.978408643242801</v>
      </c>
      <c r="S391" s="14">
        <f t="shared" si="88"/>
        <v>80.978408643242801</v>
      </c>
      <c r="T391" t="str">
        <f>IF(MOD(C391-Settings!$B$32,Settings!$B$33)&lt;Settings!$B$30,"Up","Down")</f>
        <v>Up</v>
      </c>
      <c r="U391" s="15">
        <f>IF(OR(I391&gt;Settings!$B$30,O391&gt;Settings!$B$37),0,1)</f>
        <v>1</v>
      </c>
      <c r="V391" s="15">
        <f>IF(AND(U391=1,O391&lt;=Settings!$B$36),1,0)</f>
        <v>0</v>
      </c>
    </row>
    <row r="392" spans="1:22" x14ac:dyDescent="0.25">
      <c r="A392">
        <v>4</v>
      </c>
      <c r="B392">
        <v>27</v>
      </c>
      <c r="C392" s="13">
        <f>Arrivals!F392</f>
        <v>1414.8209392965111</v>
      </c>
      <c r="D392" s="13">
        <f>Arrivals!J392</f>
        <v>8.6982830265617856</v>
      </c>
      <c r="E392" s="14">
        <f t="shared" si="78"/>
        <v>1359.0215913567572</v>
      </c>
      <c r="F392" s="14">
        <f t="shared" si="80"/>
        <v>1414.8209392965111</v>
      </c>
      <c r="G392" s="14">
        <f t="shared" si="81"/>
        <v>1423.5192223230729</v>
      </c>
      <c r="H392" s="13">
        <f>Arrivals!L392</f>
        <v>75</v>
      </c>
      <c r="I392" s="14">
        <f>H392*8/Settings!$B$28+Settings!$B$29</f>
        <v>6.02</v>
      </c>
      <c r="J392" s="14">
        <f t="shared" si="79"/>
        <v>1446.02</v>
      </c>
      <c r="K392" s="14">
        <f t="shared" si="82"/>
        <v>1446.02</v>
      </c>
      <c r="L392" s="14">
        <f>MOD(K392-Settings!$B$32,Settings!$B$33)</f>
        <v>6.0199999999999818</v>
      </c>
      <c r="M392" s="14">
        <f>IF(L392&lt;Settings!$B$30,IF(Settings!$B$30-L392&gt;=I392,K392,K392+(Settings!$B$30-L392)+Settings!$B$31),K392+(Settings!$B$33-L392))</f>
        <v>1446.02</v>
      </c>
      <c r="N392" s="14">
        <f t="shared" si="83"/>
        <v>1452.04</v>
      </c>
      <c r="O392" s="14">
        <f t="shared" si="84"/>
        <v>37.219060703488822</v>
      </c>
      <c r="P392" s="14">
        <f t="shared" si="85"/>
        <v>0</v>
      </c>
      <c r="Q392" s="14">
        <f t="shared" si="86"/>
        <v>22.5007776769271</v>
      </c>
      <c r="R392" s="14">
        <f t="shared" si="87"/>
        <v>0</v>
      </c>
      <c r="S392" s="14">
        <f t="shared" si="88"/>
        <v>22.5007776769271</v>
      </c>
      <c r="T392" t="str">
        <f>IF(MOD(C392-Settings!$B$32,Settings!$B$33)&lt;Settings!$B$30,"Up","Down")</f>
        <v>Down</v>
      </c>
      <c r="U392" s="15">
        <f>IF(OR(I392&gt;Settings!$B$30,O392&gt;Settings!$B$37),0,1)</f>
        <v>1</v>
      </c>
      <c r="V392" s="15">
        <f>IF(AND(U392=1,O392&lt;=Settings!$B$36),1,0)</f>
        <v>1</v>
      </c>
    </row>
    <row r="393" spans="1:22" x14ac:dyDescent="0.25">
      <c r="A393">
        <v>4</v>
      </c>
      <c r="B393">
        <v>28</v>
      </c>
      <c r="C393" s="13">
        <f>Arrivals!F393</f>
        <v>1485.9812951169297</v>
      </c>
      <c r="D393" s="13">
        <f>Arrivals!J393</f>
        <v>18.854137034893821</v>
      </c>
      <c r="E393" s="14">
        <f t="shared" si="78"/>
        <v>1423.5192223230729</v>
      </c>
      <c r="F393" s="14">
        <f t="shared" si="80"/>
        <v>1485.9812951169297</v>
      </c>
      <c r="G393" s="14">
        <f t="shared" si="81"/>
        <v>1504.8354321518234</v>
      </c>
      <c r="H393" s="13">
        <f>Arrivals!L393</f>
        <v>75</v>
      </c>
      <c r="I393" s="14">
        <f>H393*8/Settings!$B$28+Settings!$B$29</f>
        <v>6.02</v>
      </c>
      <c r="J393" s="14">
        <f t="shared" si="79"/>
        <v>1452.04</v>
      </c>
      <c r="K393" s="14">
        <f t="shared" si="82"/>
        <v>1504.8354321518234</v>
      </c>
      <c r="L393" s="14">
        <f>MOD(K393-Settings!$B$32,Settings!$B$33)</f>
        <v>64.835432151823397</v>
      </c>
      <c r="M393" s="14">
        <f>IF(L393&lt;Settings!$B$30,IF(Settings!$B$30-L393&gt;=I393,K393,K393+(Settings!$B$30-L393)+Settings!$B$31),K393+(Settings!$B$33-L393))</f>
        <v>1504.8354321518234</v>
      </c>
      <c r="N393" s="14">
        <f t="shared" si="83"/>
        <v>1510.8554321518234</v>
      </c>
      <c r="O393" s="14">
        <f t="shared" si="84"/>
        <v>24.874137034893693</v>
      </c>
      <c r="P393" s="14">
        <f t="shared" si="85"/>
        <v>0</v>
      </c>
      <c r="Q393" s="14">
        <f t="shared" si="86"/>
        <v>0</v>
      </c>
      <c r="R393" s="14">
        <f t="shared" si="87"/>
        <v>0</v>
      </c>
      <c r="S393" s="14">
        <f t="shared" si="88"/>
        <v>0</v>
      </c>
      <c r="T393" t="str">
        <f>IF(MOD(C393-Settings!$B$32,Settings!$B$33)&lt;Settings!$B$30,"Up","Down")</f>
        <v>Up</v>
      </c>
      <c r="U393" s="15">
        <f>IF(OR(I393&gt;Settings!$B$30,O393&gt;Settings!$B$37),0,1)</f>
        <v>1</v>
      </c>
      <c r="V393" s="15">
        <f>IF(AND(U393=1,O393&lt;=Settings!$B$36),1,0)</f>
        <v>1</v>
      </c>
    </row>
    <row r="394" spans="1:22" x14ac:dyDescent="0.25">
      <c r="A394">
        <v>4</v>
      </c>
      <c r="B394">
        <v>29</v>
      </c>
      <c r="C394" s="13">
        <f>Arrivals!F394</f>
        <v>1526.4422657429886</v>
      </c>
      <c r="D394" s="13">
        <f>Arrivals!J394</f>
        <v>8.3540391876041351</v>
      </c>
      <c r="E394" s="14">
        <f t="shared" si="78"/>
        <v>1504.8354321518234</v>
      </c>
      <c r="F394" s="14">
        <f t="shared" si="80"/>
        <v>1526.4422657429886</v>
      </c>
      <c r="G394" s="14">
        <f t="shared" si="81"/>
        <v>1534.7963049305927</v>
      </c>
      <c r="H394" s="13">
        <f>Arrivals!L394</f>
        <v>75</v>
      </c>
      <c r="I394" s="14">
        <f>H394*8/Settings!$B$28+Settings!$B$29</f>
        <v>6.02</v>
      </c>
      <c r="J394" s="14">
        <f t="shared" si="79"/>
        <v>1510.8554321518234</v>
      </c>
      <c r="K394" s="14">
        <f t="shared" si="82"/>
        <v>1534.7963049305927</v>
      </c>
      <c r="L394" s="14">
        <f>MOD(K394-Settings!$B$32,Settings!$B$33)</f>
        <v>94.796304930592669</v>
      </c>
      <c r="M394" s="14">
        <f>IF(L394&lt;Settings!$B$30,IF(Settings!$B$30-L394&gt;=I394,K394,K394+(Settings!$B$30-L394)+Settings!$B$31),K394+(Settings!$B$33-L394))</f>
        <v>1534.7963049305927</v>
      </c>
      <c r="N394" s="14">
        <f t="shared" si="83"/>
        <v>1540.8163049305927</v>
      </c>
      <c r="O394" s="14">
        <f t="shared" si="84"/>
        <v>14.374039187604012</v>
      </c>
      <c r="P394" s="14">
        <f t="shared" si="85"/>
        <v>0</v>
      </c>
      <c r="Q394" s="14">
        <f t="shared" si="86"/>
        <v>0</v>
      </c>
      <c r="R394" s="14">
        <f t="shared" si="87"/>
        <v>0</v>
      </c>
      <c r="S394" s="14">
        <f t="shared" si="88"/>
        <v>0</v>
      </c>
      <c r="T394" t="str">
        <f>IF(MOD(C394-Settings!$B$32,Settings!$B$33)&lt;Settings!$B$30,"Up","Down")</f>
        <v>Up</v>
      </c>
      <c r="U394" s="15">
        <f>IF(OR(I394&gt;Settings!$B$30,O394&gt;Settings!$B$37),0,1)</f>
        <v>1</v>
      </c>
      <c r="V394" s="15">
        <f>IF(AND(U394=1,O394&lt;=Settings!$B$36),1,0)</f>
        <v>1</v>
      </c>
    </row>
    <row r="395" spans="1:22" x14ac:dyDescent="0.25">
      <c r="A395">
        <v>4</v>
      </c>
      <c r="B395">
        <v>30</v>
      </c>
      <c r="C395" s="13">
        <f>Arrivals!F395</f>
        <v>1528.8749504028358</v>
      </c>
      <c r="D395" s="13">
        <f>Arrivals!J395</f>
        <v>23.883232870520917</v>
      </c>
      <c r="E395" s="14">
        <f t="shared" si="78"/>
        <v>1534.7963049305927</v>
      </c>
      <c r="F395" s="14">
        <f t="shared" si="80"/>
        <v>1534.7963049305927</v>
      </c>
      <c r="G395" s="14">
        <f t="shared" si="81"/>
        <v>1558.6795378011136</v>
      </c>
      <c r="H395" s="13">
        <f>Arrivals!L395</f>
        <v>75</v>
      </c>
      <c r="I395" s="14">
        <f>H395*8/Settings!$B$28+Settings!$B$29</f>
        <v>6.02</v>
      </c>
      <c r="J395" s="14">
        <f t="shared" si="79"/>
        <v>1540.8163049305927</v>
      </c>
      <c r="K395" s="14">
        <f t="shared" si="82"/>
        <v>1558.6795378011136</v>
      </c>
      <c r="L395" s="14">
        <f>MOD(K395-Settings!$B$32,Settings!$B$33)</f>
        <v>118.67953780111361</v>
      </c>
      <c r="M395" s="14">
        <f>IF(L395&lt;Settings!$B$30,IF(Settings!$B$30-L395&gt;=I395,K395,K395+(Settings!$B$30-L395)+Settings!$B$31),K395+(Settings!$B$33-L395))</f>
        <v>1558.6795378011136</v>
      </c>
      <c r="N395" s="14">
        <f t="shared" si="83"/>
        <v>1564.6995378011136</v>
      </c>
      <c r="O395" s="14">
        <f t="shared" si="84"/>
        <v>35.824587398277799</v>
      </c>
      <c r="P395" s="14">
        <f t="shared" si="85"/>
        <v>5.9213545277568755</v>
      </c>
      <c r="Q395" s="14">
        <f t="shared" si="86"/>
        <v>0</v>
      </c>
      <c r="R395" s="14">
        <f t="shared" si="87"/>
        <v>0</v>
      </c>
      <c r="S395" s="14">
        <f t="shared" si="88"/>
        <v>5.9213545277568755</v>
      </c>
      <c r="T395" t="str">
        <f>IF(MOD(C395-Settings!$B$32,Settings!$B$33)&lt;Settings!$B$30,"Up","Down")</f>
        <v>Up</v>
      </c>
      <c r="U395" s="15">
        <f>IF(OR(I395&gt;Settings!$B$30,O395&gt;Settings!$B$37),0,1)</f>
        <v>1</v>
      </c>
      <c r="V395" s="15">
        <f>IF(AND(U395=1,O395&lt;=Settings!$B$36),1,0)</f>
        <v>1</v>
      </c>
    </row>
    <row r="396" spans="1:22" x14ac:dyDescent="0.25">
      <c r="A396">
        <v>4</v>
      </c>
      <c r="B396">
        <v>31</v>
      </c>
      <c r="C396" s="13">
        <f>Arrivals!F396</f>
        <v>1627.2767100408482</v>
      </c>
      <c r="D396" s="13">
        <f>Arrivals!J396</f>
        <v>2.3645209031178265</v>
      </c>
      <c r="E396" s="14">
        <f t="shared" si="78"/>
        <v>1558.6795378011136</v>
      </c>
      <c r="F396" s="14">
        <f t="shared" si="80"/>
        <v>1627.2767100408482</v>
      </c>
      <c r="G396" s="14">
        <f t="shared" si="81"/>
        <v>1629.6412309439661</v>
      </c>
      <c r="H396" s="13">
        <f>Arrivals!L396</f>
        <v>75</v>
      </c>
      <c r="I396" s="14">
        <f>H396*8/Settings!$B$28+Settings!$B$29</f>
        <v>6.02</v>
      </c>
      <c r="J396" s="14">
        <f t="shared" si="79"/>
        <v>1564.6995378011136</v>
      </c>
      <c r="K396" s="14">
        <f t="shared" si="82"/>
        <v>1629.6412309439661</v>
      </c>
      <c r="L396" s="14">
        <f>MOD(K396-Settings!$B$32,Settings!$B$33)</f>
        <v>189.64123094396609</v>
      </c>
      <c r="M396" s="14">
        <f>IF(L396&lt;Settings!$B$30,IF(Settings!$B$30-L396&gt;=I396,K396,K396+(Settings!$B$30-L396)+Settings!$B$31),K396+(Settings!$B$33-L396))</f>
        <v>1629.6412309439661</v>
      </c>
      <c r="N396" s="14">
        <f t="shared" si="83"/>
        <v>1635.6612309439661</v>
      </c>
      <c r="O396" s="14">
        <f t="shared" si="84"/>
        <v>8.3845209031178456</v>
      </c>
      <c r="P396" s="14">
        <f t="shared" si="85"/>
        <v>0</v>
      </c>
      <c r="Q396" s="14">
        <f t="shared" si="86"/>
        <v>0</v>
      </c>
      <c r="R396" s="14">
        <f t="shared" si="87"/>
        <v>0</v>
      </c>
      <c r="S396" s="14">
        <f t="shared" si="88"/>
        <v>0</v>
      </c>
      <c r="T396" t="str">
        <f>IF(MOD(C396-Settings!$B$32,Settings!$B$33)&lt;Settings!$B$30,"Up","Down")</f>
        <v>Up</v>
      </c>
      <c r="U396" s="15">
        <f>IF(OR(I396&gt;Settings!$B$30,O396&gt;Settings!$B$37),0,1)</f>
        <v>1</v>
      </c>
      <c r="V396" s="15">
        <f>IF(AND(U396=1,O396&lt;=Settings!$B$36),1,0)</f>
        <v>1</v>
      </c>
    </row>
    <row r="397" spans="1:22" x14ac:dyDescent="0.25">
      <c r="A397">
        <v>4</v>
      </c>
      <c r="B397">
        <v>32</v>
      </c>
      <c r="C397" s="13">
        <f>Arrivals!F397</f>
        <v>1751.1103359634094</v>
      </c>
      <c r="D397" s="13">
        <f>Arrivals!J397</f>
        <v>22.616567412072975</v>
      </c>
      <c r="E397" s="14">
        <f t="shared" si="78"/>
        <v>1629.6412309439661</v>
      </c>
      <c r="F397" s="14">
        <f t="shared" si="80"/>
        <v>1751.1103359634094</v>
      </c>
      <c r="G397" s="14">
        <f t="shared" si="81"/>
        <v>1773.7269033754824</v>
      </c>
      <c r="H397" s="13">
        <f>Arrivals!L397</f>
        <v>75</v>
      </c>
      <c r="I397" s="14">
        <f>H397*8/Settings!$B$28+Settings!$B$29</f>
        <v>6.02</v>
      </c>
      <c r="J397" s="14">
        <f t="shared" si="79"/>
        <v>1635.6612309439661</v>
      </c>
      <c r="K397" s="14">
        <f t="shared" si="82"/>
        <v>1773.7269033754824</v>
      </c>
      <c r="L397" s="14">
        <f>MOD(K397-Settings!$B$32,Settings!$B$33)</f>
        <v>333.72690337548238</v>
      </c>
      <c r="M397" s="14">
        <f>IF(L397&lt;Settings!$B$30,IF(Settings!$B$30-L397&gt;=I397,K397,K397+(Settings!$B$30-L397)+Settings!$B$31),K397+(Settings!$B$33-L397))</f>
        <v>1773.7269033754824</v>
      </c>
      <c r="N397" s="14">
        <f t="shared" si="83"/>
        <v>1779.7469033754824</v>
      </c>
      <c r="O397" s="14">
        <f t="shared" si="84"/>
        <v>28.636567412072964</v>
      </c>
      <c r="P397" s="14">
        <f t="shared" si="85"/>
        <v>0</v>
      </c>
      <c r="Q397" s="14">
        <f t="shared" si="86"/>
        <v>0</v>
      </c>
      <c r="R397" s="14">
        <f t="shared" si="87"/>
        <v>0</v>
      </c>
      <c r="S397" s="14">
        <f t="shared" si="88"/>
        <v>0</v>
      </c>
      <c r="T397" t="str">
        <f>IF(MOD(C397-Settings!$B$32,Settings!$B$33)&lt;Settings!$B$30,"Up","Down")</f>
        <v>Up</v>
      </c>
      <c r="U397" s="15">
        <f>IF(OR(I397&gt;Settings!$B$30,O397&gt;Settings!$B$37),0,1)</f>
        <v>1</v>
      </c>
      <c r="V397" s="15">
        <f>IF(AND(U397=1,O397&lt;=Settings!$B$36),1,0)</f>
        <v>1</v>
      </c>
    </row>
    <row r="398" spans="1:22" x14ac:dyDescent="0.25">
      <c r="A398">
        <v>4</v>
      </c>
      <c r="B398">
        <v>33</v>
      </c>
      <c r="C398" s="13">
        <f>Arrivals!F398</f>
        <v>1764.9369356975424</v>
      </c>
      <c r="D398" s="13">
        <f>Arrivals!J398</f>
        <v>7.8230612440063307</v>
      </c>
      <c r="E398" s="14">
        <f t="shared" si="78"/>
        <v>1773.7269033754824</v>
      </c>
      <c r="F398" s="14">
        <f t="shared" si="80"/>
        <v>1773.7269033754824</v>
      </c>
      <c r="G398" s="14">
        <f t="shared" si="81"/>
        <v>1781.5499646194887</v>
      </c>
      <c r="H398" s="13">
        <f>Arrivals!L398</f>
        <v>75</v>
      </c>
      <c r="I398" s="14">
        <f>H398*8/Settings!$B$28+Settings!$B$29</f>
        <v>6.02</v>
      </c>
      <c r="J398" s="14">
        <f t="shared" si="79"/>
        <v>1779.7469033754824</v>
      </c>
      <c r="K398" s="14">
        <f t="shared" si="82"/>
        <v>1781.5499646194887</v>
      </c>
      <c r="L398" s="14">
        <f>MOD(K398-Settings!$B$32,Settings!$B$33)</f>
        <v>341.54996461948872</v>
      </c>
      <c r="M398" s="14">
        <f>IF(L398&lt;Settings!$B$30,IF(Settings!$B$30-L398&gt;=I398,K398,K398+(Settings!$B$30-L398)+Settings!$B$31),K398+(Settings!$B$33-L398))</f>
        <v>1781.5499646194887</v>
      </c>
      <c r="N398" s="14">
        <f t="shared" si="83"/>
        <v>1787.5699646194887</v>
      </c>
      <c r="O398" s="14">
        <f t="shared" si="84"/>
        <v>22.633028921946334</v>
      </c>
      <c r="P398" s="14">
        <f t="shared" si="85"/>
        <v>8.7899676779400124</v>
      </c>
      <c r="Q398" s="14">
        <f t="shared" si="86"/>
        <v>0</v>
      </c>
      <c r="R398" s="14">
        <f t="shared" si="87"/>
        <v>0</v>
      </c>
      <c r="S398" s="14">
        <f t="shared" si="88"/>
        <v>8.7899676779400124</v>
      </c>
      <c r="T398" t="str">
        <f>IF(MOD(C398-Settings!$B$32,Settings!$B$33)&lt;Settings!$B$30,"Up","Down")</f>
        <v>Up</v>
      </c>
      <c r="U398" s="15">
        <f>IF(OR(I398&gt;Settings!$B$30,O398&gt;Settings!$B$37),0,1)</f>
        <v>1</v>
      </c>
      <c r="V398" s="15">
        <f>IF(AND(U398=1,O398&lt;=Settings!$B$36),1,0)</f>
        <v>1</v>
      </c>
    </row>
    <row r="399" spans="1:22" x14ac:dyDescent="0.25">
      <c r="A399">
        <v>4</v>
      </c>
      <c r="B399">
        <v>34</v>
      </c>
      <c r="C399" s="13">
        <f>Arrivals!F399</f>
        <v>1777.7674114483686</v>
      </c>
      <c r="D399" s="13">
        <f>Arrivals!J399</f>
        <v>20.718138161140111</v>
      </c>
      <c r="E399" s="14">
        <f t="shared" ref="E399:E430" si="89">G398</f>
        <v>1781.5499646194887</v>
      </c>
      <c r="F399" s="14">
        <f t="shared" si="80"/>
        <v>1781.5499646194887</v>
      </c>
      <c r="G399" s="14">
        <f t="shared" si="81"/>
        <v>1802.2681027806289</v>
      </c>
      <c r="H399" s="13">
        <f>Arrivals!L399</f>
        <v>75</v>
      </c>
      <c r="I399" s="14">
        <f>H399*8/Settings!$B$28+Settings!$B$29</f>
        <v>6.02</v>
      </c>
      <c r="J399" s="14">
        <f t="shared" ref="J399:J430" si="90">N398</f>
        <v>1787.5699646194887</v>
      </c>
      <c r="K399" s="14">
        <f t="shared" si="82"/>
        <v>1802.2681027806289</v>
      </c>
      <c r="L399" s="14">
        <f>MOD(K399-Settings!$B$32,Settings!$B$33)</f>
        <v>362.26810278062885</v>
      </c>
      <c r="M399" s="14">
        <f>IF(L399&lt;Settings!$B$30,IF(Settings!$B$30-L399&gt;=I399,K399,K399+(Settings!$B$30-L399)+Settings!$B$31),K399+(Settings!$B$33-L399))</f>
        <v>1802.2681027806289</v>
      </c>
      <c r="N399" s="14">
        <f t="shared" si="83"/>
        <v>1808.2881027806288</v>
      </c>
      <c r="O399" s="14">
        <f t="shared" si="84"/>
        <v>30.520691332260185</v>
      </c>
      <c r="P399" s="14">
        <f t="shared" si="85"/>
        <v>3.7825531711200711</v>
      </c>
      <c r="Q399" s="14">
        <f t="shared" si="86"/>
        <v>0</v>
      </c>
      <c r="R399" s="14">
        <f t="shared" si="87"/>
        <v>0</v>
      </c>
      <c r="S399" s="14">
        <f t="shared" si="88"/>
        <v>3.7825531711200711</v>
      </c>
      <c r="T399" t="str">
        <f>IF(MOD(C399-Settings!$B$32,Settings!$B$33)&lt;Settings!$B$30,"Up","Down")</f>
        <v>Up</v>
      </c>
      <c r="U399" s="15">
        <f>IF(OR(I399&gt;Settings!$B$30,O399&gt;Settings!$B$37),0,1)</f>
        <v>1</v>
      </c>
      <c r="V399" s="15">
        <f>IF(AND(U399=1,O399&lt;=Settings!$B$36),1,0)</f>
        <v>1</v>
      </c>
    </row>
    <row r="400" spans="1:22" x14ac:dyDescent="0.25">
      <c r="A400">
        <v>4</v>
      </c>
      <c r="B400">
        <v>35</v>
      </c>
      <c r="C400" s="13">
        <f>Arrivals!F400</f>
        <v>1858.9613781104504</v>
      </c>
      <c r="D400" s="13">
        <f>Arrivals!J400</f>
        <v>41.458633058713367</v>
      </c>
      <c r="E400" s="14">
        <f t="shared" si="89"/>
        <v>1802.2681027806289</v>
      </c>
      <c r="F400" s="14">
        <f t="shared" si="80"/>
        <v>1858.9613781104504</v>
      </c>
      <c r="G400" s="14">
        <f t="shared" si="81"/>
        <v>1900.4200111691637</v>
      </c>
      <c r="H400" s="13">
        <f>Arrivals!L400</f>
        <v>75</v>
      </c>
      <c r="I400" s="14">
        <f>H400*8/Settings!$B$28+Settings!$B$29</f>
        <v>6.02</v>
      </c>
      <c r="J400" s="14">
        <f t="shared" si="90"/>
        <v>1808.2881027806288</v>
      </c>
      <c r="K400" s="14">
        <f t="shared" si="82"/>
        <v>1900.4200111691637</v>
      </c>
      <c r="L400" s="14">
        <f>MOD(K400-Settings!$B$32,Settings!$B$33)</f>
        <v>460.42001116916367</v>
      </c>
      <c r="M400" s="14">
        <f>IF(L400&lt;Settings!$B$30,IF(Settings!$B$30-L400&gt;=I400,K400,K400+(Settings!$B$30-L400)+Settings!$B$31),K400+(Settings!$B$33-L400))</f>
        <v>1900.4200111691637</v>
      </c>
      <c r="N400" s="14">
        <f t="shared" si="83"/>
        <v>1906.4400111691637</v>
      </c>
      <c r="O400" s="14">
        <f t="shared" si="84"/>
        <v>47.478633058713285</v>
      </c>
      <c r="P400" s="14">
        <f t="shared" si="85"/>
        <v>0</v>
      </c>
      <c r="Q400" s="14">
        <f t="shared" si="86"/>
        <v>0</v>
      </c>
      <c r="R400" s="14">
        <f t="shared" si="87"/>
        <v>0</v>
      </c>
      <c r="S400" s="14">
        <f t="shared" si="88"/>
        <v>0</v>
      </c>
      <c r="T400" t="str">
        <f>IF(MOD(C400-Settings!$B$32,Settings!$B$33)&lt;Settings!$B$30,"Up","Down")</f>
        <v>Up</v>
      </c>
      <c r="U400" s="15">
        <f>IF(OR(I400&gt;Settings!$B$30,O400&gt;Settings!$B$37),0,1)</f>
        <v>1</v>
      </c>
      <c r="V400" s="15">
        <f>IF(AND(U400=1,O400&lt;=Settings!$B$36),1,0)</f>
        <v>1</v>
      </c>
    </row>
    <row r="401" spans="1:22" x14ac:dyDescent="0.25">
      <c r="A401">
        <v>4</v>
      </c>
      <c r="B401">
        <v>36</v>
      </c>
      <c r="C401" s="13">
        <f>Arrivals!F401</f>
        <v>1859.6598622995457</v>
      </c>
      <c r="D401" s="13">
        <f>Arrivals!J401</f>
        <v>0.63698548544449485</v>
      </c>
      <c r="E401" s="14">
        <f t="shared" si="89"/>
        <v>1900.4200111691637</v>
      </c>
      <c r="F401" s="14">
        <f t="shared" si="80"/>
        <v>1900.4200111691637</v>
      </c>
      <c r="G401" s="14">
        <f t="shared" si="81"/>
        <v>1901.0569966546082</v>
      </c>
      <c r="H401" s="13">
        <f>Arrivals!L401</f>
        <v>75</v>
      </c>
      <c r="I401" s="14">
        <f>H401*8/Settings!$B$28+Settings!$B$29</f>
        <v>6.02</v>
      </c>
      <c r="J401" s="14">
        <f t="shared" si="90"/>
        <v>1906.4400111691637</v>
      </c>
      <c r="K401" s="14">
        <f t="shared" si="82"/>
        <v>1906.4400111691637</v>
      </c>
      <c r="L401" s="14">
        <f>MOD(K401-Settings!$B$32,Settings!$B$33)</f>
        <v>466.44001116916365</v>
      </c>
      <c r="M401" s="14">
        <f>IF(L401&lt;Settings!$B$30,IF(Settings!$B$30-L401&gt;=I401,K401,K401+(Settings!$B$30-L401)+Settings!$B$31),K401+(Settings!$B$33-L401))</f>
        <v>1906.4400111691637</v>
      </c>
      <c r="N401" s="14">
        <f t="shared" si="83"/>
        <v>1912.4600111691636</v>
      </c>
      <c r="O401" s="14">
        <f t="shared" si="84"/>
        <v>52.800148869617942</v>
      </c>
      <c r="P401" s="14">
        <f t="shared" si="85"/>
        <v>40.760148869617979</v>
      </c>
      <c r="Q401" s="14">
        <f t="shared" si="86"/>
        <v>5.383014514555498</v>
      </c>
      <c r="R401" s="14">
        <f t="shared" si="87"/>
        <v>0</v>
      </c>
      <c r="S401" s="14">
        <f t="shared" si="88"/>
        <v>46.143163384173477</v>
      </c>
      <c r="T401" t="str">
        <f>IF(MOD(C401-Settings!$B$32,Settings!$B$33)&lt;Settings!$B$30,"Up","Down")</f>
        <v>Up</v>
      </c>
      <c r="U401" s="15">
        <f>IF(OR(I401&gt;Settings!$B$30,O401&gt;Settings!$B$37),0,1)</f>
        <v>1</v>
      </c>
      <c r="V401" s="15">
        <f>IF(AND(U401=1,O401&lt;=Settings!$B$36),1,0)</f>
        <v>1</v>
      </c>
    </row>
    <row r="402" spans="1:22" x14ac:dyDescent="0.25">
      <c r="A402">
        <v>4</v>
      </c>
      <c r="B402">
        <v>37</v>
      </c>
      <c r="C402" s="13">
        <f>Arrivals!F402</f>
        <v>1904.0248863372728</v>
      </c>
      <c r="D402" s="13">
        <f>Arrivals!J402</f>
        <v>26.067340937575516</v>
      </c>
      <c r="E402" s="14">
        <f t="shared" si="89"/>
        <v>1901.0569966546082</v>
      </c>
      <c r="F402" s="14">
        <f t="shared" si="80"/>
        <v>1904.0248863372728</v>
      </c>
      <c r="G402" s="14">
        <f t="shared" si="81"/>
        <v>1930.0922272748483</v>
      </c>
      <c r="H402" s="13">
        <f>Arrivals!L402</f>
        <v>75</v>
      </c>
      <c r="I402" s="14">
        <f>H402*8/Settings!$B$28+Settings!$B$29</f>
        <v>6.02</v>
      </c>
      <c r="J402" s="14">
        <f t="shared" si="90"/>
        <v>1912.4600111691636</v>
      </c>
      <c r="K402" s="14">
        <f t="shared" si="82"/>
        <v>1930.0922272748483</v>
      </c>
      <c r="L402" s="14">
        <f>MOD(K402-Settings!$B$32,Settings!$B$33)</f>
        <v>490.09222727484826</v>
      </c>
      <c r="M402" s="14">
        <f>IF(L402&lt;Settings!$B$30,IF(Settings!$B$30-L402&gt;=I402,K402,K402+(Settings!$B$30-L402)+Settings!$B$31),K402+(Settings!$B$33-L402))</f>
        <v>1930.0922272748483</v>
      </c>
      <c r="N402" s="14">
        <f t="shared" si="83"/>
        <v>1936.1122272748482</v>
      </c>
      <c r="O402" s="14">
        <f t="shared" si="84"/>
        <v>32.087340937575391</v>
      </c>
      <c r="P402" s="14">
        <f t="shared" si="85"/>
        <v>0</v>
      </c>
      <c r="Q402" s="14">
        <f t="shared" si="86"/>
        <v>0</v>
      </c>
      <c r="R402" s="14">
        <f t="shared" si="87"/>
        <v>0</v>
      </c>
      <c r="S402" s="14">
        <f t="shared" si="88"/>
        <v>0</v>
      </c>
      <c r="T402" t="str">
        <f>IF(MOD(C402-Settings!$B$32,Settings!$B$33)&lt;Settings!$B$30,"Up","Down")</f>
        <v>Up</v>
      </c>
      <c r="U402" s="15">
        <f>IF(OR(I402&gt;Settings!$B$30,O402&gt;Settings!$B$37),0,1)</f>
        <v>1</v>
      </c>
      <c r="V402" s="15">
        <f>IF(AND(U402=1,O402&lt;=Settings!$B$36),1,0)</f>
        <v>1</v>
      </c>
    </row>
    <row r="403" spans="1:22" x14ac:dyDescent="0.25">
      <c r="A403">
        <v>4</v>
      </c>
      <c r="B403">
        <v>38</v>
      </c>
      <c r="C403" s="13">
        <f>Arrivals!F403</f>
        <v>1942.1863531012116</v>
      </c>
      <c r="D403" s="13">
        <f>Arrivals!J403</f>
        <v>5.8150510017455677</v>
      </c>
      <c r="E403" s="14">
        <f t="shared" si="89"/>
        <v>1930.0922272748483</v>
      </c>
      <c r="F403" s="14">
        <f t="shared" si="80"/>
        <v>1942.1863531012116</v>
      </c>
      <c r="G403" s="14">
        <f t="shared" si="81"/>
        <v>1948.0014041029572</v>
      </c>
      <c r="H403" s="13">
        <f>Arrivals!L403</f>
        <v>75</v>
      </c>
      <c r="I403" s="14">
        <f>H403*8/Settings!$B$28+Settings!$B$29</f>
        <v>6.02</v>
      </c>
      <c r="J403" s="14">
        <f t="shared" si="90"/>
        <v>1936.1122272748482</v>
      </c>
      <c r="K403" s="14">
        <f t="shared" si="82"/>
        <v>1948.0014041029572</v>
      </c>
      <c r="L403" s="14">
        <f>MOD(K403-Settings!$B$32,Settings!$B$33)</f>
        <v>508.00140410295717</v>
      </c>
      <c r="M403" s="14">
        <f>IF(L403&lt;Settings!$B$30,IF(Settings!$B$30-L403&gt;=I403,K403,K403+(Settings!$B$30-L403)+Settings!$B$31),K403+(Settings!$B$33-L403))</f>
        <v>1948.0014041029572</v>
      </c>
      <c r="N403" s="14">
        <f t="shared" si="83"/>
        <v>1954.0214041029571</v>
      </c>
      <c r="O403" s="14">
        <f t="shared" si="84"/>
        <v>11.835051001745569</v>
      </c>
      <c r="P403" s="14">
        <f t="shared" si="85"/>
        <v>0</v>
      </c>
      <c r="Q403" s="14">
        <f t="shared" si="86"/>
        <v>0</v>
      </c>
      <c r="R403" s="14">
        <f t="shared" si="87"/>
        <v>0</v>
      </c>
      <c r="S403" s="14">
        <f t="shared" si="88"/>
        <v>0</v>
      </c>
      <c r="T403" t="str">
        <f>IF(MOD(C403-Settings!$B$32,Settings!$B$33)&lt;Settings!$B$30,"Up","Down")</f>
        <v>Up</v>
      </c>
      <c r="U403" s="15">
        <f>IF(OR(I403&gt;Settings!$B$30,O403&gt;Settings!$B$37),0,1)</f>
        <v>1</v>
      </c>
      <c r="V403" s="15">
        <f>IF(AND(U403=1,O403&lt;=Settings!$B$36),1,0)</f>
        <v>1</v>
      </c>
    </row>
    <row r="404" spans="1:22" x14ac:dyDescent="0.25">
      <c r="A404">
        <v>4</v>
      </c>
      <c r="B404">
        <v>39</v>
      </c>
      <c r="C404" s="13">
        <f>Arrivals!F404</f>
        <v>1983.0515784236688</v>
      </c>
      <c r="D404" s="13">
        <f>Arrivals!J404</f>
        <v>14.798276656942082</v>
      </c>
      <c r="E404" s="14">
        <f t="shared" si="89"/>
        <v>1948.0014041029572</v>
      </c>
      <c r="F404" s="14">
        <f t="shared" si="80"/>
        <v>1983.0515784236688</v>
      </c>
      <c r="G404" s="14">
        <f t="shared" si="81"/>
        <v>1997.849855080611</v>
      </c>
      <c r="H404" s="13">
        <f>Arrivals!L404</f>
        <v>75</v>
      </c>
      <c r="I404" s="14">
        <f>H404*8/Settings!$B$28+Settings!$B$29</f>
        <v>6.02</v>
      </c>
      <c r="J404" s="14">
        <f t="shared" si="90"/>
        <v>1954.0214041029571</v>
      </c>
      <c r="K404" s="14">
        <f t="shared" si="82"/>
        <v>1997.849855080611</v>
      </c>
      <c r="L404" s="14">
        <f>MOD(K404-Settings!$B$32,Settings!$B$33)</f>
        <v>557.84985508061095</v>
      </c>
      <c r="M404" s="14">
        <f>IF(L404&lt;Settings!$B$30,IF(Settings!$B$30-L404&gt;=I404,K404,K404+(Settings!$B$30-L404)+Settings!$B$31),K404+(Settings!$B$33-L404))</f>
        <v>1997.849855080611</v>
      </c>
      <c r="N404" s="14">
        <f t="shared" si="83"/>
        <v>2003.8698550806109</v>
      </c>
      <c r="O404" s="14">
        <f t="shared" si="84"/>
        <v>20.818276656942089</v>
      </c>
      <c r="P404" s="14">
        <f t="shared" si="85"/>
        <v>0</v>
      </c>
      <c r="Q404" s="14">
        <f t="shared" si="86"/>
        <v>0</v>
      </c>
      <c r="R404" s="14">
        <f t="shared" si="87"/>
        <v>0</v>
      </c>
      <c r="S404" s="14">
        <f t="shared" si="88"/>
        <v>0</v>
      </c>
      <c r="T404" t="str">
        <f>IF(MOD(C404-Settings!$B$32,Settings!$B$33)&lt;Settings!$B$30,"Up","Down")</f>
        <v>Up</v>
      </c>
      <c r="U404" s="15">
        <f>IF(OR(I404&gt;Settings!$B$30,O404&gt;Settings!$B$37),0,1)</f>
        <v>1</v>
      </c>
      <c r="V404" s="15">
        <f>IF(AND(U404=1,O404&lt;=Settings!$B$36),1,0)</f>
        <v>1</v>
      </c>
    </row>
    <row r="405" spans="1:22" x14ac:dyDescent="0.25">
      <c r="A405">
        <v>4</v>
      </c>
      <c r="B405">
        <v>40</v>
      </c>
      <c r="C405" s="13">
        <f>Arrivals!F405</f>
        <v>2029.5686118242688</v>
      </c>
      <c r="D405" s="13">
        <f>Arrivals!J405</f>
        <v>1.0448078106690555</v>
      </c>
      <c r="E405" s="14">
        <f t="shared" si="89"/>
        <v>1997.849855080611</v>
      </c>
      <c r="F405" s="14">
        <f t="shared" si="80"/>
        <v>2029.5686118242688</v>
      </c>
      <c r="G405" s="14">
        <f t="shared" si="81"/>
        <v>2030.6134196349378</v>
      </c>
      <c r="H405" s="13">
        <f>Arrivals!L405</f>
        <v>75</v>
      </c>
      <c r="I405" s="14">
        <f>H405*8/Settings!$B$28+Settings!$B$29</f>
        <v>6.02</v>
      </c>
      <c r="J405" s="14">
        <f t="shared" si="90"/>
        <v>2003.8698550806109</v>
      </c>
      <c r="K405" s="14">
        <f t="shared" si="82"/>
        <v>2030.6134196349378</v>
      </c>
      <c r="L405" s="14">
        <f>MOD(K405-Settings!$B$32,Settings!$B$33)</f>
        <v>590.61341963493783</v>
      </c>
      <c r="M405" s="14">
        <f>IF(L405&lt;Settings!$B$30,IF(Settings!$B$30-L405&gt;=I405,K405,K405+(Settings!$B$30-L405)+Settings!$B$31),K405+(Settings!$B$33-L405))</f>
        <v>2030.6134196349378</v>
      </c>
      <c r="N405" s="14">
        <f t="shared" si="83"/>
        <v>2036.6334196349378</v>
      </c>
      <c r="O405" s="14">
        <f t="shared" si="84"/>
        <v>7.0648078106689809</v>
      </c>
      <c r="P405" s="14">
        <f t="shared" si="85"/>
        <v>0</v>
      </c>
      <c r="Q405" s="14">
        <f t="shared" si="86"/>
        <v>0</v>
      </c>
      <c r="R405" s="14">
        <f t="shared" si="87"/>
        <v>0</v>
      </c>
      <c r="S405" s="14">
        <f t="shared" si="88"/>
        <v>0</v>
      </c>
      <c r="T405" t="str">
        <f>IF(MOD(C405-Settings!$B$32,Settings!$B$33)&lt;Settings!$B$30,"Up","Down")</f>
        <v>Up</v>
      </c>
      <c r="U405" s="15">
        <f>IF(OR(I405&gt;Settings!$B$30,O405&gt;Settings!$B$37),0,1)</f>
        <v>1</v>
      </c>
      <c r="V405" s="15">
        <f>IF(AND(U405=1,O405&lt;=Settings!$B$36),1,0)</f>
        <v>1</v>
      </c>
    </row>
    <row r="406" spans="1:22" x14ac:dyDescent="0.25">
      <c r="A406">
        <v>4</v>
      </c>
      <c r="B406">
        <v>41</v>
      </c>
      <c r="C406" s="13">
        <f>Arrivals!F406</f>
        <v>2039.2784578875949</v>
      </c>
      <c r="D406" s="13">
        <f>Arrivals!J406</f>
        <v>7.0687523423021617</v>
      </c>
      <c r="E406" s="14">
        <f t="shared" si="89"/>
        <v>2030.6134196349378</v>
      </c>
      <c r="F406" s="14">
        <f t="shared" si="80"/>
        <v>2039.2784578875949</v>
      </c>
      <c r="G406" s="14">
        <f t="shared" si="81"/>
        <v>2046.347210229897</v>
      </c>
      <c r="H406" s="13">
        <f>Arrivals!L406</f>
        <v>75</v>
      </c>
      <c r="I406" s="14">
        <f>H406*8/Settings!$B$28+Settings!$B$29</f>
        <v>6.02</v>
      </c>
      <c r="J406" s="14">
        <f t="shared" si="90"/>
        <v>2036.6334196349378</v>
      </c>
      <c r="K406" s="14">
        <f t="shared" si="82"/>
        <v>2046.347210229897</v>
      </c>
      <c r="L406" s="14">
        <f>MOD(K406-Settings!$B$32,Settings!$B$33)</f>
        <v>606.34721022989697</v>
      </c>
      <c r="M406" s="14">
        <f>IF(L406&lt;Settings!$B$30,IF(Settings!$B$30-L406&gt;=I406,K406,K406+(Settings!$B$30-L406)+Settings!$B$31),K406+(Settings!$B$33-L406))</f>
        <v>2160</v>
      </c>
      <c r="N406" s="14">
        <f t="shared" si="83"/>
        <v>2166.02</v>
      </c>
      <c r="O406" s="14">
        <f t="shared" si="84"/>
        <v>126.74154211240511</v>
      </c>
      <c r="P406" s="14">
        <f t="shared" si="85"/>
        <v>0</v>
      </c>
      <c r="Q406" s="14">
        <f t="shared" si="86"/>
        <v>0</v>
      </c>
      <c r="R406" s="14">
        <f t="shared" si="87"/>
        <v>113.65278977010303</v>
      </c>
      <c r="S406" s="14">
        <f t="shared" si="88"/>
        <v>113.65278977010303</v>
      </c>
      <c r="T406" t="str">
        <f>IF(MOD(C406-Settings!$B$32,Settings!$B$33)&lt;Settings!$B$30,"Up","Down")</f>
        <v>Up</v>
      </c>
      <c r="U406" s="15">
        <f>IF(OR(I406&gt;Settings!$B$30,O406&gt;Settings!$B$37),0,1)</f>
        <v>1</v>
      </c>
      <c r="V406" s="15">
        <f>IF(AND(U406=1,O406&lt;=Settings!$B$36),1,0)</f>
        <v>0</v>
      </c>
    </row>
    <row r="407" spans="1:22" x14ac:dyDescent="0.25">
      <c r="A407">
        <v>4</v>
      </c>
      <c r="B407">
        <v>42</v>
      </c>
      <c r="C407" s="13">
        <f>Arrivals!F407</f>
        <v>2053.8464742493452</v>
      </c>
      <c r="D407" s="13">
        <f>Arrivals!J407</f>
        <v>13.852964986017156</v>
      </c>
      <c r="E407" s="14">
        <f t="shared" si="89"/>
        <v>2046.347210229897</v>
      </c>
      <c r="F407" s="14">
        <f t="shared" si="80"/>
        <v>2053.8464742493452</v>
      </c>
      <c r="G407" s="14">
        <f t="shared" si="81"/>
        <v>2067.6994392353622</v>
      </c>
      <c r="H407" s="13">
        <f>Arrivals!L407</f>
        <v>75</v>
      </c>
      <c r="I407" s="14">
        <f>H407*8/Settings!$B$28+Settings!$B$29</f>
        <v>6.02</v>
      </c>
      <c r="J407" s="14">
        <f t="shared" si="90"/>
        <v>2166.02</v>
      </c>
      <c r="K407" s="14">
        <f t="shared" si="82"/>
        <v>2166.02</v>
      </c>
      <c r="L407" s="14">
        <f>MOD(K407-Settings!$B$32,Settings!$B$33)</f>
        <v>6.0199999999999818</v>
      </c>
      <c r="M407" s="14">
        <f>IF(L407&lt;Settings!$B$30,IF(Settings!$B$30-L407&gt;=I407,K407,K407+(Settings!$B$30-L407)+Settings!$B$31),K407+(Settings!$B$33-L407))</f>
        <v>2166.02</v>
      </c>
      <c r="N407" s="14">
        <f t="shared" si="83"/>
        <v>2172.04</v>
      </c>
      <c r="O407" s="14">
        <f t="shared" si="84"/>
        <v>118.19352575065477</v>
      </c>
      <c r="P407" s="14">
        <f t="shared" si="85"/>
        <v>0</v>
      </c>
      <c r="Q407" s="14">
        <f t="shared" si="86"/>
        <v>98.320560764637776</v>
      </c>
      <c r="R407" s="14">
        <f t="shared" si="87"/>
        <v>0</v>
      </c>
      <c r="S407" s="14">
        <f t="shared" si="88"/>
        <v>98.320560764637776</v>
      </c>
      <c r="T407" t="str">
        <f>IF(MOD(C407-Settings!$B$32,Settings!$B$33)&lt;Settings!$B$30,"Up","Down")</f>
        <v>Down</v>
      </c>
      <c r="U407" s="15">
        <f>IF(OR(I407&gt;Settings!$B$30,O407&gt;Settings!$B$37),0,1)</f>
        <v>1</v>
      </c>
      <c r="V407" s="15">
        <f>IF(AND(U407=1,O407&lt;=Settings!$B$36),1,0)</f>
        <v>1</v>
      </c>
    </row>
    <row r="408" spans="1:22" x14ac:dyDescent="0.25">
      <c r="A408">
        <v>4</v>
      </c>
      <c r="B408">
        <v>43</v>
      </c>
      <c r="C408" s="13">
        <f>Arrivals!F408</f>
        <v>2061.2273553882337</v>
      </c>
      <c r="D408" s="13">
        <f>Arrivals!J408</f>
        <v>15.394736299962652</v>
      </c>
      <c r="E408" s="14">
        <f t="shared" si="89"/>
        <v>2067.6994392353622</v>
      </c>
      <c r="F408" s="14">
        <f t="shared" si="80"/>
        <v>2067.6994392353622</v>
      </c>
      <c r="G408" s="14">
        <f t="shared" si="81"/>
        <v>2083.0941755353247</v>
      </c>
      <c r="H408" s="13">
        <f>Arrivals!L408</f>
        <v>75</v>
      </c>
      <c r="I408" s="14">
        <f>H408*8/Settings!$B$28+Settings!$B$29</f>
        <v>6.02</v>
      </c>
      <c r="J408" s="14">
        <f t="shared" si="90"/>
        <v>2172.04</v>
      </c>
      <c r="K408" s="14">
        <f t="shared" si="82"/>
        <v>2172.04</v>
      </c>
      <c r="L408" s="14">
        <f>MOD(K408-Settings!$B$32,Settings!$B$33)</f>
        <v>12.039999999999964</v>
      </c>
      <c r="M408" s="14">
        <f>IF(L408&lt;Settings!$B$30,IF(Settings!$B$30-L408&gt;=I408,K408,K408+(Settings!$B$30-L408)+Settings!$B$31),K408+(Settings!$B$33-L408))</f>
        <v>2172.04</v>
      </c>
      <c r="N408" s="14">
        <f t="shared" si="83"/>
        <v>2178.06</v>
      </c>
      <c r="O408" s="14">
        <f t="shared" si="84"/>
        <v>116.83264461176623</v>
      </c>
      <c r="P408" s="14">
        <f t="shared" si="85"/>
        <v>6.4720838471284878</v>
      </c>
      <c r="Q408" s="14">
        <f t="shared" si="86"/>
        <v>88.945824464675297</v>
      </c>
      <c r="R408" s="14">
        <f t="shared" si="87"/>
        <v>0</v>
      </c>
      <c r="S408" s="14">
        <f t="shared" si="88"/>
        <v>95.417908311803785</v>
      </c>
      <c r="T408" t="str">
        <f>IF(MOD(C408-Settings!$B$32,Settings!$B$33)&lt;Settings!$B$30,"Up","Down")</f>
        <v>Down</v>
      </c>
      <c r="U408" s="15">
        <f>IF(OR(I408&gt;Settings!$B$30,O408&gt;Settings!$B$37),0,1)</f>
        <v>1</v>
      </c>
      <c r="V408" s="15">
        <f>IF(AND(U408=1,O408&lt;=Settings!$B$36),1,0)</f>
        <v>1</v>
      </c>
    </row>
    <row r="409" spans="1:22" x14ac:dyDescent="0.25">
      <c r="A409">
        <v>4</v>
      </c>
      <c r="B409">
        <v>44</v>
      </c>
      <c r="C409" s="13">
        <f>Arrivals!F409</f>
        <v>2091.7647165240182</v>
      </c>
      <c r="D409" s="13">
        <f>Arrivals!J409</f>
        <v>9.1717979536918737</v>
      </c>
      <c r="E409" s="14">
        <f t="shared" si="89"/>
        <v>2083.0941755353247</v>
      </c>
      <c r="F409" s="14">
        <f t="shared" si="80"/>
        <v>2091.7647165240182</v>
      </c>
      <c r="G409" s="14">
        <f t="shared" si="81"/>
        <v>2100.9365144777103</v>
      </c>
      <c r="H409" s="13">
        <f>Arrivals!L409</f>
        <v>75</v>
      </c>
      <c r="I409" s="14">
        <f>H409*8/Settings!$B$28+Settings!$B$29</f>
        <v>6.02</v>
      </c>
      <c r="J409" s="14">
        <f t="shared" si="90"/>
        <v>2178.06</v>
      </c>
      <c r="K409" s="14">
        <f t="shared" si="82"/>
        <v>2178.06</v>
      </c>
      <c r="L409" s="14">
        <f>MOD(K409-Settings!$B$32,Settings!$B$33)</f>
        <v>18.059999999999945</v>
      </c>
      <c r="M409" s="14">
        <f>IF(L409&lt;Settings!$B$30,IF(Settings!$B$30-L409&gt;=I409,K409,K409+(Settings!$B$30-L409)+Settings!$B$31),K409+(Settings!$B$33-L409))</f>
        <v>2178.06</v>
      </c>
      <c r="N409" s="14">
        <f t="shared" si="83"/>
        <v>2184.08</v>
      </c>
      <c r="O409" s="14">
        <f t="shared" si="84"/>
        <v>92.315283475981687</v>
      </c>
      <c r="P409" s="14">
        <f t="shared" si="85"/>
        <v>0</v>
      </c>
      <c r="Q409" s="14">
        <f t="shared" si="86"/>
        <v>77.123485522289684</v>
      </c>
      <c r="R409" s="14">
        <f t="shared" si="87"/>
        <v>0</v>
      </c>
      <c r="S409" s="14">
        <f t="shared" si="88"/>
        <v>77.123485522289684</v>
      </c>
      <c r="T409" t="str">
        <f>IF(MOD(C409-Settings!$B$32,Settings!$B$33)&lt;Settings!$B$30,"Up","Down")</f>
        <v>Down</v>
      </c>
      <c r="U409" s="15">
        <f>IF(OR(I409&gt;Settings!$B$30,O409&gt;Settings!$B$37),0,1)</f>
        <v>1</v>
      </c>
      <c r="V409" s="15">
        <f>IF(AND(U409=1,O409&lt;=Settings!$B$36),1,0)</f>
        <v>1</v>
      </c>
    </row>
    <row r="410" spans="1:22" x14ac:dyDescent="0.25">
      <c r="A410">
        <v>4</v>
      </c>
      <c r="B410">
        <v>45</v>
      </c>
      <c r="C410" s="13">
        <f>Arrivals!F410</f>
        <v>2250.3811249744285</v>
      </c>
      <c r="D410" s="13">
        <f>Arrivals!J410</f>
        <v>18.456675448719938</v>
      </c>
      <c r="E410" s="14">
        <f t="shared" si="89"/>
        <v>2100.9365144777103</v>
      </c>
      <c r="F410" s="14">
        <f t="shared" si="80"/>
        <v>2250.3811249744285</v>
      </c>
      <c r="G410" s="14">
        <f t="shared" si="81"/>
        <v>2268.8378004231486</v>
      </c>
      <c r="H410" s="13">
        <f>Arrivals!L410</f>
        <v>75</v>
      </c>
      <c r="I410" s="14">
        <f>H410*8/Settings!$B$28+Settings!$B$29</f>
        <v>6.02</v>
      </c>
      <c r="J410" s="14">
        <f t="shared" si="90"/>
        <v>2184.08</v>
      </c>
      <c r="K410" s="14">
        <f t="shared" si="82"/>
        <v>2268.8378004231486</v>
      </c>
      <c r="L410" s="14">
        <f>MOD(K410-Settings!$B$32,Settings!$B$33)</f>
        <v>108.83780042314856</v>
      </c>
      <c r="M410" s="14">
        <f>IF(L410&lt;Settings!$B$30,IF(Settings!$B$30-L410&gt;=I410,K410,K410+(Settings!$B$30-L410)+Settings!$B$31),K410+(Settings!$B$33-L410))</f>
        <v>2268.8378004231486</v>
      </c>
      <c r="N410" s="14">
        <f t="shared" si="83"/>
        <v>2274.8578004231485</v>
      </c>
      <c r="O410" s="14">
        <f t="shared" si="84"/>
        <v>24.476675448720016</v>
      </c>
      <c r="P410" s="14">
        <f t="shared" si="85"/>
        <v>0</v>
      </c>
      <c r="Q410" s="14">
        <f t="shared" si="86"/>
        <v>0</v>
      </c>
      <c r="R410" s="14">
        <f t="shared" si="87"/>
        <v>0</v>
      </c>
      <c r="S410" s="14">
        <f t="shared" si="88"/>
        <v>0</v>
      </c>
      <c r="T410" t="str">
        <f>IF(MOD(C410-Settings!$B$32,Settings!$B$33)&lt;Settings!$B$30,"Up","Down")</f>
        <v>Up</v>
      </c>
      <c r="U410" s="15">
        <f>IF(OR(I410&gt;Settings!$B$30,O410&gt;Settings!$B$37),0,1)</f>
        <v>1</v>
      </c>
      <c r="V410" s="15">
        <f>IF(AND(U410=1,O410&lt;=Settings!$B$36),1,0)</f>
        <v>1</v>
      </c>
    </row>
    <row r="411" spans="1:22" x14ac:dyDescent="0.25">
      <c r="A411">
        <v>4</v>
      </c>
      <c r="B411">
        <v>46</v>
      </c>
      <c r="C411" s="13">
        <f>Arrivals!F411</f>
        <v>2429.2237107075998</v>
      </c>
      <c r="D411" s="13">
        <f>Arrivals!J411</f>
        <v>26.124181589552808</v>
      </c>
      <c r="E411" s="14">
        <f t="shared" si="89"/>
        <v>2268.8378004231486</v>
      </c>
      <c r="F411" s="14">
        <f t="shared" si="80"/>
        <v>2429.2237107075998</v>
      </c>
      <c r="G411" s="14">
        <f t="shared" si="81"/>
        <v>2455.3478922971526</v>
      </c>
      <c r="H411" s="13">
        <f>Arrivals!L411</f>
        <v>75</v>
      </c>
      <c r="I411" s="14">
        <f>H411*8/Settings!$B$28+Settings!$B$29</f>
        <v>6.02</v>
      </c>
      <c r="J411" s="14">
        <f t="shared" si="90"/>
        <v>2274.8578004231485</v>
      </c>
      <c r="K411" s="14">
        <f t="shared" si="82"/>
        <v>2455.3478922971526</v>
      </c>
      <c r="L411" s="14">
        <f>MOD(K411-Settings!$B$32,Settings!$B$33)</f>
        <v>295.34789229715261</v>
      </c>
      <c r="M411" s="14">
        <f>IF(L411&lt;Settings!$B$30,IF(Settings!$B$30-L411&gt;=I411,K411,K411+(Settings!$B$30-L411)+Settings!$B$31),K411+(Settings!$B$33-L411))</f>
        <v>2455.3478922971526</v>
      </c>
      <c r="N411" s="14">
        <f t="shared" si="83"/>
        <v>2461.3678922971526</v>
      </c>
      <c r="O411" s="14">
        <f t="shared" si="84"/>
        <v>32.144181589552772</v>
      </c>
      <c r="P411" s="14">
        <f t="shared" si="85"/>
        <v>0</v>
      </c>
      <c r="Q411" s="14">
        <f t="shared" si="86"/>
        <v>0</v>
      </c>
      <c r="R411" s="14">
        <f t="shared" si="87"/>
        <v>0</v>
      </c>
      <c r="S411" s="14">
        <f t="shared" si="88"/>
        <v>0</v>
      </c>
      <c r="T411" t="str">
        <f>IF(MOD(C411-Settings!$B$32,Settings!$B$33)&lt;Settings!$B$30,"Up","Down")</f>
        <v>Up</v>
      </c>
      <c r="U411" s="15">
        <f>IF(OR(I411&gt;Settings!$B$30,O411&gt;Settings!$B$37),0,1)</f>
        <v>1</v>
      </c>
      <c r="V411" s="15">
        <f>IF(AND(U411=1,O411&lt;=Settings!$B$36),1,0)</f>
        <v>1</v>
      </c>
    </row>
    <row r="412" spans="1:22" x14ac:dyDescent="0.25">
      <c r="A412">
        <v>4</v>
      </c>
      <c r="B412">
        <v>47</v>
      </c>
      <c r="C412" s="13">
        <f>Arrivals!F412</f>
        <v>2589.2376023413244</v>
      </c>
      <c r="D412" s="13">
        <f>Arrivals!J412</f>
        <v>6.779277115682266</v>
      </c>
      <c r="E412" s="14">
        <f t="shared" si="89"/>
        <v>2455.3478922971526</v>
      </c>
      <c r="F412" s="14">
        <f t="shared" si="80"/>
        <v>2589.2376023413244</v>
      </c>
      <c r="G412" s="14">
        <f t="shared" si="81"/>
        <v>2596.0168794570068</v>
      </c>
      <c r="H412" s="13">
        <f>Arrivals!L412</f>
        <v>75</v>
      </c>
      <c r="I412" s="14">
        <f>H412*8/Settings!$B$28+Settings!$B$29</f>
        <v>6.02</v>
      </c>
      <c r="J412" s="14">
        <f t="shared" si="90"/>
        <v>2461.3678922971526</v>
      </c>
      <c r="K412" s="14">
        <f t="shared" si="82"/>
        <v>2596.0168794570068</v>
      </c>
      <c r="L412" s="14">
        <f>MOD(K412-Settings!$B$32,Settings!$B$33)</f>
        <v>436.01687945700678</v>
      </c>
      <c r="M412" s="14">
        <f>IF(L412&lt;Settings!$B$30,IF(Settings!$B$30-L412&gt;=I412,K412,K412+(Settings!$B$30-L412)+Settings!$B$31),K412+(Settings!$B$33-L412))</f>
        <v>2596.0168794570068</v>
      </c>
      <c r="N412" s="14">
        <f t="shared" si="83"/>
        <v>2602.0368794570068</v>
      </c>
      <c r="O412" s="14">
        <f t="shared" si="84"/>
        <v>12.799277115682344</v>
      </c>
      <c r="P412" s="14">
        <f t="shared" si="85"/>
        <v>0</v>
      </c>
      <c r="Q412" s="14">
        <f t="shared" si="86"/>
        <v>0</v>
      </c>
      <c r="R412" s="14">
        <f t="shared" si="87"/>
        <v>0</v>
      </c>
      <c r="S412" s="14">
        <f t="shared" si="88"/>
        <v>0</v>
      </c>
      <c r="T412" t="str">
        <f>IF(MOD(C412-Settings!$B$32,Settings!$B$33)&lt;Settings!$B$30,"Up","Down")</f>
        <v>Up</v>
      </c>
      <c r="U412" s="15">
        <f>IF(OR(I412&gt;Settings!$B$30,O412&gt;Settings!$B$37),0,1)</f>
        <v>1</v>
      </c>
      <c r="V412" s="15">
        <f>IF(AND(U412=1,O412&lt;=Settings!$B$36),1,0)</f>
        <v>1</v>
      </c>
    </row>
    <row r="413" spans="1:22" x14ac:dyDescent="0.25">
      <c r="A413">
        <v>4</v>
      </c>
      <c r="B413">
        <v>48</v>
      </c>
      <c r="C413" s="13">
        <f>Arrivals!F413</f>
        <v>2626.4295581091415</v>
      </c>
      <c r="D413" s="13">
        <f>Arrivals!J413</f>
        <v>64.989961172190277</v>
      </c>
      <c r="E413" s="14">
        <f t="shared" si="89"/>
        <v>2596.0168794570068</v>
      </c>
      <c r="F413" s="14">
        <f t="shared" si="80"/>
        <v>2626.4295581091415</v>
      </c>
      <c r="G413" s="14">
        <f t="shared" si="81"/>
        <v>2691.4195192813318</v>
      </c>
      <c r="H413" s="13">
        <f>Arrivals!L413</f>
        <v>75</v>
      </c>
      <c r="I413" s="14">
        <f>H413*8/Settings!$B$28+Settings!$B$29</f>
        <v>6.02</v>
      </c>
      <c r="J413" s="14">
        <f t="shared" si="90"/>
        <v>2602.0368794570068</v>
      </c>
      <c r="K413" s="14">
        <f t="shared" si="82"/>
        <v>2691.4195192813318</v>
      </c>
      <c r="L413" s="14">
        <f>MOD(K413-Settings!$B$32,Settings!$B$33)</f>
        <v>531.41951928133176</v>
      </c>
      <c r="M413" s="14">
        <f>IF(L413&lt;Settings!$B$30,IF(Settings!$B$30-L413&gt;=I413,K413,K413+(Settings!$B$30-L413)+Settings!$B$31),K413+(Settings!$B$33-L413))</f>
        <v>2691.4195192813318</v>
      </c>
      <c r="N413" s="14">
        <f t="shared" si="83"/>
        <v>2697.4395192813317</v>
      </c>
      <c r="O413" s="14">
        <f t="shared" si="84"/>
        <v>71.009961172190287</v>
      </c>
      <c r="P413" s="14">
        <f t="shared" si="85"/>
        <v>0</v>
      </c>
      <c r="Q413" s="14">
        <f t="shared" si="86"/>
        <v>0</v>
      </c>
      <c r="R413" s="14">
        <f t="shared" si="87"/>
        <v>0</v>
      </c>
      <c r="S413" s="14">
        <f t="shared" si="88"/>
        <v>0</v>
      </c>
      <c r="T413" t="str">
        <f>IF(MOD(C413-Settings!$B$32,Settings!$B$33)&lt;Settings!$B$30,"Up","Down")</f>
        <v>Up</v>
      </c>
      <c r="U413" s="15">
        <f>IF(OR(I413&gt;Settings!$B$30,O413&gt;Settings!$B$37),0,1)</f>
        <v>1</v>
      </c>
      <c r="V413" s="15">
        <f>IF(AND(U413=1,O413&lt;=Settings!$B$36),1,0)</f>
        <v>1</v>
      </c>
    </row>
    <row r="414" spans="1:22" x14ac:dyDescent="0.25">
      <c r="A414">
        <v>4</v>
      </c>
      <c r="B414">
        <v>49</v>
      </c>
      <c r="C414" s="13">
        <f>Arrivals!F414</f>
        <v>2675.090458617105</v>
      </c>
      <c r="D414" s="13">
        <f>Arrivals!J414</f>
        <v>3.9759022776642858</v>
      </c>
      <c r="E414" s="14">
        <f t="shared" si="89"/>
        <v>2691.4195192813318</v>
      </c>
      <c r="F414" s="14">
        <f t="shared" si="80"/>
        <v>2691.4195192813318</v>
      </c>
      <c r="G414" s="14">
        <f t="shared" si="81"/>
        <v>2695.3954215589961</v>
      </c>
      <c r="H414" s="13">
        <f>Arrivals!L414</f>
        <v>75</v>
      </c>
      <c r="I414" s="14">
        <f>H414*8/Settings!$B$28+Settings!$B$29</f>
        <v>6.02</v>
      </c>
      <c r="J414" s="14">
        <f t="shared" si="90"/>
        <v>2697.4395192813317</v>
      </c>
      <c r="K414" s="14">
        <f t="shared" si="82"/>
        <v>2697.4395192813317</v>
      </c>
      <c r="L414" s="14">
        <f>MOD(K414-Settings!$B$32,Settings!$B$33)</f>
        <v>537.43951928133174</v>
      </c>
      <c r="M414" s="14">
        <f>IF(L414&lt;Settings!$B$30,IF(Settings!$B$30-L414&gt;=I414,K414,K414+(Settings!$B$30-L414)+Settings!$B$31),K414+(Settings!$B$33-L414))</f>
        <v>2697.4395192813317</v>
      </c>
      <c r="N414" s="14">
        <f t="shared" si="83"/>
        <v>2703.4595192813317</v>
      </c>
      <c r="O414" s="14">
        <f t="shared" si="84"/>
        <v>28.369060664226708</v>
      </c>
      <c r="P414" s="14">
        <f t="shared" si="85"/>
        <v>16.329060664226745</v>
      </c>
      <c r="Q414" s="14">
        <f t="shared" si="86"/>
        <v>2.044097722335664</v>
      </c>
      <c r="R414" s="14">
        <f t="shared" si="87"/>
        <v>0</v>
      </c>
      <c r="S414" s="14">
        <f t="shared" si="88"/>
        <v>18.373158386562409</v>
      </c>
      <c r="T414" t="str">
        <f>IF(MOD(C414-Settings!$B$32,Settings!$B$33)&lt;Settings!$B$30,"Up","Down")</f>
        <v>Up</v>
      </c>
      <c r="U414" s="15">
        <f>IF(OR(I414&gt;Settings!$B$30,O414&gt;Settings!$B$37),0,1)</f>
        <v>1</v>
      </c>
      <c r="V414" s="15">
        <f>IF(AND(U414=1,O414&lt;=Settings!$B$36),1,0)</f>
        <v>1</v>
      </c>
    </row>
    <row r="415" spans="1:22" x14ac:dyDescent="0.25">
      <c r="A415">
        <v>4</v>
      </c>
      <c r="B415">
        <v>50</v>
      </c>
      <c r="C415" s="13">
        <f>Arrivals!F415</f>
        <v>2791.1900023594217</v>
      </c>
      <c r="D415" s="13">
        <f>Arrivals!J415</f>
        <v>0.62071252252843723</v>
      </c>
      <c r="E415" s="14">
        <f t="shared" si="89"/>
        <v>2695.3954215589961</v>
      </c>
      <c r="F415" s="14">
        <f t="shared" si="80"/>
        <v>2791.1900023594217</v>
      </c>
      <c r="G415" s="14">
        <f t="shared" si="81"/>
        <v>2791.8107148819499</v>
      </c>
      <c r="H415" s="13">
        <f>Arrivals!L415</f>
        <v>75</v>
      </c>
      <c r="I415" s="14">
        <f>H415*8/Settings!$B$28+Settings!$B$29</f>
        <v>6.02</v>
      </c>
      <c r="J415" s="14">
        <f t="shared" si="90"/>
        <v>2703.4595192813317</v>
      </c>
      <c r="K415" s="14">
        <f t="shared" si="82"/>
        <v>2791.8107148819499</v>
      </c>
      <c r="L415" s="14">
        <f>MOD(K415-Settings!$B$32,Settings!$B$33)</f>
        <v>631.81071488194993</v>
      </c>
      <c r="M415" s="14">
        <f>IF(L415&lt;Settings!$B$30,IF(Settings!$B$30-L415&gt;=I415,K415,K415+(Settings!$B$30-L415)+Settings!$B$31),K415+(Settings!$B$33-L415))</f>
        <v>2880</v>
      </c>
      <c r="N415" s="14">
        <f t="shared" si="83"/>
        <v>2886.02</v>
      </c>
      <c r="O415" s="14">
        <f t="shared" si="84"/>
        <v>94.829997640578313</v>
      </c>
      <c r="P415" s="14">
        <f t="shared" si="85"/>
        <v>0</v>
      </c>
      <c r="Q415" s="14">
        <f t="shared" si="86"/>
        <v>0</v>
      </c>
      <c r="R415" s="14">
        <f t="shared" si="87"/>
        <v>88.189285118050066</v>
      </c>
      <c r="S415" s="14">
        <f t="shared" si="88"/>
        <v>88.189285118050066</v>
      </c>
      <c r="T415" t="str">
        <f>IF(MOD(C415-Settings!$B$32,Settings!$B$33)&lt;Settings!$B$30,"Up","Down")</f>
        <v>Down</v>
      </c>
      <c r="U415" s="15">
        <f>IF(OR(I415&gt;Settings!$B$30,O415&gt;Settings!$B$37),0,1)</f>
        <v>1</v>
      </c>
      <c r="V415" s="15">
        <f>IF(AND(U415=1,O415&lt;=Settings!$B$36),1,0)</f>
        <v>1</v>
      </c>
    </row>
    <row r="416" spans="1:22" x14ac:dyDescent="0.25">
      <c r="A416">
        <v>4</v>
      </c>
      <c r="B416">
        <v>51</v>
      </c>
      <c r="C416" s="13">
        <f>Arrivals!F416</f>
        <v>2852.9669105078606</v>
      </c>
      <c r="D416" s="13">
        <f>Arrivals!J416</f>
        <v>3.58183445984805</v>
      </c>
      <c r="E416" s="14">
        <f t="shared" si="89"/>
        <v>2791.8107148819499</v>
      </c>
      <c r="F416" s="14">
        <f t="shared" si="80"/>
        <v>2852.9669105078606</v>
      </c>
      <c r="G416" s="14">
        <f t="shared" si="81"/>
        <v>2856.5487449677084</v>
      </c>
      <c r="H416" s="13">
        <f>Arrivals!L416</f>
        <v>75</v>
      </c>
      <c r="I416" s="14">
        <f>H416*8/Settings!$B$28+Settings!$B$29</f>
        <v>6.02</v>
      </c>
      <c r="J416" s="14">
        <f t="shared" si="90"/>
        <v>2886.02</v>
      </c>
      <c r="K416" s="14">
        <f t="shared" si="82"/>
        <v>2886.02</v>
      </c>
      <c r="L416" s="14">
        <f>MOD(K416-Settings!$B$32,Settings!$B$33)</f>
        <v>6.0199999999999818</v>
      </c>
      <c r="M416" s="14">
        <f>IF(L416&lt;Settings!$B$30,IF(Settings!$B$30-L416&gt;=I416,K416,K416+(Settings!$B$30-L416)+Settings!$B$31),K416+(Settings!$B$33-L416))</f>
        <v>2886.02</v>
      </c>
      <c r="N416" s="14">
        <f t="shared" si="83"/>
        <v>2892.04</v>
      </c>
      <c r="O416" s="14">
        <f t="shared" si="84"/>
        <v>39.073089492139388</v>
      </c>
      <c r="P416" s="14">
        <f t="shared" si="85"/>
        <v>0</v>
      </c>
      <c r="Q416" s="14">
        <f t="shared" si="86"/>
        <v>29.471255032291538</v>
      </c>
      <c r="R416" s="14">
        <f t="shared" si="87"/>
        <v>0</v>
      </c>
      <c r="S416" s="14">
        <f t="shared" si="88"/>
        <v>29.471255032291538</v>
      </c>
      <c r="T416" t="str">
        <f>IF(MOD(C416-Settings!$B$32,Settings!$B$33)&lt;Settings!$B$30,"Up","Down")</f>
        <v>Down</v>
      </c>
      <c r="U416" s="15">
        <f>IF(OR(I416&gt;Settings!$B$30,O416&gt;Settings!$B$37),0,1)</f>
        <v>1</v>
      </c>
      <c r="V416" s="15">
        <f>IF(AND(U416=1,O416&lt;=Settings!$B$36),1,0)</f>
        <v>1</v>
      </c>
    </row>
    <row r="417" spans="1:22" x14ac:dyDescent="0.25">
      <c r="A417">
        <v>4</v>
      </c>
      <c r="B417">
        <v>52</v>
      </c>
      <c r="C417" s="13">
        <f>Arrivals!F417</f>
        <v>2891.5484987378741</v>
      </c>
      <c r="D417" s="13">
        <f>Arrivals!J417</f>
        <v>2.7640296739119194</v>
      </c>
      <c r="E417" s="14">
        <f t="shared" si="89"/>
        <v>2856.5487449677084</v>
      </c>
      <c r="F417" s="14">
        <f t="shared" si="80"/>
        <v>2891.5484987378741</v>
      </c>
      <c r="G417" s="14">
        <f t="shared" si="81"/>
        <v>2894.3125284117859</v>
      </c>
      <c r="H417" s="13">
        <f>Arrivals!L417</f>
        <v>75</v>
      </c>
      <c r="I417" s="14">
        <f>H417*8/Settings!$B$28+Settings!$B$29</f>
        <v>6.02</v>
      </c>
      <c r="J417" s="14">
        <f t="shared" si="90"/>
        <v>2892.04</v>
      </c>
      <c r="K417" s="14">
        <f t="shared" si="82"/>
        <v>2894.3125284117859</v>
      </c>
      <c r="L417" s="14">
        <f>MOD(K417-Settings!$B$32,Settings!$B$33)</f>
        <v>14.312528411785934</v>
      </c>
      <c r="M417" s="14">
        <f>IF(L417&lt;Settings!$B$30,IF(Settings!$B$30-L417&gt;=I417,K417,K417+(Settings!$B$30-L417)+Settings!$B$31),K417+(Settings!$B$33-L417))</f>
        <v>2894.3125284117859</v>
      </c>
      <c r="N417" s="14">
        <f t="shared" si="83"/>
        <v>2900.3325284117859</v>
      </c>
      <c r="O417" s="14">
        <f t="shared" si="84"/>
        <v>8.7840296739118457</v>
      </c>
      <c r="P417" s="14">
        <f t="shared" si="85"/>
        <v>0</v>
      </c>
      <c r="Q417" s="14">
        <f t="shared" si="86"/>
        <v>0</v>
      </c>
      <c r="R417" s="14">
        <f t="shared" si="87"/>
        <v>0</v>
      </c>
      <c r="S417" s="14">
        <f t="shared" si="88"/>
        <v>0</v>
      </c>
      <c r="T417" t="str">
        <f>IF(MOD(C417-Settings!$B$32,Settings!$B$33)&lt;Settings!$B$30,"Up","Down")</f>
        <v>Up</v>
      </c>
      <c r="U417" s="15">
        <f>IF(OR(I417&gt;Settings!$B$30,O417&gt;Settings!$B$37),0,1)</f>
        <v>1</v>
      </c>
      <c r="V417" s="15">
        <f>IF(AND(U417=1,O417&lt;=Settings!$B$36),1,0)</f>
        <v>1</v>
      </c>
    </row>
    <row r="418" spans="1:22" x14ac:dyDescent="0.25">
      <c r="A418">
        <v>4</v>
      </c>
      <c r="B418">
        <v>53</v>
      </c>
      <c r="C418" s="13">
        <f>Arrivals!F418</f>
        <v>2943.1546813172395</v>
      </c>
      <c r="D418" s="13">
        <f>Arrivals!J418</f>
        <v>16.98884693963161</v>
      </c>
      <c r="E418" s="14">
        <f t="shared" si="89"/>
        <v>2894.3125284117859</v>
      </c>
      <c r="F418" s="14">
        <f t="shared" si="80"/>
        <v>2943.1546813172395</v>
      </c>
      <c r="G418" s="14">
        <f t="shared" si="81"/>
        <v>2960.1435282568709</v>
      </c>
      <c r="H418" s="13">
        <f>Arrivals!L418</f>
        <v>75</v>
      </c>
      <c r="I418" s="14">
        <f>H418*8/Settings!$B$28+Settings!$B$29</f>
        <v>6.02</v>
      </c>
      <c r="J418" s="14">
        <f t="shared" si="90"/>
        <v>2900.3325284117859</v>
      </c>
      <c r="K418" s="14">
        <f t="shared" si="82"/>
        <v>2960.1435282568709</v>
      </c>
      <c r="L418" s="14">
        <f>MOD(K418-Settings!$B$32,Settings!$B$33)</f>
        <v>80.143528256870923</v>
      </c>
      <c r="M418" s="14">
        <f>IF(L418&lt;Settings!$B$30,IF(Settings!$B$30-L418&gt;=I418,K418,K418+(Settings!$B$30-L418)+Settings!$B$31),K418+(Settings!$B$33-L418))</f>
        <v>2960.1435282568709</v>
      </c>
      <c r="N418" s="14">
        <f t="shared" si="83"/>
        <v>2966.1635282568709</v>
      </c>
      <c r="O418" s="14">
        <f t="shared" si="84"/>
        <v>23.008846939631439</v>
      </c>
      <c r="P418" s="14">
        <f t="shared" si="85"/>
        <v>0</v>
      </c>
      <c r="Q418" s="14">
        <f t="shared" si="86"/>
        <v>0</v>
      </c>
      <c r="R418" s="14">
        <f t="shared" si="87"/>
        <v>0</v>
      </c>
      <c r="S418" s="14">
        <f t="shared" si="88"/>
        <v>0</v>
      </c>
      <c r="T418" t="str">
        <f>IF(MOD(C418-Settings!$B$32,Settings!$B$33)&lt;Settings!$B$30,"Up","Down")</f>
        <v>Up</v>
      </c>
      <c r="U418" s="15">
        <f>IF(OR(I418&gt;Settings!$B$30,O418&gt;Settings!$B$37),0,1)</f>
        <v>1</v>
      </c>
      <c r="V418" s="15">
        <f>IF(AND(U418=1,O418&lt;=Settings!$B$36),1,0)</f>
        <v>1</v>
      </c>
    </row>
    <row r="419" spans="1:22" x14ac:dyDescent="0.25">
      <c r="A419">
        <v>4</v>
      </c>
      <c r="B419">
        <v>54</v>
      </c>
      <c r="C419" s="13">
        <f>Arrivals!F419</f>
        <v>3005.7502024156192</v>
      </c>
      <c r="D419" s="13">
        <f>Arrivals!J419</f>
        <v>2.0660786878826016</v>
      </c>
      <c r="E419" s="14">
        <f t="shared" si="89"/>
        <v>2960.1435282568709</v>
      </c>
      <c r="F419" s="14">
        <f t="shared" si="80"/>
        <v>3005.7502024156192</v>
      </c>
      <c r="G419" s="14">
        <f t="shared" si="81"/>
        <v>3007.8162811035018</v>
      </c>
      <c r="H419" s="13">
        <f>Arrivals!L419</f>
        <v>75</v>
      </c>
      <c r="I419" s="14">
        <f>H419*8/Settings!$B$28+Settings!$B$29</f>
        <v>6.02</v>
      </c>
      <c r="J419" s="14">
        <f t="shared" si="90"/>
        <v>2966.1635282568709</v>
      </c>
      <c r="K419" s="14">
        <f t="shared" si="82"/>
        <v>3007.8162811035018</v>
      </c>
      <c r="L419" s="14">
        <f>MOD(K419-Settings!$B$32,Settings!$B$33)</f>
        <v>127.81628110350175</v>
      </c>
      <c r="M419" s="14">
        <f>IF(L419&lt;Settings!$B$30,IF(Settings!$B$30-L419&gt;=I419,K419,K419+(Settings!$B$30-L419)+Settings!$B$31),K419+(Settings!$B$33-L419))</f>
        <v>3007.8162811035018</v>
      </c>
      <c r="N419" s="14">
        <f t="shared" si="83"/>
        <v>3013.8362811035017</v>
      </c>
      <c r="O419" s="14">
        <f t="shared" si="84"/>
        <v>8.0860786878824911</v>
      </c>
      <c r="P419" s="14">
        <f t="shared" si="85"/>
        <v>0</v>
      </c>
      <c r="Q419" s="14">
        <f t="shared" si="86"/>
        <v>0</v>
      </c>
      <c r="R419" s="14">
        <f t="shared" si="87"/>
        <v>0</v>
      </c>
      <c r="S419" s="14">
        <f t="shared" si="88"/>
        <v>0</v>
      </c>
      <c r="T419" t="str">
        <f>IF(MOD(C419-Settings!$B$32,Settings!$B$33)&lt;Settings!$B$30,"Up","Down")</f>
        <v>Up</v>
      </c>
      <c r="U419" s="15">
        <f>IF(OR(I419&gt;Settings!$B$30,O419&gt;Settings!$B$37),0,1)</f>
        <v>1</v>
      </c>
      <c r="V419" s="15">
        <f>IF(AND(U419=1,O419&lt;=Settings!$B$36),1,0)</f>
        <v>1</v>
      </c>
    </row>
    <row r="420" spans="1:22" x14ac:dyDescent="0.25">
      <c r="A420">
        <v>4</v>
      </c>
      <c r="B420">
        <v>55</v>
      </c>
      <c r="C420" s="13">
        <f>Arrivals!F420</f>
        <v>3106.6427378634644</v>
      </c>
      <c r="D420" s="13">
        <f>Arrivals!J420</f>
        <v>4.4031603925963045</v>
      </c>
      <c r="E420" s="14">
        <f t="shared" si="89"/>
        <v>3007.8162811035018</v>
      </c>
      <c r="F420" s="14">
        <f t="shared" si="80"/>
        <v>3106.6427378634644</v>
      </c>
      <c r="G420" s="14">
        <f t="shared" si="81"/>
        <v>3111.0458982560608</v>
      </c>
      <c r="H420" s="13">
        <f>Arrivals!L420</f>
        <v>75</v>
      </c>
      <c r="I420" s="14">
        <f>H420*8/Settings!$B$28+Settings!$B$29</f>
        <v>6.02</v>
      </c>
      <c r="J420" s="14">
        <f t="shared" si="90"/>
        <v>3013.8362811035017</v>
      </c>
      <c r="K420" s="14">
        <f t="shared" si="82"/>
        <v>3111.0458982560608</v>
      </c>
      <c r="L420" s="14">
        <f>MOD(K420-Settings!$B$32,Settings!$B$33)</f>
        <v>231.04589825606081</v>
      </c>
      <c r="M420" s="14">
        <f>IF(L420&lt;Settings!$B$30,IF(Settings!$B$30-L420&gt;=I420,K420,K420+(Settings!$B$30-L420)+Settings!$B$31),K420+(Settings!$B$33-L420))</f>
        <v>3111.0458982560608</v>
      </c>
      <c r="N420" s="14">
        <f t="shared" si="83"/>
        <v>3117.0658982560608</v>
      </c>
      <c r="O420" s="14">
        <f t="shared" si="84"/>
        <v>10.423160392596401</v>
      </c>
      <c r="P420" s="14">
        <f t="shared" si="85"/>
        <v>0</v>
      </c>
      <c r="Q420" s="14">
        <f t="shared" si="86"/>
        <v>0</v>
      </c>
      <c r="R420" s="14">
        <f t="shared" si="87"/>
        <v>0</v>
      </c>
      <c r="S420" s="14">
        <f t="shared" si="88"/>
        <v>0</v>
      </c>
      <c r="T420" t="str">
        <f>IF(MOD(C420-Settings!$B$32,Settings!$B$33)&lt;Settings!$B$30,"Up","Down")</f>
        <v>Up</v>
      </c>
      <c r="U420" s="15">
        <f>IF(OR(I420&gt;Settings!$B$30,O420&gt;Settings!$B$37),0,1)</f>
        <v>1</v>
      </c>
      <c r="V420" s="15">
        <f>IF(AND(U420=1,O420&lt;=Settings!$B$36),1,0)</f>
        <v>1</v>
      </c>
    </row>
    <row r="421" spans="1:22" x14ac:dyDescent="0.25">
      <c r="A421">
        <v>4</v>
      </c>
      <c r="B421">
        <v>56</v>
      </c>
      <c r="C421" s="13">
        <f>Arrivals!F421</f>
        <v>3141.4114091608917</v>
      </c>
      <c r="D421" s="13">
        <f>Arrivals!J421</f>
        <v>1.7204122706942702</v>
      </c>
      <c r="E421" s="14">
        <f t="shared" si="89"/>
        <v>3111.0458982560608</v>
      </c>
      <c r="F421" s="14">
        <f t="shared" si="80"/>
        <v>3141.4114091608917</v>
      </c>
      <c r="G421" s="14">
        <f t="shared" si="81"/>
        <v>3143.1318214315861</v>
      </c>
      <c r="H421" s="13">
        <f>Arrivals!L421</f>
        <v>75</v>
      </c>
      <c r="I421" s="14">
        <f>H421*8/Settings!$B$28+Settings!$B$29</f>
        <v>6.02</v>
      </c>
      <c r="J421" s="14">
        <f t="shared" si="90"/>
        <v>3117.0658982560608</v>
      </c>
      <c r="K421" s="14">
        <f t="shared" si="82"/>
        <v>3143.1318214315861</v>
      </c>
      <c r="L421" s="14">
        <f>MOD(K421-Settings!$B$32,Settings!$B$33)</f>
        <v>263.1318214315861</v>
      </c>
      <c r="M421" s="14">
        <f>IF(L421&lt;Settings!$B$30,IF(Settings!$B$30-L421&gt;=I421,K421,K421+(Settings!$B$30-L421)+Settings!$B$31),K421+(Settings!$B$33-L421))</f>
        <v>3143.1318214315861</v>
      </c>
      <c r="N421" s="14">
        <f t="shared" si="83"/>
        <v>3149.1518214315861</v>
      </c>
      <c r="O421" s="14">
        <f t="shared" si="84"/>
        <v>7.7404122706943781</v>
      </c>
      <c r="P421" s="14">
        <f t="shared" si="85"/>
        <v>0</v>
      </c>
      <c r="Q421" s="14">
        <f t="shared" si="86"/>
        <v>0</v>
      </c>
      <c r="R421" s="14">
        <f t="shared" si="87"/>
        <v>0</v>
      </c>
      <c r="S421" s="14">
        <f t="shared" si="88"/>
        <v>0</v>
      </c>
      <c r="T421" t="str">
        <f>IF(MOD(C421-Settings!$B$32,Settings!$B$33)&lt;Settings!$B$30,"Up","Down")</f>
        <v>Up</v>
      </c>
      <c r="U421" s="15">
        <f>IF(OR(I421&gt;Settings!$B$30,O421&gt;Settings!$B$37),0,1)</f>
        <v>1</v>
      </c>
      <c r="V421" s="15">
        <f>IF(AND(U421=1,O421&lt;=Settings!$B$36),1,0)</f>
        <v>1</v>
      </c>
    </row>
    <row r="422" spans="1:22" x14ac:dyDescent="0.25">
      <c r="A422">
        <v>4</v>
      </c>
      <c r="B422">
        <v>57</v>
      </c>
      <c r="C422" s="13">
        <f>Arrivals!F422</f>
        <v>3265.4027694554552</v>
      </c>
      <c r="D422" s="13">
        <f>Arrivals!J422</f>
        <v>20.557953445872542</v>
      </c>
      <c r="E422" s="14">
        <f t="shared" si="89"/>
        <v>3143.1318214315861</v>
      </c>
      <c r="F422" s="14">
        <f t="shared" si="80"/>
        <v>3265.4027694554552</v>
      </c>
      <c r="G422" s="14">
        <f t="shared" si="81"/>
        <v>3285.9607229013277</v>
      </c>
      <c r="H422" s="13">
        <f>Arrivals!L422</f>
        <v>75</v>
      </c>
      <c r="I422" s="14">
        <f>H422*8/Settings!$B$28+Settings!$B$29</f>
        <v>6.02</v>
      </c>
      <c r="J422" s="14">
        <f t="shared" si="90"/>
        <v>3149.1518214315861</v>
      </c>
      <c r="K422" s="14">
        <f t="shared" si="82"/>
        <v>3285.9607229013277</v>
      </c>
      <c r="L422" s="14">
        <f>MOD(K422-Settings!$B$32,Settings!$B$33)</f>
        <v>405.9607229013277</v>
      </c>
      <c r="M422" s="14">
        <f>IF(L422&lt;Settings!$B$30,IF(Settings!$B$30-L422&gt;=I422,K422,K422+(Settings!$B$30-L422)+Settings!$B$31),K422+(Settings!$B$33-L422))</f>
        <v>3285.9607229013277</v>
      </c>
      <c r="N422" s="14">
        <f t="shared" si="83"/>
        <v>3291.9807229013277</v>
      </c>
      <c r="O422" s="14">
        <f t="shared" si="84"/>
        <v>26.577953445872481</v>
      </c>
      <c r="P422" s="14">
        <f t="shared" si="85"/>
        <v>0</v>
      </c>
      <c r="Q422" s="14">
        <f t="shared" si="86"/>
        <v>0</v>
      </c>
      <c r="R422" s="14">
        <f t="shared" si="87"/>
        <v>0</v>
      </c>
      <c r="S422" s="14">
        <f t="shared" si="88"/>
        <v>0</v>
      </c>
      <c r="T422" t="str">
        <f>IF(MOD(C422-Settings!$B$32,Settings!$B$33)&lt;Settings!$B$30,"Up","Down")</f>
        <v>Up</v>
      </c>
      <c r="U422" s="15">
        <f>IF(OR(I422&gt;Settings!$B$30,O422&gt;Settings!$B$37),0,1)</f>
        <v>1</v>
      </c>
      <c r="V422" s="15">
        <f>IF(AND(U422=1,O422&lt;=Settings!$B$36),1,0)</f>
        <v>1</v>
      </c>
    </row>
    <row r="423" spans="1:22" x14ac:dyDescent="0.25">
      <c r="A423">
        <v>4</v>
      </c>
      <c r="B423">
        <v>58</v>
      </c>
      <c r="C423" s="13">
        <f>Arrivals!F423</f>
        <v>3364.417203255779</v>
      </c>
      <c r="D423" s="13">
        <f>Arrivals!J423</f>
        <v>18.597732922972515</v>
      </c>
      <c r="E423" s="14">
        <f t="shared" si="89"/>
        <v>3285.9607229013277</v>
      </c>
      <c r="F423" s="14">
        <f t="shared" si="80"/>
        <v>3364.417203255779</v>
      </c>
      <c r="G423" s="14">
        <f t="shared" si="81"/>
        <v>3383.0149361787517</v>
      </c>
      <c r="H423" s="13">
        <f>Arrivals!L423</f>
        <v>75</v>
      </c>
      <c r="I423" s="14">
        <f>H423*8/Settings!$B$28+Settings!$B$29</f>
        <v>6.02</v>
      </c>
      <c r="J423" s="14">
        <f t="shared" si="90"/>
        <v>3291.9807229013277</v>
      </c>
      <c r="K423" s="14">
        <f t="shared" si="82"/>
        <v>3383.0149361787517</v>
      </c>
      <c r="L423" s="14">
        <f>MOD(K423-Settings!$B$32,Settings!$B$33)</f>
        <v>503.01493617875167</v>
      </c>
      <c r="M423" s="14">
        <f>IF(L423&lt;Settings!$B$30,IF(Settings!$B$30-L423&gt;=I423,K423,K423+(Settings!$B$30-L423)+Settings!$B$31),K423+(Settings!$B$33-L423))</f>
        <v>3383.0149361787517</v>
      </c>
      <c r="N423" s="14">
        <f t="shared" si="83"/>
        <v>3389.0349361787517</v>
      </c>
      <c r="O423" s="14">
        <f t="shared" si="84"/>
        <v>24.617732922972664</v>
      </c>
      <c r="P423" s="14">
        <f t="shared" si="85"/>
        <v>0</v>
      </c>
      <c r="Q423" s="14">
        <f t="shared" si="86"/>
        <v>0</v>
      </c>
      <c r="R423" s="14">
        <f t="shared" si="87"/>
        <v>0</v>
      </c>
      <c r="S423" s="14">
        <f t="shared" si="88"/>
        <v>0</v>
      </c>
      <c r="T423" t="str">
        <f>IF(MOD(C423-Settings!$B$32,Settings!$B$33)&lt;Settings!$B$30,"Up","Down")</f>
        <v>Up</v>
      </c>
      <c r="U423" s="15">
        <f>IF(OR(I423&gt;Settings!$B$30,O423&gt;Settings!$B$37),0,1)</f>
        <v>1</v>
      </c>
      <c r="V423" s="15">
        <f>IF(AND(U423=1,O423&lt;=Settings!$B$36),1,0)</f>
        <v>1</v>
      </c>
    </row>
    <row r="424" spans="1:22" x14ac:dyDescent="0.25">
      <c r="A424">
        <v>4</v>
      </c>
      <c r="B424">
        <v>59</v>
      </c>
      <c r="C424" s="13">
        <f>Arrivals!F424</f>
        <v>3667.304648253034</v>
      </c>
      <c r="D424" s="13">
        <f>Arrivals!J424</f>
        <v>0.92651310867845704</v>
      </c>
      <c r="E424" s="14">
        <f t="shared" si="89"/>
        <v>3383.0149361787517</v>
      </c>
      <c r="F424" s="14">
        <f t="shared" si="80"/>
        <v>3667.304648253034</v>
      </c>
      <c r="G424" s="14">
        <f t="shared" si="81"/>
        <v>3668.2311613617126</v>
      </c>
      <c r="H424" s="13">
        <f>Arrivals!L424</f>
        <v>75</v>
      </c>
      <c r="I424" s="14">
        <f>H424*8/Settings!$B$28+Settings!$B$29</f>
        <v>6.02</v>
      </c>
      <c r="J424" s="14">
        <f t="shared" si="90"/>
        <v>3389.0349361787517</v>
      </c>
      <c r="K424" s="14">
        <f t="shared" si="82"/>
        <v>3668.2311613617126</v>
      </c>
      <c r="L424" s="14">
        <f>MOD(K424-Settings!$B$32,Settings!$B$33)</f>
        <v>68.231161361712566</v>
      </c>
      <c r="M424" s="14">
        <f>IF(L424&lt;Settings!$B$30,IF(Settings!$B$30-L424&gt;=I424,K424,K424+(Settings!$B$30-L424)+Settings!$B$31),K424+(Settings!$B$33-L424))</f>
        <v>3668.2311613617126</v>
      </c>
      <c r="N424" s="14">
        <f t="shared" si="83"/>
        <v>3674.2511613617125</v>
      </c>
      <c r="O424" s="14">
        <f t="shared" si="84"/>
        <v>6.9465131086785732</v>
      </c>
      <c r="P424" s="14">
        <f t="shared" si="85"/>
        <v>0</v>
      </c>
      <c r="Q424" s="14">
        <f t="shared" si="86"/>
        <v>0</v>
      </c>
      <c r="R424" s="14">
        <f t="shared" si="87"/>
        <v>0</v>
      </c>
      <c r="S424" s="14">
        <f t="shared" si="88"/>
        <v>0</v>
      </c>
      <c r="T424" t="str">
        <f>IF(MOD(C424-Settings!$B$32,Settings!$B$33)&lt;Settings!$B$30,"Up","Down")</f>
        <v>Up</v>
      </c>
      <c r="U424" s="15">
        <f>IF(OR(I424&gt;Settings!$B$30,O424&gt;Settings!$B$37),0,1)</f>
        <v>1</v>
      </c>
      <c r="V424" s="15">
        <f>IF(AND(U424=1,O424&lt;=Settings!$B$36),1,0)</f>
        <v>1</v>
      </c>
    </row>
    <row r="425" spans="1:22" x14ac:dyDescent="0.25">
      <c r="A425">
        <v>4</v>
      </c>
      <c r="B425">
        <v>60</v>
      </c>
      <c r="C425" s="13">
        <f>Arrivals!F425</f>
        <v>3672.0515417989268</v>
      </c>
      <c r="D425" s="13">
        <f>Arrivals!J425</f>
        <v>21.112884956220235</v>
      </c>
      <c r="E425" s="14">
        <f t="shared" si="89"/>
        <v>3668.2311613617126</v>
      </c>
      <c r="F425" s="14">
        <f t="shared" si="80"/>
        <v>3672.0515417989268</v>
      </c>
      <c r="G425" s="14">
        <f t="shared" si="81"/>
        <v>3693.1644267551469</v>
      </c>
      <c r="H425" s="13">
        <f>Arrivals!L425</f>
        <v>75</v>
      </c>
      <c r="I425" s="14">
        <f>H425*8/Settings!$B$28+Settings!$B$29</f>
        <v>6.02</v>
      </c>
      <c r="J425" s="14">
        <f t="shared" si="90"/>
        <v>3674.2511613617125</v>
      </c>
      <c r="K425" s="14">
        <f t="shared" si="82"/>
        <v>3693.1644267551469</v>
      </c>
      <c r="L425" s="14">
        <f>MOD(K425-Settings!$B$32,Settings!$B$33)</f>
        <v>93.164426755146906</v>
      </c>
      <c r="M425" s="14">
        <f>IF(L425&lt;Settings!$B$30,IF(Settings!$B$30-L425&gt;=I425,K425,K425+(Settings!$B$30-L425)+Settings!$B$31),K425+(Settings!$B$33-L425))</f>
        <v>3693.1644267551469</v>
      </c>
      <c r="N425" s="14">
        <f t="shared" si="83"/>
        <v>3699.1844267551469</v>
      </c>
      <c r="O425" s="14">
        <f t="shared" si="84"/>
        <v>27.132884956220096</v>
      </c>
      <c r="P425" s="14">
        <f t="shared" si="85"/>
        <v>0</v>
      </c>
      <c r="Q425" s="14">
        <f t="shared" si="86"/>
        <v>0</v>
      </c>
      <c r="R425" s="14">
        <f t="shared" si="87"/>
        <v>0</v>
      </c>
      <c r="S425" s="14">
        <f t="shared" si="88"/>
        <v>0</v>
      </c>
      <c r="T425" t="str">
        <f>IF(MOD(C425-Settings!$B$32,Settings!$B$33)&lt;Settings!$B$30,"Up","Down")</f>
        <v>Up</v>
      </c>
      <c r="U425" s="15">
        <f>IF(OR(I425&gt;Settings!$B$30,O425&gt;Settings!$B$37),0,1)</f>
        <v>1</v>
      </c>
      <c r="V425" s="15">
        <f>IF(AND(U425=1,O425&lt;=Settings!$B$36),1,0)</f>
        <v>1</v>
      </c>
    </row>
    <row r="426" spans="1:22" x14ac:dyDescent="0.25">
      <c r="A426">
        <v>4</v>
      </c>
      <c r="B426">
        <v>61</v>
      </c>
      <c r="C426" s="13">
        <f>Arrivals!F426</f>
        <v>3707.4010206578687</v>
      </c>
      <c r="D426" s="13">
        <f>Arrivals!J426</f>
        <v>15.57948354999195</v>
      </c>
      <c r="E426" s="14">
        <f t="shared" si="89"/>
        <v>3693.1644267551469</v>
      </c>
      <c r="F426" s="14">
        <f t="shared" si="80"/>
        <v>3707.4010206578687</v>
      </c>
      <c r="G426" s="14">
        <f t="shared" si="81"/>
        <v>3722.9805042078606</v>
      </c>
      <c r="H426" s="13">
        <f>Arrivals!L426</f>
        <v>75</v>
      </c>
      <c r="I426" s="14">
        <f>H426*8/Settings!$B$28+Settings!$B$29</f>
        <v>6.02</v>
      </c>
      <c r="J426" s="14">
        <f t="shared" si="90"/>
        <v>3699.1844267551469</v>
      </c>
      <c r="K426" s="14">
        <f t="shared" si="82"/>
        <v>3722.9805042078606</v>
      </c>
      <c r="L426" s="14">
        <f>MOD(K426-Settings!$B$32,Settings!$B$33)</f>
        <v>122.98050420786058</v>
      </c>
      <c r="M426" s="14">
        <f>IF(L426&lt;Settings!$B$30,IF(Settings!$B$30-L426&gt;=I426,K426,K426+(Settings!$B$30-L426)+Settings!$B$31),K426+(Settings!$B$33-L426))</f>
        <v>3722.9805042078606</v>
      </c>
      <c r="N426" s="14">
        <f t="shared" si="83"/>
        <v>3729.0005042078606</v>
      </c>
      <c r="O426" s="14">
        <f t="shared" si="84"/>
        <v>21.599483549991874</v>
      </c>
      <c r="P426" s="14">
        <f t="shared" si="85"/>
        <v>0</v>
      </c>
      <c r="Q426" s="14">
        <f t="shared" si="86"/>
        <v>0</v>
      </c>
      <c r="R426" s="14">
        <f t="shared" si="87"/>
        <v>0</v>
      </c>
      <c r="S426" s="14">
        <f t="shared" si="88"/>
        <v>0</v>
      </c>
      <c r="T426" t="str">
        <f>IF(MOD(C426-Settings!$B$32,Settings!$B$33)&lt;Settings!$B$30,"Up","Down")</f>
        <v>Up</v>
      </c>
      <c r="U426" s="15">
        <f>IF(OR(I426&gt;Settings!$B$30,O426&gt;Settings!$B$37),0,1)</f>
        <v>1</v>
      </c>
      <c r="V426" s="15">
        <f>IF(AND(U426=1,O426&lt;=Settings!$B$36),1,0)</f>
        <v>1</v>
      </c>
    </row>
    <row r="427" spans="1:22" x14ac:dyDescent="0.25">
      <c r="A427">
        <v>4</v>
      </c>
      <c r="B427">
        <v>62</v>
      </c>
      <c r="C427" s="13">
        <f>Arrivals!F427</f>
        <v>3758.4994141973225</v>
      </c>
      <c r="D427" s="13">
        <f>Arrivals!J427</f>
        <v>15.286548723510613</v>
      </c>
      <c r="E427" s="14">
        <f t="shared" si="89"/>
        <v>3722.9805042078606</v>
      </c>
      <c r="F427" s="14">
        <f t="shared" si="80"/>
        <v>3758.4994141973225</v>
      </c>
      <c r="G427" s="14">
        <f t="shared" si="81"/>
        <v>3773.7859629208333</v>
      </c>
      <c r="H427" s="13">
        <f>Arrivals!L427</f>
        <v>75</v>
      </c>
      <c r="I427" s="14">
        <f>H427*8/Settings!$B$28+Settings!$B$29</f>
        <v>6.02</v>
      </c>
      <c r="J427" s="14">
        <f t="shared" si="90"/>
        <v>3729.0005042078606</v>
      </c>
      <c r="K427" s="14">
        <f t="shared" si="82"/>
        <v>3773.7859629208333</v>
      </c>
      <c r="L427" s="14">
        <f>MOD(K427-Settings!$B$32,Settings!$B$33)</f>
        <v>173.7859629208333</v>
      </c>
      <c r="M427" s="14">
        <f>IF(L427&lt;Settings!$B$30,IF(Settings!$B$30-L427&gt;=I427,K427,K427+(Settings!$B$30-L427)+Settings!$B$31),K427+(Settings!$B$33-L427))</f>
        <v>3773.7859629208333</v>
      </c>
      <c r="N427" s="14">
        <f t="shared" si="83"/>
        <v>3779.8059629208333</v>
      </c>
      <c r="O427" s="14">
        <f t="shared" si="84"/>
        <v>21.306548723510787</v>
      </c>
      <c r="P427" s="14">
        <f t="shared" si="85"/>
        <v>0</v>
      </c>
      <c r="Q427" s="14">
        <f t="shared" si="86"/>
        <v>0</v>
      </c>
      <c r="R427" s="14">
        <f t="shared" si="87"/>
        <v>0</v>
      </c>
      <c r="S427" s="14">
        <f t="shared" si="88"/>
        <v>0</v>
      </c>
      <c r="T427" t="str">
        <f>IF(MOD(C427-Settings!$B$32,Settings!$B$33)&lt;Settings!$B$30,"Up","Down")</f>
        <v>Up</v>
      </c>
      <c r="U427" s="15">
        <f>IF(OR(I427&gt;Settings!$B$30,O427&gt;Settings!$B$37),0,1)</f>
        <v>1</v>
      </c>
      <c r="V427" s="15">
        <f>IF(AND(U427=1,O427&lt;=Settings!$B$36),1,0)</f>
        <v>1</v>
      </c>
    </row>
    <row r="428" spans="1:22" x14ac:dyDescent="0.25">
      <c r="A428">
        <v>4</v>
      </c>
      <c r="B428">
        <v>63</v>
      </c>
      <c r="C428" s="13">
        <f>Arrivals!F428</f>
        <v>3772.4800076641918</v>
      </c>
      <c r="D428" s="13">
        <f>Arrivals!J428</f>
        <v>4.9206988845639259</v>
      </c>
      <c r="E428" s="14">
        <f t="shared" si="89"/>
        <v>3773.7859629208333</v>
      </c>
      <c r="F428" s="14">
        <f t="shared" si="80"/>
        <v>3773.7859629208333</v>
      </c>
      <c r="G428" s="14">
        <f t="shared" si="81"/>
        <v>3778.7066618053973</v>
      </c>
      <c r="H428" s="13">
        <f>Arrivals!L428</f>
        <v>75</v>
      </c>
      <c r="I428" s="14">
        <f>H428*8/Settings!$B$28+Settings!$B$29</f>
        <v>6.02</v>
      </c>
      <c r="J428" s="14">
        <f t="shared" si="90"/>
        <v>3779.8059629208333</v>
      </c>
      <c r="K428" s="14">
        <f t="shared" si="82"/>
        <v>3779.8059629208333</v>
      </c>
      <c r="L428" s="14">
        <f>MOD(K428-Settings!$B$32,Settings!$B$33)</f>
        <v>179.80596292083328</v>
      </c>
      <c r="M428" s="14">
        <f>IF(L428&lt;Settings!$B$30,IF(Settings!$B$30-L428&gt;=I428,K428,K428+(Settings!$B$30-L428)+Settings!$B$31),K428+(Settings!$B$33-L428))</f>
        <v>3779.8059629208333</v>
      </c>
      <c r="N428" s="14">
        <f t="shared" si="83"/>
        <v>3785.8259629208333</v>
      </c>
      <c r="O428" s="14">
        <f t="shared" si="84"/>
        <v>13.345955256641446</v>
      </c>
      <c r="P428" s="14">
        <f t="shared" si="85"/>
        <v>1.3059552566414823</v>
      </c>
      <c r="Q428" s="14">
        <f t="shared" si="86"/>
        <v>1.099301115435992</v>
      </c>
      <c r="R428" s="14">
        <f t="shared" si="87"/>
        <v>0</v>
      </c>
      <c r="S428" s="14">
        <f t="shared" si="88"/>
        <v>2.4052563720774742</v>
      </c>
      <c r="T428" t="str">
        <f>IF(MOD(C428-Settings!$B$32,Settings!$B$33)&lt;Settings!$B$30,"Up","Down")</f>
        <v>Up</v>
      </c>
      <c r="U428" s="15">
        <f>IF(OR(I428&gt;Settings!$B$30,O428&gt;Settings!$B$37),0,1)</f>
        <v>1</v>
      </c>
      <c r="V428" s="15">
        <f>IF(AND(U428=1,O428&lt;=Settings!$B$36),1,0)</f>
        <v>1</v>
      </c>
    </row>
    <row r="429" spans="1:22" x14ac:dyDescent="0.25">
      <c r="A429">
        <v>4</v>
      </c>
      <c r="B429">
        <v>64</v>
      </c>
      <c r="C429" s="13">
        <f>Arrivals!F429</f>
        <v>3803.7908465572082</v>
      </c>
      <c r="D429" s="13">
        <f>Arrivals!J429</f>
        <v>13.667156041551261</v>
      </c>
      <c r="E429" s="14">
        <f t="shared" si="89"/>
        <v>3778.7066618053973</v>
      </c>
      <c r="F429" s="14">
        <f t="shared" si="80"/>
        <v>3803.7908465572082</v>
      </c>
      <c r="G429" s="14">
        <f t="shared" si="81"/>
        <v>3817.4580025987593</v>
      </c>
      <c r="H429" s="13">
        <f>Arrivals!L429</f>
        <v>75</v>
      </c>
      <c r="I429" s="14">
        <f>H429*8/Settings!$B$28+Settings!$B$29</f>
        <v>6.02</v>
      </c>
      <c r="J429" s="14">
        <f t="shared" si="90"/>
        <v>3785.8259629208333</v>
      </c>
      <c r="K429" s="14">
        <f t="shared" si="82"/>
        <v>3817.4580025987593</v>
      </c>
      <c r="L429" s="14">
        <f>MOD(K429-Settings!$B$32,Settings!$B$33)</f>
        <v>217.45800259875932</v>
      </c>
      <c r="M429" s="14">
        <f>IF(L429&lt;Settings!$B$30,IF(Settings!$B$30-L429&gt;=I429,K429,K429+(Settings!$B$30-L429)+Settings!$B$31),K429+(Settings!$B$33-L429))</f>
        <v>3817.4580025987593</v>
      </c>
      <c r="N429" s="14">
        <f t="shared" si="83"/>
        <v>3823.4780025987593</v>
      </c>
      <c r="O429" s="14">
        <f t="shared" si="84"/>
        <v>19.687156041551134</v>
      </c>
      <c r="P429" s="14">
        <f t="shared" si="85"/>
        <v>0</v>
      </c>
      <c r="Q429" s="14">
        <f t="shared" si="86"/>
        <v>0</v>
      </c>
      <c r="R429" s="14">
        <f t="shared" si="87"/>
        <v>0</v>
      </c>
      <c r="S429" s="14">
        <f t="shared" si="88"/>
        <v>0</v>
      </c>
      <c r="T429" t="str">
        <f>IF(MOD(C429-Settings!$B$32,Settings!$B$33)&lt;Settings!$B$30,"Up","Down")</f>
        <v>Up</v>
      </c>
      <c r="U429" s="15">
        <f>IF(OR(I429&gt;Settings!$B$30,O429&gt;Settings!$B$37),0,1)</f>
        <v>1</v>
      </c>
      <c r="V429" s="15">
        <f>IF(AND(U429=1,O429&lt;=Settings!$B$36),1,0)</f>
        <v>1</v>
      </c>
    </row>
    <row r="430" spans="1:22" x14ac:dyDescent="0.25">
      <c r="A430">
        <v>4</v>
      </c>
      <c r="B430">
        <v>65</v>
      </c>
      <c r="C430" s="13">
        <f>Arrivals!F430</f>
        <v>3828.2399915071087</v>
      </c>
      <c r="D430" s="13">
        <f>Arrivals!J430</f>
        <v>0.55736597871281623</v>
      </c>
      <c r="E430" s="14">
        <f t="shared" si="89"/>
        <v>3817.4580025987593</v>
      </c>
      <c r="F430" s="14">
        <f t="shared" si="80"/>
        <v>3828.2399915071087</v>
      </c>
      <c r="G430" s="14">
        <f t="shared" si="81"/>
        <v>3828.7973574858215</v>
      </c>
      <c r="H430" s="13">
        <f>Arrivals!L430</f>
        <v>75</v>
      </c>
      <c r="I430" s="14">
        <f>H430*8/Settings!$B$28+Settings!$B$29</f>
        <v>6.02</v>
      </c>
      <c r="J430" s="14">
        <f t="shared" si="90"/>
        <v>3823.4780025987593</v>
      </c>
      <c r="K430" s="14">
        <f t="shared" si="82"/>
        <v>3828.7973574858215</v>
      </c>
      <c r="L430" s="14">
        <f>MOD(K430-Settings!$B$32,Settings!$B$33)</f>
        <v>228.79735748582152</v>
      </c>
      <c r="M430" s="14">
        <f>IF(L430&lt;Settings!$B$30,IF(Settings!$B$30-L430&gt;=I430,K430,K430+(Settings!$B$30-L430)+Settings!$B$31),K430+(Settings!$B$33-L430))</f>
        <v>3828.7973574858215</v>
      </c>
      <c r="N430" s="14">
        <f t="shared" si="83"/>
        <v>3834.8173574858215</v>
      </c>
      <c r="O430" s="14">
        <f t="shared" si="84"/>
        <v>6.5773659787128054</v>
      </c>
      <c r="P430" s="14">
        <f t="shared" si="85"/>
        <v>0</v>
      </c>
      <c r="Q430" s="14">
        <f t="shared" si="86"/>
        <v>0</v>
      </c>
      <c r="R430" s="14">
        <f t="shared" si="87"/>
        <v>0</v>
      </c>
      <c r="S430" s="14">
        <f t="shared" si="88"/>
        <v>0</v>
      </c>
      <c r="T430" t="str">
        <f>IF(MOD(C430-Settings!$B$32,Settings!$B$33)&lt;Settings!$B$30,"Up","Down")</f>
        <v>Up</v>
      </c>
      <c r="U430" s="15">
        <f>IF(OR(I430&gt;Settings!$B$30,O430&gt;Settings!$B$37),0,1)</f>
        <v>1</v>
      </c>
      <c r="V430" s="15">
        <f>IF(AND(U430=1,O430&lt;=Settings!$B$36),1,0)</f>
        <v>1</v>
      </c>
    </row>
    <row r="431" spans="1:22" x14ac:dyDescent="0.25">
      <c r="A431">
        <v>4</v>
      </c>
      <c r="B431">
        <v>66</v>
      </c>
      <c r="C431" s="13">
        <f>Arrivals!F431</f>
        <v>4009.2989804060812</v>
      </c>
      <c r="D431" s="13">
        <f>Arrivals!J431</f>
        <v>18.487627070735321</v>
      </c>
      <c r="E431" s="14">
        <f t="shared" ref="E431:E462" si="91">G430</f>
        <v>3828.7973574858215</v>
      </c>
      <c r="F431" s="14">
        <f t="shared" si="80"/>
        <v>4009.2989804060812</v>
      </c>
      <c r="G431" s="14">
        <f t="shared" si="81"/>
        <v>4027.7866074768167</v>
      </c>
      <c r="H431" s="13">
        <f>Arrivals!L431</f>
        <v>75</v>
      </c>
      <c r="I431" s="14">
        <f>H431*8/Settings!$B$28+Settings!$B$29</f>
        <v>6.02</v>
      </c>
      <c r="J431" s="14">
        <f t="shared" ref="J431:J462" si="92">N430</f>
        <v>3834.8173574858215</v>
      </c>
      <c r="K431" s="14">
        <f t="shared" si="82"/>
        <v>4027.7866074768167</v>
      </c>
      <c r="L431" s="14">
        <f>MOD(K431-Settings!$B$32,Settings!$B$33)</f>
        <v>427.7866074768167</v>
      </c>
      <c r="M431" s="14">
        <f>IF(L431&lt;Settings!$B$30,IF(Settings!$B$30-L431&gt;=I431,K431,K431+(Settings!$B$30-L431)+Settings!$B$31),K431+(Settings!$B$33-L431))</f>
        <v>4027.7866074768167</v>
      </c>
      <c r="N431" s="14">
        <f t="shared" si="83"/>
        <v>4033.8066074768167</v>
      </c>
      <c r="O431" s="14">
        <f t="shared" si="84"/>
        <v>24.507627070735452</v>
      </c>
      <c r="P431" s="14">
        <f t="shared" si="85"/>
        <v>0</v>
      </c>
      <c r="Q431" s="14">
        <f t="shared" si="86"/>
        <v>0</v>
      </c>
      <c r="R431" s="14">
        <f t="shared" si="87"/>
        <v>0</v>
      </c>
      <c r="S431" s="14">
        <f t="shared" si="88"/>
        <v>0</v>
      </c>
      <c r="T431" t="str">
        <f>IF(MOD(C431-Settings!$B$32,Settings!$B$33)&lt;Settings!$B$30,"Up","Down")</f>
        <v>Up</v>
      </c>
      <c r="U431" s="15">
        <f>IF(OR(I431&gt;Settings!$B$30,O431&gt;Settings!$B$37),0,1)</f>
        <v>1</v>
      </c>
      <c r="V431" s="15">
        <f>IF(AND(U431=1,O431&lt;=Settings!$B$36),1,0)</f>
        <v>1</v>
      </c>
    </row>
    <row r="432" spans="1:22" x14ac:dyDescent="0.25">
      <c r="A432">
        <v>4</v>
      </c>
      <c r="B432">
        <v>67</v>
      </c>
      <c r="C432" s="13">
        <f>Arrivals!F432</f>
        <v>4130.809566050124</v>
      </c>
      <c r="D432" s="13">
        <f>Arrivals!J432</f>
        <v>2.4724030022436834</v>
      </c>
      <c r="E432" s="14">
        <f t="shared" si="91"/>
        <v>4027.7866074768167</v>
      </c>
      <c r="F432" s="14">
        <f t="shared" si="80"/>
        <v>4130.809566050124</v>
      </c>
      <c r="G432" s="14">
        <f t="shared" si="81"/>
        <v>4133.2819690523675</v>
      </c>
      <c r="H432" s="13">
        <f>Arrivals!L432</f>
        <v>75</v>
      </c>
      <c r="I432" s="14">
        <f>H432*8/Settings!$B$28+Settings!$B$29</f>
        <v>6.02</v>
      </c>
      <c r="J432" s="14">
        <f t="shared" si="92"/>
        <v>4033.8066074768167</v>
      </c>
      <c r="K432" s="14">
        <f t="shared" si="82"/>
        <v>4133.2819690523675</v>
      </c>
      <c r="L432" s="14">
        <f>MOD(K432-Settings!$B$32,Settings!$B$33)</f>
        <v>533.28196905236746</v>
      </c>
      <c r="M432" s="14">
        <f>IF(L432&lt;Settings!$B$30,IF(Settings!$B$30-L432&gt;=I432,K432,K432+(Settings!$B$30-L432)+Settings!$B$31),K432+(Settings!$B$33-L432))</f>
        <v>4133.2819690523675</v>
      </c>
      <c r="N432" s="14">
        <f t="shared" si="83"/>
        <v>4139.3019690523679</v>
      </c>
      <c r="O432" s="14">
        <f t="shared" si="84"/>
        <v>8.4924030022439183</v>
      </c>
      <c r="P432" s="14">
        <f t="shared" si="85"/>
        <v>0</v>
      </c>
      <c r="Q432" s="14">
        <f t="shared" si="86"/>
        <v>0</v>
      </c>
      <c r="R432" s="14">
        <f t="shared" si="87"/>
        <v>0</v>
      </c>
      <c r="S432" s="14">
        <f t="shared" si="88"/>
        <v>0</v>
      </c>
      <c r="T432" t="str">
        <f>IF(MOD(C432-Settings!$B$32,Settings!$B$33)&lt;Settings!$B$30,"Up","Down")</f>
        <v>Up</v>
      </c>
      <c r="U432" s="15">
        <f>IF(OR(I432&gt;Settings!$B$30,O432&gt;Settings!$B$37),0,1)</f>
        <v>1</v>
      </c>
      <c r="V432" s="15">
        <f>IF(AND(U432=1,O432&lt;=Settings!$B$36),1,0)</f>
        <v>1</v>
      </c>
    </row>
    <row r="433" spans="1:22" x14ac:dyDescent="0.25">
      <c r="A433">
        <v>4</v>
      </c>
      <c r="B433">
        <v>68</v>
      </c>
      <c r="C433" s="13">
        <f>Arrivals!F433</f>
        <v>4342.8929866444741</v>
      </c>
      <c r="D433" s="13">
        <f>Arrivals!J433</f>
        <v>5.4843418475207564</v>
      </c>
      <c r="E433" s="14">
        <f t="shared" si="91"/>
        <v>4133.2819690523675</v>
      </c>
      <c r="F433" s="14">
        <f t="shared" si="80"/>
        <v>4342.8929866444741</v>
      </c>
      <c r="G433" s="14">
        <f t="shared" si="81"/>
        <v>4348.3773284919953</v>
      </c>
      <c r="H433" s="13">
        <f>Arrivals!L433</f>
        <v>75</v>
      </c>
      <c r="I433" s="14">
        <f>H433*8/Settings!$B$28+Settings!$B$29</f>
        <v>6.02</v>
      </c>
      <c r="J433" s="14">
        <f t="shared" si="92"/>
        <v>4139.3019690523679</v>
      </c>
      <c r="K433" s="14">
        <f t="shared" si="82"/>
        <v>4348.3773284919953</v>
      </c>
      <c r="L433" s="14">
        <f>MOD(K433-Settings!$B$32,Settings!$B$33)</f>
        <v>28.377328491995286</v>
      </c>
      <c r="M433" s="14">
        <f>IF(L433&lt;Settings!$B$30,IF(Settings!$B$30-L433&gt;=I433,K433,K433+(Settings!$B$30-L433)+Settings!$B$31),K433+(Settings!$B$33-L433))</f>
        <v>4348.3773284919953</v>
      </c>
      <c r="N433" s="14">
        <f t="shared" si="83"/>
        <v>4354.3973284919957</v>
      </c>
      <c r="O433" s="14">
        <f t="shared" si="84"/>
        <v>11.504341847521573</v>
      </c>
      <c r="P433" s="14">
        <f t="shared" si="85"/>
        <v>0</v>
      </c>
      <c r="Q433" s="14">
        <f t="shared" si="86"/>
        <v>0</v>
      </c>
      <c r="R433" s="14">
        <f t="shared" si="87"/>
        <v>0</v>
      </c>
      <c r="S433" s="14">
        <f t="shared" si="88"/>
        <v>0</v>
      </c>
      <c r="T433" t="str">
        <f>IF(MOD(C433-Settings!$B$32,Settings!$B$33)&lt;Settings!$B$30,"Up","Down")</f>
        <v>Up</v>
      </c>
      <c r="U433" s="15">
        <f>IF(OR(I433&gt;Settings!$B$30,O433&gt;Settings!$B$37),0,1)</f>
        <v>1</v>
      </c>
      <c r="V433" s="15">
        <f>IF(AND(U433=1,O433&lt;=Settings!$B$36),1,0)</f>
        <v>1</v>
      </c>
    </row>
    <row r="434" spans="1:22" x14ac:dyDescent="0.25">
      <c r="A434">
        <v>4</v>
      </c>
      <c r="B434">
        <v>69</v>
      </c>
      <c r="C434" s="13">
        <f>Arrivals!F434</f>
        <v>4437.4921835105952</v>
      </c>
      <c r="D434" s="13">
        <f>Arrivals!J434</f>
        <v>6.9830933532852573</v>
      </c>
      <c r="E434" s="14">
        <f t="shared" si="91"/>
        <v>4348.3773284919953</v>
      </c>
      <c r="F434" s="14">
        <f t="shared" si="80"/>
        <v>4437.4921835105952</v>
      </c>
      <c r="G434" s="14">
        <f t="shared" si="81"/>
        <v>4444.47527686388</v>
      </c>
      <c r="H434" s="13">
        <f>Arrivals!L434</f>
        <v>75</v>
      </c>
      <c r="I434" s="14">
        <f>H434*8/Settings!$B$28+Settings!$B$29</f>
        <v>6.02</v>
      </c>
      <c r="J434" s="14">
        <f t="shared" si="92"/>
        <v>4354.3973284919957</v>
      </c>
      <c r="K434" s="14">
        <f t="shared" si="82"/>
        <v>4444.47527686388</v>
      </c>
      <c r="L434" s="14">
        <f>MOD(K434-Settings!$B$32,Settings!$B$33)</f>
        <v>124.47527686388003</v>
      </c>
      <c r="M434" s="14">
        <f>IF(L434&lt;Settings!$B$30,IF(Settings!$B$30-L434&gt;=I434,K434,K434+(Settings!$B$30-L434)+Settings!$B$31),K434+(Settings!$B$33-L434))</f>
        <v>4444.47527686388</v>
      </c>
      <c r="N434" s="14">
        <f t="shared" si="83"/>
        <v>4450.4952768638805</v>
      </c>
      <c r="O434" s="14">
        <f t="shared" si="84"/>
        <v>13.003093353285294</v>
      </c>
      <c r="P434" s="14">
        <f t="shared" si="85"/>
        <v>0</v>
      </c>
      <c r="Q434" s="14">
        <f t="shared" si="86"/>
        <v>0</v>
      </c>
      <c r="R434" s="14">
        <f t="shared" si="87"/>
        <v>0</v>
      </c>
      <c r="S434" s="14">
        <f t="shared" si="88"/>
        <v>0</v>
      </c>
      <c r="T434" t="str">
        <f>IF(MOD(C434-Settings!$B$32,Settings!$B$33)&lt;Settings!$B$30,"Up","Down")</f>
        <v>Up</v>
      </c>
      <c r="U434" s="15">
        <f>IF(OR(I434&gt;Settings!$B$30,O434&gt;Settings!$B$37),0,1)</f>
        <v>1</v>
      </c>
      <c r="V434" s="15">
        <f>IF(AND(U434=1,O434&lt;=Settings!$B$36),1,0)</f>
        <v>1</v>
      </c>
    </row>
    <row r="435" spans="1:22" x14ac:dyDescent="0.25">
      <c r="A435">
        <v>4</v>
      </c>
      <c r="B435">
        <v>70</v>
      </c>
      <c r="C435" s="13">
        <f>Arrivals!F435</f>
        <v>4488.3212472476152</v>
      </c>
      <c r="D435" s="13">
        <f>Arrivals!J435</f>
        <v>25.461630405727256</v>
      </c>
      <c r="E435" s="14">
        <f t="shared" si="91"/>
        <v>4444.47527686388</v>
      </c>
      <c r="F435" s="14">
        <f t="shared" si="80"/>
        <v>4488.3212472476152</v>
      </c>
      <c r="G435" s="14">
        <f t="shared" si="81"/>
        <v>4513.7828776533424</v>
      </c>
      <c r="H435" s="13">
        <f>Arrivals!L435</f>
        <v>75</v>
      </c>
      <c r="I435" s="14">
        <f>H435*8/Settings!$B$28+Settings!$B$29</f>
        <v>6.02</v>
      </c>
      <c r="J435" s="14">
        <f t="shared" si="92"/>
        <v>4450.4952768638805</v>
      </c>
      <c r="K435" s="14">
        <f t="shared" si="82"/>
        <v>4513.7828776533424</v>
      </c>
      <c r="L435" s="14">
        <f>MOD(K435-Settings!$B$32,Settings!$B$33)</f>
        <v>193.78287765334244</v>
      </c>
      <c r="M435" s="14">
        <f>IF(L435&lt;Settings!$B$30,IF(Settings!$B$30-L435&gt;=I435,K435,K435+(Settings!$B$30-L435)+Settings!$B$31),K435+(Settings!$B$33-L435))</f>
        <v>4513.7828776533424</v>
      </c>
      <c r="N435" s="14">
        <f t="shared" si="83"/>
        <v>4519.8028776533429</v>
      </c>
      <c r="O435" s="14">
        <f t="shared" si="84"/>
        <v>31.481630405727628</v>
      </c>
      <c r="P435" s="14">
        <f t="shared" si="85"/>
        <v>0</v>
      </c>
      <c r="Q435" s="14">
        <f t="shared" si="86"/>
        <v>0</v>
      </c>
      <c r="R435" s="14">
        <f t="shared" si="87"/>
        <v>0</v>
      </c>
      <c r="S435" s="14">
        <f t="shared" si="88"/>
        <v>0</v>
      </c>
      <c r="T435" t="str">
        <f>IF(MOD(C435-Settings!$B$32,Settings!$B$33)&lt;Settings!$B$30,"Up","Down")</f>
        <v>Up</v>
      </c>
      <c r="U435" s="15">
        <f>IF(OR(I435&gt;Settings!$B$30,O435&gt;Settings!$B$37),0,1)</f>
        <v>1</v>
      </c>
      <c r="V435" s="15">
        <f>IF(AND(U435=1,O435&lt;=Settings!$B$36),1,0)</f>
        <v>1</v>
      </c>
    </row>
    <row r="436" spans="1:22" x14ac:dyDescent="0.25">
      <c r="A436">
        <v>4</v>
      </c>
      <c r="B436">
        <v>71</v>
      </c>
      <c r="C436" s="13">
        <f>Arrivals!F436</f>
        <v>4659.7166737495018</v>
      </c>
      <c r="D436" s="13">
        <f>Arrivals!J436</f>
        <v>3.6380116322134701</v>
      </c>
      <c r="E436" s="14">
        <f t="shared" si="91"/>
        <v>4513.7828776533424</v>
      </c>
      <c r="F436" s="14">
        <f t="shared" si="80"/>
        <v>4659.7166737495018</v>
      </c>
      <c r="G436" s="14">
        <f t="shared" si="81"/>
        <v>4663.3546853817152</v>
      </c>
      <c r="H436" s="13">
        <f>Arrivals!L436</f>
        <v>75</v>
      </c>
      <c r="I436" s="14">
        <f>H436*8/Settings!$B$28+Settings!$B$29</f>
        <v>6.02</v>
      </c>
      <c r="J436" s="14">
        <f t="shared" si="92"/>
        <v>4519.8028776533429</v>
      </c>
      <c r="K436" s="14">
        <f t="shared" si="82"/>
        <v>4663.3546853817152</v>
      </c>
      <c r="L436" s="14">
        <f>MOD(K436-Settings!$B$32,Settings!$B$33)</f>
        <v>343.35468538171517</v>
      </c>
      <c r="M436" s="14">
        <f>IF(L436&lt;Settings!$B$30,IF(Settings!$B$30-L436&gt;=I436,K436,K436+(Settings!$B$30-L436)+Settings!$B$31),K436+(Settings!$B$33-L436))</f>
        <v>4663.3546853817152</v>
      </c>
      <c r="N436" s="14">
        <f t="shared" si="83"/>
        <v>4669.3746853817156</v>
      </c>
      <c r="O436" s="14">
        <f t="shared" si="84"/>
        <v>9.6580116322138565</v>
      </c>
      <c r="P436" s="14">
        <f t="shared" si="85"/>
        <v>0</v>
      </c>
      <c r="Q436" s="14">
        <f t="shared" si="86"/>
        <v>0</v>
      </c>
      <c r="R436" s="14">
        <f t="shared" si="87"/>
        <v>0</v>
      </c>
      <c r="S436" s="14">
        <f t="shared" si="88"/>
        <v>0</v>
      </c>
      <c r="T436" t="str">
        <f>IF(MOD(C436-Settings!$B$32,Settings!$B$33)&lt;Settings!$B$30,"Up","Down")</f>
        <v>Up</v>
      </c>
      <c r="U436" s="15">
        <f>IF(OR(I436&gt;Settings!$B$30,O436&gt;Settings!$B$37),0,1)</f>
        <v>1</v>
      </c>
      <c r="V436" s="15">
        <f>IF(AND(U436=1,O436&lt;=Settings!$B$36),1,0)</f>
        <v>1</v>
      </c>
    </row>
    <row r="437" spans="1:22" x14ac:dyDescent="0.25">
      <c r="A437">
        <v>4</v>
      </c>
      <c r="B437">
        <v>72</v>
      </c>
      <c r="C437" s="13">
        <f>Arrivals!F437</f>
        <v>4672.8501240945634</v>
      </c>
      <c r="D437" s="13">
        <f>Arrivals!J437</f>
        <v>7.0824359051955375</v>
      </c>
      <c r="E437" s="14">
        <f t="shared" si="91"/>
        <v>4663.3546853817152</v>
      </c>
      <c r="F437" s="14">
        <f t="shared" si="80"/>
        <v>4672.8501240945634</v>
      </c>
      <c r="G437" s="14">
        <f t="shared" si="81"/>
        <v>4679.9325599997592</v>
      </c>
      <c r="H437" s="13">
        <f>Arrivals!L437</f>
        <v>75</v>
      </c>
      <c r="I437" s="14">
        <f>H437*8/Settings!$B$28+Settings!$B$29</f>
        <v>6.02</v>
      </c>
      <c r="J437" s="14">
        <f t="shared" si="92"/>
        <v>4669.3746853817156</v>
      </c>
      <c r="K437" s="14">
        <f t="shared" si="82"/>
        <v>4679.9325599997592</v>
      </c>
      <c r="L437" s="14">
        <f>MOD(K437-Settings!$B$32,Settings!$B$33)</f>
        <v>359.93255999975918</v>
      </c>
      <c r="M437" s="14">
        <f>IF(L437&lt;Settings!$B$30,IF(Settings!$B$30-L437&gt;=I437,K437,K437+(Settings!$B$30-L437)+Settings!$B$31),K437+(Settings!$B$33-L437))</f>
        <v>4679.9325599997592</v>
      </c>
      <c r="N437" s="14">
        <f t="shared" si="83"/>
        <v>4685.9525599997596</v>
      </c>
      <c r="O437" s="14">
        <f t="shared" si="84"/>
        <v>13.102435905196216</v>
      </c>
      <c r="P437" s="14">
        <f t="shared" si="85"/>
        <v>0</v>
      </c>
      <c r="Q437" s="14">
        <f t="shared" si="86"/>
        <v>0</v>
      </c>
      <c r="R437" s="14">
        <f t="shared" si="87"/>
        <v>0</v>
      </c>
      <c r="S437" s="14">
        <f t="shared" si="88"/>
        <v>0</v>
      </c>
      <c r="T437" t="str">
        <f>IF(MOD(C437-Settings!$B$32,Settings!$B$33)&lt;Settings!$B$30,"Up","Down")</f>
        <v>Up</v>
      </c>
      <c r="U437" s="15">
        <f>IF(OR(I437&gt;Settings!$B$30,O437&gt;Settings!$B$37),0,1)</f>
        <v>1</v>
      </c>
      <c r="V437" s="15">
        <f>IF(AND(U437=1,O437&lt;=Settings!$B$36),1,0)</f>
        <v>1</v>
      </c>
    </row>
    <row r="438" spans="1:22" x14ac:dyDescent="0.25">
      <c r="A438">
        <v>4</v>
      </c>
      <c r="B438">
        <v>73</v>
      </c>
      <c r="C438" s="13">
        <f>Arrivals!F438</f>
        <v>4679.0368595288446</v>
      </c>
      <c r="D438" s="13">
        <f>Arrivals!J438</f>
        <v>4.4932741837296115</v>
      </c>
      <c r="E438" s="14">
        <f t="shared" si="91"/>
        <v>4679.9325599997592</v>
      </c>
      <c r="F438" s="14">
        <f t="shared" si="80"/>
        <v>4679.9325599997592</v>
      </c>
      <c r="G438" s="14">
        <f t="shared" si="81"/>
        <v>4684.4258341834884</v>
      </c>
      <c r="H438" s="13">
        <f>Arrivals!L438</f>
        <v>75</v>
      </c>
      <c r="I438" s="14">
        <f>H438*8/Settings!$B$28+Settings!$B$29</f>
        <v>6.02</v>
      </c>
      <c r="J438" s="14">
        <f t="shared" si="92"/>
        <v>4685.9525599997596</v>
      </c>
      <c r="K438" s="14">
        <f t="shared" si="82"/>
        <v>4685.9525599997596</v>
      </c>
      <c r="L438" s="14">
        <f>MOD(K438-Settings!$B$32,Settings!$B$33)</f>
        <v>365.95255999975961</v>
      </c>
      <c r="M438" s="14">
        <f>IF(L438&lt;Settings!$B$30,IF(Settings!$B$30-L438&gt;=I438,K438,K438+(Settings!$B$30-L438)+Settings!$B$31),K438+(Settings!$B$33-L438))</f>
        <v>4685.9525599997596</v>
      </c>
      <c r="N438" s="14">
        <f t="shared" si="83"/>
        <v>4691.9725599997601</v>
      </c>
      <c r="O438" s="14">
        <f t="shared" si="84"/>
        <v>12.935700470915435</v>
      </c>
      <c r="P438" s="14">
        <f t="shared" si="85"/>
        <v>0.89570047091456217</v>
      </c>
      <c r="Q438" s="14">
        <f t="shared" si="86"/>
        <v>1.5267258162712096</v>
      </c>
      <c r="R438" s="14">
        <f t="shared" si="87"/>
        <v>0</v>
      </c>
      <c r="S438" s="14">
        <f t="shared" si="88"/>
        <v>2.4224262871857718</v>
      </c>
      <c r="T438" t="str">
        <f>IF(MOD(C438-Settings!$B$32,Settings!$B$33)&lt;Settings!$B$30,"Up","Down")</f>
        <v>Up</v>
      </c>
      <c r="U438" s="15">
        <f>IF(OR(I438&gt;Settings!$B$30,O438&gt;Settings!$B$37),0,1)</f>
        <v>1</v>
      </c>
      <c r="V438" s="15">
        <f>IF(AND(U438=1,O438&lt;=Settings!$B$36),1,0)</f>
        <v>1</v>
      </c>
    </row>
    <row r="439" spans="1:22" x14ac:dyDescent="0.25">
      <c r="A439">
        <v>4</v>
      </c>
      <c r="B439">
        <v>74</v>
      </c>
      <c r="C439" s="13">
        <f>Arrivals!F439</f>
        <v>4742.7003839052313</v>
      </c>
      <c r="D439" s="13">
        <f>Arrivals!J439</f>
        <v>3.4997375252108505</v>
      </c>
      <c r="E439" s="14">
        <f t="shared" si="91"/>
        <v>4684.4258341834884</v>
      </c>
      <c r="F439" s="14">
        <f t="shared" si="80"/>
        <v>4742.7003839052313</v>
      </c>
      <c r="G439" s="14">
        <f t="shared" si="81"/>
        <v>4746.2001214304419</v>
      </c>
      <c r="H439" s="13">
        <f>Arrivals!L439</f>
        <v>75</v>
      </c>
      <c r="I439" s="14">
        <f>H439*8/Settings!$B$28+Settings!$B$29</f>
        <v>6.02</v>
      </c>
      <c r="J439" s="14">
        <f t="shared" si="92"/>
        <v>4691.9725599997601</v>
      </c>
      <c r="K439" s="14">
        <f t="shared" si="82"/>
        <v>4746.2001214304419</v>
      </c>
      <c r="L439" s="14">
        <f>MOD(K439-Settings!$B$32,Settings!$B$33)</f>
        <v>426.20012143044187</v>
      </c>
      <c r="M439" s="14">
        <f>IF(L439&lt;Settings!$B$30,IF(Settings!$B$30-L439&gt;=I439,K439,K439+(Settings!$B$30-L439)+Settings!$B$31),K439+(Settings!$B$33-L439))</f>
        <v>4746.2001214304419</v>
      </c>
      <c r="N439" s="14">
        <f t="shared" si="83"/>
        <v>4752.2201214304423</v>
      </c>
      <c r="O439" s="14">
        <f t="shared" si="84"/>
        <v>9.519737525210985</v>
      </c>
      <c r="P439" s="14">
        <f t="shared" si="85"/>
        <v>0</v>
      </c>
      <c r="Q439" s="14">
        <f t="shared" si="86"/>
        <v>0</v>
      </c>
      <c r="R439" s="14">
        <f t="shared" si="87"/>
        <v>0</v>
      </c>
      <c r="S439" s="14">
        <f t="shared" si="88"/>
        <v>0</v>
      </c>
      <c r="T439" t="str">
        <f>IF(MOD(C439-Settings!$B$32,Settings!$B$33)&lt;Settings!$B$30,"Up","Down")</f>
        <v>Up</v>
      </c>
      <c r="U439" s="15">
        <f>IF(OR(I439&gt;Settings!$B$30,O439&gt;Settings!$B$37),0,1)</f>
        <v>1</v>
      </c>
      <c r="V439" s="15">
        <f>IF(AND(U439=1,O439&lt;=Settings!$B$36),1,0)</f>
        <v>1</v>
      </c>
    </row>
    <row r="440" spans="1:22" x14ac:dyDescent="0.25">
      <c r="A440">
        <v>4</v>
      </c>
      <c r="B440">
        <v>75</v>
      </c>
      <c r="C440" s="13">
        <f>Arrivals!F440</f>
        <v>4762.3148761965567</v>
      </c>
      <c r="D440" s="13">
        <f>Arrivals!J440</f>
        <v>11.063249875021402</v>
      </c>
      <c r="E440" s="14">
        <f t="shared" si="91"/>
        <v>4746.2001214304419</v>
      </c>
      <c r="F440" s="14">
        <f t="shared" si="80"/>
        <v>4762.3148761965567</v>
      </c>
      <c r="G440" s="14">
        <f t="shared" si="81"/>
        <v>4773.3781260715778</v>
      </c>
      <c r="H440" s="13">
        <f>Arrivals!L440</f>
        <v>75</v>
      </c>
      <c r="I440" s="14">
        <f>H440*8/Settings!$B$28+Settings!$B$29</f>
        <v>6.02</v>
      </c>
      <c r="J440" s="14">
        <f t="shared" si="92"/>
        <v>4752.2201214304423</v>
      </c>
      <c r="K440" s="14">
        <f t="shared" si="82"/>
        <v>4773.3781260715778</v>
      </c>
      <c r="L440" s="14">
        <f>MOD(K440-Settings!$B$32,Settings!$B$33)</f>
        <v>453.37812607157775</v>
      </c>
      <c r="M440" s="14">
        <f>IF(L440&lt;Settings!$B$30,IF(Settings!$B$30-L440&gt;=I440,K440,K440+(Settings!$B$30-L440)+Settings!$B$31),K440+(Settings!$B$33-L440))</f>
        <v>4773.3781260715778</v>
      </c>
      <c r="N440" s="14">
        <f t="shared" si="83"/>
        <v>4779.3981260715782</v>
      </c>
      <c r="O440" s="14">
        <f t="shared" si="84"/>
        <v>17.083249875021465</v>
      </c>
      <c r="P440" s="14">
        <f t="shared" si="85"/>
        <v>0</v>
      </c>
      <c r="Q440" s="14">
        <f t="shared" si="86"/>
        <v>0</v>
      </c>
      <c r="R440" s="14">
        <f t="shared" si="87"/>
        <v>0</v>
      </c>
      <c r="S440" s="14">
        <f t="shared" si="88"/>
        <v>0</v>
      </c>
      <c r="T440" t="str">
        <f>IF(MOD(C440-Settings!$B$32,Settings!$B$33)&lt;Settings!$B$30,"Up","Down")</f>
        <v>Up</v>
      </c>
      <c r="U440" s="15">
        <f>IF(OR(I440&gt;Settings!$B$30,O440&gt;Settings!$B$37),0,1)</f>
        <v>1</v>
      </c>
      <c r="V440" s="15">
        <f>IF(AND(U440=1,O440&lt;=Settings!$B$36),1,0)</f>
        <v>1</v>
      </c>
    </row>
    <row r="441" spans="1:22" x14ac:dyDescent="0.25">
      <c r="A441">
        <v>4</v>
      </c>
      <c r="B441">
        <v>76</v>
      </c>
      <c r="C441" s="13">
        <f>Arrivals!F441</f>
        <v>4822.4570390612862</v>
      </c>
      <c r="D441" s="13">
        <f>Arrivals!J441</f>
        <v>0.67939057318391638</v>
      </c>
      <c r="E441" s="14">
        <f t="shared" si="91"/>
        <v>4773.3781260715778</v>
      </c>
      <c r="F441" s="14">
        <f t="shared" si="80"/>
        <v>4822.4570390612862</v>
      </c>
      <c r="G441" s="14">
        <f t="shared" si="81"/>
        <v>4823.13642963447</v>
      </c>
      <c r="H441" s="13">
        <f>Arrivals!L441</f>
        <v>75</v>
      </c>
      <c r="I441" s="14">
        <f>H441*8/Settings!$B$28+Settings!$B$29</f>
        <v>6.02</v>
      </c>
      <c r="J441" s="14">
        <f t="shared" si="92"/>
        <v>4779.3981260715782</v>
      </c>
      <c r="K441" s="14">
        <f t="shared" si="82"/>
        <v>4823.13642963447</v>
      </c>
      <c r="L441" s="14">
        <f>MOD(K441-Settings!$B$32,Settings!$B$33)</f>
        <v>503.13642963447001</v>
      </c>
      <c r="M441" s="14">
        <f>IF(L441&lt;Settings!$B$30,IF(Settings!$B$30-L441&gt;=I441,K441,K441+(Settings!$B$30-L441)+Settings!$B$31),K441+(Settings!$B$33-L441))</f>
        <v>4823.13642963447</v>
      </c>
      <c r="N441" s="14">
        <f t="shared" si="83"/>
        <v>4829.1564296344704</v>
      </c>
      <c r="O441" s="14">
        <f t="shared" si="84"/>
        <v>6.699390573184246</v>
      </c>
      <c r="P441" s="14">
        <f t="shared" si="85"/>
        <v>0</v>
      </c>
      <c r="Q441" s="14">
        <f t="shared" si="86"/>
        <v>0</v>
      </c>
      <c r="R441" s="14">
        <f t="shared" si="87"/>
        <v>0</v>
      </c>
      <c r="S441" s="14">
        <f t="shared" si="88"/>
        <v>0</v>
      </c>
      <c r="T441" t="str">
        <f>IF(MOD(C441-Settings!$B$32,Settings!$B$33)&lt;Settings!$B$30,"Up","Down")</f>
        <v>Up</v>
      </c>
      <c r="U441" s="15">
        <f>IF(OR(I441&gt;Settings!$B$30,O441&gt;Settings!$B$37),0,1)</f>
        <v>1</v>
      </c>
      <c r="V441" s="15">
        <f>IF(AND(U441=1,O441&lt;=Settings!$B$36),1,0)</f>
        <v>1</v>
      </c>
    </row>
    <row r="442" spans="1:22" x14ac:dyDescent="0.25">
      <c r="A442">
        <v>4</v>
      </c>
      <c r="B442">
        <v>77</v>
      </c>
      <c r="C442" s="13">
        <f>Arrivals!F442</f>
        <v>4891.3229255828674</v>
      </c>
      <c r="D442" s="13">
        <f>Arrivals!J442</f>
        <v>1.3729874666809665</v>
      </c>
      <c r="E442" s="14">
        <f t="shared" si="91"/>
        <v>4823.13642963447</v>
      </c>
      <c r="F442" s="14">
        <f t="shared" si="80"/>
        <v>4891.3229255828674</v>
      </c>
      <c r="G442" s="14">
        <f t="shared" si="81"/>
        <v>4892.6959130495479</v>
      </c>
      <c r="H442" s="13">
        <f>Arrivals!L442</f>
        <v>75</v>
      </c>
      <c r="I442" s="14">
        <f>H442*8/Settings!$B$28+Settings!$B$29</f>
        <v>6.02</v>
      </c>
      <c r="J442" s="14">
        <f t="shared" si="92"/>
        <v>4829.1564296344704</v>
      </c>
      <c r="K442" s="14">
        <f t="shared" si="82"/>
        <v>4892.6959130495479</v>
      </c>
      <c r="L442" s="14">
        <f>MOD(K442-Settings!$B$32,Settings!$B$33)</f>
        <v>572.69591304954793</v>
      </c>
      <c r="M442" s="14">
        <f>IF(L442&lt;Settings!$B$30,IF(Settings!$B$30-L442&gt;=I442,K442,K442+(Settings!$B$30-L442)+Settings!$B$31),K442+(Settings!$B$33-L442))</f>
        <v>4892.6959130495479</v>
      </c>
      <c r="N442" s="14">
        <f t="shared" si="83"/>
        <v>4898.7159130495484</v>
      </c>
      <c r="O442" s="14">
        <f t="shared" si="84"/>
        <v>7.3929874666810065</v>
      </c>
      <c r="P442" s="14">
        <f t="shared" si="85"/>
        <v>0</v>
      </c>
      <c r="Q442" s="14">
        <f t="shared" si="86"/>
        <v>0</v>
      </c>
      <c r="R442" s="14">
        <f t="shared" si="87"/>
        <v>0</v>
      </c>
      <c r="S442" s="14">
        <f t="shared" si="88"/>
        <v>0</v>
      </c>
      <c r="T442" t="str">
        <f>IF(MOD(C442-Settings!$B$32,Settings!$B$33)&lt;Settings!$B$30,"Up","Down")</f>
        <v>Up</v>
      </c>
      <c r="U442" s="15">
        <f>IF(OR(I442&gt;Settings!$B$30,O442&gt;Settings!$B$37),0,1)</f>
        <v>1</v>
      </c>
      <c r="V442" s="15">
        <f>IF(AND(U442=1,O442&lt;=Settings!$B$36),1,0)</f>
        <v>1</v>
      </c>
    </row>
    <row r="443" spans="1:22" x14ac:dyDescent="0.25">
      <c r="A443">
        <v>4</v>
      </c>
      <c r="B443">
        <v>78</v>
      </c>
      <c r="C443" s="13">
        <f>Arrivals!F443</f>
        <v>4919.7430221985678</v>
      </c>
      <c r="D443" s="13">
        <f>Arrivals!J443</f>
        <v>0.64063061042572111</v>
      </c>
      <c r="E443" s="14">
        <f t="shared" si="91"/>
        <v>4892.6959130495479</v>
      </c>
      <c r="F443" s="14">
        <f t="shared" si="80"/>
        <v>4919.7430221985678</v>
      </c>
      <c r="G443" s="14">
        <f t="shared" si="81"/>
        <v>4920.3836528089932</v>
      </c>
      <c r="H443" s="13">
        <f>Arrivals!L443</f>
        <v>75</v>
      </c>
      <c r="I443" s="14">
        <f>H443*8/Settings!$B$28+Settings!$B$29</f>
        <v>6.02</v>
      </c>
      <c r="J443" s="14">
        <f t="shared" si="92"/>
        <v>4898.7159130495484</v>
      </c>
      <c r="K443" s="14">
        <f t="shared" si="82"/>
        <v>4920.3836528089932</v>
      </c>
      <c r="L443" s="14">
        <f>MOD(K443-Settings!$B$32,Settings!$B$33)</f>
        <v>600.38365280899325</v>
      </c>
      <c r="M443" s="14">
        <f>IF(L443&lt;Settings!$B$30,IF(Settings!$B$30-L443&gt;=I443,K443,K443+(Settings!$B$30-L443)+Settings!$B$31),K443+(Settings!$B$33-L443))</f>
        <v>5040</v>
      </c>
      <c r="N443" s="14">
        <f t="shared" si="83"/>
        <v>5046.0200000000004</v>
      </c>
      <c r="O443" s="14">
        <f t="shared" si="84"/>
        <v>126.27697780143262</v>
      </c>
      <c r="P443" s="14">
        <f t="shared" si="85"/>
        <v>0</v>
      </c>
      <c r="Q443" s="14">
        <f t="shared" si="86"/>
        <v>0</v>
      </c>
      <c r="R443" s="14">
        <f t="shared" si="87"/>
        <v>119.61634719100675</v>
      </c>
      <c r="S443" s="14">
        <f t="shared" si="88"/>
        <v>119.61634719100675</v>
      </c>
      <c r="T443" t="str">
        <f>IF(MOD(C443-Settings!$B$32,Settings!$B$33)&lt;Settings!$B$30,"Up","Down")</f>
        <v>Up</v>
      </c>
      <c r="U443" s="15">
        <f>IF(OR(I443&gt;Settings!$B$30,O443&gt;Settings!$B$37),0,1)</f>
        <v>1</v>
      </c>
      <c r="V443" s="15">
        <f>IF(AND(U443=1,O443&lt;=Settings!$B$36),1,0)</f>
        <v>0</v>
      </c>
    </row>
    <row r="444" spans="1:22" x14ac:dyDescent="0.25">
      <c r="A444">
        <v>4</v>
      </c>
      <c r="B444">
        <v>79</v>
      </c>
      <c r="C444" s="13">
        <f>Arrivals!F444</f>
        <v>4922.7817639919676</v>
      </c>
      <c r="D444" s="13">
        <f>Arrivals!J444</f>
        <v>15.566885109762961</v>
      </c>
      <c r="E444" s="14">
        <f t="shared" si="91"/>
        <v>4920.3836528089932</v>
      </c>
      <c r="F444" s="14">
        <f t="shared" si="80"/>
        <v>4922.7817639919676</v>
      </c>
      <c r="G444" s="14">
        <f t="shared" si="81"/>
        <v>4938.3486491017302</v>
      </c>
      <c r="H444" s="13">
        <f>Arrivals!L444</f>
        <v>75</v>
      </c>
      <c r="I444" s="14">
        <f>H444*8/Settings!$B$28+Settings!$B$29</f>
        <v>6.02</v>
      </c>
      <c r="J444" s="14">
        <f t="shared" si="92"/>
        <v>5046.0200000000004</v>
      </c>
      <c r="K444" s="14">
        <f t="shared" si="82"/>
        <v>5046.0200000000004</v>
      </c>
      <c r="L444" s="14">
        <f>MOD(K444-Settings!$B$32,Settings!$B$33)</f>
        <v>6.0200000000004366</v>
      </c>
      <c r="M444" s="14">
        <f>IF(L444&lt;Settings!$B$30,IF(Settings!$B$30-L444&gt;=I444,K444,K444+(Settings!$B$30-L444)+Settings!$B$31),K444+(Settings!$B$33-L444))</f>
        <v>5046.0200000000004</v>
      </c>
      <c r="N444" s="14">
        <f t="shared" si="83"/>
        <v>5052.0400000000009</v>
      </c>
      <c r="O444" s="14">
        <f t="shared" si="84"/>
        <v>129.25823600803324</v>
      </c>
      <c r="P444" s="14">
        <f t="shared" si="85"/>
        <v>0</v>
      </c>
      <c r="Q444" s="14">
        <f t="shared" si="86"/>
        <v>107.67135089827025</v>
      </c>
      <c r="R444" s="14">
        <f t="shared" si="87"/>
        <v>0</v>
      </c>
      <c r="S444" s="14">
        <f t="shared" si="88"/>
        <v>107.67135089827025</v>
      </c>
      <c r="T444" t="str">
        <f>IF(MOD(C444-Settings!$B$32,Settings!$B$33)&lt;Settings!$B$30,"Up","Down")</f>
        <v>Down</v>
      </c>
      <c r="U444" s="15">
        <f>IF(OR(I444&gt;Settings!$B$30,O444&gt;Settings!$B$37),0,1)</f>
        <v>1</v>
      </c>
      <c r="V444" s="15">
        <f>IF(AND(U444=1,O444&lt;=Settings!$B$36),1,0)</f>
        <v>0</v>
      </c>
    </row>
    <row r="445" spans="1:22" x14ac:dyDescent="0.25">
      <c r="A445">
        <v>4</v>
      </c>
      <c r="B445">
        <v>80</v>
      </c>
      <c r="C445" s="13">
        <f>Arrivals!F445</f>
        <v>4923.1841080026588</v>
      </c>
      <c r="D445" s="13">
        <f>Arrivals!J445</f>
        <v>27.706708093772669</v>
      </c>
      <c r="E445" s="14">
        <f t="shared" si="91"/>
        <v>4938.3486491017302</v>
      </c>
      <c r="F445" s="14">
        <f t="shared" si="80"/>
        <v>4938.3486491017302</v>
      </c>
      <c r="G445" s="14">
        <f t="shared" si="81"/>
        <v>4966.0553571955024</v>
      </c>
      <c r="H445" s="13">
        <f>Arrivals!L445</f>
        <v>75</v>
      </c>
      <c r="I445" s="14">
        <f>H445*8/Settings!$B$28+Settings!$B$29</f>
        <v>6.02</v>
      </c>
      <c r="J445" s="14">
        <f t="shared" si="92"/>
        <v>5052.0400000000009</v>
      </c>
      <c r="K445" s="14">
        <f t="shared" si="82"/>
        <v>5052.0400000000009</v>
      </c>
      <c r="L445" s="14">
        <f>MOD(K445-Settings!$B$32,Settings!$B$33)</f>
        <v>12.040000000000873</v>
      </c>
      <c r="M445" s="14">
        <f>IF(L445&lt;Settings!$B$30,IF(Settings!$B$30-L445&gt;=I445,K445,K445+(Settings!$B$30-L445)+Settings!$B$31),K445+(Settings!$B$33-L445))</f>
        <v>5052.0400000000009</v>
      </c>
      <c r="N445" s="14">
        <f t="shared" si="83"/>
        <v>5058.0600000000013</v>
      </c>
      <c r="O445" s="14">
        <f t="shared" si="84"/>
        <v>134.87589199734248</v>
      </c>
      <c r="P445" s="14">
        <f t="shared" si="85"/>
        <v>15.164541099071357</v>
      </c>
      <c r="Q445" s="14">
        <f t="shared" si="86"/>
        <v>85.984642804498435</v>
      </c>
      <c r="R445" s="14">
        <f t="shared" si="87"/>
        <v>0</v>
      </c>
      <c r="S445" s="14">
        <f t="shared" si="88"/>
        <v>101.14918390356979</v>
      </c>
      <c r="T445" t="str">
        <f>IF(MOD(C445-Settings!$B$32,Settings!$B$33)&lt;Settings!$B$30,"Up","Down")</f>
        <v>Down</v>
      </c>
      <c r="U445" s="15">
        <f>IF(OR(I445&gt;Settings!$B$30,O445&gt;Settings!$B$37),0,1)</f>
        <v>1</v>
      </c>
      <c r="V445" s="15">
        <f>IF(AND(U445=1,O445&lt;=Settings!$B$36),1,0)</f>
        <v>0</v>
      </c>
    </row>
    <row r="446" spans="1:22" x14ac:dyDescent="0.25">
      <c r="A446">
        <v>4</v>
      </c>
      <c r="B446">
        <v>81</v>
      </c>
      <c r="C446" s="13">
        <f>Arrivals!F446</f>
        <v>4946.875859654856</v>
      </c>
      <c r="D446" s="13">
        <f>Arrivals!J446</f>
        <v>24.229812079683608</v>
      </c>
      <c r="E446" s="14">
        <f t="shared" si="91"/>
        <v>4966.0553571955024</v>
      </c>
      <c r="F446" s="14">
        <f t="shared" si="80"/>
        <v>4966.0553571955024</v>
      </c>
      <c r="G446" s="14">
        <f t="shared" si="81"/>
        <v>4990.2851692751865</v>
      </c>
      <c r="H446" s="13">
        <f>Arrivals!L446</f>
        <v>75</v>
      </c>
      <c r="I446" s="14">
        <f>H446*8/Settings!$B$28+Settings!$B$29</f>
        <v>6.02</v>
      </c>
      <c r="J446" s="14">
        <f t="shared" si="92"/>
        <v>5058.0600000000013</v>
      </c>
      <c r="K446" s="14">
        <f t="shared" si="82"/>
        <v>5058.0600000000013</v>
      </c>
      <c r="L446" s="14">
        <f>MOD(K446-Settings!$B$32,Settings!$B$33)</f>
        <v>18.06000000000131</v>
      </c>
      <c r="M446" s="14">
        <f>IF(L446&lt;Settings!$B$30,IF(Settings!$B$30-L446&gt;=I446,K446,K446+(Settings!$B$30-L446)+Settings!$B$31),K446+(Settings!$B$33-L446))</f>
        <v>5058.0600000000013</v>
      </c>
      <c r="N446" s="14">
        <f t="shared" si="83"/>
        <v>5064.0800000000017</v>
      </c>
      <c r="O446" s="14">
        <f t="shared" si="84"/>
        <v>117.20414034514579</v>
      </c>
      <c r="P446" s="14">
        <f t="shared" si="85"/>
        <v>19.17949754064648</v>
      </c>
      <c r="Q446" s="14">
        <f t="shared" si="86"/>
        <v>67.774830724814819</v>
      </c>
      <c r="R446" s="14">
        <f t="shared" si="87"/>
        <v>0</v>
      </c>
      <c r="S446" s="14">
        <f t="shared" si="88"/>
        <v>86.954328265461299</v>
      </c>
      <c r="T446" t="str">
        <f>IF(MOD(C446-Settings!$B$32,Settings!$B$33)&lt;Settings!$B$30,"Up","Down")</f>
        <v>Down</v>
      </c>
      <c r="U446" s="15">
        <f>IF(OR(I446&gt;Settings!$B$30,O446&gt;Settings!$B$37),0,1)</f>
        <v>1</v>
      </c>
      <c r="V446" s="15">
        <f>IF(AND(U446=1,O446&lt;=Settings!$B$36),1,0)</f>
        <v>1</v>
      </c>
    </row>
    <row r="447" spans="1:22" x14ac:dyDescent="0.25">
      <c r="A447">
        <v>4</v>
      </c>
      <c r="B447">
        <v>82</v>
      </c>
      <c r="C447" s="13">
        <f>Arrivals!F447</f>
        <v>5086.8188353709756</v>
      </c>
      <c r="D447" s="13">
        <f>Arrivals!J447</f>
        <v>10.014584208774611</v>
      </c>
      <c r="E447" s="14">
        <f t="shared" si="91"/>
        <v>4990.2851692751865</v>
      </c>
      <c r="F447" s="14">
        <f t="shared" si="80"/>
        <v>5086.8188353709756</v>
      </c>
      <c r="G447" s="14">
        <f t="shared" si="81"/>
        <v>5096.8334195797506</v>
      </c>
      <c r="H447" s="13">
        <f>Arrivals!L447</f>
        <v>75</v>
      </c>
      <c r="I447" s="14">
        <f>H447*8/Settings!$B$28+Settings!$B$29</f>
        <v>6.02</v>
      </c>
      <c r="J447" s="14">
        <f t="shared" si="92"/>
        <v>5064.0800000000017</v>
      </c>
      <c r="K447" s="14">
        <f t="shared" si="82"/>
        <v>5096.8334195797506</v>
      </c>
      <c r="L447" s="14">
        <f>MOD(K447-Settings!$B$32,Settings!$B$33)</f>
        <v>56.833419579750625</v>
      </c>
      <c r="M447" s="14">
        <f>IF(L447&lt;Settings!$B$30,IF(Settings!$B$30-L447&gt;=I447,K447,K447+(Settings!$B$30-L447)+Settings!$B$31),K447+(Settings!$B$33-L447))</f>
        <v>5096.8334195797506</v>
      </c>
      <c r="N447" s="14">
        <f t="shared" si="83"/>
        <v>5102.8534195797511</v>
      </c>
      <c r="O447" s="14">
        <f t="shared" si="84"/>
        <v>16.034584208775414</v>
      </c>
      <c r="P447" s="14">
        <f t="shared" si="85"/>
        <v>0</v>
      </c>
      <c r="Q447" s="14">
        <f t="shared" si="86"/>
        <v>0</v>
      </c>
      <c r="R447" s="14">
        <f t="shared" si="87"/>
        <v>0</v>
      </c>
      <c r="S447" s="14">
        <f t="shared" si="88"/>
        <v>0</v>
      </c>
      <c r="T447" t="str">
        <f>IF(MOD(C447-Settings!$B$32,Settings!$B$33)&lt;Settings!$B$30,"Up","Down")</f>
        <v>Up</v>
      </c>
      <c r="U447" s="15">
        <f>IF(OR(I447&gt;Settings!$B$30,O447&gt;Settings!$B$37),0,1)</f>
        <v>1</v>
      </c>
      <c r="V447" s="15">
        <f>IF(AND(U447=1,O447&lt;=Settings!$B$36),1,0)</f>
        <v>1</v>
      </c>
    </row>
    <row r="448" spans="1:22" x14ac:dyDescent="0.25">
      <c r="A448">
        <v>4</v>
      </c>
      <c r="B448">
        <v>83</v>
      </c>
      <c r="C448" s="13">
        <f>Arrivals!F448</f>
        <v>5148.5230561923927</v>
      </c>
      <c r="D448" s="13">
        <f>Arrivals!J448</f>
        <v>10.404123596586693</v>
      </c>
      <c r="E448" s="14">
        <f t="shared" si="91"/>
        <v>5096.8334195797506</v>
      </c>
      <c r="F448" s="14">
        <f t="shared" si="80"/>
        <v>5148.5230561923927</v>
      </c>
      <c r="G448" s="14">
        <f t="shared" si="81"/>
        <v>5158.9271797889796</v>
      </c>
      <c r="H448" s="13">
        <f>Arrivals!L448</f>
        <v>75</v>
      </c>
      <c r="I448" s="14">
        <f>H448*8/Settings!$B$28+Settings!$B$29</f>
        <v>6.02</v>
      </c>
      <c r="J448" s="14">
        <f t="shared" si="92"/>
        <v>5102.8534195797511</v>
      </c>
      <c r="K448" s="14">
        <f t="shared" si="82"/>
        <v>5158.9271797889796</v>
      </c>
      <c r="L448" s="14">
        <f>MOD(K448-Settings!$B$32,Settings!$B$33)</f>
        <v>118.92717978897963</v>
      </c>
      <c r="M448" s="14">
        <f>IF(L448&lt;Settings!$B$30,IF(Settings!$B$30-L448&gt;=I448,K448,K448+(Settings!$B$30-L448)+Settings!$B$31),K448+(Settings!$B$33-L448))</f>
        <v>5158.9271797889796</v>
      </c>
      <c r="N448" s="14">
        <f t="shared" si="83"/>
        <v>5164.9471797889801</v>
      </c>
      <c r="O448" s="14">
        <f t="shared" si="84"/>
        <v>16.424123596587378</v>
      </c>
      <c r="P448" s="14">
        <f t="shared" si="85"/>
        <v>0</v>
      </c>
      <c r="Q448" s="14">
        <f t="shared" si="86"/>
        <v>0</v>
      </c>
      <c r="R448" s="14">
        <f t="shared" si="87"/>
        <v>0</v>
      </c>
      <c r="S448" s="14">
        <f t="shared" si="88"/>
        <v>0</v>
      </c>
      <c r="T448" t="str">
        <f>IF(MOD(C448-Settings!$B$32,Settings!$B$33)&lt;Settings!$B$30,"Up","Down")</f>
        <v>Up</v>
      </c>
      <c r="U448" s="15">
        <f>IF(OR(I448&gt;Settings!$B$30,O448&gt;Settings!$B$37),0,1)</f>
        <v>1</v>
      </c>
      <c r="V448" s="15">
        <f>IF(AND(U448=1,O448&lt;=Settings!$B$36),1,0)</f>
        <v>1</v>
      </c>
    </row>
    <row r="449" spans="1:22" x14ac:dyDescent="0.25">
      <c r="A449">
        <v>4</v>
      </c>
      <c r="B449">
        <v>84</v>
      </c>
      <c r="C449" s="13">
        <f>Arrivals!F449</f>
        <v>5161.7694892805812</v>
      </c>
      <c r="D449" s="13">
        <f>Arrivals!J449</f>
        <v>10.946962699587822</v>
      </c>
      <c r="E449" s="14">
        <f t="shared" si="91"/>
        <v>5158.9271797889796</v>
      </c>
      <c r="F449" s="14">
        <f t="shared" si="80"/>
        <v>5161.7694892805812</v>
      </c>
      <c r="G449" s="14">
        <f t="shared" si="81"/>
        <v>5172.716451980169</v>
      </c>
      <c r="H449" s="13">
        <f>Arrivals!L449</f>
        <v>75</v>
      </c>
      <c r="I449" s="14">
        <f>H449*8/Settings!$B$28+Settings!$B$29</f>
        <v>6.02</v>
      </c>
      <c r="J449" s="14">
        <f t="shared" si="92"/>
        <v>5164.9471797889801</v>
      </c>
      <c r="K449" s="14">
        <f t="shared" si="82"/>
        <v>5172.716451980169</v>
      </c>
      <c r="L449" s="14">
        <f>MOD(K449-Settings!$B$32,Settings!$B$33)</f>
        <v>132.71645198016904</v>
      </c>
      <c r="M449" s="14">
        <f>IF(L449&lt;Settings!$B$30,IF(Settings!$B$30-L449&gt;=I449,K449,K449+(Settings!$B$30-L449)+Settings!$B$31),K449+(Settings!$B$33-L449))</f>
        <v>5172.716451980169</v>
      </c>
      <c r="N449" s="14">
        <f t="shared" si="83"/>
        <v>5178.7364519801695</v>
      </c>
      <c r="O449" s="14">
        <f t="shared" si="84"/>
        <v>16.966962699588294</v>
      </c>
      <c r="P449" s="14">
        <f t="shared" si="85"/>
        <v>0</v>
      </c>
      <c r="Q449" s="14">
        <f t="shared" si="86"/>
        <v>0</v>
      </c>
      <c r="R449" s="14">
        <f t="shared" si="87"/>
        <v>0</v>
      </c>
      <c r="S449" s="14">
        <f t="shared" si="88"/>
        <v>0</v>
      </c>
      <c r="T449" t="str">
        <f>IF(MOD(C449-Settings!$B$32,Settings!$B$33)&lt;Settings!$B$30,"Up","Down")</f>
        <v>Up</v>
      </c>
      <c r="U449" s="15">
        <f>IF(OR(I449&gt;Settings!$B$30,O449&gt;Settings!$B$37),0,1)</f>
        <v>1</v>
      </c>
      <c r="V449" s="15">
        <f>IF(AND(U449=1,O449&lt;=Settings!$B$36),1,0)</f>
        <v>1</v>
      </c>
    </row>
    <row r="450" spans="1:22" x14ac:dyDescent="0.25">
      <c r="A450">
        <v>4</v>
      </c>
      <c r="B450">
        <v>85</v>
      </c>
      <c r="C450" s="13">
        <f>Arrivals!F450</f>
        <v>5203.4341423909073</v>
      </c>
      <c r="D450" s="13">
        <f>Arrivals!J450</f>
        <v>38.338653144734316</v>
      </c>
      <c r="E450" s="14">
        <f t="shared" si="91"/>
        <v>5172.716451980169</v>
      </c>
      <c r="F450" s="14">
        <f t="shared" si="80"/>
        <v>5203.4341423909073</v>
      </c>
      <c r="G450" s="14">
        <f t="shared" si="81"/>
        <v>5241.7727955356413</v>
      </c>
      <c r="H450" s="13">
        <f>Arrivals!L450</f>
        <v>75</v>
      </c>
      <c r="I450" s="14">
        <f>H450*8/Settings!$B$28+Settings!$B$29</f>
        <v>6.02</v>
      </c>
      <c r="J450" s="14">
        <f t="shared" si="92"/>
        <v>5178.7364519801695</v>
      </c>
      <c r="K450" s="14">
        <f t="shared" si="82"/>
        <v>5241.7727955356413</v>
      </c>
      <c r="L450" s="14">
        <f>MOD(K450-Settings!$B$32,Settings!$B$33)</f>
        <v>201.77279553564131</v>
      </c>
      <c r="M450" s="14">
        <f>IF(L450&lt;Settings!$B$30,IF(Settings!$B$30-L450&gt;=I450,K450,K450+(Settings!$B$30-L450)+Settings!$B$31),K450+(Settings!$B$33-L450))</f>
        <v>5241.7727955356413</v>
      </c>
      <c r="N450" s="14">
        <f t="shared" si="83"/>
        <v>5247.7927955356417</v>
      </c>
      <c r="O450" s="14">
        <f t="shared" si="84"/>
        <v>44.35865314473449</v>
      </c>
      <c r="P450" s="14">
        <f t="shared" si="85"/>
        <v>0</v>
      </c>
      <c r="Q450" s="14">
        <f t="shared" si="86"/>
        <v>0</v>
      </c>
      <c r="R450" s="14">
        <f t="shared" si="87"/>
        <v>0</v>
      </c>
      <c r="S450" s="14">
        <f t="shared" si="88"/>
        <v>0</v>
      </c>
      <c r="T450" t="str">
        <f>IF(MOD(C450-Settings!$B$32,Settings!$B$33)&lt;Settings!$B$30,"Up","Down")</f>
        <v>Up</v>
      </c>
      <c r="U450" s="15">
        <f>IF(OR(I450&gt;Settings!$B$30,O450&gt;Settings!$B$37),0,1)</f>
        <v>1</v>
      </c>
      <c r="V450" s="15">
        <f>IF(AND(U450=1,O450&lt;=Settings!$B$36),1,0)</f>
        <v>1</v>
      </c>
    </row>
    <row r="451" spans="1:22" x14ac:dyDescent="0.25">
      <c r="A451">
        <v>4</v>
      </c>
      <c r="B451">
        <v>86</v>
      </c>
      <c r="C451" s="13">
        <f>Arrivals!F451</f>
        <v>5210.6175697054477</v>
      </c>
      <c r="D451" s="13">
        <f>Arrivals!J451</f>
        <v>6.0964563255720465</v>
      </c>
      <c r="E451" s="14">
        <f t="shared" si="91"/>
        <v>5241.7727955356413</v>
      </c>
      <c r="F451" s="14">
        <f t="shared" si="80"/>
        <v>5241.7727955356413</v>
      </c>
      <c r="G451" s="14">
        <f t="shared" si="81"/>
        <v>5247.8692518612133</v>
      </c>
      <c r="H451" s="13">
        <f>Arrivals!L451</f>
        <v>75</v>
      </c>
      <c r="I451" s="14">
        <f>H451*8/Settings!$B$28+Settings!$B$29</f>
        <v>6.02</v>
      </c>
      <c r="J451" s="14">
        <f t="shared" si="92"/>
        <v>5247.7927955356417</v>
      </c>
      <c r="K451" s="14">
        <f t="shared" si="82"/>
        <v>5247.8692518612133</v>
      </c>
      <c r="L451" s="14">
        <f>MOD(K451-Settings!$B$32,Settings!$B$33)</f>
        <v>207.86925186121334</v>
      </c>
      <c r="M451" s="14">
        <f>IF(L451&lt;Settings!$B$30,IF(Settings!$B$30-L451&gt;=I451,K451,K451+(Settings!$B$30-L451)+Settings!$B$31),K451+(Settings!$B$33-L451))</f>
        <v>5247.8692518612133</v>
      </c>
      <c r="N451" s="14">
        <f t="shared" si="83"/>
        <v>5253.8892518612138</v>
      </c>
      <c r="O451" s="14">
        <f t="shared" si="84"/>
        <v>43.27168215576603</v>
      </c>
      <c r="P451" s="14">
        <f t="shared" si="85"/>
        <v>31.155225830193558</v>
      </c>
      <c r="Q451" s="14">
        <f t="shared" si="86"/>
        <v>0</v>
      </c>
      <c r="R451" s="14">
        <f t="shared" si="87"/>
        <v>0</v>
      </c>
      <c r="S451" s="14">
        <f t="shared" si="88"/>
        <v>31.155225830193558</v>
      </c>
      <c r="T451" t="str">
        <f>IF(MOD(C451-Settings!$B$32,Settings!$B$33)&lt;Settings!$B$30,"Up","Down")</f>
        <v>Up</v>
      </c>
      <c r="U451" s="15">
        <f>IF(OR(I451&gt;Settings!$B$30,O451&gt;Settings!$B$37),0,1)</f>
        <v>1</v>
      </c>
      <c r="V451" s="15">
        <f>IF(AND(U451=1,O451&lt;=Settings!$B$36),1,0)</f>
        <v>1</v>
      </c>
    </row>
    <row r="452" spans="1:22" x14ac:dyDescent="0.25">
      <c r="A452">
        <v>4</v>
      </c>
      <c r="B452">
        <v>87</v>
      </c>
      <c r="C452" s="13">
        <f>Arrivals!F452</f>
        <v>5242.3074355069584</v>
      </c>
      <c r="D452" s="13">
        <f>Arrivals!J452</f>
        <v>12.601327487040605</v>
      </c>
      <c r="E452" s="14">
        <f t="shared" si="91"/>
        <v>5247.8692518612133</v>
      </c>
      <c r="F452" s="14">
        <f t="shared" si="80"/>
        <v>5247.8692518612133</v>
      </c>
      <c r="G452" s="14">
        <f t="shared" si="81"/>
        <v>5260.4705793482535</v>
      </c>
      <c r="H452" s="13">
        <f>Arrivals!L452</f>
        <v>75</v>
      </c>
      <c r="I452" s="14">
        <f>H452*8/Settings!$B$28+Settings!$B$29</f>
        <v>6.02</v>
      </c>
      <c r="J452" s="14">
        <f t="shared" si="92"/>
        <v>5253.8892518612138</v>
      </c>
      <c r="K452" s="14">
        <f t="shared" si="82"/>
        <v>5260.4705793482535</v>
      </c>
      <c r="L452" s="14">
        <f>MOD(K452-Settings!$B$32,Settings!$B$33)</f>
        <v>220.47057934825352</v>
      </c>
      <c r="M452" s="14">
        <f>IF(L452&lt;Settings!$B$30,IF(Settings!$B$30-L452&gt;=I452,K452,K452+(Settings!$B$30-L452)+Settings!$B$31),K452+(Settings!$B$33-L452))</f>
        <v>5260.4705793482535</v>
      </c>
      <c r="N452" s="14">
        <f t="shared" si="83"/>
        <v>5266.490579348254</v>
      </c>
      <c r="O452" s="14">
        <f t="shared" si="84"/>
        <v>24.183143841295532</v>
      </c>
      <c r="P452" s="14">
        <f t="shared" si="85"/>
        <v>5.5618163542549155</v>
      </c>
      <c r="Q452" s="14">
        <f t="shared" si="86"/>
        <v>0</v>
      </c>
      <c r="R452" s="14">
        <f t="shared" si="87"/>
        <v>0</v>
      </c>
      <c r="S452" s="14">
        <f t="shared" si="88"/>
        <v>5.5618163542549155</v>
      </c>
      <c r="T452" t="str">
        <f>IF(MOD(C452-Settings!$B$32,Settings!$B$33)&lt;Settings!$B$30,"Up","Down")</f>
        <v>Up</v>
      </c>
      <c r="U452" s="15">
        <f>IF(OR(I452&gt;Settings!$B$30,O452&gt;Settings!$B$37),0,1)</f>
        <v>1</v>
      </c>
      <c r="V452" s="15">
        <f>IF(AND(U452=1,O452&lt;=Settings!$B$36),1,0)</f>
        <v>1</v>
      </c>
    </row>
    <row r="453" spans="1:22" x14ac:dyDescent="0.25">
      <c r="A453">
        <v>4</v>
      </c>
      <c r="B453">
        <v>88</v>
      </c>
      <c r="C453" s="13">
        <f>Arrivals!F453</f>
        <v>5251.4186130122644</v>
      </c>
      <c r="D453" s="13">
        <f>Arrivals!J453</f>
        <v>3.4017094315323684</v>
      </c>
      <c r="E453" s="14">
        <f t="shared" si="91"/>
        <v>5260.4705793482535</v>
      </c>
      <c r="F453" s="14">
        <f t="shared" si="80"/>
        <v>5260.4705793482535</v>
      </c>
      <c r="G453" s="14">
        <f t="shared" si="81"/>
        <v>5263.8722887797858</v>
      </c>
      <c r="H453" s="13">
        <f>Arrivals!L453</f>
        <v>75</v>
      </c>
      <c r="I453" s="14">
        <f>H453*8/Settings!$B$28+Settings!$B$29</f>
        <v>6.02</v>
      </c>
      <c r="J453" s="14">
        <f t="shared" si="92"/>
        <v>5266.490579348254</v>
      </c>
      <c r="K453" s="14">
        <f t="shared" si="82"/>
        <v>5266.490579348254</v>
      </c>
      <c r="L453" s="14">
        <f>MOD(K453-Settings!$B$32,Settings!$B$33)</f>
        <v>226.49057934825396</v>
      </c>
      <c r="M453" s="14">
        <f>IF(L453&lt;Settings!$B$30,IF(Settings!$B$30-L453&gt;=I453,K453,K453+(Settings!$B$30-L453)+Settings!$B$31),K453+(Settings!$B$33-L453))</f>
        <v>5266.490579348254</v>
      </c>
      <c r="N453" s="14">
        <f t="shared" si="83"/>
        <v>5272.5105793482544</v>
      </c>
      <c r="O453" s="14">
        <f t="shared" si="84"/>
        <v>21.091966335990037</v>
      </c>
      <c r="P453" s="14">
        <f t="shared" si="85"/>
        <v>9.0519663359891638</v>
      </c>
      <c r="Q453" s="14">
        <f t="shared" si="86"/>
        <v>2.6182905684681828</v>
      </c>
      <c r="R453" s="14">
        <f t="shared" si="87"/>
        <v>0</v>
      </c>
      <c r="S453" s="14">
        <f t="shared" si="88"/>
        <v>11.670256904457347</v>
      </c>
      <c r="T453" t="str">
        <f>IF(MOD(C453-Settings!$B$32,Settings!$B$33)&lt;Settings!$B$30,"Up","Down")</f>
        <v>Up</v>
      </c>
      <c r="U453" s="15">
        <f>IF(OR(I453&gt;Settings!$B$30,O453&gt;Settings!$B$37),0,1)</f>
        <v>1</v>
      </c>
      <c r="V453" s="15">
        <f>IF(AND(U453=1,O453&lt;=Settings!$B$36),1,0)</f>
        <v>1</v>
      </c>
    </row>
    <row r="454" spans="1:22" x14ac:dyDescent="0.25">
      <c r="A454">
        <v>4</v>
      </c>
      <c r="B454">
        <v>89</v>
      </c>
      <c r="C454" s="13">
        <f>Arrivals!F454</f>
        <v>5369.8016308394399</v>
      </c>
      <c r="D454" s="13">
        <f>Arrivals!J454</f>
        <v>11.517875641263821</v>
      </c>
      <c r="E454" s="14">
        <f t="shared" si="91"/>
        <v>5263.8722887797858</v>
      </c>
      <c r="F454" s="14">
        <f t="shared" ref="F454:F517" si="93">MAX(C454,E454)</f>
        <v>5369.8016308394399</v>
      </c>
      <c r="G454" s="14">
        <f t="shared" ref="G454:G517" si="94">F454+D454</f>
        <v>5381.3195064807041</v>
      </c>
      <c r="H454" s="13">
        <f>Arrivals!L454</f>
        <v>75</v>
      </c>
      <c r="I454" s="14">
        <f>H454*8/Settings!$B$28+Settings!$B$29</f>
        <v>6.02</v>
      </c>
      <c r="J454" s="14">
        <f t="shared" si="92"/>
        <v>5272.5105793482544</v>
      </c>
      <c r="K454" s="14">
        <f t="shared" ref="K454:K517" si="95">MAX(G454,J454)</f>
        <v>5381.3195064807041</v>
      </c>
      <c r="L454" s="14">
        <f>MOD(K454-Settings!$B$32,Settings!$B$33)</f>
        <v>341.31950648070415</v>
      </c>
      <c r="M454" s="14">
        <f>IF(L454&lt;Settings!$B$30,IF(Settings!$B$30-L454&gt;=I454,K454,K454+(Settings!$B$30-L454)+Settings!$B$31),K454+(Settings!$B$33-L454))</f>
        <v>5381.3195064807041</v>
      </c>
      <c r="N454" s="14">
        <f t="shared" ref="N454:N517" si="96">M454+I454</f>
        <v>5387.3395064807046</v>
      </c>
      <c r="O454" s="14">
        <f t="shared" ref="O454:O517" si="97">N454-C454</f>
        <v>17.537875641264691</v>
      </c>
      <c r="P454" s="14">
        <f t="shared" ref="P454:P517" si="98">F454-C454</f>
        <v>0</v>
      </c>
      <c r="Q454" s="14">
        <f t="shared" ref="Q454:Q517" si="99">K454-G454</f>
        <v>0</v>
      </c>
      <c r="R454" s="14">
        <f t="shared" ref="R454:R517" si="100">M454-K454</f>
        <v>0</v>
      </c>
      <c r="S454" s="14">
        <f t="shared" ref="S454:S517" si="101">P454+Q454+R454</f>
        <v>0</v>
      </c>
      <c r="T454" t="str">
        <f>IF(MOD(C454-Settings!$B$32,Settings!$B$33)&lt;Settings!$B$30,"Up","Down")</f>
        <v>Up</v>
      </c>
      <c r="U454" s="15">
        <f>IF(OR(I454&gt;Settings!$B$30,O454&gt;Settings!$B$37),0,1)</f>
        <v>1</v>
      </c>
      <c r="V454" s="15">
        <f>IF(AND(U454=1,O454&lt;=Settings!$B$36),1,0)</f>
        <v>1</v>
      </c>
    </row>
    <row r="455" spans="1:22" x14ac:dyDescent="0.25">
      <c r="A455">
        <v>4</v>
      </c>
      <c r="B455">
        <v>90</v>
      </c>
      <c r="C455" s="13">
        <f>Arrivals!F455</f>
        <v>5390.11218712354</v>
      </c>
      <c r="D455" s="13">
        <f>Arrivals!J455</f>
        <v>10.407935566698011</v>
      </c>
      <c r="E455" s="14">
        <f t="shared" si="91"/>
        <v>5381.3195064807041</v>
      </c>
      <c r="F455" s="14">
        <f t="shared" si="93"/>
        <v>5390.11218712354</v>
      </c>
      <c r="G455" s="14">
        <f t="shared" si="94"/>
        <v>5400.5201226902382</v>
      </c>
      <c r="H455" s="13">
        <f>Arrivals!L455</f>
        <v>75</v>
      </c>
      <c r="I455" s="14">
        <f>H455*8/Settings!$B$28+Settings!$B$29</f>
        <v>6.02</v>
      </c>
      <c r="J455" s="14">
        <f t="shared" si="92"/>
        <v>5387.3395064807046</v>
      </c>
      <c r="K455" s="14">
        <f t="shared" si="95"/>
        <v>5400.5201226902382</v>
      </c>
      <c r="L455" s="14">
        <f>MOD(K455-Settings!$B$32,Settings!$B$33)</f>
        <v>360.52012269023817</v>
      </c>
      <c r="M455" s="14">
        <f>IF(L455&lt;Settings!$B$30,IF(Settings!$B$30-L455&gt;=I455,K455,K455+(Settings!$B$30-L455)+Settings!$B$31),K455+(Settings!$B$33-L455))</f>
        <v>5400.5201226902382</v>
      </c>
      <c r="N455" s="14">
        <f t="shared" si="96"/>
        <v>5406.5401226902386</v>
      </c>
      <c r="O455" s="14">
        <f t="shared" si="97"/>
        <v>16.427935566698579</v>
      </c>
      <c r="P455" s="14">
        <f t="shared" si="98"/>
        <v>0</v>
      </c>
      <c r="Q455" s="14">
        <f t="shared" si="99"/>
        <v>0</v>
      </c>
      <c r="R455" s="14">
        <f t="shared" si="100"/>
        <v>0</v>
      </c>
      <c r="S455" s="14">
        <f t="shared" si="101"/>
        <v>0</v>
      </c>
      <c r="T455" t="str">
        <f>IF(MOD(C455-Settings!$B$32,Settings!$B$33)&lt;Settings!$B$30,"Up","Down")</f>
        <v>Up</v>
      </c>
      <c r="U455" s="15">
        <f>IF(OR(I455&gt;Settings!$B$30,O455&gt;Settings!$B$37),0,1)</f>
        <v>1</v>
      </c>
      <c r="V455" s="15">
        <f>IF(AND(U455=1,O455&lt;=Settings!$B$36),1,0)</f>
        <v>1</v>
      </c>
    </row>
    <row r="456" spans="1:22" x14ac:dyDescent="0.25">
      <c r="A456">
        <v>4</v>
      </c>
      <c r="B456">
        <v>91</v>
      </c>
      <c r="C456" s="13">
        <f>Arrivals!F456</f>
        <v>5423.8090146222758</v>
      </c>
      <c r="D456" s="13">
        <f>Arrivals!J456</f>
        <v>22.103620782282945</v>
      </c>
      <c r="E456" s="14">
        <f t="shared" si="91"/>
        <v>5400.5201226902382</v>
      </c>
      <c r="F456" s="14">
        <f t="shared" si="93"/>
        <v>5423.8090146222758</v>
      </c>
      <c r="G456" s="14">
        <f t="shared" si="94"/>
        <v>5445.9126354045584</v>
      </c>
      <c r="H456" s="13">
        <f>Arrivals!L456</f>
        <v>75</v>
      </c>
      <c r="I456" s="14">
        <f>H456*8/Settings!$B$28+Settings!$B$29</f>
        <v>6.02</v>
      </c>
      <c r="J456" s="14">
        <f t="shared" si="92"/>
        <v>5406.5401226902386</v>
      </c>
      <c r="K456" s="14">
        <f t="shared" si="95"/>
        <v>5445.9126354045584</v>
      </c>
      <c r="L456" s="14">
        <f>MOD(K456-Settings!$B$32,Settings!$B$33)</f>
        <v>405.91263540455839</v>
      </c>
      <c r="M456" s="14">
        <f>IF(L456&lt;Settings!$B$30,IF(Settings!$B$30-L456&gt;=I456,K456,K456+(Settings!$B$30-L456)+Settings!$B$31),K456+(Settings!$B$33-L456))</f>
        <v>5445.9126354045584</v>
      </c>
      <c r="N456" s="14">
        <f t="shared" si="96"/>
        <v>5451.9326354045588</v>
      </c>
      <c r="O456" s="14">
        <f t="shared" si="97"/>
        <v>28.123620782283069</v>
      </c>
      <c r="P456" s="14">
        <f t="shared" si="98"/>
        <v>0</v>
      </c>
      <c r="Q456" s="14">
        <f t="shared" si="99"/>
        <v>0</v>
      </c>
      <c r="R456" s="14">
        <f t="shared" si="100"/>
        <v>0</v>
      </c>
      <c r="S456" s="14">
        <f t="shared" si="101"/>
        <v>0</v>
      </c>
      <c r="T456" t="str">
        <f>IF(MOD(C456-Settings!$B$32,Settings!$B$33)&lt;Settings!$B$30,"Up","Down")</f>
        <v>Up</v>
      </c>
      <c r="U456" s="15">
        <f>IF(OR(I456&gt;Settings!$B$30,O456&gt;Settings!$B$37),0,1)</f>
        <v>1</v>
      </c>
      <c r="V456" s="15">
        <f>IF(AND(U456=1,O456&lt;=Settings!$B$36),1,0)</f>
        <v>1</v>
      </c>
    </row>
    <row r="457" spans="1:22" x14ac:dyDescent="0.25">
      <c r="A457">
        <v>4</v>
      </c>
      <c r="B457">
        <v>92</v>
      </c>
      <c r="C457" s="13">
        <f>Arrivals!F457</f>
        <v>5434.964990574058</v>
      </c>
      <c r="D457" s="13">
        <f>Arrivals!J457</f>
        <v>5.3984318487067515E-2</v>
      </c>
      <c r="E457" s="14">
        <f t="shared" si="91"/>
        <v>5445.9126354045584</v>
      </c>
      <c r="F457" s="14">
        <f t="shared" si="93"/>
        <v>5445.9126354045584</v>
      </c>
      <c r="G457" s="14">
        <f t="shared" si="94"/>
        <v>5445.9666197230454</v>
      </c>
      <c r="H457" s="13">
        <f>Arrivals!L457</f>
        <v>75</v>
      </c>
      <c r="I457" s="14">
        <f>H457*8/Settings!$B$28+Settings!$B$29</f>
        <v>6.02</v>
      </c>
      <c r="J457" s="14">
        <f t="shared" si="92"/>
        <v>5451.9326354045588</v>
      </c>
      <c r="K457" s="14">
        <f t="shared" si="95"/>
        <v>5451.9326354045588</v>
      </c>
      <c r="L457" s="14">
        <f>MOD(K457-Settings!$B$32,Settings!$B$33)</f>
        <v>411.93263540455882</v>
      </c>
      <c r="M457" s="14">
        <f>IF(L457&lt;Settings!$B$30,IF(Settings!$B$30-L457&gt;=I457,K457,K457+(Settings!$B$30-L457)+Settings!$B$31),K457+(Settings!$B$33-L457))</f>
        <v>5451.9326354045588</v>
      </c>
      <c r="N457" s="14">
        <f t="shared" si="96"/>
        <v>5457.9526354045593</v>
      </c>
      <c r="O457" s="14">
        <f t="shared" si="97"/>
        <v>22.987644830501267</v>
      </c>
      <c r="P457" s="14">
        <f t="shared" si="98"/>
        <v>10.947644830500394</v>
      </c>
      <c r="Q457" s="14">
        <f t="shared" si="99"/>
        <v>5.9660156815134542</v>
      </c>
      <c r="R457" s="14">
        <f t="shared" si="100"/>
        <v>0</v>
      </c>
      <c r="S457" s="14">
        <f t="shared" si="101"/>
        <v>16.913660512013848</v>
      </c>
      <c r="T457" t="str">
        <f>IF(MOD(C457-Settings!$B$32,Settings!$B$33)&lt;Settings!$B$30,"Up","Down")</f>
        <v>Up</v>
      </c>
      <c r="U457" s="15">
        <f>IF(OR(I457&gt;Settings!$B$30,O457&gt;Settings!$B$37),0,1)</f>
        <v>1</v>
      </c>
      <c r="V457" s="15">
        <f>IF(AND(U457=1,O457&lt;=Settings!$B$36),1,0)</f>
        <v>1</v>
      </c>
    </row>
    <row r="458" spans="1:22" x14ac:dyDescent="0.25">
      <c r="A458">
        <v>4</v>
      </c>
      <c r="B458">
        <v>93</v>
      </c>
      <c r="C458" s="13">
        <f>Arrivals!F458</f>
        <v>5498.9518600075562</v>
      </c>
      <c r="D458" s="13">
        <f>Arrivals!J458</f>
        <v>6.9518111725928389</v>
      </c>
      <c r="E458" s="14">
        <f t="shared" si="91"/>
        <v>5445.9666197230454</v>
      </c>
      <c r="F458" s="14">
        <f t="shared" si="93"/>
        <v>5498.9518600075562</v>
      </c>
      <c r="G458" s="14">
        <f t="shared" si="94"/>
        <v>5505.9036711801491</v>
      </c>
      <c r="H458" s="13">
        <f>Arrivals!L458</f>
        <v>75</v>
      </c>
      <c r="I458" s="14">
        <f>H458*8/Settings!$B$28+Settings!$B$29</f>
        <v>6.02</v>
      </c>
      <c r="J458" s="14">
        <f t="shared" si="92"/>
        <v>5457.9526354045593</v>
      </c>
      <c r="K458" s="14">
        <f t="shared" si="95"/>
        <v>5505.9036711801491</v>
      </c>
      <c r="L458" s="14">
        <f>MOD(K458-Settings!$B$32,Settings!$B$33)</f>
        <v>465.9036711801491</v>
      </c>
      <c r="M458" s="14">
        <f>IF(L458&lt;Settings!$B$30,IF(Settings!$B$30-L458&gt;=I458,K458,K458+(Settings!$B$30-L458)+Settings!$B$31),K458+(Settings!$B$33-L458))</f>
        <v>5505.9036711801491</v>
      </c>
      <c r="N458" s="14">
        <f t="shared" si="96"/>
        <v>5511.9236711801495</v>
      </c>
      <c r="O458" s="14">
        <f t="shared" si="97"/>
        <v>12.971811172593334</v>
      </c>
      <c r="P458" s="14">
        <f t="shared" si="98"/>
        <v>0</v>
      </c>
      <c r="Q458" s="14">
        <f t="shared" si="99"/>
        <v>0</v>
      </c>
      <c r="R458" s="14">
        <f t="shared" si="100"/>
        <v>0</v>
      </c>
      <c r="S458" s="14">
        <f t="shared" si="101"/>
        <v>0</v>
      </c>
      <c r="T458" t="str">
        <f>IF(MOD(C458-Settings!$B$32,Settings!$B$33)&lt;Settings!$B$30,"Up","Down")</f>
        <v>Up</v>
      </c>
      <c r="U458" s="15">
        <f>IF(OR(I458&gt;Settings!$B$30,O458&gt;Settings!$B$37),0,1)</f>
        <v>1</v>
      </c>
      <c r="V458" s="15">
        <f>IF(AND(U458=1,O458&lt;=Settings!$B$36),1,0)</f>
        <v>1</v>
      </c>
    </row>
    <row r="459" spans="1:22" x14ac:dyDescent="0.25">
      <c r="A459">
        <v>4</v>
      </c>
      <c r="B459">
        <v>94</v>
      </c>
      <c r="C459" s="13">
        <f>Arrivals!F459</f>
        <v>5545.7182134207033</v>
      </c>
      <c r="D459" s="13">
        <f>Arrivals!J459</f>
        <v>5.4384480073210648</v>
      </c>
      <c r="E459" s="14">
        <f t="shared" si="91"/>
        <v>5505.9036711801491</v>
      </c>
      <c r="F459" s="14">
        <f t="shared" si="93"/>
        <v>5545.7182134207033</v>
      </c>
      <c r="G459" s="14">
        <f t="shared" si="94"/>
        <v>5551.1566614280246</v>
      </c>
      <c r="H459" s="13">
        <f>Arrivals!L459</f>
        <v>75</v>
      </c>
      <c r="I459" s="14">
        <f>H459*8/Settings!$B$28+Settings!$B$29</f>
        <v>6.02</v>
      </c>
      <c r="J459" s="14">
        <f t="shared" si="92"/>
        <v>5511.9236711801495</v>
      </c>
      <c r="K459" s="14">
        <f t="shared" si="95"/>
        <v>5551.1566614280246</v>
      </c>
      <c r="L459" s="14">
        <f>MOD(K459-Settings!$B$32,Settings!$B$33)</f>
        <v>511.15666142802456</v>
      </c>
      <c r="M459" s="14">
        <f>IF(L459&lt;Settings!$B$30,IF(Settings!$B$30-L459&gt;=I459,K459,K459+(Settings!$B$30-L459)+Settings!$B$31),K459+(Settings!$B$33-L459))</f>
        <v>5551.1566614280246</v>
      </c>
      <c r="N459" s="14">
        <f t="shared" si="96"/>
        <v>5557.176661428025</v>
      </c>
      <c r="O459" s="14">
        <f t="shared" si="97"/>
        <v>11.458448007321749</v>
      </c>
      <c r="P459" s="14">
        <f t="shared" si="98"/>
        <v>0</v>
      </c>
      <c r="Q459" s="14">
        <f t="shared" si="99"/>
        <v>0</v>
      </c>
      <c r="R459" s="14">
        <f t="shared" si="100"/>
        <v>0</v>
      </c>
      <c r="S459" s="14">
        <f t="shared" si="101"/>
        <v>0</v>
      </c>
      <c r="T459" t="str">
        <f>IF(MOD(C459-Settings!$B$32,Settings!$B$33)&lt;Settings!$B$30,"Up","Down")</f>
        <v>Up</v>
      </c>
      <c r="U459" s="15">
        <f>IF(OR(I459&gt;Settings!$B$30,O459&gt;Settings!$B$37),0,1)</f>
        <v>1</v>
      </c>
      <c r="V459" s="15">
        <f>IF(AND(U459=1,O459&lt;=Settings!$B$36),1,0)</f>
        <v>1</v>
      </c>
    </row>
    <row r="460" spans="1:22" x14ac:dyDescent="0.25">
      <c r="A460">
        <v>4</v>
      </c>
      <c r="B460">
        <v>95</v>
      </c>
      <c r="C460" s="13">
        <f>Arrivals!F460</f>
        <v>5562.85874408978</v>
      </c>
      <c r="D460" s="13">
        <f>Arrivals!J460</f>
        <v>13.114664736044132</v>
      </c>
      <c r="E460" s="14">
        <f t="shared" si="91"/>
        <v>5551.1566614280246</v>
      </c>
      <c r="F460" s="14">
        <f t="shared" si="93"/>
        <v>5562.85874408978</v>
      </c>
      <c r="G460" s="14">
        <f t="shared" si="94"/>
        <v>5575.9734088258238</v>
      </c>
      <c r="H460" s="13">
        <f>Arrivals!L460</f>
        <v>75</v>
      </c>
      <c r="I460" s="14">
        <f>H460*8/Settings!$B$28+Settings!$B$29</f>
        <v>6.02</v>
      </c>
      <c r="J460" s="14">
        <f t="shared" si="92"/>
        <v>5557.176661428025</v>
      </c>
      <c r="K460" s="14">
        <f t="shared" si="95"/>
        <v>5575.9734088258238</v>
      </c>
      <c r="L460" s="14">
        <f>MOD(K460-Settings!$B$32,Settings!$B$33)</f>
        <v>535.97340882582375</v>
      </c>
      <c r="M460" s="14">
        <f>IF(L460&lt;Settings!$B$30,IF(Settings!$B$30-L460&gt;=I460,K460,K460+(Settings!$B$30-L460)+Settings!$B$31),K460+(Settings!$B$33-L460))</f>
        <v>5575.9734088258238</v>
      </c>
      <c r="N460" s="14">
        <f t="shared" si="96"/>
        <v>5581.9934088258242</v>
      </c>
      <c r="O460" s="14">
        <f t="shared" si="97"/>
        <v>19.134664736044215</v>
      </c>
      <c r="P460" s="14">
        <f t="shared" si="98"/>
        <v>0</v>
      </c>
      <c r="Q460" s="14">
        <f t="shared" si="99"/>
        <v>0</v>
      </c>
      <c r="R460" s="14">
        <f t="shared" si="100"/>
        <v>0</v>
      </c>
      <c r="S460" s="14">
        <f t="shared" si="101"/>
        <v>0</v>
      </c>
      <c r="T460" t="str">
        <f>IF(MOD(C460-Settings!$B$32,Settings!$B$33)&lt;Settings!$B$30,"Up","Down")</f>
        <v>Up</v>
      </c>
      <c r="U460" s="15">
        <f>IF(OR(I460&gt;Settings!$B$30,O460&gt;Settings!$B$37),0,1)</f>
        <v>1</v>
      </c>
      <c r="V460" s="15">
        <f>IF(AND(U460=1,O460&lt;=Settings!$B$36),1,0)</f>
        <v>1</v>
      </c>
    </row>
    <row r="461" spans="1:22" x14ac:dyDescent="0.25">
      <c r="A461">
        <v>4</v>
      </c>
      <c r="B461">
        <v>96</v>
      </c>
      <c r="C461" s="13">
        <f>Arrivals!F461</f>
        <v>5596.7334289093142</v>
      </c>
      <c r="D461" s="13">
        <f>Arrivals!J461</f>
        <v>8.5463165284671749</v>
      </c>
      <c r="E461" s="14">
        <f t="shared" si="91"/>
        <v>5575.9734088258238</v>
      </c>
      <c r="F461" s="14">
        <f t="shared" si="93"/>
        <v>5596.7334289093142</v>
      </c>
      <c r="G461" s="14">
        <f t="shared" si="94"/>
        <v>5605.2797454377815</v>
      </c>
      <c r="H461" s="13">
        <f>Arrivals!L461</f>
        <v>75</v>
      </c>
      <c r="I461" s="14">
        <f>H461*8/Settings!$B$28+Settings!$B$29</f>
        <v>6.02</v>
      </c>
      <c r="J461" s="14">
        <f t="shared" si="92"/>
        <v>5581.9934088258242</v>
      </c>
      <c r="K461" s="14">
        <f t="shared" si="95"/>
        <v>5605.2797454377815</v>
      </c>
      <c r="L461" s="14">
        <f>MOD(K461-Settings!$B$32,Settings!$B$33)</f>
        <v>565.27974543778146</v>
      </c>
      <c r="M461" s="14">
        <f>IF(L461&lt;Settings!$B$30,IF(Settings!$B$30-L461&gt;=I461,K461,K461+(Settings!$B$30-L461)+Settings!$B$31),K461+(Settings!$B$33-L461))</f>
        <v>5605.2797454377815</v>
      </c>
      <c r="N461" s="14">
        <f t="shared" si="96"/>
        <v>5611.2997454377819</v>
      </c>
      <c r="O461" s="14">
        <f t="shared" si="97"/>
        <v>14.566316528467723</v>
      </c>
      <c r="P461" s="14">
        <f t="shared" si="98"/>
        <v>0</v>
      </c>
      <c r="Q461" s="14">
        <f t="shared" si="99"/>
        <v>0</v>
      </c>
      <c r="R461" s="14">
        <f t="shared" si="100"/>
        <v>0</v>
      </c>
      <c r="S461" s="14">
        <f t="shared" si="101"/>
        <v>0</v>
      </c>
      <c r="T461" t="str">
        <f>IF(MOD(C461-Settings!$B$32,Settings!$B$33)&lt;Settings!$B$30,"Up","Down")</f>
        <v>Up</v>
      </c>
      <c r="U461" s="15">
        <f>IF(OR(I461&gt;Settings!$B$30,O461&gt;Settings!$B$37),0,1)</f>
        <v>1</v>
      </c>
      <c r="V461" s="15">
        <f>IF(AND(U461=1,O461&lt;=Settings!$B$36),1,0)</f>
        <v>1</v>
      </c>
    </row>
    <row r="462" spans="1:22" x14ac:dyDescent="0.25">
      <c r="A462">
        <v>4</v>
      </c>
      <c r="B462">
        <v>97</v>
      </c>
      <c r="C462" s="13">
        <f>Arrivals!F462</f>
        <v>5643.2997731451005</v>
      </c>
      <c r="D462" s="13">
        <f>Arrivals!J462</f>
        <v>0.45716769336221347</v>
      </c>
      <c r="E462" s="14">
        <f t="shared" si="91"/>
        <v>5605.2797454377815</v>
      </c>
      <c r="F462" s="14">
        <f t="shared" si="93"/>
        <v>5643.2997731451005</v>
      </c>
      <c r="G462" s="14">
        <f t="shared" si="94"/>
        <v>5643.7569408384625</v>
      </c>
      <c r="H462" s="13">
        <f>Arrivals!L462</f>
        <v>75</v>
      </c>
      <c r="I462" s="14">
        <f>H462*8/Settings!$B$28+Settings!$B$29</f>
        <v>6.02</v>
      </c>
      <c r="J462" s="14">
        <f t="shared" si="92"/>
        <v>5611.2997454377819</v>
      </c>
      <c r="K462" s="14">
        <f t="shared" si="95"/>
        <v>5643.7569408384625</v>
      </c>
      <c r="L462" s="14">
        <f>MOD(K462-Settings!$B$32,Settings!$B$33)</f>
        <v>603.75694083846247</v>
      </c>
      <c r="M462" s="14">
        <f>IF(L462&lt;Settings!$B$30,IF(Settings!$B$30-L462&gt;=I462,K462,K462+(Settings!$B$30-L462)+Settings!$B$31),K462+(Settings!$B$33-L462))</f>
        <v>5760</v>
      </c>
      <c r="N462" s="14">
        <f t="shared" si="96"/>
        <v>5766.02</v>
      </c>
      <c r="O462" s="14">
        <f t="shared" si="97"/>
        <v>122.72022685489992</v>
      </c>
      <c r="P462" s="14">
        <f t="shared" si="98"/>
        <v>0</v>
      </c>
      <c r="Q462" s="14">
        <f t="shared" si="99"/>
        <v>0</v>
      </c>
      <c r="R462" s="14">
        <f t="shared" si="100"/>
        <v>116.24305916153753</v>
      </c>
      <c r="S462" s="14">
        <f t="shared" si="101"/>
        <v>116.24305916153753</v>
      </c>
      <c r="T462" t="str">
        <f>IF(MOD(C462-Settings!$B$32,Settings!$B$33)&lt;Settings!$B$30,"Up","Down")</f>
        <v>Down</v>
      </c>
      <c r="U462" s="15">
        <f>IF(OR(I462&gt;Settings!$B$30,O462&gt;Settings!$B$37),0,1)</f>
        <v>1</v>
      </c>
      <c r="V462" s="15">
        <f>IF(AND(U462=1,O462&lt;=Settings!$B$36),1,0)</f>
        <v>0</v>
      </c>
    </row>
    <row r="463" spans="1:22" x14ac:dyDescent="0.25">
      <c r="A463">
        <v>4</v>
      </c>
      <c r="B463">
        <v>98</v>
      </c>
      <c r="C463" s="13">
        <f>Arrivals!F463</f>
        <v>5685.9293569614683</v>
      </c>
      <c r="D463" s="13">
        <f>Arrivals!J463</f>
        <v>3.5808160088869601</v>
      </c>
      <c r="E463" s="14">
        <f t="shared" ref="E463:E485" si="102">G462</f>
        <v>5643.7569408384625</v>
      </c>
      <c r="F463" s="14">
        <f t="shared" si="93"/>
        <v>5685.9293569614683</v>
      </c>
      <c r="G463" s="14">
        <f t="shared" si="94"/>
        <v>5689.5101729703556</v>
      </c>
      <c r="H463" s="13">
        <f>Arrivals!L463</f>
        <v>75</v>
      </c>
      <c r="I463" s="14">
        <f>H463*8/Settings!$B$28+Settings!$B$29</f>
        <v>6.02</v>
      </c>
      <c r="J463" s="14">
        <f t="shared" ref="J463:J485" si="103">N462</f>
        <v>5766.02</v>
      </c>
      <c r="K463" s="14">
        <f t="shared" si="95"/>
        <v>5766.02</v>
      </c>
      <c r="L463" s="14">
        <f>MOD(K463-Settings!$B$32,Settings!$B$33)</f>
        <v>6.0200000000004366</v>
      </c>
      <c r="M463" s="14">
        <f>IF(L463&lt;Settings!$B$30,IF(Settings!$B$30-L463&gt;=I463,K463,K463+(Settings!$B$30-L463)+Settings!$B$31),K463+(Settings!$B$33-L463))</f>
        <v>5766.02</v>
      </c>
      <c r="N463" s="14">
        <f t="shared" si="96"/>
        <v>5772.0400000000009</v>
      </c>
      <c r="O463" s="14">
        <f t="shared" si="97"/>
        <v>86.110643038532544</v>
      </c>
      <c r="P463" s="14">
        <f t="shared" si="98"/>
        <v>0</v>
      </c>
      <c r="Q463" s="14">
        <f t="shared" si="99"/>
        <v>76.509827029644839</v>
      </c>
      <c r="R463" s="14">
        <f t="shared" si="100"/>
        <v>0</v>
      </c>
      <c r="S463" s="14">
        <f t="shared" si="101"/>
        <v>76.509827029644839</v>
      </c>
      <c r="T463" t="str">
        <f>IF(MOD(C463-Settings!$B$32,Settings!$B$33)&lt;Settings!$B$30,"Up","Down")</f>
        <v>Down</v>
      </c>
      <c r="U463" s="15">
        <f>IF(OR(I463&gt;Settings!$B$30,O463&gt;Settings!$B$37),0,1)</f>
        <v>1</v>
      </c>
      <c r="V463" s="15">
        <f>IF(AND(U463=1,O463&lt;=Settings!$B$36),1,0)</f>
        <v>1</v>
      </c>
    </row>
    <row r="464" spans="1:22" x14ac:dyDescent="0.25">
      <c r="A464">
        <v>4</v>
      </c>
      <c r="B464">
        <v>99</v>
      </c>
      <c r="C464" s="13">
        <f>Arrivals!F464</f>
        <v>5686.4830132700254</v>
      </c>
      <c r="D464" s="13">
        <f>Arrivals!J464</f>
        <v>1.9130906154592728</v>
      </c>
      <c r="E464" s="14">
        <f t="shared" si="102"/>
        <v>5689.5101729703556</v>
      </c>
      <c r="F464" s="14">
        <f t="shared" si="93"/>
        <v>5689.5101729703556</v>
      </c>
      <c r="G464" s="14">
        <f t="shared" si="94"/>
        <v>5691.4232635858152</v>
      </c>
      <c r="H464" s="13">
        <f>Arrivals!L464</f>
        <v>75</v>
      </c>
      <c r="I464" s="14">
        <f>H464*8/Settings!$B$28+Settings!$B$29</f>
        <v>6.02</v>
      </c>
      <c r="J464" s="14">
        <f t="shared" si="103"/>
        <v>5772.0400000000009</v>
      </c>
      <c r="K464" s="14">
        <f t="shared" si="95"/>
        <v>5772.0400000000009</v>
      </c>
      <c r="L464" s="14">
        <f>MOD(K464-Settings!$B$32,Settings!$B$33)</f>
        <v>12.040000000000873</v>
      </c>
      <c r="M464" s="14">
        <f>IF(L464&lt;Settings!$B$30,IF(Settings!$B$30-L464&gt;=I464,K464,K464+(Settings!$B$30-L464)+Settings!$B$31),K464+(Settings!$B$33-L464))</f>
        <v>5772.0400000000009</v>
      </c>
      <c r="N464" s="14">
        <f t="shared" si="96"/>
        <v>5778.0600000000013</v>
      </c>
      <c r="O464" s="14">
        <f t="shared" si="97"/>
        <v>91.576986729975943</v>
      </c>
      <c r="P464" s="14">
        <f t="shared" si="98"/>
        <v>3.0271597003302304</v>
      </c>
      <c r="Q464" s="14">
        <f t="shared" si="99"/>
        <v>80.616736414185652</v>
      </c>
      <c r="R464" s="14">
        <f t="shared" si="100"/>
        <v>0</v>
      </c>
      <c r="S464" s="14">
        <f t="shared" si="101"/>
        <v>83.643896114515883</v>
      </c>
      <c r="T464" t="str">
        <f>IF(MOD(C464-Settings!$B$32,Settings!$B$33)&lt;Settings!$B$30,"Up","Down")</f>
        <v>Down</v>
      </c>
      <c r="U464" s="15">
        <f>IF(OR(I464&gt;Settings!$B$30,O464&gt;Settings!$B$37),0,1)</f>
        <v>1</v>
      </c>
      <c r="V464" s="15">
        <f>IF(AND(U464=1,O464&lt;=Settings!$B$36),1,0)</f>
        <v>1</v>
      </c>
    </row>
    <row r="465" spans="1:22" x14ac:dyDescent="0.25">
      <c r="A465">
        <v>4</v>
      </c>
      <c r="B465">
        <v>100</v>
      </c>
      <c r="C465" s="13">
        <f>Arrivals!F465</f>
        <v>5714.6840393753691</v>
      </c>
      <c r="D465" s="13">
        <f>Arrivals!J465</f>
        <v>17.668766172339289</v>
      </c>
      <c r="E465" s="14">
        <f t="shared" si="102"/>
        <v>5691.4232635858152</v>
      </c>
      <c r="F465" s="14">
        <f t="shared" si="93"/>
        <v>5714.6840393753691</v>
      </c>
      <c r="G465" s="14">
        <f t="shared" si="94"/>
        <v>5732.3528055477082</v>
      </c>
      <c r="H465" s="13">
        <f>Arrivals!L465</f>
        <v>75</v>
      </c>
      <c r="I465" s="14">
        <f>H465*8/Settings!$B$28+Settings!$B$29</f>
        <v>6.02</v>
      </c>
      <c r="J465" s="14">
        <f t="shared" si="103"/>
        <v>5778.0600000000013</v>
      </c>
      <c r="K465" s="14">
        <f t="shared" si="95"/>
        <v>5778.0600000000013</v>
      </c>
      <c r="L465" s="14">
        <f>MOD(K465-Settings!$B$32,Settings!$B$33)</f>
        <v>18.06000000000131</v>
      </c>
      <c r="M465" s="14">
        <f>IF(L465&lt;Settings!$B$30,IF(Settings!$B$30-L465&gt;=I465,K465,K465+(Settings!$B$30-L465)+Settings!$B$31),K465+(Settings!$B$33-L465))</f>
        <v>5778.0600000000013</v>
      </c>
      <c r="N465" s="14">
        <f t="shared" si="96"/>
        <v>5784.0800000000017</v>
      </c>
      <c r="O465" s="14">
        <f t="shared" si="97"/>
        <v>69.395960624632608</v>
      </c>
      <c r="P465" s="14">
        <f t="shared" si="98"/>
        <v>0</v>
      </c>
      <c r="Q465" s="14">
        <f t="shared" si="99"/>
        <v>45.707194452293152</v>
      </c>
      <c r="R465" s="14">
        <f t="shared" si="100"/>
        <v>0</v>
      </c>
      <c r="S465" s="14">
        <f t="shared" si="101"/>
        <v>45.707194452293152</v>
      </c>
      <c r="T465" t="str">
        <f>IF(MOD(C465-Settings!$B$32,Settings!$B$33)&lt;Settings!$B$30,"Up","Down")</f>
        <v>Down</v>
      </c>
      <c r="U465" s="15">
        <f>IF(OR(I465&gt;Settings!$B$30,O465&gt;Settings!$B$37),0,1)</f>
        <v>1</v>
      </c>
      <c r="V465" s="15">
        <f>IF(AND(U465=1,O465&lt;=Settings!$B$36),1,0)</f>
        <v>1</v>
      </c>
    </row>
    <row r="466" spans="1:22" x14ac:dyDescent="0.25">
      <c r="A466">
        <v>4</v>
      </c>
      <c r="B466">
        <v>101</v>
      </c>
      <c r="C466" s="13">
        <f>Arrivals!F466</f>
        <v>5801.9634022728651</v>
      </c>
      <c r="D466" s="13">
        <f>Arrivals!J466</f>
        <v>27.027371038006159</v>
      </c>
      <c r="E466" s="14">
        <f t="shared" si="102"/>
        <v>5732.3528055477082</v>
      </c>
      <c r="F466" s="14">
        <f t="shared" si="93"/>
        <v>5801.9634022728651</v>
      </c>
      <c r="G466" s="14">
        <f t="shared" si="94"/>
        <v>5828.9907733108712</v>
      </c>
      <c r="H466" s="13">
        <f>Arrivals!L466</f>
        <v>75</v>
      </c>
      <c r="I466" s="14">
        <f>H466*8/Settings!$B$28+Settings!$B$29</f>
        <v>6.02</v>
      </c>
      <c r="J466" s="14">
        <f t="shared" si="103"/>
        <v>5784.0800000000017</v>
      </c>
      <c r="K466" s="14">
        <f t="shared" si="95"/>
        <v>5828.9907733108712</v>
      </c>
      <c r="L466" s="14">
        <f>MOD(K466-Settings!$B$32,Settings!$B$33)</f>
        <v>68.990773310871191</v>
      </c>
      <c r="M466" s="14">
        <f>IF(L466&lt;Settings!$B$30,IF(Settings!$B$30-L466&gt;=I466,K466,K466+(Settings!$B$30-L466)+Settings!$B$31),K466+(Settings!$B$33-L466))</f>
        <v>5828.9907733108712</v>
      </c>
      <c r="N466" s="14">
        <f t="shared" si="96"/>
        <v>5835.0107733108716</v>
      </c>
      <c r="O466" s="14">
        <f t="shared" si="97"/>
        <v>33.047371038006531</v>
      </c>
      <c r="P466" s="14">
        <f t="shared" si="98"/>
        <v>0</v>
      </c>
      <c r="Q466" s="14">
        <f t="shared" si="99"/>
        <v>0</v>
      </c>
      <c r="R466" s="14">
        <f t="shared" si="100"/>
        <v>0</v>
      </c>
      <c r="S466" s="14">
        <f t="shared" si="101"/>
        <v>0</v>
      </c>
      <c r="T466" t="str">
        <f>IF(MOD(C466-Settings!$B$32,Settings!$B$33)&lt;Settings!$B$30,"Up","Down")</f>
        <v>Up</v>
      </c>
      <c r="U466" s="15">
        <f>IF(OR(I466&gt;Settings!$B$30,O466&gt;Settings!$B$37),0,1)</f>
        <v>1</v>
      </c>
      <c r="V466" s="15">
        <f>IF(AND(U466=1,O466&lt;=Settings!$B$36),1,0)</f>
        <v>1</v>
      </c>
    </row>
    <row r="467" spans="1:22" x14ac:dyDescent="0.25">
      <c r="A467">
        <v>4</v>
      </c>
      <c r="B467">
        <v>102</v>
      </c>
      <c r="C467" s="13">
        <f>Arrivals!F467</f>
        <v>5934.7345789197889</v>
      </c>
      <c r="D467" s="13">
        <f>Arrivals!J467</f>
        <v>10.732934309548645</v>
      </c>
      <c r="E467" s="14">
        <f t="shared" si="102"/>
        <v>5828.9907733108712</v>
      </c>
      <c r="F467" s="14">
        <f t="shared" si="93"/>
        <v>5934.7345789197889</v>
      </c>
      <c r="G467" s="14">
        <f t="shared" si="94"/>
        <v>5945.4675132293378</v>
      </c>
      <c r="H467" s="13">
        <f>Arrivals!L467</f>
        <v>75</v>
      </c>
      <c r="I467" s="14">
        <f>H467*8/Settings!$B$28+Settings!$B$29</f>
        <v>6.02</v>
      </c>
      <c r="J467" s="14">
        <f t="shared" si="103"/>
        <v>5835.0107733108716</v>
      </c>
      <c r="K467" s="14">
        <f t="shared" si="95"/>
        <v>5945.4675132293378</v>
      </c>
      <c r="L467" s="14">
        <f>MOD(K467-Settings!$B$32,Settings!$B$33)</f>
        <v>185.46751322933778</v>
      </c>
      <c r="M467" s="14">
        <f>IF(L467&lt;Settings!$B$30,IF(Settings!$B$30-L467&gt;=I467,K467,K467+(Settings!$B$30-L467)+Settings!$B$31),K467+(Settings!$B$33-L467))</f>
        <v>5945.4675132293378</v>
      </c>
      <c r="N467" s="14">
        <f t="shared" si="96"/>
        <v>5951.4875132293382</v>
      </c>
      <c r="O467" s="14">
        <f t="shared" si="97"/>
        <v>16.752934309549346</v>
      </c>
      <c r="P467" s="14">
        <f t="shared" si="98"/>
        <v>0</v>
      </c>
      <c r="Q467" s="14">
        <f t="shared" si="99"/>
        <v>0</v>
      </c>
      <c r="R467" s="14">
        <f t="shared" si="100"/>
        <v>0</v>
      </c>
      <c r="S467" s="14">
        <f t="shared" si="101"/>
        <v>0</v>
      </c>
      <c r="T467" t="str">
        <f>IF(MOD(C467-Settings!$B$32,Settings!$B$33)&lt;Settings!$B$30,"Up","Down")</f>
        <v>Up</v>
      </c>
      <c r="U467" s="15">
        <f>IF(OR(I467&gt;Settings!$B$30,O467&gt;Settings!$B$37),0,1)</f>
        <v>1</v>
      </c>
      <c r="V467" s="15">
        <f>IF(AND(U467=1,O467&lt;=Settings!$B$36),1,0)</f>
        <v>1</v>
      </c>
    </row>
    <row r="468" spans="1:22" x14ac:dyDescent="0.25">
      <c r="A468">
        <v>4</v>
      </c>
      <c r="B468">
        <v>103</v>
      </c>
      <c r="C468" s="13">
        <f>Arrivals!F468</f>
        <v>5978.0012020112654</v>
      </c>
      <c r="D468" s="13">
        <f>Arrivals!J468</f>
        <v>8.0163534672539338</v>
      </c>
      <c r="E468" s="14">
        <f t="shared" si="102"/>
        <v>5945.4675132293378</v>
      </c>
      <c r="F468" s="14">
        <f t="shared" si="93"/>
        <v>5978.0012020112654</v>
      </c>
      <c r="G468" s="14">
        <f t="shared" si="94"/>
        <v>5986.0175554785192</v>
      </c>
      <c r="H468" s="13">
        <f>Arrivals!L468</f>
        <v>75</v>
      </c>
      <c r="I468" s="14">
        <f>H468*8/Settings!$B$28+Settings!$B$29</f>
        <v>6.02</v>
      </c>
      <c r="J468" s="14">
        <f t="shared" si="103"/>
        <v>5951.4875132293382</v>
      </c>
      <c r="K468" s="14">
        <f t="shared" si="95"/>
        <v>5986.0175554785192</v>
      </c>
      <c r="L468" s="14">
        <f>MOD(K468-Settings!$B$32,Settings!$B$33)</f>
        <v>226.01755547851917</v>
      </c>
      <c r="M468" s="14">
        <f>IF(L468&lt;Settings!$B$30,IF(Settings!$B$30-L468&gt;=I468,K468,K468+(Settings!$B$30-L468)+Settings!$B$31),K468+(Settings!$B$33-L468))</f>
        <v>5986.0175554785192</v>
      </c>
      <c r="N468" s="14">
        <f t="shared" si="96"/>
        <v>5992.0375554785196</v>
      </c>
      <c r="O468" s="14">
        <f t="shared" si="97"/>
        <v>14.03635346725423</v>
      </c>
      <c r="P468" s="14">
        <f t="shared" si="98"/>
        <v>0</v>
      </c>
      <c r="Q468" s="14">
        <f t="shared" si="99"/>
        <v>0</v>
      </c>
      <c r="R468" s="14">
        <f t="shared" si="100"/>
        <v>0</v>
      </c>
      <c r="S468" s="14">
        <f t="shared" si="101"/>
        <v>0</v>
      </c>
      <c r="T468" t="str">
        <f>IF(MOD(C468-Settings!$B$32,Settings!$B$33)&lt;Settings!$B$30,"Up","Down")</f>
        <v>Up</v>
      </c>
      <c r="U468" s="15">
        <f>IF(OR(I468&gt;Settings!$B$30,O468&gt;Settings!$B$37),0,1)</f>
        <v>1</v>
      </c>
      <c r="V468" s="15">
        <f>IF(AND(U468=1,O468&lt;=Settings!$B$36),1,0)</f>
        <v>1</v>
      </c>
    </row>
    <row r="469" spans="1:22" x14ac:dyDescent="0.25">
      <c r="A469">
        <v>4</v>
      </c>
      <c r="B469">
        <v>104</v>
      </c>
      <c r="C469" s="13">
        <f>Arrivals!F469</f>
        <v>5993.9704689643058</v>
      </c>
      <c r="D469" s="13">
        <f>Arrivals!J469</f>
        <v>16.634524843031713</v>
      </c>
      <c r="E469" s="14">
        <f t="shared" si="102"/>
        <v>5986.0175554785192</v>
      </c>
      <c r="F469" s="14">
        <f t="shared" si="93"/>
        <v>5993.9704689643058</v>
      </c>
      <c r="G469" s="14">
        <f t="shared" si="94"/>
        <v>6010.6049938073375</v>
      </c>
      <c r="H469" s="13">
        <f>Arrivals!L469</f>
        <v>75</v>
      </c>
      <c r="I469" s="14">
        <f>H469*8/Settings!$B$28+Settings!$B$29</f>
        <v>6.02</v>
      </c>
      <c r="J469" s="14">
        <f t="shared" si="103"/>
        <v>5992.0375554785196</v>
      </c>
      <c r="K469" s="14">
        <f t="shared" si="95"/>
        <v>6010.6049938073375</v>
      </c>
      <c r="L469" s="14">
        <f>MOD(K469-Settings!$B$32,Settings!$B$33)</f>
        <v>250.60499380733745</v>
      </c>
      <c r="M469" s="14">
        <f>IF(L469&lt;Settings!$B$30,IF(Settings!$B$30-L469&gt;=I469,K469,K469+(Settings!$B$30-L469)+Settings!$B$31),K469+(Settings!$B$33-L469))</f>
        <v>6010.6049938073375</v>
      </c>
      <c r="N469" s="14">
        <f t="shared" si="96"/>
        <v>6016.6249938073379</v>
      </c>
      <c r="O469" s="14">
        <f t="shared" si="97"/>
        <v>22.65452484303205</v>
      </c>
      <c r="P469" s="14">
        <f t="shared" si="98"/>
        <v>0</v>
      </c>
      <c r="Q469" s="14">
        <f t="shared" si="99"/>
        <v>0</v>
      </c>
      <c r="R469" s="14">
        <f t="shared" si="100"/>
        <v>0</v>
      </c>
      <c r="S469" s="14">
        <f t="shared" si="101"/>
        <v>0</v>
      </c>
      <c r="T469" t="str">
        <f>IF(MOD(C469-Settings!$B$32,Settings!$B$33)&lt;Settings!$B$30,"Up","Down")</f>
        <v>Up</v>
      </c>
      <c r="U469" s="15">
        <f>IF(OR(I469&gt;Settings!$B$30,O469&gt;Settings!$B$37),0,1)</f>
        <v>1</v>
      </c>
      <c r="V469" s="15">
        <f>IF(AND(U469=1,O469&lt;=Settings!$B$36),1,0)</f>
        <v>1</v>
      </c>
    </row>
    <row r="470" spans="1:22" x14ac:dyDescent="0.25">
      <c r="A470">
        <v>4</v>
      </c>
      <c r="B470">
        <v>105</v>
      </c>
      <c r="C470" s="13">
        <f>Arrivals!F470</f>
        <v>6029.5115498929081</v>
      </c>
      <c r="D470" s="13">
        <f>Arrivals!J470</f>
        <v>27.301579657902142</v>
      </c>
      <c r="E470" s="14">
        <f t="shared" si="102"/>
        <v>6010.6049938073375</v>
      </c>
      <c r="F470" s="14">
        <f t="shared" si="93"/>
        <v>6029.5115498929081</v>
      </c>
      <c r="G470" s="14">
        <f t="shared" si="94"/>
        <v>6056.8131295508101</v>
      </c>
      <c r="H470" s="13">
        <f>Arrivals!L470</f>
        <v>75</v>
      </c>
      <c r="I470" s="14">
        <f>H470*8/Settings!$B$28+Settings!$B$29</f>
        <v>6.02</v>
      </c>
      <c r="J470" s="14">
        <f t="shared" si="103"/>
        <v>6016.6249938073379</v>
      </c>
      <c r="K470" s="14">
        <f t="shared" si="95"/>
        <v>6056.8131295508101</v>
      </c>
      <c r="L470" s="14">
        <f>MOD(K470-Settings!$B$32,Settings!$B$33)</f>
        <v>296.81312955081012</v>
      </c>
      <c r="M470" s="14">
        <f>IF(L470&lt;Settings!$B$30,IF(Settings!$B$30-L470&gt;=I470,K470,K470+(Settings!$B$30-L470)+Settings!$B$31),K470+(Settings!$B$33-L470))</f>
        <v>6056.8131295508101</v>
      </c>
      <c r="N470" s="14">
        <f t="shared" si="96"/>
        <v>6062.8331295508106</v>
      </c>
      <c r="O470" s="14">
        <f t="shared" si="97"/>
        <v>33.321579657902475</v>
      </c>
      <c r="P470" s="14">
        <f t="shared" si="98"/>
        <v>0</v>
      </c>
      <c r="Q470" s="14">
        <f t="shared" si="99"/>
        <v>0</v>
      </c>
      <c r="R470" s="14">
        <f t="shared" si="100"/>
        <v>0</v>
      </c>
      <c r="S470" s="14">
        <f t="shared" si="101"/>
        <v>0</v>
      </c>
      <c r="T470" t="str">
        <f>IF(MOD(C470-Settings!$B$32,Settings!$B$33)&lt;Settings!$B$30,"Up","Down")</f>
        <v>Up</v>
      </c>
      <c r="U470" s="15">
        <f>IF(OR(I470&gt;Settings!$B$30,O470&gt;Settings!$B$37),0,1)</f>
        <v>1</v>
      </c>
      <c r="V470" s="15">
        <f>IF(AND(U470=1,O470&lt;=Settings!$B$36),1,0)</f>
        <v>1</v>
      </c>
    </row>
    <row r="471" spans="1:22" x14ac:dyDescent="0.25">
      <c r="A471">
        <v>4</v>
      </c>
      <c r="B471">
        <v>106</v>
      </c>
      <c r="C471" s="13">
        <f>Arrivals!F471</f>
        <v>6051.0937682474241</v>
      </c>
      <c r="D471" s="13">
        <f>Arrivals!J471</f>
        <v>8.8020616831989535</v>
      </c>
      <c r="E471" s="14">
        <f t="shared" si="102"/>
        <v>6056.8131295508101</v>
      </c>
      <c r="F471" s="14">
        <f t="shared" si="93"/>
        <v>6056.8131295508101</v>
      </c>
      <c r="G471" s="14">
        <f t="shared" si="94"/>
        <v>6065.6151912340092</v>
      </c>
      <c r="H471" s="13">
        <f>Arrivals!L471</f>
        <v>75</v>
      </c>
      <c r="I471" s="14">
        <f>H471*8/Settings!$B$28+Settings!$B$29</f>
        <v>6.02</v>
      </c>
      <c r="J471" s="14">
        <f t="shared" si="103"/>
        <v>6062.8331295508106</v>
      </c>
      <c r="K471" s="14">
        <f t="shared" si="95"/>
        <v>6065.6151912340092</v>
      </c>
      <c r="L471" s="14">
        <f>MOD(K471-Settings!$B$32,Settings!$B$33)</f>
        <v>305.61519123400922</v>
      </c>
      <c r="M471" s="14">
        <f>IF(L471&lt;Settings!$B$30,IF(Settings!$B$30-L471&gt;=I471,K471,K471+(Settings!$B$30-L471)+Settings!$B$31),K471+(Settings!$B$33-L471))</f>
        <v>6065.6151912340092</v>
      </c>
      <c r="N471" s="14">
        <f t="shared" si="96"/>
        <v>6071.6351912340097</v>
      </c>
      <c r="O471" s="14">
        <f t="shared" si="97"/>
        <v>20.54142298658553</v>
      </c>
      <c r="P471" s="14">
        <f t="shared" si="98"/>
        <v>5.7193613033859947</v>
      </c>
      <c r="Q471" s="14">
        <f t="shared" si="99"/>
        <v>0</v>
      </c>
      <c r="R471" s="14">
        <f t="shared" si="100"/>
        <v>0</v>
      </c>
      <c r="S471" s="14">
        <f t="shared" si="101"/>
        <v>5.7193613033859947</v>
      </c>
      <c r="T471" t="str">
        <f>IF(MOD(C471-Settings!$B$32,Settings!$B$33)&lt;Settings!$B$30,"Up","Down")</f>
        <v>Up</v>
      </c>
      <c r="U471" s="15">
        <f>IF(OR(I471&gt;Settings!$B$30,O471&gt;Settings!$B$37),0,1)</f>
        <v>1</v>
      </c>
      <c r="V471" s="15">
        <f>IF(AND(U471=1,O471&lt;=Settings!$B$36),1,0)</f>
        <v>1</v>
      </c>
    </row>
    <row r="472" spans="1:22" x14ac:dyDescent="0.25">
      <c r="A472">
        <v>4</v>
      </c>
      <c r="B472">
        <v>107</v>
      </c>
      <c r="C472" s="13">
        <f>Arrivals!F472</f>
        <v>6119.159102881471</v>
      </c>
      <c r="D472" s="13">
        <f>Arrivals!J472</f>
        <v>27.113779223387219</v>
      </c>
      <c r="E472" s="14">
        <f t="shared" si="102"/>
        <v>6065.6151912340092</v>
      </c>
      <c r="F472" s="14">
        <f t="shared" si="93"/>
        <v>6119.159102881471</v>
      </c>
      <c r="G472" s="14">
        <f t="shared" si="94"/>
        <v>6146.2728821048586</v>
      </c>
      <c r="H472" s="13">
        <f>Arrivals!L472</f>
        <v>75</v>
      </c>
      <c r="I472" s="14">
        <f>H472*8/Settings!$B$28+Settings!$B$29</f>
        <v>6.02</v>
      </c>
      <c r="J472" s="14">
        <f t="shared" si="103"/>
        <v>6071.6351912340097</v>
      </c>
      <c r="K472" s="14">
        <f t="shared" si="95"/>
        <v>6146.2728821048586</v>
      </c>
      <c r="L472" s="14">
        <f>MOD(K472-Settings!$B$32,Settings!$B$33)</f>
        <v>386.27288210485858</v>
      </c>
      <c r="M472" s="14">
        <f>IF(L472&lt;Settings!$B$30,IF(Settings!$B$30-L472&gt;=I472,K472,K472+(Settings!$B$30-L472)+Settings!$B$31),K472+(Settings!$B$33-L472))</f>
        <v>6146.2728821048586</v>
      </c>
      <c r="N472" s="14">
        <f t="shared" si="96"/>
        <v>6152.292882104859</v>
      </c>
      <c r="O472" s="14">
        <f t="shared" si="97"/>
        <v>33.133779223388046</v>
      </c>
      <c r="P472" s="14">
        <f t="shared" si="98"/>
        <v>0</v>
      </c>
      <c r="Q472" s="14">
        <f t="shared" si="99"/>
        <v>0</v>
      </c>
      <c r="R472" s="14">
        <f t="shared" si="100"/>
        <v>0</v>
      </c>
      <c r="S472" s="14">
        <f t="shared" si="101"/>
        <v>0</v>
      </c>
      <c r="T472" t="str">
        <f>IF(MOD(C472-Settings!$B$32,Settings!$B$33)&lt;Settings!$B$30,"Up","Down")</f>
        <v>Up</v>
      </c>
      <c r="U472" s="15">
        <f>IF(OR(I472&gt;Settings!$B$30,O472&gt;Settings!$B$37),0,1)</f>
        <v>1</v>
      </c>
      <c r="V472" s="15">
        <f>IF(AND(U472=1,O472&lt;=Settings!$B$36),1,0)</f>
        <v>1</v>
      </c>
    </row>
    <row r="473" spans="1:22" x14ac:dyDescent="0.25">
      <c r="A473">
        <v>4</v>
      </c>
      <c r="B473">
        <v>108</v>
      </c>
      <c r="C473" s="13">
        <f>Arrivals!F473</f>
        <v>6199.1549648649652</v>
      </c>
      <c r="D473" s="13">
        <f>Arrivals!J473</f>
        <v>3.8093005333175709</v>
      </c>
      <c r="E473" s="14">
        <f t="shared" si="102"/>
        <v>6146.2728821048586</v>
      </c>
      <c r="F473" s="14">
        <f t="shared" si="93"/>
        <v>6199.1549648649652</v>
      </c>
      <c r="G473" s="14">
        <f t="shared" si="94"/>
        <v>6202.9642653982828</v>
      </c>
      <c r="H473" s="13">
        <f>Arrivals!L473</f>
        <v>75</v>
      </c>
      <c r="I473" s="14">
        <f>H473*8/Settings!$B$28+Settings!$B$29</f>
        <v>6.02</v>
      </c>
      <c r="J473" s="14">
        <f t="shared" si="103"/>
        <v>6152.292882104859</v>
      </c>
      <c r="K473" s="14">
        <f t="shared" si="95"/>
        <v>6202.9642653982828</v>
      </c>
      <c r="L473" s="14">
        <f>MOD(K473-Settings!$B$32,Settings!$B$33)</f>
        <v>442.96426539828281</v>
      </c>
      <c r="M473" s="14">
        <f>IF(L473&lt;Settings!$B$30,IF(Settings!$B$30-L473&gt;=I473,K473,K473+(Settings!$B$30-L473)+Settings!$B$31),K473+(Settings!$B$33-L473))</f>
        <v>6202.9642653982828</v>
      </c>
      <c r="N473" s="14">
        <f t="shared" si="96"/>
        <v>6208.9842653982832</v>
      </c>
      <c r="O473" s="14">
        <f t="shared" si="97"/>
        <v>9.829300533318019</v>
      </c>
      <c r="P473" s="14">
        <f t="shared" si="98"/>
        <v>0</v>
      </c>
      <c r="Q473" s="14">
        <f t="shared" si="99"/>
        <v>0</v>
      </c>
      <c r="R473" s="14">
        <f t="shared" si="100"/>
        <v>0</v>
      </c>
      <c r="S473" s="14">
        <f t="shared" si="101"/>
        <v>0</v>
      </c>
      <c r="T473" t="str">
        <f>IF(MOD(C473-Settings!$B$32,Settings!$B$33)&lt;Settings!$B$30,"Up","Down")</f>
        <v>Up</v>
      </c>
      <c r="U473" s="15">
        <f>IF(OR(I473&gt;Settings!$B$30,O473&gt;Settings!$B$37),0,1)</f>
        <v>1</v>
      </c>
      <c r="V473" s="15">
        <f>IF(AND(U473=1,O473&lt;=Settings!$B$36),1,0)</f>
        <v>1</v>
      </c>
    </row>
    <row r="474" spans="1:22" x14ac:dyDescent="0.25">
      <c r="A474">
        <v>4</v>
      </c>
      <c r="B474">
        <v>109</v>
      </c>
      <c r="C474" s="13">
        <f>Arrivals!F474</f>
        <v>6231.5647203522822</v>
      </c>
      <c r="D474" s="13">
        <f>Arrivals!J474</f>
        <v>5.184443188332164</v>
      </c>
      <c r="E474" s="14">
        <f t="shared" si="102"/>
        <v>6202.9642653982828</v>
      </c>
      <c r="F474" s="14">
        <f t="shared" si="93"/>
        <v>6231.5647203522822</v>
      </c>
      <c r="G474" s="14">
        <f t="shared" si="94"/>
        <v>6236.7491635406141</v>
      </c>
      <c r="H474" s="13">
        <f>Arrivals!L474</f>
        <v>75</v>
      </c>
      <c r="I474" s="14">
        <f>H474*8/Settings!$B$28+Settings!$B$29</f>
        <v>6.02</v>
      </c>
      <c r="J474" s="14">
        <f t="shared" si="103"/>
        <v>6208.9842653982832</v>
      </c>
      <c r="K474" s="14">
        <f t="shared" si="95"/>
        <v>6236.7491635406141</v>
      </c>
      <c r="L474" s="14">
        <f>MOD(K474-Settings!$B$32,Settings!$B$33)</f>
        <v>476.74916354061406</v>
      </c>
      <c r="M474" s="14">
        <f>IF(L474&lt;Settings!$B$30,IF(Settings!$B$30-L474&gt;=I474,K474,K474+(Settings!$B$30-L474)+Settings!$B$31),K474+(Settings!$B$33-L474))</f>
        <v>6236.7491635406141</v>
      </c>
      <c r="N474" s="14">
        <f t="shared" si="96"/>
        <v>6242.7691635406145</v>
      </c>
      <c r="O474" s="14">
        <f t="shared" si="97"/>
        <v>11.204443188332334</v>
      </c>
      <c r="P474" s="14">
        <f t="shared" si="98"/>
        <v>0</v>
      </c>
      <c r="Q474" s="14">
        <f t="shared" si="99"/>
        <v>0</v>
      </c>
      <c r="R474" s="14">
        <f t="shared" si="100"/>
        <v>0</v>
      </c>
      <c r="S474" s="14">
        <f t="shared" si="101"/>
        <v>0</v>
      </c>
      <c r="T474" t="str">
        <f>IF(MOD(C474-Settings!$B$32,Settings!$B$33)&lt;Settings!$B$30,"Up","Down")</f>
        <v>Up</v>
      </c>
      <c r="U474" s="15">
        <f>IF(OR(I474&gt;Settings!$B$30,O474&gt;Settings!$B$37),0,1)</f>
        <v>1</v>
      </c>
      <c r="V474" s="15">
        <f>IF(AND(U474=1,O474&lt;=Settings!$B$36),1,0)</f>
        <v>1</v>
      </c>
    </row>
    <row r="475" spans="1:22" x14ac:dyDescent="0.25">
      <c r="A475">
        <v>4</v>
      </c>
      <c r="B475">
        <v>110</v>
      </c>
      <c r="C475" s="13">
        <f>Arrivals!F475</f>
        <v>6256.7191753955021</v>
      </c>
      <c r="D475" s="13">
        <f>Arrivals!J475</f>
        <v>1.8235188737477968</v>
      </c>
      <c r="E475" s="14">
        <f t="shared" si="102"/>
        <v>6236.7491635406141</v>
      </c>
      <c r="F475" s="14">
        <f t="shared" si="93"/>
        <v>6256.7191753955021</v>
      </c>
      <c r="G475" s="14">
        <f t="shared" si="94"/>
        <v>6258.5426942692502</v>
      </c>
      <c r="H475" s="13">
        <f>Arrivals!L475</f>
        <v>75</v>
      </c>
      <c r="I475" s="14">
        <f>H475*8/Settings!$B$28+Settings!$B$29</f>
        <v>6.02</v>
      </c>
      <c r="J475" s="14">
        <f t="shared" si="103"/>
        <v>6242.7691635406145</v>
      </c>
      <c r="K475" s="14">
        <f t="shared" si="95"/>
        <v>6258.5426942692502</v>
      </c>
      <c r="L475" s="14">
        <f>MOD(K475-Settings!$B$32,Settings!$B$33)</f>
        <v>498.54269426925021</v>
      </c>
      <c r="M475" s="14">
        <f>IF(L475&lt;Settings!$B$30,IF(Settings!$B$30-L475&gt;=I475,K475,K475+(Settings!$B$30-L475)+Settings!$B$31),K475+(Settings!$B$33-L475))</f>
        <v>6258.5426942692502</v>
      </c>
      <c r="N475" s="14">
        <f t="shared" si="96"/>
        <v>6264.5626942692506</v>
      </c>
      <c r="O475" s="14">
        <f t="shared" si="97"/>
        <v>7.8435188737485078</v>
      </c>
      <c r="P475" s="14">
        <f t="shared" si="98"/>
        <v>0</v>
      </c>
      <c r="Q475" s="14">
        <f t="shared" si="99"/>
        <v>0</v>
      </c>
      <c r="R475" s="14">
        <f t="shared" si="100"/>
        <v>0</v>
      </c>
      <c r="S475" s="14">
        <f t="shared" si="101"/>
        <v>0</v>
      </c>
      <c r="T475" t="str">
        <f>IF(MOD(C475-Settings!$B$32,Settings!$B$33)&lt;Settings!$B$30,"Up","Down")</f>
        <v>Up</v>
      </c>
      <c r="U475" s="15">
        <f>IF(OR(I475&gt;Settings!$B$30,O475&gt;Settings!$B$37),0,1)</f>
        <v>1</v>
      </c>
      <c r="V475" s="15">
        <f>IF(AND(U475=1,O475&lt;=Settings!$B$36),1,0)</f>
        <v>1</v>
      </c>
    </row>
    <row r="476" spans="1:22" x14ac:dyDescent="0.25">
      <c r="A476">
        <v>4</v>
      </c>
      <c r="B476">
        <v>111</v>
      </c>
      <c r="C476" s="13">
        <f>Arrivals!F476</f>
        <v>6316.1119323836474</v>
      </c>
      <c r="D476" s="13">
        <f>Arrivals!J476</f>
        <v>6.2327138468318211</v>
      </c>
      <c r="E476" s="14">
        <f t="shared" si="102"/>
        <v>6258.5426942692502</v>
      </c>
      <c r="F476" s="14">
        <f t="shared" si="93"/>
        <v>6316.1119323836474</v>
      </c>
      <c r="G476" s="14">
        <f t="shared" si="94"/>
        <v>6322.3446462304792</v>
      </c>
      <c r="H476" s="13">
        <f>Arrivals!L476</f>
        <v>75</v>
      </c>
      <c r="I476" s="14">
        <f>H476*8/Settings!$B$28+Settings!$B$29</f>
        <v>6.02</v>
      </c>
      <c r="J476" s="14">
        <f t="shared" si="103"/>
        <v>6264.5626942692506</v>
      </c>
      <c r="K476" s="14">
        <f t="shared" si="95"/>
        <v>6322.3446462304792</v>
      </c>
      <c r="L476" s="14">
        <f>MOD(K476-Settings!$B$32,Settings!$B$33)</f>
        <v>562.34464623047916</v>
      </c>
      <c r="M476" s="14">
        <f>IF(L476&lt;Settings!$B$30,IF(Settings!$B$30-L476&gt;=I476,K476,K476+(Settings!$B$30-L476)+Settings!$B$31),K476+(Settings!$B$33-L476))</f>
        <v>6322.3446462304792</v>
      </c>
      <c r="N476" s="14">
        <f t="shared" si="96"/>
        <v>6328.3646462304796</v>
      </c>
      <c r="O476" s="14">
        <f t="shared" si="97"/>
        <v>12.252713846832194</v>
      </c>
      <c r="P476" s="14">
        <f t="shared" si="98"/>
        <v>0</v>
      </c>
      <c r="Q476" s="14">
        <f t="shared" si="99"/>
        <v>0</v>
      </c>
      <c r="R476" s="14">
        <f t="shared" si="100"/>
        <v>0</v>
      </c>
      <c r="S476" s="14">
        <f t="shared" si="101"/>
        <v>0</v>
      </c>
      <c r="T476" t="str">
        <f>IF(MOD(C476-Settings!$B$32,Settings!$B$33)&lt;Settings!$B$30,"Up","Down")</f>
        <v>Up</v>
      </c>
      <c r="U476" s="15">
        <f>IF(OR(I476&gt;Settings!$B$30,O476&gt;Settings!$B$37),0,1)</f>
        <v>1</v>
      </c>
      <c r="V476" s="15">
        <f>IF(AND(U476=1,O476&lt;=Settings!$B$36),1,0)</f>
        <v>1</v>
      </c>
    </row>
    <row r="477" spans="1:22" x14ac:dyDescent="0.25">
      <c r="A477">
        <v>4</v>
      </c>
      <c r="B477">
        <v>112</v>
      </c>
      <c r="C477" s="13">
        <f>Arrivals!F477</f>
        <v>6326.3322535291636</v>
      </c>
      <c r="D477" s="13">
        <f>Arrivals!J477</f>
        <v>20.868155263150779</v>
      </c>
      <c r="E477" s="14">
        <f t="shared" si="102"/>
        <v>6322.3446462304792</v>
      </c>
      <c r="F477" s="14">
        <f t="shared" si="93"/>
        <v>6326.3322535291636</v>
      </c>
      <c r="G477" s="14">
        <f t="shared" si="94"/>
        <v>6347.2004087923142</v>
      </c>
      <c r="H477" s="13">
        <f>Arrivals!L477</f>
        <v>75</v>
      </c>
      <c r="I477" s="14">
        <f>H477*8/Settings!$B$28+Settings!$B$29</f>
        <v>6.02</v>
      </c>
      <c r="J477" s="14">
        <f t="shared" si="103"/>
        <v>6328.3646462304796</v>
      </c>
      <c r="K477" s="14">
        <f t="shared" si="95"/>
        <v>6347.2004087923142</v>
      </c>
      <c r="L477" s="14">
        <f>MOD(K477-Settings!$B$32,Settings!$B$33)</f>
        <v>587.20040879231419</v>
      </c>
      <c r="M477" s="14">
        <f>IF(L477&lt;Settings!$B$30,IF(Settings!$B$30-L477&gt;=I477,K477,K477+(Settings!$B$30-L477)+Settings!$B$31),K477+(Settings!$B$33-L477))</f>
        <v>6347.2004087923142</v>
      </c>
      <c r="N477" s="14">
        <f t="shared" si="96"/>
        <v>6353.2204087923146</v>
      </c>
      <c r="O477" s="14">
        <f t="shared" si="97"/>
        <v>26.88815526315102</v>
      </c>
      <c r="P477" s="14">
        <f t="shared" si="98"/>
        <v>0</v>
      </c>
      <c r="Q477" s="14">
        <f t="shared" si="99"/>
        <v>0</v>
      </c>
      <c r="R477" s="14">
        <f t="shared" si="100"/>
        <v>0</v>
      </c>
      <c r="S477" s="14">
        <f t="shared" si="101"/>
        <v>0</v>
      </c>
      <c r="T477" t="str">
        <f>IF(MOD(C477-Settings!$B$32,Settings!$B$33)&lt;Settings!$B$30,"Up","Down")</f>
        <v>Up</v>
      </c>
      <c r="U477" s="15">
        <f>IF(OR(I477&gt;Settings!$B$30,O477&gt;Settings!$B$37),0,1)</f>
        <v>1</v>
      </c>
      <c r="V477" s="15">
        <f>IF(AND(U477=1,O477&lt;=Settings!$B$36),1,0)</f>
        <v>1</v>
      </c>
    </row>
    <row r="478" spans="1:22" x14ac:dyDescent="0.25">
      <c r="A478">
        <v>4</v>
      </c>
      <c r="B478">
        <v>113</v>
      </c>
      <c r="C478" s="13">
        <f>Arrivals!F478</f>
        <v>6350.0928869160743</v>
      </c>
      <c r="D478" s="13">
        <f>Arrivals!J478</f>
        <v>1.471252174352496</v>
      </c>
      <c r="E478" s="14">
        <f t="shared" si="102"/>
        <v>6347.2004087923142</v>
      </c>
      <c r="F478" s="14">
        <f t="shared" si="93"/>
        <v>6350.0928869160743</v>
      </c>
      <c r="G478" s="14">
        <f t="shared" si="94"/>
        <v>6351.5641390904266</v>
      </c>
      <c r="H478" s="13">
        <f>Arrivals!L478</f>
        <v>75</v>
      </c>
      <c r="I478" s="14">
        <f>H478*8/Settings!$B$28+Settings!$B$29</f>
        <v>6.02</v>
      </c>
      <c r="J478" s="14">
        <f t="shared" si="103"/>
        <v>6353.2204087923146</v>
      </c>
      <c r="K478" s="14">
        <f t="shared" si="95"/>
        <v>6353.2204087923146</v>
      </c>
      <c r="L478" s="14">
        <f>MOD(K478-Settings!$B$32,Settings!$B$33)</f>
        <v>593.22040879231463</v>
      </c>
      <c r="M478" s="14">
        <f>IF(L478&lt;Settings!$B$30,IF(Settings!$B$30-L478&gt;=I478,K478,K478+(Settings!$B$30-L478)+Settings!$B$31),K478+(Settings!$B$33-L478))</f>
        <v>6353.2204087923146</v>
      </c>
      <c r="N478" s="14">
        <f t="shared" si="96"/>
        <v>6359.2404087923151</v>
      </c>
      <c r="O478" s="14">
        <f t="shared" si="97"/>
        <v>9.1475218762407167</v>
      </c>
      <c r="P478" s="14">
        <f t="shared" si="98"/>
        <v>0</v>
      </c>
      <c r="Q478" s="14">
        <f t="shared" si="99"/>
        <v>1.6562697018880499</v>
      </c>
      <c r="R478" s="14">
        <f t="shared" si="100"/>
        <v>0</v>
      </c>
      <c r="S478" s="14">
        <f t="shared" si="101"/>
        <v>1.6562697018880499</v>
      </c>
      <c r="T478" t="str">
        <f>IF(MOD(C478-Settings!$B$32,Settings!$B$33)&lt;Settings!$B$30,"Up","Down")</f>
        <v>Up</v>
      </c>
      <c r="U478" s="15">
        <f>IF(OR(I478&gt;Settings!$B$30,O478&gt;Settings!$B$37),0,1)</f>
        <v>1</v>
      </c>
      <c r="V478" s="15">
        <f>IF(AND(U478=1,O478&lt;=Settings!$B$36),1,0)</f>
        <v>1</v>
      </c>
    </row>
    <row r="479" spans="1:22" x14ac:dyDescent="0.25">
      <c r="A479">
        <v>4</v>
      </c>
      <c r="B479">
        <v>114</v>
      </c>
      <c r="C479" s="13">
        <f>Arrivals!F479</f>
        <v>6485.8181250046528</v>
      </c>
      <c r="D479" s="13">
        <f>Arrivals!J479</f>
        <v>4.2689504611002125</v>
      </c>
      <c r="E479" s="14">
        <f t="shared" si="102"/>
        <v>6351.5641390904266</v>
      </c>
      <c r="F479" s="14">
        <f t="shared" si="93"/>
        <v>6485.8181250046528</v>
      </c>
      <c r="G479" s="14">
        <f t="shared" si="94"/>
        <v>6490.0870754657526</v>
      </c>
      <c r="H479" s="13">
        <f>Arrivals!L479</f>
        <v>75</v>
      </c>
      <c r="I479" s="14">
        <f>H479*8/Settings!$B$28+Settings!$B$29</f>
        <v>6.02</v>
      </c>
      <c r="J479" s="14">
        <f t="shared" si="103"/>
        <v>6359.2404087923151</v>
      </c>
      <c r="K479" s="14">
        <f t="shared" si="95"/>
        <v>6490.0870754657526</v>
      </c>
      <c r="L479" s="14">
        <f>MOD(K479-Settings!$B$32,Settings!$B$33)</f>
        <v>10.087075465752605</v>
      </c>
      <c r="M479" s="14">
        <f>IF(L479&lt;Settings!$B$30,IF(Settings!$B$30-L479&gt;=I479,K479,K479+(Settings!$B$30-L479)+Settings!$B$31),K479+(Settings!$B$33-L479))</f>
        <v>6490.0870754657526</v>
      </c>
      <c r="N479" s="14">
        <f t="shared" si="96"/>
        <v>6496.107075465753</v>
      </c>
      <c r="O479" s="14">
        <f t="shared" si="97"/>
        <v>10.288950461100285</v>
      </c>
      <c r="P479" s="14">
        <f t="shared" si="98"/>
        <v>0</v>
      </c>
      <c r="Q479" s="14">
        <f t="shared" si="99"/>
        <v>0</v>
      </c>
      <c r="R479" s="14">
        <f t="shared" si="100"/>
        <v>0</v>
      </c>
      <c r="S479" s="14">
        <f t="shared" si="101"/>
        <v>0</v>
      </c>
      <c r="T479" t="str">
        <f>IF(MOD(C479-Settings!$B$32,Settings!$B$33)&lt;Settings!$B$30,"Up","Down")</f>
        <v>Up</v>
      </c>
      <c r="U479" s="15">
        <f>IF(OR(I479&gt;Settings!$B$30,O479&gt;Settings!$B$37),0,1)</f>
        <v>1</v>
      </c>
      <c r="V479" s="15">
        <f>IF(AND(U479=1,O479&lt;=Settings!$B$36),1,0)</f>
        <v>1</v>
      </c>
    </row>
    <row r="480" spans="1:22" x14ac:dyDescent="0.25">
      <c r="A480">
        <v>4</v>
      </c>
      <c r="B480">
        <v>115</v>
      </c>
      <c r="C480" s="13">
        <f>Arrivals!F480</f>
        <v>6595.1511175340911</v>
      </c>
      <c r="D480" s="13">
        <f>Arrivals!J480</f>
        <v>2.156405425906919</v>
      </c>
      <c r="E480" s="14">
        <f t="shared" si="102"/>
        <v>6490.0870754657526</v>
      </c>
      <c r="F480" s="14">
        <f t="shared" si="93"/>
        <v>6595.1511175340911</v>
      </c>
      <c r="G480" s="14">
        <f t="shared" si="94"/>
        <v>6597.3075229599981</v>
      </c>
      <c r="H480" s="13">
        <f>Arrivals!L480</f>
        <v>75</v>
      </c>
      <c r="I480" s="14">
        <f>H480*8/Settings!$B$28+Settings!$B$29</f>
        <v>6.02</v>
      </c>
      <c r="J480" s="14">
        <f t="shared" si="103"/>
        <v>6496.107075465753</v>
      </c>
      <c r="K480" s="14">
        <f t="shared" si="95"/>
        <v>6597.3075229599981</v>
      </c>
      <c r="L480" s="14">
        <f>MOD(K480-Settings!$B$32,Settings!$B$33)</f>
        <v>117.3075229599981</v>
      </c>
      <c r="M480" s="14">
        <f>IF(L480&lt;Settings!$B$30,IF(Settings!$B$30-L480&gt;=I480,K480,K480+(Settings!$B$30-L480)+Settings!$B$31),K480+(Settings!$B$33-L480))</f>
        <v>6597.3075229599981</v>
      </c>
      <c r="N480" s="14">
        <f t="shared" si="96"/>
        <v>6603.3275229599985</v>
      </c>
      <c r="O480" s="14">
        <f t="shared" si="97"/>
        <v>8.1764054259074328</v>
      </c>
      <c r="P480" s="14">
        <f t="shared" si="98"/>
        <v>0</v>
      </c>
      <c r="Q480" s="14">
        <f t="shared" si="99"/>
        <v>0</v>
      </c>
      <c r="R480" s="14">
        <f t="shared" si="100"/>
        <v>0</v>
      </c>
      <c r="S480" s="14">
        <f t="shared" si="101"/>
        <v>0</v>
      </c>
      <c r="T480" t="str">
        <f>IF(MOD(C480-Settings!$B$32,Settings!$B$33)&lt;Settings!$B$30,"Up","Down")</f>
        <v>Up</v>
      </c>
      <c r="U480" s="15">
        <f>IF(OR(I480&gt;Settings!$B$30,O480&gt;Settings!$B$37),0,1)</f>
        <v>1</v>
      </c>
      <c r="V480" s="15">
        <f>IF(AND(U480=1,O480&lt;=Settings!$B$36),1,0)</f>
        <v>1</v>
      </c>
    </row>
    <row r="481" spans="1:22" x14ac:dyDescent="0.25">
      <c r="A481">
        <v>4</v>
      </c>
      <c r="B481">
        <v>116</v>
      </c>
      <c r="C481" s="13">
        <f>Arrivals!F481</f>
        <v>6714.2136012750279</v>
      </c>
      <c r="D481" s="13">
        <f>Arrivals!J481</f>
        <v>6.2860909132119147</v>
      </c>
      <c r="E481" s="14">
        <f t="shared" si="102"/>
        <v>6597.3075229599981</v>
      </c>
      <c r="F481" s="14">
        <f t="shared" si="93"/>
        <v>6714.2136012750279</v>
      </c>
      <c r="G481" s="14">
        <f t="shared" si="94"/>
        <v>6720.4996921882403</v>
      </c>
      <c r="H481" s="13">
        <f>Arrivals!L481</f>
        <v>75</v>
      </c>
      <c r="I481" s="14">
        <f>H481*8/Settings!$B$28+Settings!$B$29</f>
        <v>6.02</v>
      </c>
      <c r="J481" s="14">
        <f t="shared" si="103"/>
        <v>6603.3275229599985</v>
      </c>
      <c r="K481" s="14">
        <f t="shared" si="95"/>
        <v>6720.4996921882403</v>
      </c>
      <c r="L481" s="14">
        <f>MOD(K481-Settings!$B$32,Settings!$B$33)</f>
        <v>240.49969218824026</v>
      </c>
      <c r="M481" s="14">
        <f>IF(L481&lt;Settings!$B$30,IF(Settings!$B$30-L481&gt;=I481,K481,K481+(Settings!$B$30-L481)+Settings!$B$31),K481+(Settings!$B$33-L481))</f>
        <v>6720.4996921882403</v>
      </c>
      <c r="N481" s="14">
        <f t="shared" si="96"/>
        <v>6726.5196921882407</v>
      </c>
      <c r="O481" s="14">
        <f t="shared" si="97"/>
        <v>12.306090913212756</v>
      </c>
      <c r="P481" s="14">
        <f t="shared" si="98"/>
        <v>0</v>
      </c>
      <c r="Q481" s="14">
        <f t="shared" si="99"/>
        <v>0</v>
      </c>
      <c r="R481" s="14">
        <f t="shared" si="100"/>
        <v>0</v>
      </c>
      <c r="S481" s="14">
        <f t="shared" si="101"/>
        <v>0</v>
      </c>
      <c r="T481" t="str">
        <f>IF(MOD(C481-Settings!$B$32,Settings!$B$33)&lt;Settings!$B$30,"Up","Down")</f>
        <v>Up</v>
      </c>
      <c r="U481" s="15">
        <f>IF(OR(I481&gt;Settings!$B$30,O481&gt;Settings!$B$37),0,1)</f>
        <v>1</v>
      </c>
      <c r="V481" s="15">
        <f>IF(AND(U481=1,O481&lt;=Settings!$B$36),1,0)</f>
        <v>1</v>
      </c>
    </row>
    <row r="482" spans="1:22" x14ac:dyDescent="0.25">
      <c r="A482">
        <v>4</v>
      </c>
      <c r="B482">
        <v>117</v>
      </c>
      <c r="C482" s="13">
        <f>Arrivals!F482</f>
        <v>6769.1676353135272</v>
      </c>
      <c r="D482" s="13">
        <f>Arrivals!J482</f>
        <v>2.6525086608956316</v>
      </c>
      <c r="E482" s="14">
        <f t="shared" si="102"/>
        <v>6720.4996921882403</v>
      </c>
      <c r="F482" s="14">
        <f t="shared" si="93"/>
        <v>6769.1676353135272</v>
      </c>
      <c r="G482" s="14">
        <f t="shared" si="94"/>
        <v>6771.8201439744225</v>
      </c>
      <c r="H482" s="13">
        <f>Arrivals!L482</f>
        <v>75</v>
      </c>
      <c r="I482" s="14">
        <f>H482*8/Settings!$B$28+Settings!$B$29</f>
        <v>6.02</v>
      </c>
      <c r="J482" s="14">
        <f t="shared" si="103"/>
        <v>6726.5196921882407</v>
      </c>
      <c r="K482" s="14">
        <f t="shared" si="95"/>
        <v>6771.8201439744225</v>
      </c>
      <c r="L482" s="14">
        <f>MOD(K482-Settings!$B$32,Settings!$B$33)</f>
        <v>291.82014397442254</v>
      </c>
      <c r="M482" s="14">
        <f>IF(L482&lt;Settings!$B$30,IF(Settings!$B$30-L482&gt;=I482,K482,K482+(Settings!$B$30-L482)+Settings!$B$31),K482+(Settings!$B$33-L482))</f>
        <v>6771.8201439744225</v>
      </c>
      <c r="N482" s="14">
        <f t="shared" si="96"/>
        <v>6777.840143974423</v>
      </c>
      <c r="O482" s="14">
        <f t="shared" si="97"/>
        <v>8.6725086608958009</v>
      </c>
      <c r="P482" s="14">
        <f t="shared" si="98"/>
        <v>0</v>
      </c>
      <c r="Q482" s="14">
        <f t="shared" si="99"/>
        <v>0</v>
      </c>
      <c r="R482" s="14">
        <f t="shared" si="100"/>
        <v>0</v>
      </c>
      <c r="S482" s="14">
        <f t="shared" si="101"/>
        <v>0</v>
      </c>
      <c r="T482" t="str">
        <f>IF(MOD(C482-Settings!$B$32,Settings!$B$33)&lt;Settings!$B$30,"Up","Down")</f>
        <v>Up</v>
      </c>
      <c r="U482" s="15">
        <f>IF(OR(I482&gt;Settings!$B$30,O482&gt;Settings!$B$37),0,1)</f>
        <v>1</v>
      </c>
      <c r="V482" s="15">
        <f>IF(AND(U482=1,O482&lt;=Settings!$B$36),1,0)</f>
        <v>1</v>
      </c>
    </row>
    <row r="483" spans="1:22" x14ac:dyDescent="0.25">
      <c r="A483">
        <v>4</v>
      </c>
      <c r="B483">
        <v>118</v>
      </c>
      <c r="C483" s="13">
        <f>Arrivals!F483</f>
        <v>6820.7183088458041</v>
      </c>
      <c r="D483" s="13">
        <f>Arrivals!J483</f>
        <v>1.5190484568497578</v>
      </c>
      <c r="E483" s="14">
        <f t="shared" si="102"/>
        <v>6771.8201439744225</v>
      </c>
      <c r="F483" s="14">
        <f t="shared" si="93"/>
        <v>6820.7183088458041</v>
      </c>
      <c r="G483" s="14">
        <f t="shared" si="94"/>
        <v>6822.2373573026534</v>
      </c>
      <c r="H483" s="13">
        <f>Arrivals!L483</f>
        <v>75</v>
      </c>
      <c r="I483" s="14">
        <f>H483*8/Settings!$B$28+Settings!$B$29</f>
        <v>6.02</v>
      </c>
      <c r="J483" s="14">
        <f t="shared" si="103"/>
        <v>6777.840143974423</v>
      </c>
      <c r="K483" s="14">
        <f t="shared" si="95"/>
        <v>6822.2373573026534</v>
      </c>
      <c r="L483" s="14">
        <f>MOD(K483-Settings!$B$32,Settings!$B$33)</f>
        <v>342.23735730265344</v>
      </c>
      <c r="M483" s="14">
        <f>IF(L483&lt;Settings!$B$30,IF(Settings!$B$30-L483&gt;=I483,K483,K483+(Settings!$B$30-L483)+Settings!$B$31),K483+(Settings!$B$33-L483))</f>
        <v>6822.2373573026534</v>
      </c>
      <c r="N483" s="14">
        <f t="shared" si="96"/>
        <v>6828.2573573026539</v>
      </c>
      <c r="O483" s="14">
        <f t="shared" si="97"/>
        <v>7.5390484568497413</v>
      </c>
      <c r="P483" s="14">
        <f t="shared" si="98"/>
        <v>0</v>
      </c>
      <c r="Q483" s="14">
        <f t="shared" si="99"/>
        <v>0</v>
      </c>
      <c r="R483" s="14">
        <f t="shared" si="100"/>
        <v>0</v>
      </c>
      <c r="S483" s="14">
        <f t="shared" si="101"/>
        <v>0</v>
      </c>
      <c r="T483" t="str">
        <f>IF(MOD(C483-Settings!$B$32,Settings!$B$33)&lt;Settings!$B$30,"Up","Down")</f>
        <v>Up</v>
      </c>
      <c r="U483" s="15">
        <f>IF(OR(I483&gt;Settings!$B$30,O483&gt;Settings!$B$37),0,1)</f>
        <v>1</v>
      </c>
      <c r="V483" s="15">
        <f>IF(AND(U483=1,O483&lt;=Settings!$B$36),1,0)</f>
        <v>1</v>
      </c>
    </row>
    <row r="484" spans="1:22" x14ac:dyDescent="0.25">
      <c r="A484">
        <v>4</v>
      </c>
      <c r="B484">
        <v>119</v>
      </c>
      <c r="C484" s="13">
        <f>Arrivals!F484</f>
        <v>6824.7879245862732</v>
      </c>
      <c r="D484" s="13">
        <f>Arrivals!J484</f>
        <v>6.1293739814637931</v>
      </c>
      <c r="E484" s="14">
        <f t="shared" si="102"/>
        <v>6822.2373573026534</v>
      </c>
      <c r="F484" s="14">
        <f t="shared" si="93"/>
        <v>6824.7879245862732</v>
      </c>
      <c r="G484" s="14">
        <f t="shared" si="94"/>
        <v>6830.9172985677369</v>
      </c>
      <c r="H484" s="13">
        <f>Arrivals!L484</f>
        <v>75</v>
      </c>
      <c r="I484" s="14">
        <f>H484*8/Settings!$B$28+Settings!$B$29</f>
        <v>6.02</v>
      </c>
      <c r="J484" s="14">
        <f t="shared" si="103"/>
        <v>6828.2573573026539</v>
      </c>
      <c r="K484" s="14">
        <f t="shared" si="95"/>
        <v>6830.9172985677369</v>
      </c>
      <c r="L484" s="14">
        <f>MOD(K484-Settings!$B$32,Settings!$B$33)</f>
        <v>350.91729856773691</v>
      </c>
      <c r="M484" s="14">
        <f>IF(L484&lt;Settings!$B$30,IF(Settings!$B$30-L484&gt;=I484,K484,K484+(Settings!$B$30-L484)+Settings!$B$31),K484+(Settings!$B$33-L484))</f>
        <v>6830.9172985677369</v>
      </c>
      <c r="N484" s="14">
        <f t="shared" si="96"/>
        <v>6836.9372985677373</v>
      </c>
      <c r="O484" s="14">
        <f t="shared" si="97"/>
        <v>12.149373981464123</v>
      </c>
      <c r="P484" s="14">
        <f t="shared" si="98"/>
        <v>0</v>
      </c>
      <c r="Q484" s="14">
        <f t="shared" si="99"/>
        <v>0</v>
      </c>
      <c r="R484" s="14">
        <f t="shared" si="100"/>
        <v>0</v>
      </c>
      <c r="S484" s="14">
        <f t="shared" si="101"/>
        <v>0</v>
      </c>
      <c r="T484" t="str">
        <f>IF(MOD(C484-Settings!$B$32,Settings!$B$33)&lt;Settings!$B$30,"Up","Down")</f>
        <v>Up</v>
      </c>
      <c r="U484" s="15">
        <f>IF(OR(I484&gt;Settings!$B$30,O484&gt;Settings!$B$37),0,1)</f>
        <v>1</v>
      </c>
      <c r="V484" s="15">
        <f>IF(AND(U484=1,O484&lt;=Settings!$B$36),1,0)</f>
        <v>1</v>
      </c>
    </row>
    <row r="485" spans="1:22" x14ac:dyDescent="0.25">
      <c r="A485">
        <v>4</v>
      </c>
      <c r="B485">
        <v>120</v>
      </c>
      <c r="C485" s="13">
        <f>Arrivals!F485</f>
        <v>6835.7083557369742</v>
      </c>
      <c r="D485" s="13">
        <f>Arrivals!J485</f>
        <v>5.2000836017903689</v>
      </c>
      <c r="E485" s="14">
        <f t="shared" si="102"/>
        <v>6830.9172985677369</v>
      </c>
      <c r="F485" s="14">
        <f t="shared" si="93"/>
        <v>6835.7083557369742</v>
      </c>
      <c r="G485" s="14">
        <f t="shared" si="94"/>
        <v>6840.9084393387648</v>
      </c>
      <c r="H485" s="13">
        <f>Arrivals!L485</f>
        <v>75</v>
      </c>
      <c r="I485" s="14">
        <f>H485*8/Settings!$B$28+Settings!$B$29</f>
        <v>6.02</v>
      </c>
      <c r="J485" s="14">
        <f t="shared" si="103"/>
        <v>6836.9372985677373</v>
      </c>
      <c r="K485" s="14">
        <f t="shared" si="95"/>
        <v>6840.9084393387648</v>
      </c>
      <c r="L485" s="14">
        <f>MOD(K485-Settings!$B$32,Settings!$B$33)</f>
        <v>360.90843933876477</v>
      </c>
      <c r="M485" s="14">
        <f>IF(L485&lt;Settings!$B$30,IF(Settings!$B$30-L485&gt;=I485,K485,K485+(Settings!$B$30-L485)+Settings!$B$31),K485+(Settings!$B$33-L485))</f>
        <v>6840.9084393387648</v>
      </c>
      <c r="N485" s="14">
        <f t="shared" si="96"/>
        <v>6846.9284393387652</v>
      </c>
      <c r="O485" s="14">
        <f t="shared" si="97"/>
        <v>11.220083601790975</v>
      </c>
      <c r="P485" s="14">
        <f t="shared" si="98"/>
        <v>0</v>
      </c>
      <c r="Q485" s="14">
        <f t="shared" si="99"/>
        <v>0</v>
      </c>
      <c r="R485" s="14">
        <f t="shared" si="100"/>
        <v>0</v>
      </c>
      <c r="S485" s="14">
        <f t="shared" si="101"/>
        <v>0</v>
      </c>
      <c r="T485" t="str">
        <f>IF(MOD(C485-Settings!$B$32,Settings!$B$33)&lt;Settings!$B$30,"Up","Down")</f>
        <v>Up</v>
      </c>
      <c r="U485" s="15">
        <f>IF(OR(I485&gt;Settings!$B$30,O485&gt;Settings!$B$37),0,1)</f>
        <v>1</v>
      </c>
      <c r="V485" s="15">
        <f>IF(AND(U485=1,O485&lt;=Settings!$B$36),1,0)</f>
        <v>1</v>
      </c>
    </row>
    <row r="486" spans="1:22" x14ac:dyDescent="0.25">
      <c r="A486">
        <v>5</v>
      </c>
      <c r="B486">
        <v>1</v>
      </c>
      <c r="C486" s="13">
        <f>Arrivals!F486</f>
        <v>119.8171375327336</v>
      </c>
      <c r="D486" s="13">
        <f>Arrivals!J486</f>
        <v>9.2075183734255432</v>
      </c>
      <c r="E486" s="14">
        <v>0</v>
      </c>
      <c r="F486" s="14">
        <f t="shared" si="93"/>
        <v>119.8171375327336</v>
      </c>
      <c r="G486" s="14">
        <f t="shared" si="94"/>
        <v>129.02465590615913</v>
      </c>
      <c r="H486" s="13">
        <f>Arrivals!L486</f>
        <v>75</v>
      </c>
      <c r="I486" s="14">
        <f>H486*8/Settings!$B$28+Settings!$B$29</f>
        <v>6.02</v>
      </c>
      <c r="J486" s="14">
        <v>0</v>
      </c>
      <c r="K486" s="14">
        <f t="shared" si="95"/>
        <v>129.02465590615913</v>
      </c>
      <c r="L486" s="14">
        <f>MOD(K486-Settings!$B$32,Settings!$B$33)</f>
        <v>129.02465590615913</v>
      </c>
      <c r="M486" s="14">
        <f>IF(L486&lt;Settings!$B$30,IF(Settings!$B$30-L486&gt;=I486,K486,K486+(Settings!$B$30-L486)+Settings!$B$31),K486+(Settings!$B$33-L486))</f>
        <v>129.02465590615913</v>
      </c>
      <c r="N486" s="14">
        <f t="shared" si="96"/>
        <v>135.04465590615914</v>
      </c>
      <c r="O486" s="14">
        <f t="shared" si="97"/>
        <v>15.227518373425539</v>
      </c>
      <c r="P486" s="14">
        <f t="shared" si="98"/>
        <v>0</v>
      </c>
      <c r="Q486" s="14">
        <f t="shared" si="99"/>
        <v>0</v>
      </c>
      <c r="R486" s="14">
        <f t="shared" si="100"/>
        <v>0</v>
      </c>
      <c r="S486" s="14">
        <f t="shared" si="101"/>
        <v>0</v>
      </c>
      <c r="T486" t="str">
        <f>IF(MOD(C486-Settings!$B$32,Settings!$B$33)&lt;Settings!$B$30,"Up","Down")</f>
        <v>Up</v>
      </c>
      <c r="U486" s="15">
        <f>IF(OR(I486&gt;Settings!$B$30,O486&gt;Settings!$B$37),0,1)</f>
        <v>1</v>
      </c>
      <c r="V486" s="15">
        <f>IF(AND(U486=1,O486&lt;=Settings!$B$36),1,0)</f>
        <v>1</v>
      </c>
    </row>
    <row r="487" spans="1:22" x14ac:dyDescent="0.25">
      <c r="A487">
        <v>5</v>
      </c>
      <c r="B487">
        <v>2</v>
      </c>
      <c r="C487" s="13">
        <f>Arrivals!F487</f>
        <v>158.71498449031077</v>
      </c>
      <c r="D487" s="13">
        <f>Arrivals!J487</f>
        <v>0.5760421303128952</v>
      </c>
      <c r="E487" s="14">
        <f t="shared" ref="E487:E518" si="104">G486</f>
        <v>129.02465590615913</v>
      </c>
      <c r="F487" s="14">
        <f t="shared" si="93"/>
        <v>158.71498449031077</v>
      </c>
      <c r="G487" s="14">
        <f t="shared" si="94"/>
        <v>159.29102662062365</v>
      </c>
      <c r="H487" s="13">
        <f>Arrivals!L487</f>
        <v>75</v>
      </c>
      <c r="I487" s="14">
        <f>H487*8/Settings!$B$28+Settings!$B$29</f>
        <v>6.02</v>
      </c>
      <c r="J487" s="14">
        <f t="shared" ref="J487:J518" si="105">N486</f>
        <v>135.04465590615914</v>
      </c>
      <c r="K487" s="14">
        <f t="shared" si="95"/>
        <v>159.29102662062365</v>
      </c>
      <c r="L487" s="14">
        <f>MOD(K487-Settings!$B$32,Settings!$B$33)</f>
        <v>159.29102662062365</v>
      </c>
      <c r="M487" s="14">
        <f>IF(L487&lt;Settings!$B$30,IF(Settings!$B$30-L487&gt;=I487,K487,K487+(Settings!$B$30-L487)+Settings!$B$31),K487+(Settings!$B$33-L487))</f>
        <v>159.29102662062365</v>
      </c>
      <c r="N487" s="14">
        <f t="shared" si="96"/>
        <v>165.31102662062366</v>
      </c>
      <c r="O487" s="14">
        <f t="shared" si="97"/>
        <v>6.5960421303128953</v>
      </c>
      <c r="P487" s="14">
        <f t="shared" si="98"/>
        <v>0</v>
      </c>
      <c r="Q487" s="14">
        <f t="shared" si="99"/>
        <v>0</v>
      </c>
      <c r="R487" s="14">
        <f t="shared" si="100"/>
        <v>0</v>
      </c>
      <c r="S487" s="14">
        <f t="shared" si="101"/>
        <v>0</v>
      </c>
      <c r="T487" t="str">
        <f>IF(MOD(C487-Settings!$B$32,Settings!$B$33)&lt;Settings!$B$30,"Up","Down")</f>
        <v>Up</v>
      </c>
      <c r="U487" s="15">
        <f>IF(OR(I487&gt;Settings!$B$30,O487&gt;Settings!$B$37),0,1)</f>
        <v>1</v>
      </c>
      <c r="V487" s="15">
        <f>IF(AND(U487=1,O487&lt;=Settings!$B$36),1,0)</f>
        <v>1</v>
      </c>
    </row>
    <row r="488" spans="1:22" x14ac:dyDescent="0.25">
      <c r="A488">
        <v>5</v>
      </c>
      <c r="B488">
        <v>3</v>
      </c>
      <c r="C488" s="13">
        <f>Arrivals!F488</f>
        <v>160.2763156748768</v>
      </c>
      <c r="D488" s="13">
        <f>Arrivals!J488</f>
        <v>16.012717339481263</v>
      </c>
      <c r="E488" s="14">
        <f t="shared" si="104"/>
        <v>159.29102662062365</v>
      </c>
      <c r="F488" s="14">
        <f t="shared" si="93"/>
        <v>160.2763156748768</v>
      </c>
      <c r="G488" s="14">
        <f t="shared" si="94"/>
        <v>176.28903301435807</v>
      </c>
      <c r="H488" s="13">
        <f>Arrivals!L488</f>
        <v>75</v>
      </c>
      <c r="I488" s="14">
        <f>H488*8/Settings!$B$28+Settings!$B$29</f>
        <v>6.02</v>
      </c>
      <c r="J488" s="14">
        <f t="shared" si="105"/>
        <v>165.31102662062366</v>
      </c>
      <c r="K488" s="14">
        <f t="shared" si="95"/>
        <v>176.28903301435807</v>
      </c>
      <c r="L488" s="14">
        <f>MOD(K488-Settings!$B$32,Settings!$B$33)</f>
        <v>176.28903301435807</v>
      </c>
      <c r="M488" s="14">
        <f>IF(L488&lt;Settings!$B$30,IF(Settings!$B$30-L488&gt;=I488,K488,K488+(Settings!$B$30-L488)+Settings!$B$31),K488+(Settings!$B$33-L488))</f>
        <v>176.28903301435807</v>
      </c>
      <c r="N488" s="14">
        <f t="shared" si="96"/>
        <v>182.30903301435808</v>
      </c>
      <c r="O488" s="14">
        <f t="shared" si="97"/>
        <v>22.03271733948128</v>
      </c>
      <c r="P488" s="14">
        <f t="shared" si="98"/>
        <v>0</v>
      </c>
      <c r="Q488" s="14">
        <f t="shared" si="99"/>
        <v>0</v>
      </c>
      <c r="R488" s="14">
        <f t="shared" si="100"/>
        <v>0</v>
      </c>
      <c r="S488" s="14">
        <f t="shared" si="101"/>
        <v>0</v>
      </c>
      <c r="T488" t="str">
        <f>IF(MOD(C488-Settings!$B$32,Settings!$B$33)&lt;Settings!$B$30,"Up","Down")</f>
        <v>Up</v>
      </c>
      <c r="U488" s="15">
        <f>IF(OR(I488&gt;Settings!$B$30,O488&gt;Settings!$B$37),0,1)</f>
        <v>1</v>
      </c>
      <c r="V488" s="15">
        <f>IF(AND(U488=1,O488&lt;=Settings!$B$36),1,0)</f>
        <v>1</v>
      </c>
    </row>
    <row r="489" spans="1:22" x14ac:dyDescent="0.25">
      <c r="A489">
        <v>5</v>
      </c>
      <c r="B489">
        <v>4</v>
      </c>
      <c r="C489" s="13">
        <f>Arrivals!F489</f>
        <v>235.26931821733098</v>
      </c>
      <c r="D489" s="13">
        <f>Arrivals!J489</f>
        <v>6.4444781868907199</v>
      </c>
      <c r="E489" s="14">
        <f t="shared" si="104"/>
        <v>176.28903301435807</v>
      </c>
      <c r="F489" s="14">
        <f t="shared" si="93"/>
        <v>235.26931821733098</v>
      </c>
      <c r="G489" s="14">
        <f t="shared" si="94"/>
        <v>241.71379640422168</v>
      </c>
      <c r="H489" s="13">
        <f>Arrivals!L489</f>
        <v>75</v>
      </c>
      <c r="I489" s="14">
        <f>H489*8/Settings!$B$28+Settings!$B$29</f>
        <v>6.02</v>
      </c>
      <c r="J489" s="14">
        <f t="shared" si="105"/>
        <v>182.30903301435808</v>
      </c>
      <c r="K489" s="14">
        <f t="shared" si="95"/>
        <v>241.71379640422168</v>
      </c>
      <c r="L489" s="14">
        <f>MOD(K489-Settings!$B$32,Settings!$B$33)</f>
        <v>241.71379640422168</v>
      </c>
      <c r="M489" s="14">
        <f>IF(L489&lt;Settings!$B$30,IF(Settings!$B$30-L489&gt;=I489,K489,K489+(Settings!$B$30-L489)+Settings!$B$31),K489+(Settings!$B$33-L489))</f>
        <v>241.71379640422168</v>
      </c>
      <c r="N489" s="14">
        <f t="shared" si="96"/>
        <v>247.73379640422169</v>
      </c>
      <c r="O489" s="14">
        <f t="shared" si="97"/>
        <v>12.464478186890716</v>
      </c>
      <c r="P489" s="14">
        <f t="shared" si="98"/>
        <v>0</v>
      </c>
      <c r="Q489" s="14">
        <f t="shared" si="99"/>
        <v>0</v>
      </c>
      <c r="R489" s="14">
        <f t="shared" si="100"/>
        <v>0</v>
      </c>
      <c r="S489" s="14">
        <f t="shared" si="101"/>
        <v>0</v>
      </c>
      <c r="T489" t="str">
        <f>IF(MOD(C489-Settings!$B$32,Settings!$B$33)&lt;Settings!$B$30,"Up","Down")</f>
        <v>Up</v>
      </c>
      <c r="U489" s="15">
        <f>IF(OR(I489&gt;Settings!$B$30,O489&gt;Settings!$B$37),0,1)</f>
        <v>1</v>
      </c>
      <c r="V489" s="15">
        <f>IF(AND(U489=1,O489&lt;=Settings!$B$36),1,0)</f>
        <v>1</v>
      </c>
    </row>
    <row r="490" spans="1:22" x14ac:dyDescent="0.25">
      <c r="A490">
        <v>5</v>
      </c>
      <c r="B490">
        <v>5</v>
      </c>
      <c r="C490" s="13">
        <f>Arrivals!F490</f>
        <v>245.18069737438438</v>
      </c>
      <c r="D490" s="13">
        <f>Arrivals!J490</f>
        <v>15.05096668729851</v>
      </c>
      <c r="E490" s="14">
        <f t="shared" si="104"/>
        <v>241.71379640422168</v>
      </c>
      <c r="F490" s="14">
        <f t="shared" si="93"/>
        <v>245.18069737438438</v>
      </c>
      <c r="G490" s="14">
        <f t="shared" si="94"/>
        <v>260.23166406168286</v>
      </c>
      <c r="H490" s="13">
        <f>Arrivals!L490</f>
        <v>75</v>
      </c>
      <c r="I490" s="14">
        <f>H490*8/Settings!$B$28+Settings!$B$29</f>
        <v>6.02</v>
      </c>
      <c r="J490" s="14">
        <f t="shared" si="105"/>
        <v>247.73379640422169</v>
      </c>
      <c r="K490" s="14">
        <f t="shared" si="95"/>
        <v>260.23166406168286</v>
      </c>
      <c r="L490" s="14">
        <f>MOD(K490-Settings!$B$32,Settings!$B$33)</f>
        <v>260.23166406168286</v>
      </c>
      <c r="M490" s="14">
        <f>IF(L490&lt;Settings!$B$30,IF(Settings!$B$30-L490&gt;=I490,K490,K490+(Settings!$B$30-L490)+Settings!$B$31),K490+(Settings!$B$33-L490))</f>
        <v>260.23166406168286</v>
      </c>
      <c r="N490" s="14">
        <f t="shared" si="96"/>
        <v>266.25166406168285</v>
      </c>
      <c r="O490" s="14">
        <f t="shared" si="97"/>
        <v>21.070966687298466</v>
      </c>
      <c r="P490" s="14">
        <f t="shared" si="98"/>
        <v>0</v>
      </c>
      <c r="Q490" s="14">
        <f t="shared" si="99"/>
        <v>0</v>
      </c>
      <c r="R490" s="14">
        <f t="shared" si="100"/>
        <v>0</v>
      </c>
      <c r="S490" s="14">
        <f t="shared" si="101"/>
        <v>0</v>
      </c>
      <c r="T490" t="str">
        <f>IF(MOD(C490-Settings!$B$32,Settings!$B$33)&lt;Settings!$B$30,"Up","Down")</f>
        <v>Up</v>
      </c>
      <c r="U490" s="15">
        <f>IF(OR(I490&gt;Settings!$B$30,O490&gt;Settings!$B$37),0,1)</f>
        <v>1</v>
      </c>
      <c r="V490" s="15">
        <f>IF(AND(U490=1,O490&lt;=Settings!$B$36),1,0)</f>
        <v>1</v>
      </c>
    </row>
    <row r="491" spans="1:22" x14ac:dyDescent="0.25">
      <c r="A491">
        <v>5</v>
      </c>
      <c r="B491">
        <v>6</v>
      </c>
      <c r="C491" s="13">
        <f>Arrivals!F491</f>
        <v>255.13781968753744</v>
      </c>
      <c r="D491" s="13">
        <f>Arrivals!J491</f>
        <v>1.5627780916989575</v>
      </c>
      <c r="E491" s="14">
        <f t="shared" si="104"/>
        <v>260.23166406168286</v>
      </c>
      <c r="F491" s="14">
        <f t="shared" si="93"/>
        <v>260.23166406168286</v>
      </c>
      <c r="G491" s="14">
        <f t="shared" si="94"/>
        <v>261.79444215338179</v>
      </c>
      <c r="H491" s="13">
        <f>Arrivals!L491</f>
        <v>75</v>
      </c>
      <c r="I491" s="14">
        <f>H491*8/Settings!$B$28+Settings!$B$29</f>
        <v>6.02</v>
      </c>
      <c r="J491" s="14">
        <f t="shared" si="105"/>
        <v>266.25166406168285</v>
      </c>
      <c r="K491" s="14">
        <f t="shared" si="95"/>
        <v>266.25166406168285</v>
      </c>
      <c r="L491" s="14">
        <f>MOD(K491-Settings!$B$32,Settings!$B$33)</f>
        <v>266.25166406168285</v>
      </c>
      <c r="M491" s="14">
        <f>IF(L491&lt;Settings!$B$30,IF(Settings!$B$30-L491&gt;=I491,K491,K491+(Settings!$B$30-L491)+Settings!$B$31),K491+(Settings!$B$33-L491))</f>
        <v>266.25166406168285</v>
      </c>
      <c r="N491" s="14">
        <f t="shared" si="96"/>
        <v>272.27166406168283</v>
      </c>
      <c r="O491" s="14">
        <f t="shared" si="97"/>
        <v>17.133844374145383</v>
      </c>
      <c r="P491" s="14">
        <f t="shared" si="98"/>
        <v>5.0938443741454194</v>
      </c>
      <c r="Q491" s="14">
        <f t="shared" si="99"/>
        <v>4.4572219083010509</v>
      </c>
      <c r="R491" s="14">
        <f t="shared" si="100"/>
        <v>0</v>
      </c>
      <c r="S491" s="14">
        <f t="shared" si="101"/>
        <v>9.5510662824464703</v>
      </c>
      <c r="T491" t="str">
        <f>IF(MOD(C491-Settings!$B$32,Settings!$B$33)&lt;Settings!$B$30,"Up","Down")</f>
        <v>Up</v>
      </c>
      <c r="U491" s="15">
        <f>IF(OR(I491&gt;Settings!$B$30,O491&gt;Settings!$B$37),0,1)</f>
        <v>1</v>
      </c>
      <c r="V491" s="15">
        <f>IF(AND(U491=1,O491&lt;=Settings!$B$36),1,0)</f>
        <v>1</v>
      </c>
    </row>
    <row r="492" spans="1:22" x14ac:dyDescent="0.25">
      <c r="A492">
        <v>5</v>
      </c>
      <c r="B492">
        <v>7</v>
      </c>
      <c r="C492" s="13">
        <f>Arrivals!F492</f>
        <v>255.80947057454995</v>
      </c>
      <c r="D492" s="13">
        <f>Arrivals!J492</f>
        <v>3.7162129485598361</v>
      </c>
      <c r="E492" s="14">
        <f t="shared" si="104"/>
        <v>261.79444215338179</v>
      </c>
      <c r="F492" s="14">
        <f t="shared" si="93"/>
        <v>261.79444215338179</v>
      </c>
      <c r="G492" s="14">
        <f t="shared" si="94"/>
        <v>265.51065510194161</v>
      </c>
      <c r="H492" s="13">
        <f>Arrivals!L492</f>
        <v>75</v>
      </c>
      <c r="I492" s="14">
        <f>H492*8/Settings!$B$28+Settings!$B$29</f>
        <v>6.02</v>
      </c>
      <c r="J492" s="14">
        <f t="shared" si="105"/>
        <v>272.27166406168283</v>
      </c>
      <c r="K492" s="14">
        <f t="shared" si="95"/>
        <v>272.27166406168283</v>
      </c>
      <c r="L492" s="14">
        <f>MOD(K492-Settings!$B$32,Settings!$B$33)</f>
        <v>272.27166406168283</v>
      </c>
      <c r="M492" s="14">
        <f>IF(L492&lt;Settings!$B$30,IF(Settings!$B$30-L492&gt;=I492,K492,K492+(Settings!$B$30-L492)+Settings!$B$31),K492+(Settings!$B$33-L492))</f>
        <v>272.27166406168283</v>
      </c>
      <c r="N492" s="14">
        <f t="shared" si="96"/>
        <v>278.29166406168281</v>
      </c>
      <c r="O492" s="14">
        <f t="shared" si="97"/>
        <v>22.482193487132861</v>
      </c>
      <c r="P492" s="14">
        <f t="shared" si="98"/>
        <v>5.9849715788318463</v>
      </c>
      <c r="Q492" s="14">
        <f t="shared" si="99"/>
        <v>6.7610089597412184</v>
      </c>
      <c r="R492" s="14">
        <f t="shared" si="100"/>
        <v>0</v>
      </c>
      <c r="S492" s="14">
        <f t="shared" si="101"/>
        <v>12.745980538573065</v>
      </c>
      <c r="T492" t="str">
        <f>IF(MOD(C492-Settings!$B$32,Settings!$B$33)&lt;Settings!$B$30,"Up","Down")</f>
        <v>Up</v>
      </c>
      <c r="U492" s="15">
        <f>IF(OR(I492&gt;Settings!$B$30,O492&gt;Settings!$B$37),0,1)</f>
        <v>1</v>
      </c>
      <c r="V492" s="15">
        <f>IF(AND(U492=1,O492&lt;=Settings!$B$36),1,0)</f>
        <v>1</v>
      </c>
    </row>
    <row r="493" spans="1:22" x14ac:dyDescent="0.25">
      <c r="A493">
        <v>5</v>
      </c>
      <c r="B493">
        <v>8</v>
      </c>
      <c r="C493" s="13">
        <f>Arrivals!F493</f>
        <v>261.56616410055807</v>
      </c>
      <c r="D493" s="13">
        <f>Arrivals!J493</f>
        <v>0.82102485037717288</v>
      </c>
      <c r="E493" s="14">
        <f t="shared" si="104"/>
        <v>265.51065510194161</v>
      </c>
      <c r="F493" s="14">
        <f t="shared" si="93"/>
        <v>265.51065510194161</v>
      </c>
      <c r="G493" s="14">
        <f t="shared" si="94"/>
        <v>266.33167995231878</v>
      </c>
      <c r="H493" s="13">
        <f>Arrivals!L493</f>
        <v>75</v>
      </c>
      <c r="I493" s="14">
        <f>H493*8/Settings!$B$28+Settings!$B$29</f>
        <v>6.02</v>
      </c>
      <c r="J493" s="14">
        <f t="shared" si="105"/>
        <v>278.29166406168281</v>
      </c>
      <c r="K493" s="14">
        <f t="shared" si="95"/>
        <v>278.29166406168281</v>
      </c>
      <c r="L493" s="14">
        <f>MOD(K493-Settings!$B$32,Settings!$B$33)</f>
        <v>278.29166406168281</v>
      </c>
      <c r="M493" s="14">
        <f>IF(L493&lt;Settings!$B$30,IF(Settings!$B$30-L493&gt;=I493,K493,K493+(Settings!$B$30-L493)+Settings!$B$31),K493+(Settings!$B$33-L493))</f>
        <v>278.29166406168281</v>
      </c>
      <c r="N493" s="14">
        <f t="shared" si="96"/>
        <v>284.31166406168279</v>
      </c>
      <c r="O493" s="14">
        <f t="shared" si="97"/>
        <v>22.745499961124722</v>
      </c>
      <c r="P493" s="14">
        <f t="shared" si="98"/>
        <v>3.9444910013835397</v>
      </c>
      <c r="Q493" s="14">
        <f t="shared" si="99"/>
        <v>11.959984109364029</v>
      </c>
      <c r="R493" s="14">
        <f t="shared" si="100"/>
        <v>0</v>
      </c>
      <c r="S493" s="14">
        <f t="shared" si="101"/>
        <v>15.904475110747569</v>
      </c>
      <c r="T493" t="str">
        <f>IF(MOD(C493-Settings!$B$32,Settings!$B$33)&lt;Settings!$B$30,"Up","Down")</f>
        <v>Up</v>
      </c>
      <c r="U493" s="15">
        <f>IF(OR(I493&gt;Settings!$B$30,O493&gt;Settings!$B$37),0,1)</f>
        <v>1</v>
      </c>
      <c r="V493" s="15">
        <f>IF(AND(U493=1,O493&lt;=Settings!$B$36),1,0)</f>
        <v>1</v>
      </c>
    </row>
    <row r="494" spans="1:22" x14ac:dyDescent="0.25">
      <c r="A494">
        <v>5</v>
      </c>
      <c r="B494">
        <v>9</v>
      </c>
      <c r="C494" s="13">
        <f>Arrivals!F494</f>
        <v>317.12250634126895</v>
      </c>
      <c r="D494" s="13">
        <f>Arrivals!J494</f>
        <v>7.3478648487290243</v>
      </c>
      <c r="E494" s="14">
        <f t="shared" si="104"/>
        <v>266.33167995231878</v>
      </c>
      <c r="F494" s="14">
        <f t="shared" si="93"/>
        <v>317.12250634126895</v>
      </c>
      <c r="G494" s="14">
        <f t="shared" si="94"/>
        <v>324.47037118999799</v>
      </c>
      <c r="H494" s="13">
        <f>Arrivals!L494</f>
        <v>75</v>
      </c>
      <c r="I494" s="14">
        <f>H494*8/Settings!$B$28+Settings!$B$29</f>
        <v>6.02</v>
      </c>
      <c r="J494" s="14">
        <f t="shared" si="105"/>
        <v>284.31166406168279</v>
      </c>
      <c r="K494" s="14">
        <f t="shared" si="95"/>
        <v>324.47037118999799</v>
      </c>
      <c r="L494" s="14">
        <f>MOD(K494-Settings!$B$32,Settings!$B$33)</f>
        <v>324.47037118999799</v>
      </c>
      <c r="M494" s="14">
        <f>IF(L494&lt;Settings!$B$30,IF(Settings!$B$30-L494&gt;=I494,K494,K494+(Settings!$B$30-L494)+Settings!$B$31),K494+(Settings!$B$33-L494))</f>
        <v>324.47037118999799</v>
      </c>
      <c r="N494" s="14">
        <f t="shared" si="96"/>
        <v>330.49037118999797</v>
      </c>
      <c r="O494" s="14">
        <f t="shared" si="97"/>
        <v>13.367864848729027</v>
      </c>
      <c r="P494" s="14">
        <f t="shared" si="98"/>
        <v>0</v>
      </c>
      <c r="Q494" s="14">
        <f t="shared" si="99"/>
        <v>0</v>
      </c>
      <c r="R494" s="14">
        <f t="shared" si="100"/>
        <v>0</v>
      </c>
      <c r="S494" s="14">
        <f t="shared" si="101"/>
        <v>0</v>
      </c>
      <c r="T494" t="str">
        <f>IF(MOD(C494-Settings!$B$32,Settings!$B$33)&lt;Settings!$B$30,"Up","Down")</f>
        <v>Up</v>
      </c>
      <c r="U494" s="15">
        <f>IF(OR(I494&gt;Settings!$B$30,O494&gt;Settings!$B$37),0,1)</f>
        <v>1</v>
      </c>
      <c r="V494" s="15">
        <f>IF(AND(U494=1,O494&lt;=Settings!$B$36),1,0)</f>
        <v>1</v>
      </c>
    </row>
    <row r="495" spans="1:22" x14ac:dyDescent="0.25">
      <c r="A495">
        <v>5</v>
      </c>
      <c r="B495">
        <v>10</v>
      </c>
      <c r="C495" s="13">
        <f>Arrivals!F495</f>
        <v>400.71437195453075</v>
      </c>
      <c r="D495" s="13">
        <f>Arrivals!J495</f>
        <v>1.0361087333093462</v>
      </c>
      <c r="E495" s="14">
        <f t="shared" si="104"/>
        <v>324.47037118999799</v>
      </c>
      <c r="F495" s="14">
        <f t="shared" si="93"/>
        <v>400.71437195453075</v>
      </c>
      <c r="G495" s="14">
        <f t="shared" si="94"/>
        <v>401.75048068784008</v>
      </c>
      <c r="H495" s="13">
        <f>Arrivals!L495</f>
        <v>75</v>
      </c>
      <c r="I495" s="14">
        <f>H495*8/Settings!$B$28+Settings!$B$29</f>
        <v>6.02</v>
      </c>
      <c r="J495" s="14">
        <f t="shared" si="105"/>
        <v>330.49037118999797</v>
      </c>
      <c r="K495" s="14">
        <f t="shared" si="95"/>
        <v>401.75048068784008</v>
      </c>
      <c r="L495" s="14">
        <f>MOD(K495-Settings!$B$32,Settings!$B$33)</f>
        <v>401.75048068784008</v>
      </c>
      <c r="M495" s="14">
        <f>IF(L495&lt;Settings!$B$30,IF(Settings!$B$30-L495&gt;=I495,K495,K495+(Settings!$B$30-L495)+Settings!$B$31),K495+(Settings!$B$33-L495))</f>
        <v>401.75048068784008</v>
      </c>
      <c r="N495" s="14">
        <f t="shared" si="96"/>
        <v>407.77048068784006</v>
      </c>
      <c r="O495" s="14">
        <f t="shared" si="97"/>
        <v>7.0561087333093155</v>
      </c>
      <c r="P495" s="14">
        <f t="shared" si="98"/>
        <v>0</v>
      </c>
      <c r="Q495" s="14">
        <f t="shared" si="99"/>
        <v>0</v>
      </c>
      <c r="R495" s="14">
        <f t="shared" si="100"/>
        <v>0</v>
      </c>
      <c r="S495" s="14">
        <f t="shared" si="101"/>
        <v>0</v>
      </c>
      <c r="T495" t="str">
        <f>IF(MOD(C495-Settings!$B$32,Settings!$B$33)&lt;Settings!$B$30,"Up","Down")</f>
        <v>Up</v>
      </c>
      <c r="U495" s="15">
        <f>IF(OR(I495&gt;Settings!$B$30,O495&gt;Settings!$B$37),0,1)</f>
        <v>1</v>
      </c>
      <c r="V495" s="15">
        <f>IF(AND(U495=1,O495&lt;=Settings!$B$36),1,0)</f>
        <v>1</v>
      </c>
    </row>
    <row r="496" spans="1:22" x14ac:dyDescent="0.25">
      <c r="A496">
        <v>5</v>
      </c>
      <c r="B496">
        <v>11</v>
      </c>
      <c r="C496" s="13">
        <f>Arrivals!F496</f>
        <v>410.9236717462262</v>
      </c>
      <c r="D496" s="13">
        <f>Arrivals!J496</f>
        <v>3.8302582059293506</v>
      </c>
      <c r="E496" s="14">
        <f t="shared" si="104"/>
        <v>401.75048068784008</v>
      </c>
      <c r="F496" s="14">
        <f t="shared" si="93"/>
        <v>410.9236717462262</v>
      </c>
      <c r="G496" s="14">
        <f t="shared" si="94"/>
        <v>414.75392995215554</v>
      </c>
      <c r="H496" s="13">
        <f>Arrivals!L496</f>
        <v>75</v>
      </c>
      <c r="I496" s="14">
        <f>H496*8/Settings!$B$28+Settings!$B$29</f>
        <v>6.02</v>
      </c>
      <c r="J496" s="14">
        <f t="shared" si="105"/>
        <v>407.77048068784006</v>
      </c>
      <c r="K496" s="14">
        <f t="shared" si="95"/>
        <v>414.75392995215554</v>
      </c>
      <c r="L496" s="14">
        <f>MOD(K496-Settings!$B$32,Settings!$B$33)</f>
        <v>414.75392995215554</v>
      </c>
      <c r="M496" s="14">
        <f>IF(L496&lt;Settings!$B$30,IF(Settings!$B$30-L496&gt;=I496,K496,K496+(Settings!$B$30-L496)+Settings!$B$31),K496+(Settings!$B$33-L496))</f>
        <v>414.75392995215554</v>
      </c>
      <c r="N496" s="14">
        <f t="shared" si="96"/>
        <v>420.77392995215553</v>
      </c>
      <c r="O496" s="14">
        <f t="shared" si="97"/>
        <v>9.8502582059293218</v>
      </c>
      <c r="P496" s="14">
        <f t="shared" si="98"/>
        <v>0</v>
      </c>
      <c r="Q496" s="14">
        <f t="shared" si="99"/>
        <v>0</v>
      </c>
      <c r="R496" s="14">
        <f t="shared" si="100"/>
        <v>0</v>
      </c>
      <c r="S496" s="14">
        <f t="shared" si="101"/>
        <v>0</v>
      </c>
      <c r="T496" t="str">
        <f>IF(MOD(C496-Settings!$B$32,Settings!$B$33)&lt;Settings!$B$30,"Up","Down")</f>
        <v>Up</v>
      </c>
      <c r="U496" s="15">
        <f>IF(OR(I496&gt;Settings!$B$30,O496&gt;Settings!$B$37),0,1)</f>
        <v>1</v>
      </c>
      <c r="V496" s="15">
        <f>IF(AND(U496=1,O496&lt;=Settings!$B$36),1,0)</f>
        <v>1</v>
      </c>
    </row>
    <row r="497" spans="1:22" x14ac:dyDescent="0.25">
      <c r="A497">
        <v>5</v>
      </c>
      <c r="B497">
        <v>12</v>
      </c>
      <c r="C497" s="13">
        <f>Arrivals!F497</f>
        <v>487.95367441585773</v>
      </c>
      <c r="D497" s="13">
        <f>Arrivals!J497</f>
        <v>14.503505609044771</v>
      </c>
      <c r="E497" s="14">
        <f t="shared" si="104"/>
        <v>414.75392995215554</v>
      </c>
      <c r="F497" s="14">
        <f t="shared" si="93"/>
        <v>487.95367441585773</v>
      </c>
      <c r="G497" s="14">
        <f t="shared" si="94"/>
        <v>502.45718002490253</v>
      </c>
      <c r="H497" s="13">
        <f>Arrivals!L497</f>
        <v>75</v>
      </c>
      <c r="I497" s="14">
        <f>H497*8/Settings!$B$28+Settings!$B$29</f>
        <v>6.02</v>
      </c>
      <c r="J497" s="14">
        <f t="shared" si="105"/>
        <v>420.77392995215553</v>
      </c>
      <c r="K497" s="14">
        <f t="shared" si="95"/>
        <v>502.45718002490253</v>
      </c>
      <c r="L497" s="14">
        <f>MOD(K497-Settings!$B$32,Settings!$B$33)</f>
        <v>502.45718002490253</v>
      </c>
      <c r="M497" s="14">
        <f>IF(L497&lt;Settings!$B$30,IF(Settings!$B$30-L497&gt;=I497,K497,K497+(Settings!$B$30-L497)+Settings!$B$31),K497+(Settings!$B$33-L497))</f>
        <v>502.45718002490253</v>
      </c>
      <c r="N497" s="14">
        <f t="shared" si="96"/>
        <v>508.47718002490251</v>
      </c>
      <c r="O497" s="14">
        <f t="shared" si="97"/>
        <v>20.523505609044776</v>
      </c>
      <c r="P497" s="14">
        <f t="shared" si="98"/>
        <v>0</v>
      </c>
      <c r="Q497" s="14">
        <f t="shared" si="99"/>
        <v>0</v>
      </c>
      <c r="R497" s="14">
        <f t="shared" si="100"/>
        <v>0</v>
      </c>
      <c r="S497" s="14">
        <f t="shared" si="101"/>
        <v>0</v>
      </c>
      <c r="T497" t="str">
        <f>IF(MOD(C497-Settings!$B$32,Settings!$B$33)&lt;Settings!$B$30,"Up","Down")</f>
        <v>Up</v>
      </c>
      <c r="U497" s="15">
        <f>IF(OR(I497&gt;Settings!$B$30,O497&gt;Settings!$B$37),0,1)</f>
        <v>1</v>
      </c>
      <c r="V497" s="15">
        <f>IF(AND(U497=1,O497&lt;=Settings!$B$36),1,0)</f>
        <v>1</v>
      </c>
    </row>
    <row r="498" spans="1:22" x14ac:dyDescent="0.25">
      <c r="A498">
        <v>5</v>
      </c>
      <c r="B498">
        <v>13</v>
      </c>
      <c r="C498" s="13">
        <f>Arrivals!F498</f>
        <v>629.86707551505583</v>
      </c>
      <c r="D498" s="13">
        <f>Arrivals!J498</f>
        <v>4.3609988705009144</v>
      </c>
      <c r="E498" s="14">
        <f t="shared" si="104"/>
        <v>502.45718002490253</v>
      </c>
      <c r="F498" s="14">
        <f t="shared" si="93"/>
        <v>629.86707551505583</v>
      </c>
      <c r="G498" s="14">
        <f t="shared" si="94"/>
        <v>634.22807438555674</v>
      </c>
      <c r="H498" s="13">
        <f>Arrivals!L498</f>
        <v>75</v>
      </c>
      <c r="I498" s="14">
        <f>H498*8/Settings!$B$28+Settings!$B$29</f>
        <v>6.02</v>
      </c>
      <c r="J498" s="14">
        <f t="shared" si="105"/>
        <v>508.47718002490251</v>
      </c>
      <c r="K498" s="14">
        <f t="shared" si="95"/>
        <v>634.22807438555674</v>
      </c>
      <c r="L498" s="14">
        <f>MOD(K498-Settings!$B$32,Settings!$B$33)</f>
        <v>634.22807438555674</v>
      </c>
      <c r="M498" s="14">
        <f>IF(L498&lt;Settings!$B$30,IF(Settings!$B$30-L498&gt;=I498,K498,K498+(Settings!$B$30-L498)+Settings!$B$31),K498+(Settings!$B$33-L498))</f>
        <v>720</v>
      </c>
      <c r="N498" s="14">
        <f t="shared" si="96"/>
        <v>726.02</v>
      </c>
      <c r="O498" s="14">
        <f t="shared" si="97"/>
        <v>96.152924484944151</v>
      </c>
      <c r="P498" s="14">
        <f t="shared" si="98"/>
        <v>0</v>
      </c>
      <c r="Q498" s="14">
        <f t="shared" si="99"/>
        <v>0</v>
      </c>
      <c r="R498" s="14">
        <f t="shared" si="100"/>
        <v>85.771925614443262</v>
      </c>
      <c r="S498" s="14">
        <f t="shared" si="101"/>
        <v>85.771925614443262</v>
      </c>
      <c r="T498" t="str">
        <f>IF(MOD(C498-Settings!$B$32,Settings!$B$33)&lt;Settings!$B$30,"Up","Down")</f>
        <v>Down</v>
      </c>
      <c r="U498" s="15">
        <f>IF(OR(I498&gt;Settings!$B$30,O498&gt;Settings!$B$37),0,1)</f>
        <v>1</v>
      </c>
      <c r="V498" s="15">
        <f>IF(AND(U498=1,O498&lt;=Settings!$B$36),1,0)</f>
        <v>1</v>
      </c>
    </row>
    <row r="499" spans="1:22" x14ac:dyDescent="0.25">
      <c r="A499">
        <v>5</v>
      </c>
      <c r="B499">
        <v>14</v>
      </c>
      <c r="C499" s="13">
        <f>Arrivals!F499</f>
        <v>655.41414597798098</v>
      </c>
      <c r="D499" s="13">
        <f>Arrivals!J499</f>
        <v>1.9196506193432059</v>
      </c>
      <c r="E499" s="14">
        <f t="shared" si="104"/>
        <v>634.22807438555674</v>
      </c>
      <c r="F499" s="14">
        <f t="shared" si="93"/>
        <v>655.41414597798098</v>
      </c>
      <c r="G499" s="14">
        <f t="shared" si="94"/>
        <v>657.33379659732418</v>
      </c>
      <c r="H499" s="13">
        <f>Arrivals!L499</f>
        <v>75</v>
      </c>
      <c r="I499" s="14">
        <f>H499*8/Settings!$B$28+Settings!$B$29</f>
        <v>6.02</v>
      </c>
      <c r="J499" s="14">
        <f t="shared" si="105"/>
        <v>726.02</v>
      </c>
      <c r="K499" s="14">
        <f t="shared" si="95"/>
        <v>726.02</v>
      </c>
      <c r="L499" s="14">
        <f>MOD(K499-Settings!$B$32,Settings!$B$33)</f>
        <v>6.0199999999999818</v>
      </c>
      <c r="M499" s="14">
        <f>IF(L499&lt;Settings!$B$30,IF(Settings!$B$30-L499&gt;=I499,K499,K499+(Settings!$B$30-L499)+Settings!$B$31),K499+(Settings!$B$33-L499))</f>
        <v>726.02</v>
      </c>
      <c r="N499" s="14">
        <f t="shared" si="96"/>
        <v>732.04</v>
      </c>
      <c r="O499" s="14">
        <f t="shared" si="97"/>
        <v>76.625854022018984</v>
      </c>
      <c r="P499" s="14">
        <f t="shared" si="98"/>
        <v>0</v>
      </c>
      <c r="Q499" s="14">
        <f t="shared" si="99"/>
        <v>68.686203402675801</v>
      </c>
      <c r="R499" s="14">
        <f t="shared" si="100"/>
        <v>0</v>
      </c>
      <c r="S499" s="14">
        <f t="shared" si="101"/>
        <v>68.686203402675801</v>
      </c>
      <c r="T499" t="str">
        <f>IF(MOD(C499-Settings!$B$32,Settings!$B$33)&lt;Settings!$B$30,"Up","Down")</f>
        <v>Down</v>
      </c>
      <c r="U499" s="15">
        <f>IF(OR(I499&gt;Settings!$B$30,O499&gt;Settings!$B$37),0,1)</f>
        <v>1</v>
      </c>
      <c r="V499" s="15">
        <f>IF(AND(U499=1,O499&lt;=Settings!$B$36),1,0)</f>
        <v>1</v>
      </c>
    </row>
    <row r="500" spans="1:22" x14ac:dyDescent="0.25">
      <c r="A500">
        <v>5</v>
      </c>
      <c r="B500">
        <v>15</v>
      </c>
      <c r="C500" s="13">
        <f>Arrivals!F500</f>
        <v>729.26193845255534</v>
      </c>
      <c r="D500" s="13">
        <f>Arrivals!J500</f>
        <v>11.066121963761967</v>
      </c>
      <c r="E500" s="14">
        <f t="shared" si="104"/>
        <v>657.33379659732418</v>
      </c>
      <c r="F500" s="14">
        <f t="shared" si="93"/>
        <v>729.26193845255534</v>
      </c>
      <c r="G500" s="14">
        <f t="shared" si="94"/>
        <v>740.32806041631727</v>
      </c>
      <c r="H500" s="13">
        <f>Arrivals!L500</f>
        <v>75</v>
      </c>
      <c r="I500" s="14">
        <f>H500*8/Settings!$B$28+Settings!$B$29</f>
        <v>6.02</v>
      </c>
      <c r="J500" s="14">
        <f t="shared" si="105"/>
        <v>732.04</v>
      </c>
      <c r="K500" s="14">
        <f t="shared" si="95"/>
        <v>740.32806041631727</v>
      </c>
      <c r="L500" s="14">
        <f>MOD(K500-Settings!$B$32,Settings!$B$33)</f>
        <v>20.328060416317271</v>
      </c>
      <c r="M500" s="14">
        <f>IF(L500&lt;Settings!$B$30,IF(Settings!$B$30-L500&gt;=I500,K500,K500+(Settings!$B$30-L500)+Settings!$B$31),K500+(Settings!$B$33-L500))</f>
        <v>740.32806041631727</v>
      </c>
      <c r="N500" s="14">
        <f t="shared" si="96"/>
        <v>746.34806041631725</v>
      </c>
      <c r="O500" s="14">
        <f t="shared" si="97"/>
        <v>17.086121963761912</v>
      </c>
      <c r="P500" s="14">
        <f t="shared" si="98"/>
        <v>0</v>
      </c>
      <c r="Q500" s="14">
        <f t="shared" si="99"/>
        <v>0</v>
      </c>
      <c r="R500" s="14">
        <f t="shared" si="100"/>
        <v>0</v>
      </c>
      <c r="S500" s="14">
        <f t="shared" si="101"/>
        <v>0</v>
      </c>
      <c r="T500" t="str">
        <f>IF(MOD(C500-Settings!$B$32,Settings!$B$33)&lt;Settings!$B$30,"Up","Down")</f>
        <v>Up</v>
      </c>
      <c r="U500" s="15">
        <f>IF(OR(I500&gt;Settings!$B$30,O500&gt;Settings!$B$37),0,1)</f>
        <v>1</v>
      </c>
      <c r="V500" s="15">
        <f>IF(AND(U500=1,O500&lt;=Settings!$B$36),1,0)</f>
        <v>1</v>
      </c>
    </row>
    <row r="501" spans="1:22" x14ac:dyDescent="0.25">
      <c r="A501">
        <v>5</v>
      </c>
      <c r="B501">
        <v>16</v>
      </c>
      <c r="C501" s="13">
        <f>Arrivals!F501</f>
        <v>755.12244740026699</v>
      </c>
      <c r="D501" s="13">
        <f>Arrivals!J501</f>
        <v>12.764659251931739</v>
      </c>
      <c r="E501" s="14">
        <f t="shared" si="104"/>
        <v>740.32806041631727</v>
      </c>
      <c r="F501" s="14">
        <f t="shared" si="93"/>
        <v>755.12244740026699</v>
      </c>
      <c r="G501" s="14">
        <f t="shared" si="94"/>
        <v>767.88710665219878</v>
      </c>
      <c r="H501" s="13">
        <f>Arrivals!L501</f>
        <v>75</v>
      </c>
      <c r="I501" s="14">
        <f>H501*8/Settings!$B$28+Settings!$B$29</f>
        <v>6.02</v>
      </c>
      <c r="J501" s="14">
        <f t="shared" si="105"/>
        <v>746.34806041631725</v>
      </c>
      <c r="K501" s="14">
        <f t="shared" si="95"/>
        <v>767.88710665219878</v>
      </c>
      <c r="L501" s="14">
        <f>MOD(K501-Settings!$B$32,Settings!$B$33)</f>
        <v>47.887106652198781</v>
      </c>
      <c r="M501" s="14">
        <f>IF(L501&lt;Settings!$B$30,IF(Settings!$B$30-L501&gt;=I501,K501,K501+(Settings!$B$30-L501)+Settings!$B$31),K501+(Settings!$B$33-L501))</f>
        <v>767.88710665219878</v>
      </c>
      <c r="N501" s="14">
        <f t="shared" si="96"/>
        <v>773.90710665219876</v>
      </c>
      <c r="O501" s="14">
        <f t="shared" si="97"/>
        <v>18.784659251931771</v>
      </c>
      <c r="P501" s="14">
        <f t="shared" si="98"/>
        <v>0</v>
      </c>
      <c r="Q501" s="14">
        <f t="shared" si="99"/>
        <v>0</v>
      </c>
      <c r="R501" s="14">
        <f t="shared" si="100"/>
        <v>0</v>
      </c>
      <c r="S501" s="14">
        <f t="shared" si="101"/>
        <v>0</v>
      </c>
      <c r="T501" t="str">
        <f>IF(MOD(C501-Settings!$B$32,Settings!$B$33)&lt;Settings!$B$30,"Up","Down")</f>
        <v>Up</v>
      </c>
      <c r="U501" s="15">
        <f>IF(OR(I501&gt;Settings!$B$30,O501&gt;Settings!$B$37),0,1)</f>
        <v>1</v>
      </c>
      <c r="V501" s="15">
        <f>IF(AND(U501=1,O501&lt;=Settings!$B$36),1,0)</f>
        <v>1</v>
      </c>
    </row>
    <row r="502" spans="1:22" x14ac:dyDescent="0.25">
      <c r="A502">
        <v>5</v>
      </c>
      <c r="B502">
        <v>17</v>
      </c>
      <c r="C502" s="13">
        <f>Arrivals!F502</f>
        <v>902.28032602282792</v>
      </c>
      <c r="D502" s="13">
        <f>Arrivals!J502</f>
        <v>16.510766578756815</v>
      </c>
      <c r="E502" s="14">
        <f t="shared" si="104"/>
        <v>767.88710665219878</v>
      </c>
      <c r="F502" s="14">
        <f t="shared" si="93"/>
        <v>902.28032602282792</v>
      </c>
      <c r="G502" s="14">
        <f t="shared" si="94"/>
        <v>918.79109260158475</v>
      </c>
      <c r="H502" s="13">
        <f>Arrivals!L502</f>
        <v>75</v>
      </c>
      <c r="I502" s="14">
        <f>H502*8/Settings!$B$28+Settings!$B$29</f>
        <v>6.02</v>
      </c>
      <c r="J502" s="14">
        <f t="shared" si="105"/>
        <v>773.90710665219876</v>
      </c>
      <c r="K502" s="14">
        <f t="shared" si="95"/>
        <v>918.79109260158475</v>
      </c>
      <c r="L502" s="14">
        <f>MOD(K502-Settings!$B$32,Settings!$B$33)</f>
        <v>198.79109260158475</v>
      </c>
      <c r="M502" s="14">
        <f>IF(L502&lt;Settings!$B$30,IF(Settings!$B$30-L502&gt;=I502,K502,K502+(Settings!$B$30-L502)+Settings!$B$31),K502+(Settings!$B$33-L502))</f>
        <v>918.79109260158475</v>
      </c>
      <c r="N502" s="14">
        <f t="shared" si="96"/>
        <v>924.81109260158473</v>
      </c>
      <c r="O502" s="14">
        <f t="shared" si="97"/>
        <v>22.530766578756811</v>
      </c>
      <c r="P502" s="14">
        <f t="shared" si="98"/>
        <v>0</v>
      </c>
      <c r="Q502" s="14">
        <f t="shared" si="99"/>
        <v>0</v>
      </c>
      <c r="R502" s="14">
        <f t="shared" si="100"/>
        <v>0</v>
      </c>
      <c r="S502" s="14">
        <f t="shared" si="101"/>
        <v>0</v>
      </c>
      <c r="T502" t="str">
        <f>IF(MOD(C502-Settings!$B$32,Settings!$B$33)&lt;Settings!$B$30,"Up","Down")</f>
        <v>Up</v>
      </c>
      <c r="U502" s="15">
        <f>IF(OR(I502&gt;Settings!$B$30,O502&gt;Settings!$B$37),0,1)</f>
        <v>1</v>
      </c>
      <c r="V502" s="15">
        <f>IF(AND(U502=1,O502&lt;=Settings!$B$36),1,0)</f>
        <v>1</v>
      </c>
    </row>
    <row r="503" spans="1:22" x14ac:dyDescent="0.25">
      <c r="A503">
        <v>5</v>
      </c>
      <c r="B503">
        <v>18</v>
      </c>
      <c r="C503" s="13">
        <f>Arrivals!F503</f>
        <v>940.93719491011848</v>
      </c>
      <c r="D503" s="13">
        <f>Arrivals!J503</f>
        <v>4.9117940005115548</v>
      </c>
      <c r="E503" s="14">
        <f t="shared" si="104"/>
        <v>918.79109260158475</v>
      </c>
      <c r="F503" s="14">
        <f t="shared" si="93"/>
        <v>940.93719491011848</v>
      </c>
      <c r="G503" s="14">
        <f t="shared" si="94"/>
        <v>945.84898891063006</v>
      </c>
      <c r="H503" s="13">
        <f>Arrivals!L503</f>
        <v>75</v>
      </c>
      <c r="I503" s="14">
        <f>H503*8/Settings!$B$28+Settings!$B$29</f>
        <v>6.02</v>
      </c>
      <c r="J503" s="14">
        <f t="shared" si="105"/>
        <v>924.81109260158473</v>
      </c>
      <c r="K503" s="14">
        <f t="shared" si="95"/>
        <v>945.84898891063006</v>
      </c>
      <c r="L503" s="14">
        <f>MOD(K503-Settings!$B$32,Settings!$B$33)</f>
        <v>225.84898891063006</v>
      </c>
      <c r="M503" s="14">
        <f>IF(L503&lt;Settings!$B$30,IF(Settings!$B$30-L503&gt;=I503,K503,K503+(Settings!$B$30-L503)+Settings!$B$31),K503+(Settings!$B$33-L503))</f>
        <v>945.84898891063006</v>
      </c>
      <c r="N503" s="14">
        <f t="shared" si="96"/>
        <v>951.86898891063004</v>
      </c>
      <c r="O503" s="14">
        <f t="shared" si="97"/>
        <v>10.931794000511559</v>
      </c>
      <c r="P503" s="14">
        <f t="shared" si="98"/>
        <v>0</v>
      </c>
      <c r="Q503" s="14">
        <f t="shared" si="99"/>
        <v>0</v>
      </c>
      <c r="R503" s="14">
        <f t="shared" si="100"/>
        <v>0</v>
      </c>
      <c r="S503" s="14">
        <f t="shared" si="101"/>
        <v>0</v>
      </c>
      <c r="T503" t="str">
        <f>IF(MOD(C503-Settings!$B$32,Settings!$B$33)&lt;Settings!$B$30,"Up","Down")</f>
        <v>Up</v>
      </c>
      <c r="U503" s="15">
        <f>IF(OR(I503&gt;Settings!$B$30,O503&gt;Settings!$B$37),0,1)</f>
        <v>1</v>
      </c>
      <c r="V503" s="15">
        <f>IF(AND(U503=1,O503&lt;=Settings!$B$36),1,0)</f>
        <v>1</v>
      </c>
    </row>
    <row r="504" spans="1:22" x14ac:dyDescent="0.25">
      <c r="A504">
        <v>5</v>
      </c>
      <c r="B504">
        <v>19</v>
      </c>
      <c r="C504" s="13">
        <f>Arrivals!F504</f>
        <v>1004.8834250153546</v>
      </c>
      <c r="D504" s="13">
        <f>Arrivals!J504</f>
        <v>6.1335394123514364</v>
      </c>
      <c r="E504" s="14">
        <f t="shared" si="104"/>
        <v>945.84898891063006</v>
      </c>
      <c r="F504" s="14">
        <f t="shared" si="93"/>
        <v>1004.8834250153546</v>
      </c>
      <c r="G504" s="14">
        <f t="shared" si="94"/>
        <v>1011.0169644277061</v>
      </c>
      <c r="H504" s="13">
        <f>Arrivals!L504</f>
        <v>75</v>
      </c>
      <c r="I504" s="14">
        <f>H504*8/Settings!$B$28+Settings!$B$29</f>
        <v>6.02</v>
      </c>
      <c r="J504" s="14">
        <f t="shared" si="105"/>
        <v>951.86898891063004</v>
      </c>
      <c r="K504" s="14">
        <f t="shared" si="95"/>
        <v>1011.0169644277061</v>
      </c>
      <c r="L504" s="14">
        <f>MOD(K504-Settings!$B$32,Settings!$B$33)</f>
        <v>291.01696442770606</v>
      </c>
      <c r="M504" s="14">
        <f>IF(L504&lt;Settings!$B$30,IF(Settings!$B$30-L504&gt;=I504,K504,K504+(Settings!$B$30-L504)+Settings!$B$31),K504+(Settings!$B$33-L504))</f>
        <v>1011.0169644277061</v>
      </c>
      <c r="N504" s="14">
        <f t="shared" si="96"/>
        <v>1017.036964427706</v>
      </c>
      <c r="O504" s="14">
        <f t="shared" si="97"/>
        <v>12.153539412351392</v>
      </c>
      <c r="P504" s="14">
        <f t="shared" si="98"/>
        <v>0</v>
      </c>
      <c r="Q504" s="14">
        <f t="shared" si="99"/>
        <v>0</v>
      </c>
      <c r="R504" s="14">
        <f t="shared" si="100"/>
        <v>0</v>
      </c>
      <c r="S504" s="14">
        <f t="shared" si="101"/>
        <v>0</v>
      </c>
      <c r="T504" t="str">
        <f>IF(MOD(C504-Settings!$B$32,Settings!$B$33)&lt;Settings!$B$30,"Up","Down")</f>
        <v>Up</v>
      </c>
      <c r="U504" s="15">
        <f>IF(OR(I504&gt;Settings!$B$30,O504&gt;Settings!$B$37),0,1)</f>
        <v>1</v>
      </c>
      <c r="V504" s="15">
        <f>IF(AND(U504=1,O504&lt;=Settings!$B$36),1,0)</f>
        <v>1</v>
      </c>
    </row>
    <row r="505" spans="1:22" x14ac:dyDescent="0.25">
      <c r="A505">
        <v>5</v>
      </c>
      <c r="B505">
        <v>20</v>
      </c>
      <c r="C505" s="13">
        <f>Arrivals!F505</f>
        <v>1063.1583807846732</v>
      </c>
      <c r="D505" s="13">
        <f>Arrivals!J505</f>
        <v>22.896404799830698</v>
      </c>
      <c r="E505" s="14">
        <f t="shared" si="104"/>
        <v>1011.0169644277061</v>
      </c>
      <c r="F505" s="14">
        <f t="shared" si="93"/>
        <v>1063.1583807846732</v>
      </c>
      <c r="G505" s="14">
        <f t="shared" si="94"/>
        <v>1086.0547855845039</v>
      </c>
      <c r="H505" s="13">
        <f>Arrivals!L505</f>
        <v>75</v>
      </c>
      <c r="I505" s="14">
        <f>H505*8/Settings!$B$28+Settings!$B$29</f>
        <v>6.02</v>
      </c>
      <c r="J505" s="14">
        <f t="shared" si="105"/>
        <v>1017.036964427706</v>
      </c>
      <c r="K505" s="14">
        <f t="shared" si="95"/>
        <v>1086.0547855845039</v>
      </c>
      <c r="L505" s="14">
        <f>MOD(K505-Settings!$B$32,Settings!$B$33)</f>
        <v>366.05478558450386</v>
      </c>
      <c r="M505" s="14">
        <f>IF(L505&lt;Settings!$B$30,IF(Settings!$B$30-L505&gt;=I505,K505,K505+(Settings!$B$30-L505)+Settings!$B$31),K505+(Settings!$B$33-L505))</f>
        <v>1086.0547855845039</v>
      </c>
      <c r="N505" s="14">
        <f t="shared" si="96"/>
        <v>1092.0747855845038</v>
      </c>
      <c r="O505" s="14">
        <f t="shared" si="97"/>
        <v>28.916404799830616</v>
      </c>
      <c r="P505" s="14">
        <f t="shared" si="98"/>
        <v>0</v>
      </c>
      <c r="Q505" s="14">
        <f t="shared" si="99"/>
        <v>0</v>
      </c>
      <c r="R505" s="14">
        <f t="shared" si="100"/>
        <v>0</v>
      </c>
      <c r="S505" s="14">
        <f t="shared" si="101"/>
        <v>0</v>
      </c>
      <c r="T505" t="str">
        <f>IF(MOD(C505-Settings!$B$32,Settings!$B$33)&lt;Settings!$B$30,"Up","Down")</f>
        <v>Up</v>
      </c>
      <c r="U505" s="15">
        <f>IF(OR(I505&gt;Settings!$B$30,O505&gt;Settings!$B$37),0,1)</f>
        <v>1</v>
      </c>
      <c r="V505" s="15">
        <f>IF(AND(U505=1,O505&lt;=Settings!$B$36),1,0)</f>
        <v>1</v>
      </c>
    </row>
    <row r="506" spans="1:22" x14ac:dyDescent="0.25">
      <c r="A506">
        <v>5</v>
      </c>
      <c r="B506">
        <v>21</v>
      </c>
      <c r="C506" s="13">
        <f>Arrivals!F506</f>
        <v>1136.5626088110419</v>
      </c>
      <c r="D506" s="13">
        <f>Arrivals!J506</f>
        <v>4.5314422087501534</v>
      </c>
      <c r="E506" s="14">
        <f t="shared" si="104"/>
        <v>1086.0547855845039</v>
      </c>
      <c r="F506" s="14">
        <f t="shared" si="93"/>
        <v>1136.5626088110419</v>
      </c>
      <c r="G506" s="14">
        <f t="shared" si="94"/>
        <v>1141.094051019792</v>
      </c>
      <c r="H506" s="13">
        <f>Arrivals!L506</f>
        <v>75</v>
      </c>
      <c r="I506" s="14">
        <f>H506*8/Settings!$B$28+Settings!$B$29</f>
        <v>6.02</v>
      </c>
      <c r="J506" s="14">
        <f t="shared" si="105"/>
        <v>1092.0747855845038</v>
      </c>
      <c r="K506" s="14">
        <f t="shared" si="95"/>
        <v>1141.094051019792</v>
      </c>
      <c r="L506" s="14">
        <f>MOD(K506-Settings!$B$32,Settings!$B$33)</f>
        <v>421.094051019792</v>
      </c>
      <c r="M506" s="14">
        <f>IF(L506&lt;Settings!$B$30,IF(Settings!$B$30-L506&gt;=I506,K506,K506+(Settings!$B$30-L506)+Settings!$B$31),K506+(Settings!$B$33-L506))</f>
        <v>1141.094051019792</v>
      </c>
      <c r="N506" s="14">
        <f t="shared" si="96"/>
        <v>1147.114051019792</v>
      </c>
      <c r="O506" s="14">
        <f t="shared" si="97"/>
        <v>10.551442208750132</v>
      </c>
      <c r="P506" s="14">
        <f t="shared" si="98"/>
        <v>0</v>
      </c>
      <c r="Q506" s="14">
        <f t="shared" si="99"/>
        <v>0</v>
      </c>
      <c r="R506" s="14">
        <f t="shared" si="100"/>
        <v>0</v>
      </c>
      <c r="S506" s="14">
        <f t="shared" si="101"/>
        <v>0</v>
      </c>
      <c r="T506" t="str">
        <f>IF(MOD(C506-Settings!$B$32,Settings!$B$33)&lt;Settings!$B$30,"Up","Down")</f>
        <v>Up</v>
      </c>
      <c r="U506" s="15">
        <f>IF(OR(I506&gt;Settings!$B$30,O506&gt;Settings!$B$37),0,1)</f>
        <v>1</v>
      </c>
      <c r="V506" s="15">
        <f>IF(AND(U506=1,O506&lt;=Settings!$B$36),1,0)</f>
        <v>1</v>
      </c>
    </row>
    <row r="507" spans="1:22" x14ac:dyDescent="0.25">
      <c r="A507">
        <v>5</v>
      </c>
      <c r="B507">
        <v>22</v>
      </c>
      <c r="C507" s="13">
        <f>Arrivals!F507</f>
        <v>1293.8508322814484</v>
      </c>
      <c r="D507" s="13">
        <f>Arrivals!J507</f>
        <v>37.463729160112763</v>
      </c>
      <c r="E507" s="14">
        <f t="shared" si="104"/>
        <v>1141.094051019792</v>
      </c>
      <c r="F507" s="14">
        <f t="shared" si="93"/>
        <v>1293.8508322814484</v>
      </c>
      <c r="G507" s="14">
        <f t="shared" si="94"/>
        <v>1331.3145614415612</v>
      </c>
      <c r="H507" s="13">
        <f>Arrivals!L507</f>
        <v>75</v>
      </c>
      <c r="I507" s="14">
        <f>H507*8/Settings!$B$28+Settings!$B$29</f>
        <v>6.02</v>
      </c>
      <c r="J507" s="14">
        <f t="shared" si="105"/>
        <v>1147.114051019792</v>
      </c>
      <c r="K507" s="14">
        <f t="shared" si="95"/>
        <v>1331.3145614415612</v>
      </c>
      <c r="L507" s="14">
        <f>MOD(K507-Settings!$B$32,Settings!$B$33)</f>
        <v>611.31456144156118</v>
      </c>
      <c r="M507" s="14">
        <f>IF(L507&lt;Settings!$B$30,IF(Settings!$B$30-L507&gt;=I507,K507,K507+(Settings!$B$30-L507)+Settings!$B$31),K507+(Settings!$B$33-L507))</f>
        <v>1440</v>
      </c>
      <c r="N507" s="14">
        <f t="shared" si="96"/>
        <v>1446.02</v>
      </c>
      <c r="O507" s="14">
        <f t="shared" si="97"/>
        <v>152.16916771855153</v>
      </c>
      <c r="P507" s="14">
        <f t="shared" si="98"/>
        <v>0</v>
      </c>
      <c r="Q507" s="14">
        <f t="shared" si="99"/>
        <v>0</v>
      </c>
      <c r="R507" s="14">
        <f t="shared" si="100"/>
        <v>108.68543855843882</v>
      </c>
      <c r="S507" s="14">
        <f t="shared" si="101"/>
        <v>108.68543855843882</v>
      </c>
      <c r="T507" t="str">
        <f>IF(MOD(C507-Settings!$B$32,Settings!$B$33)&lt;Settings!$B$30,"Up","Down")</f>
        <v>Up</v>
      </c>
      <c r="U507" s="15">
        <f>IF(OR(I507&gt;Settings!$B$30,O507&gt;Settings!$B$37),0,1)</f>
        <v>1</v>
      </c>
      <c r="V507" s="15">
        <f>IF(AND(U507=1,O507&lt;=Settings!$B$36),1,0)</f>
        <v>0</v>
      </c>
    </row>
    <row r="508" spans="1:22" x14ac:dyDescent="0.25">
      <c r="A508">
        <v>5</v>
      </c>
      <c r="B508">
        <v>23</v>
      </c>
      <c r="C508" s="13">
        <f>Arrivals!F508</f>
        <v>1307.2491697706496</v>
      </c>
      <c r="D508" s="13">
        <f>Arrivals!J508</f>
        <v>4.5675565277297512</v>
      </c>
      <c r="E508" s="14">
        <f t="shared" si="104"/>
        <v>1331.3145614415612</v>
      </c>
      <c r="F508" s="14">
        <f t="shared" si="93"/>
        <v>1331.3145614415612</v>
      </c>
      <c r="G508" s="14">
        <f t="shared" si="94"/>
        <v>1335.8821179692909</v>
      </c>
      <c r="H508" s="13">
        <f>Arrivals!L508</f>
        <v>75</v>
      </c>
      <c r="I508" s="14">
        <f>H508*8/Settings!$B$28+Settings!$B$29</f>
        <v>6.02</v>
      </c>
      <c r="J508" s="14">
        <f t="shared" si="105"/>
        <v>1446.02</v>
      </c>
      <c r="K508" s="14">
        <f t="shared" si="95"/>
        <v>1446.02</v>
      </c>
      <c r="L508" s="14">
        <f>MOD(K508-Settings!$B$32,Settings!$B$33)</f>
        <v>6.0199999999999818</v>
      </c>
      <c r="M508" s="14">
        <f>IF(L508&lt;Settings!$B$30,IF(Settings!$B$30-L508&gt;=I508,K508,K508+(Settings!$B$30-L508)+Settings!$B$31),K508+(Settings!$B$33-L508))</f>
        <v>1446.02</v>
      </c>
      <c r="N508" s="14">
        <f t="shared" si="96"/>
        <v>1452.04</v>
      </c>
      <c r="O508" s="14">
        <f t="shared" si="97"/>
        <v>144.79083022935038</v>
      </c>
      <c r="P508" s="14">
        <f t="shared" si="98"/>
        <v>24.065391670911595</v>
      </c>
      <c r="Q508" s="14">
        <f t="shared" si="99"/>
        <v>110.13788203070908</v>
      </c>
      <c r="R508" s="14">
        <f t="shared" si="100"/>
        <v>0</v>
      </c>
      <c r="S508" s="14">
        <f t="shared" si="101"/>
        <v>134.20327370162067</v>
      </c>
      <c r="T508" t="str">
        <f>IF(MOD(C508-Settings!$B$32,Settings!$B$33)&lt;Settings!$B$30,"Up","Down")</f>
        <v>Up</v>
      </c>
      <c r="U508" s="15">
        <f>IF(OR(I508&gt;Settings!$B$30,O508&gt;Settings!$B$37),0,1)</f>
        <v>1</v>
      </c>
      <c r="V508" s="15">
        <f>IF(AND(U508=1,O508&lt;=Settings!$B$36),1,0)</f>
        <v>0</v>
      </c>
    </row>
    <row r="509" spans="1:22" x14ac:dyDescent="0.25">
      <c r="A509">
        <v>5</v>
      </c>
      <c r="B509">
        <v>24</v>
      </c>
      <c r="C509" s="13">
        <f>Arrivals!F509</f>
        <v>1359.1563662640804</v>
      </c>
      <c r="D509" s="13">
        <f>Arrivals!J509</f>
        <v>10.315983294623981</v>
      </c>
      <c r="E509" s="14">
        <f t="shared" si="104"/>
        <v>1335.8821179692909</v>
      </c>
      <c r="F509" s="14">
        <f t="shared" si="93"/>
        <v>1359.1563662640804</v>
      </c>
      <c r="G509" s="14">
        <f t="shared" si="94"/>
        <v>1369.4723495587043</v>
      </c>
      <c r="H509" s="13">
        <f>Arrivals!L509</f>
        <v>75</v>
      </c>
      <c r="I509" s="14">
        <f>H509*8/Settings!$B$28+Settings!$B$29</f>
        <v>6.02</v>
      </c>
      <c r="J509" s="14">
        <f t="shared" si="105"/>
        <v>1452.04</v>
      </c>
      <c r="K509" s="14">
        <f t="shared" si="95"/>
        <v>1452.04</v>
      </c>
      <c r="L509" s="14">
        <f>MOD(K509-Settings!$B$32,Settings!$B$33)</f>
        <v>12.039999999999964</v>
      </c>
      <c r="M509" s="14">
        <f>IF(L509&lt;Settings!$B$30,IF(Settings!$B$30-L509&gt;=I509,K509,K509+(Settings!$B$30-L509)+Settings!$B$31),K509+(Settings!$B$33-L509))</f>
        <v>1452.04</v>
      </c>
      <c r="N509" s="14">
        <f t="shared" si="96"/>
        <v>1458.06</v>
      </c>
      <c r="O509" s="14">
        <f t="shared" si="97"/>
        <v>98.903633735919584</v>
      </c>
      <c r="P509" s="14">
        <f t="shared" si="98"/>
        <v>0</v>
      </c>
      <c r="Q509" s="14">
        <f t="shared" si="99"/>
        <v>82.567650441295655</v>
      </c>
      <c r="R509" s="14">
        <f t="shared" si="100"/>
        <v>0</v>
      </c>
      <c r="S509" s="14">
        <f t="shared" si="101"/>
        <v>82.567650441295655</v>
      </c>
      <c r="T509" t="str">
        <f>IF(MOD(C509-Settings!$B$32,Settings!$B$33)&lt;Settings!$B$30,"Up","Down")</f>
        <v>Down</v>
      </c>
      <c r="U509" s="15">
        <f>IF(OR(I509&gt;Settings!$B$30,O509&gt;Settings!$B$37),0,1)</f>
        <v>1</v>
      </c>
      <c r="V509" s="15">
        <f>IF(AND(U509=1,O509&lt;=Settings!$B$36),1,0)</f>
        <v>1</v>
      </c>
    </row>
    <row r="510" spans="1:22" x14ac:dyDescent="0.25">
      <c r="A510">
        <v>5</v>
      </c>
      <c r="B510">
        <v>25</v>
      </c>
      <c r="C510" s="13">
        <f>Arrivals!F510</f>
        <v>1375.2514217246949</v>
      </c>
      <c r="D510" s="13">
        <f>Arrivals!J510</f>
        <v>9.1599555931743133</v>
      </c>
      <c r="E510" s="14">
        <f t="shared" si="104"/>
        <v>1369.4723495587043</v>
      </c>
      <c r="F510" s="14">
        <f t="shared" si="93"/>
        <v>1375.2514217246949</v>
      </c>
      <c r="G510" s="14">
        <f t="shared" si="94"/>
        <v>1384.4113773178692</v>
      </c>
      <c r="H510" s="13">
        <f>Arrivals!L510</f>
        <v>75</v>
      </c>
      <c r="I510" s="14">
        <f>H510*8/Settings!$B$28+Settings!$B$29</f>
        <v>6.02</v>
      </c>
      <c r="J510" s="14">
        <f t="shared" si="105"/>
        <v>1458.06</v>
      </c>
      <c r="K510" s="14">
        <f t="shared" si="95"/>
        <v>1458.06</v>
      </c>
      <c r="L510" s="14">
        <f>MOD(K510-Settings!$B$32,Settings!$B$33)</f>
        <v>18.059999999999945</v>
      </c>
      <c r="M510" s="14">
        <f>IF(L510&lt;Settings!$B$30,IF(Settings!$B$30-L510&gt;=I510,K510,K510+(Settings!$B$30-L510)+Settings!$B$31),K510+(Settings!$B$33-L510))</f>
        <v>1458.06</v>
      </c>
      <c r="N510" s="14">
        <f t="shared" si="96"/>
        <v>1464.08</v>
      </c>
      <c r="O510" s="14">
        <f t="shared" si="97"/>
        <v>88.828578275305063</v>
      </c>
      <c r="P510" s="14">
        <f t="shared" si="98"/>
        <v>0</v>
      </c>
      <c r="Q510" s="14">
        <f t="shared" si="99"/>
        <v>73.648622682130735</v>
      </c>
      <c r="R510" s="14">
        <f t="shared" si="100"/>
        <v>0</v>
      </c>
      <c r="S510" s="14">
        <f t="shared" si="101"/>
        <v>73.648622682130735</v>
      </c>
      <c r="T510" t="str">
        <f>IF(MOD(C510-Settings!$B$32,Settings!$B$33)&lt;Settings!$B$30,"Up","Down")</f>
        <v>Down</v>
      </c>
      <c r="U510" s="15">
        <f>IF(OR(I510&gt;Settings!$B$30,O510&gt;Settings!$B$37),0,1)</f>
        <v>1</v>
      </c>
      <c r="V510" s="15">
        <f>IF(AND(U510=1,O510&lt;=Settings!$B$36),1,0)</f>
        <v>1</v>
      </c>
    </row>
    <row r="511" spans="1:22" x14ac:dyDescent="0.25">
      <c r="A511">
        <v>5</v>
      </c>
      <c r="B511">
        <v>26</v>
      </c>
      <c r="C511" s="13">
        <f>Arrivals!F511</f>
        <v>1407.9715565829413</v>
      </c>
      <c r="D511" s="13">
        <f>Arrivals!J511</f>
        <v>0.71680656162906664</v>
      </c>
      <c r="E511" s="14">
        <f t="shared" si="104"/>
        <v>1384.4113773178692</v>
      </c>
      <c r="F511" s="14">
        <f t="shared" si="93"/>
        <v>1407.9715565829413</v>
      </c>
      <c r="G511" s="14">
        <f t="shared" si="94"/>
        <v>1408.6883631445703</v>
      </c>
      <c r="H511" s="13">
        <f>Arrivals!L511</f>
        <v>75</v>
      </c>
      <c r="I511" s="14">
        <f>H511*8/Settings!$B$28+Settings!$B$29</f>
        <v>6.02</v>
      </c>
      <c r="J511" s="14">
        <f t="shared" si="105"/>
        <v>1464.08</v>
      </c>
      <c r="K511" s="14">
        <f t="shared" si="95"/>
        <v>1464.08</v>
      </c>
      <c r="L511" s="14">
        <f>MOD(K511-Settings!$B$32,Settings!$B$33)</f>
        <v>24.079999999999927</v>
      </c>
      <c r="M511" s="14">
        <f>IF(L511&lt;Settings!$B$30,IF(Settings!$B$30-L511&gt;=I511,K511,K511+(Settings!$B$30-L511)+Settings!$B$31),K511+(Settings!$B$33-L511))</f>
        <v>1464.08</v>
      </c>
      <c r="N511" s="14">
        <f t="shared" si="96"/>
        <v>1470.1</v>
      </c>
      <c r="O511" s="14">
        <f t="shared" si="97"/>
        <v>62.128443417058634</v>
      </c>
      <c r="P511" s="14">
        <f t="shared" si="98"/>
        <v>0</v>
      </c>
      <c r="Q511" s="14">
        <f t="shared" si="99"/>
        <v>55.391636855429624</v>
      </c>
      <c r="R511" s="14">
        <f t="shared" si="100"/>
        <v>0</v>
      </c>
      <c r="S511" s="14">
        <f t="shared" si="101"/>
        <v>55.391636855429624</v>
      </c>
      <c r="T511" t="str">
        <f>IF(MOD(C511-Settings!$B$32,Settings!$B$33)&lt;Settings!$B$30,"Up","Down")</f>
        <v>Down</v>
      </c>
      <c r="U511" s="15">
        <f>IF(OR(I511&gt;Settings!$B$30,O511&gt;Settings!$B$37),0,1)</f>
        <v>1</v>
      </c>
      <c r="V511" s="15">
        <f>IF(AND(U511=1,O511&lt;=Settings!$B$36),1,0)</f>
        <v>1</v>
      </c>
    </row>
    <row r="512" spans="1:22" x14ac:dyDescent="0.25">
      <c r="A512">
        <v>5</v>
      </c>
      <c r="B512">
        <v>27</v>
      </c>
      <c r="C512" s="13">
        <f>Arrivals!F512</f>
        <v>1529.9112081034416</v>
      </c>
      <c r="D512" s="13">
        <f>Arrivals!J512</f>
        <v>9.6011840891812934</v>
      </c>
      <c r="E512" s="14">
        <f t="shared" si="104"/>
        <v>1408.6883631445703</v>
      </c>
      <c r="F512" s="14">
        <f t="shared" si="93"/>
        <v>1529.9112081034416</v>
      </c>
      <c r="G512" s="14">
        <f t="shared" si="94"/>
        <v>1539.5123921926229</v>
      </c>
      <c r="H512" s="13">
        <f>Arrivals!L512</f>
        <v>75</v>
      </c>
      <c r="I512" s="14">
        <f>H512*8/Settings!$B$28+Settings!$B$29</f>
        <v>6.02</v>
      </c>
      <c r="J512" s="14">
        <f t="shared" si="105"/>
        <v>1470.1</v>
      </c>
      <c r="K512" s="14">
        <f t="shared" si="95"/>
        <v>1539.5123921926229</v>
      </c>
      <c r="L512" s="14">
        <f>MOD(K512-Settings!$B$32,Settings!$B$33)</f>
        <v>99.512392192622883</v>
      </c>
      <c r="M512" s="14">
        <f>IF(L512&lt;Settings!$B$30,IF(Settings!$B$30-L512&gt;=I512,K512,K512+(Settings!$B$30-L512)+Settings!$B$31),K512+(Settings!$B$33-L512))</f>
        <v>1539.5123921926229</v>
      </c>
      <c r="N512" s="14">
        <f t="shared" si="96"/>
        <v>1545.5323921926229</v>
      </c>
      <c r="O512" s="14">
        <f t="shared" si="97"/>
        <v>15.62118408918127</v>
      </c>
      <c r="P512" s="14">
        <f t="shared" si="98"/>
        <v>0</v>
      </c>
      <c r="Q512" s="14">
        <f t="shared" si="99"/>
        <v>0</v>
      </c>
      <c r="R512" s="14">
        <f t="shared" si="100"/>
        <v>0</v>
      </c>
      <c r="S512" s="14">
        <f t="shared" si="101"/>
        <v>0</v>
      </c>
      <c r="T512" t="str">
        <f>IF(MOD(C512-Settings!$B$32,Settings!$B$33)&lt;Settings!$B$30,"Up","Down")</f>
        <v>Up</v>
      </c>
      <c r="U512" s="15">
        <f>IF(OR(I512&gt;Settings!$B$30,O512&gt;Settings!$B$37),0,1)</f>
        <v>1</v>
      </c>
      <c r="V512" s="15">
        <f>IF(AND(U512=1,O512&lt;=Settings!$B$36),1,0)</f>
        <v>1</v>
      </c>
    </row>
    <row r="513" spans="1:22" x14ac:dyDescent="0.25">
      <c r="A513">
        <v>5</v>
      </c>
      <c r="B513">
        <v>28</v>
      </c>
      <c r="C513" s="13">
        <f>Arrivals!F513</f>
        <v>1619.5704273560127</v>
      </c>
      <c r="D513" s="13">
        <f>Arrivals!J513</f>
        <v>24.785277390511965</v>
      </c>
      <c r="E513" s="14">
        <f t="shared" si="104"/>
        <v>1539.5123921926229</v>
      </c>
      <c r="F513" s="14">
        <f t="shared" si="93"/>
        <v>1619.5704273560127</v>
      </c>
      <c r="G513" s="14">
        <f t="shared" si="94"/>
        <v>1644.3557047465247</v>
      </c>
      <c r="H513" s="13">
        <f>Arrivals!L513</f>
        <v>75</v>
      </c>
      <c r="I513" s="14">
        <f>H513*8/Settings!$B$28+Settings!$B$29</f>
        <v>6.02</v>
      </c>
      <c r="J513" s="14">
        <f t="shared" si="105"/>
        <v>1545.5323921926229</v>
      </c>
      <c r="K513" s="14">
        <f t="shared" si="95"/>
        <v>1644.3557047465247</v>
      </c>
      <c r="L513" s="14">
        <f>MOD(K513-Settings!$B$32,Settings!$B$33)</f>
        <v>204.35570474652468</v>
      </c>
      <c r="M513" s="14">
        <f>IF(L513&lt;Settings!$B$30,IF(Settings!$B$30-L513&gt;=I513,K513,K513+(Settings!$B$30-L513)+Settings!$B$31),K513+(Settings!$B$33-L513))</f>
        <v>1644.3557047465247</v>
      </c>
      <c r="N513" s="14">
        <f t="shared" si="96"/>
        <v>1650.3757047465247</v>
      </c>
      <c r="O513" s="14">
        <f t="shared" si="97"/>
        <v>30.805277390511947</v>
      </c>
      <c r="P513" s="14">
        <f t="shared" si="98"/>
        <v>0</v>
      </c>
      <c r="Q513" s="14">
        <f t="shared" si="99"/>
        <v>0</v>
      </c>
      <c r="R513" s="14">
        <f t="shared" si="100"/>
        <v>0</v>
      </c>
      <c r="S513" s="14">
        <f t="shared" si="101"/>
        <v>0</v>
      </c>
      <c r="T513" t="str">
        <f>IF(MOD(C513-Settings!$B$32,Settings!$B$33)&lt;Settings!$B$30,"Up","Down")</f>
        <v>Up</v>
      </c>
      <c r="U513" s="15">
        <f>IF(OR(I513&gt;Settings!$B$30,O513&gt;Settings!$B$37),0,1)</f>
        <v>1</v>
      </c>
      <c r="V513" s="15">
        <f>IF(AND(U513=1,O513&lt;=Settings!$B$36),1,0)</f>
        <v>1</v>
      </c>
    </row>
    <row r="514" spans="1:22" x14ac:dyDescent="0.25">
      <c r="A514">
        <v>5</v>
      </c>
      <c r="B514">
        <v>29</v>
      </c>
      <c r="C514" s="13">
        <f>Arrivals!F514</f>
        <v>1660.1071864960641</v>
      </c>
      <c r="D514" s="13">
        <f>Arrivals!J514</f>
        <v>8.3695314887270698</v>
      </c>
      <c r="E514" s="14">
        <f t="shared" si="104"/>
        <v>1644.3557047465247</v>
      </c>
      <c r="F514" s="14">
        <f t="shared" si="93"/>
        <v>1660.1071864960641</v>
      </c>
      <c r="G514" s="14">
        <f t="shared" si="94"/>
        <v>1668.4767179847911</v>
      </c>
      <c r="H514" s="13">
        <f>Arrivals!L514</f>
        <v>75</v>
      </c>
      <c r="I514" s="14">
        <f>H514*8/Settings!$B$28+Settings!$B$29</f>
        <v>6.02</v>
      </c>
      <c r="J514" s="14">
        <f t="shared" si="105"/>
        <v>1650.3757047465247</v>
      </c>
      <c r="K514" s="14">
        <f t="shared" si="95"/>
        <v>1668.4767179847911</v>
      </c>
      <c r="L514" s="14">
        <f>MOD(K514-Settings!$B$32,Settings!$B$33)</f>
        <v>228.47671798479109</v>
      </c>
      <c r="M514" s="14">
        <f>IF(L514&lt;Settings!$B$30,IF(Settings!$B$30-L514&gt;=I514,K514,K514+(Settings!$B$30-L514)+Settings!$B$31),K514+(Settings!$B$33-L514))</f>
        <v>1668.4767179847911</v>
      </c>
      <c r="N514" s="14">
        <f t="shared" si="96"/>
        <v>1674.4967179847911</v>
      </c>
      <c r="O514" s="14">
        <f t="shared" si="97"/>
        <v>14.389531488727016</v>
      </c>
      <c r="P514" s="14">
        <f t="shared" si="98"/>
        <v>0</v>
      </c>
      <c r="Q514" s="14">
        <f t="shared" si="99"/>
        <v>0</v>
      </c>
      <c r="R514" s="14">
        <f t="shared" si="100"/>
        <v>0</v>
      </c>
      <c r="S514" s="14">
        <f t="shared" si="101"/>
        <v>0</v>
      </c>
      <c r="T514" t="str">
        <f>IF(MOD(C514-Settings!$B$32,Settings!$B$33)&lt;Settings!$B$30,"Up","Down")</f>
        <v>Up</v>
      </c>
      <c r="U514" s="15">
        <f>IF(OR(I514&gt;Settings!$B$30,O514&gt;Settings!$B$37),0,1)</f>
        <v>1</v>
      </c>
      <c r="V514" s="15">
        <f>IF(AND(U514=1,O514&lt;=Settings!$B$36),1,0)</f>
        <v>1</v>
      </c>
    </row>
    <row r="515" spans="1:22" x14ac:dyDescent="0.25">
      <c r="A515">
        <v>5</v>
      </c>
      <c r="B515">
        <v>30</v>
      </c>
      <c r="C515" s="13">
        <f>Arrivals!F515</f>
        <v>1773.5911127581892</v>
      </c>
      <c r="D515" s="13">
        <f>Arrivals!J515</f>
        <v>13.40425870617533</v>
      </c>
      <c r="E515" s="14">
        <f t="shared" si="104"/>
        <v>1668.4767179847911</v>
      </c>
      <c r="F515" s="14">
        <f t="shared" si="93"/>
        <v>1773.5911127581892</v>
      </c>
      <c r="G515" s="14">
        <f t="shared" si="94"/>
        <v>1786.9953714643646</v>
      </c>
      <c r="H515" s="13">
        <f>Arrivals!L515</f>
        <v>75</v>
      </c>
      <c r="I515" s="14">
        <f>H515*8/Settings!$B$28+Settings!$B$29</f>
        <v>6.02</v>
      </c>
      <c r="J515" s="14">
        <f t="shared" si="105"/>
        <v>1674.4967179847911</v>
      </c>
      <c r="K515" s="14">
        <f t="shared" si="95"/>
        <v>1786.9953714643646</v>
      </c>
      <c r="L515" s="14">
        <f>MOD(K515-Settings!$B$32,Settings!$B$33)</f>
        <v>346.99537146436455</v>
      </c>
      <c r="M515" s="14">
        <f>IF(L515&lt;Settings!$B$30,IF(Settings!$B$30-L515&gt;=I515,K515,K515+(Settings!$B$30-L515)+Settings!$B$31),K515+(Settings!$B$33-L515))</f>
        <v>1786.9953714643646</v>
      </c>
      <c r="N515" s="14">
        <f t="shared" si="96"/>
        <v>1793.0153714643645</v>
      </c>
      <c r="O515" s="14">
        <f t="shared" si="97"/>
        <v>19.424258706175351</v>
      </c>
      <c r="P515" s="14">
        <f t="shared" si="98"/>
        <v>0</v>
      </c>
      <c r="Q515" s="14">
        <f t="shared" si="99"/>
        <v>0</v>
      </c>
      <c r="R515" s="14">
        <f t="shared" si="100"/>
        <v>0</v>
      </c>
      <c r="S515" s="14">
        <f t="shared" si="101"/>
        <v>0</v>
      </c>
      <c r="T515" t="str">
        <f>IF(MOD(C515-Settings!$B$32,Settings!$B$33)&lt;Settings!$B$30,"Up","Down")</f>
        <v>Up</v>
      </c>
      <c r="U515" s="15">
        <f>IF(OR(I515&gt;Settings!$B$30,O515&gt;Settings!$B$37),0,1)</f>
        <v>1</v>
      </c>
      <c r="V515" s="15">
        <f>IF(AND(U515=1,O515&lt;=Settings!$B$36),1,0)</f>
        <v>1</v>
      </c>
    </row>
    <row r="516" spans="1:22" x14ac:dyDescent="0.25">
      <c r="A516">
        <v>5</v>
      </c>
      <c r="B516">
        <v>31</v>
      </c>
      <c r="C516" s="13">
        <f>Arrivals!F516</f>
        <v>1813.4291564900693</v>
      </c>
      <c r="D516" s="13">
        <f>Arrivals!J516</f>
        <v>23.424366013889827</v>
      </c>
      <c r="E516" s="14">
        <f t="shared" si="104"/>
        <v>1786.9953714643646</v>
      </c>
      <c r="F516" s="14">
        <f t="shared" si="93"/>
        <v>1813.4291564900693</v>
      </c>
      <c r="G516" s="14">
        <f t="shared" si="94"/>
        <v>1836.8535225039591</v>
      </c>
      <c r="H516" s="13">
        <f>Arrivals!L516</f>
        <v>75</v>
      </c>
      <c r="I516" s="14">
        <f>H516*8/Settings!$B$28+Settings!$B$29</f>
        <v>6.02</v>
      </c>
      <c r="J516" s="14">
        <f t="shared" si="105"/>
        <v>1793.0153714643645</v>
      </c>
      <c r="K516" s="14">
        <f t="shared" si="95"/>
        <v>1836.8535225039591</v>
      </c>
      <c r="L516" s="14">
        <f>MOD(K516-Settings!$B$32,Settings!$B$33)</f>
        <v>396.85352250395908</v>
      </c>
      <c r="M516" s="14">
        <f>IF(L516&lt;Settings!$B$30,IF(Settings!$B$30-L516&gt;=I516,K516,K516+(Settings!$B$30-L516)+Settings!$B$31),K516+(Settings!$B$33-L516))</f>
        <v>1836.8535225039591</v>
      </c>
      <c r="N516" s="14">
        <f t="shared" si="96"/>
        <v>1842.8735225039591</v>
      </c>
      <c r="O516" s="14">
        <f t="shared" si="97"/>
        <v>29.444366013889749</v>
      </c>
      <c r="P516" s="14">
        <f t="shared" si="98"/>
        <v>0</v>
      </c>
      <c r="Q516" s="14">
        <f t="shared" si="99"/>
        <v>0</v>
      </c>
      <c r="R516" s="14">
        <f t="shared" si="100"/>
        <v>0</v>
      </c>
      <c r="S516" s="14">
        <f t="shared" si="101"/>
        <v>0</v>
      </c>
      <c r="T516" t="str">
        <f>IF(MOD(C516-Settings!$B$32,Settings!$B$33)&lt;Settings!$B$30,"Up","Down")</f>
        <v>Up</v>
      </c>
      <c r="U516" s="15">
        <f>IF(OR(I516&gt;Settings!$B$30,O516&gt;Settings!$B$37),0,1)</f>
        <v>1</v>
      </c>
      <c r="V516" s="15">
        <f>IF(AND(U516=1,O516&lt;=Settings!$B$36),1,0)</f>
        <v>1</v>
      </c>
    </row>
    <row r="517" spans="1:22" x14ac:dyDescent="0.25">
      <c r="A517">
        <v>5</v>
      </c>
      <c r="B517">
        <v>32</v>
      </c>
      <c r="C517" s="13">
        <f>Arrivals!F517</f>
        <v>1880.8652679307181</v>
      </c>
      <c r="D517" s="13">
        <f>Arrivals!J517</f>
        <v>12.60087678631027</v>
      </c>
      <c r="E517" s="14">
        <f t="shared" si="104"/>
        <v>1836.8535225039591</v>
      </c>
      <c r="F517" s="14">
        <f t="shared" si="93"/>
        <v>1880.8652679307181</v>
      </c>
      <c r="G517" s="14">
        <f t="shared" si="94"/>
        <v>1893.4661447170283</v>
      </c>
      <c r="H517" s="13">
        <f>Arrivals!L517</f>
        <v>75</v>
      </c>
      <c r="I517" s="14">
        <f>H517*8/Settings!$B$28+Settings!$B$29</f>
        <v>6.02</v>
      </c>
      <c r="J517" s="14">
        <f t="shared" si="105"/>
        <v>1842.8735225039591</v>
      </c>
      <c r="K517" s="14">
        <f t="shared" si="95"/>
        <v>1893.4661447170283</v>
      </c>
      <c r="L517" s="14">
        <f>MOD(K517-Settings!$B$32,Settings!$B$33)</f>
        <v>453.46614471702833</v>
      </c>
      <c r="M517" s="14">
        <f>IF(L517&lt;Settings!$B$30,IF(Settings!$B$30-L517&gt;=I517,K517,K517+(Settings!$B$30-L517)+Settings!$B$31),K517+(Settings!$B$33-L517))</f>
        <v>1893.4661447170283</v>
      </c>
      <c r="N517" s="14">
        <f t="shared" si="96"/>
        <v>1899.4861447170283</v>
      </c>
      <c r="O517" s="14">
        <f t="shared" si="97"/>
        <v>18.620876786310191</v>
      </c>
      <c r="P517" s="14">
        <f t="shared" si="98"/>
        <v>0</v>
      </c>
      <c r="Q517" s="14">
        <f t="shared" si="99"/>
        <v>0</v>
      </c>
      <c r="R517" s="14">
        <f t="shared" si="100"/>
        <v>0</v>
      </c>
      <c r="S517" s="14">
        <f t="shared" si="101"/>
        <v>0</v>
      </c>
      <c r="T517" t="str">
        <f>IF(MOD(C517-Settings!$B$32,Settings!$B$33)&lt;Settings!$B$30,"Up","Down")</f>
        <v>Up</v>
      </c>
      <c r="U517" s="15">
        <f>IF(OR(I517&gt;Settings!$B$30,O517&gt;Settings!$B$37),0,1)</f>
        <v>1</v>
      </c>
      <c r="V517" s="15">
        <f>IF(AND(U517=1,O517&lt;=Settings!$B$36),1,0)</f>
        <v>1</v>
      </c>
    </row>
    <row r="518" spans="1:22" x14ac:dyDescent="0.25">
      <c r="A518">
        <v>5</v>
      </c>
      <c r="B518">
        <v>33</v>
      </c>
      <c r="C518" s="13">
        <f>Arrivals!F518</f>
        <v>1964.7247639070729</v>
      </c>
      <c r="D518" s="13">
        <f>Arrivals!J518</f>
        <v>0.3156699850354649</v>
      </c>
      <c r="E518" s="14">
        <f t="shared" si="104"/>
        <v>1893.4661447170283</v>
      </c>
      <c r="F518" s="14">
        <f t="shared" ref="F518:F581" si="106">MAX(C518,E518)</f>
        <v>1964.7247639070729</v>
      </c>
      <c r="G518" s="14">
        <f t="shared" ref="G518:G581" si="107">F518+D518</f>
        <v>1965.0404338921082</v>
      </c>
      <c r="H518" s="13">
        <f>Arrivals!L518</f>
        <v>75</v>
      </c>
      <c r="I518" s="14">
        <f>H518*8/Settings!$B$28+Settings!$B$29</f>
        <v>6.02</v>
      </c>
      <c r="J518" s="14">
        <f t="shared" si="105"/>
        <v>1899.4861447170283</v>
      </c>
      <c r="K518" s="14">
        <f t="shared" ref="K518:K581" si="108">MAX(G518,J518)</f>
        <v>1965.0404338921082</v>
      </c>
      <c r="L518" s="14">
        <f>MOD(K518-Settings!$B$32,Settings!$B$33)</f>
        <v>525.04043389210824</v>
      </c>
      <c r="M518" s="14">
        <f>IF(L518&lt;Settings!$B$30,IF(Settings!$B$30-L518&gt;=I518,K518,K518+(Settings!$B$30-L518)+Settings!$B$31),K518+(Settings!$B$33-L518))</f>
        <v>1965.0404338921082</v>
      </c>
      <c r="N518" s="14">
        <f t="shared" ref="N518:N581" si="109">M518+I518</f>
        <v>1971.0604338921082</v>
      </c>
      <c r="O518" s="14">
        <f t="shared" ref="O518:O581" si="110">N518-C518</f>
        <v>6.335669985035338</v>
      </c>
      <c r="P518" s="14">
        <f t="shared" ref="P518:P581" si="111">F518-C518</f>
        <v>0</v>
      </c>
      <c r="Q518" s="14">
        <f t="shared" ref="Q518:Q581" si="112">K518-G518</f>
        <v>0</v>
      </c>
      <c r="R518" s="14">
        <f t="shared" ref="R518:R581" si="113">M518-K518</f>
        <v>0</v>
      </c>
      <c r="S518" s="14">
        <f t="shared" ref="S518:S581" si="114">P518+Q518+R518</f>
        <v>0</v>
      </c>
      <c r="T518" t="str">
        <f>IF(MOD(C518-Settings!$B$32,Settings!$B$33)&lt;Settings!$B$30,"Up","Down")</f>
        <v>Up</v>
      </c>
      <c r="U518" s="15">
        <f>IF(OR(I518&gt;Settings!$B$30,O518&gt;Settings!$B$37),0,1)</f>
        <v>1</v>
      </c>
      <c r="V518" s="15">
        <f>IF(AND(U518=1,O518&lt;=Settings!$B$36),1,0)</f>
        <v>1</v>
      </c>
    </row>
    <row r="519" spans="1:22" x14ac:dyDescent="0.25">
      <c r="A519">
        <v>5</v>
      </c>
      <c r="B519">
        <v>34</v>
      </c>
      <c r="C519" s="13">
        <f>Arrivals!F519</f>
        <v>2042.8441053895162</v>
      </c>
      <c r="D519" s="13">
        <f>Arrivals!J519</f>
        <v>5.3101996641071763</v>
      </c>
      <c r="E519" s="14">
        <f t="shared" ref="E519:E550" si="115">G518</f>
        <v>1965.0404338921082</v>
      </c>
      <c r="F519" s="14">
        <f t="shared" si="106"/>
        <v>2042.8441053895162</v>
      </c>
      <c r="G519" s="14">
        <f t="shared" si="107"/>
        <v>2048.1543050536234</v>
      </c>
      <c r="H519" s="13">
        <f>Arrivals!L519</f>
        <v>75</v>
      </c>
      <c r="I519" s="14">
        <f>H519*8/Settings!$B$28+Settings!$B$29</f>
        <v>6.02</v>
      </c>
      <c r="J519" s="14">
        <f t="shared" ref="J519:J550" si="116">N518</f>
        <v>1971.0604338921082</v>
      </c>
      <c r="K519" s="14">
        <f t="shared" si="108"/>
        <v>2048.1543050536234</v>
      </c>
      <c r="L519" s="14">
        <f>MOD(K519-Settings!$B$32,Settings!$B$33)</f>
        <v>608.15430505362337</v>
      </c>
      <c r="M519" s="14">
        <f>IF(L519&lt;Settings!$B$30,IF(Settings!$B$30-L519&gt;=I519,K519,K519+(Settings!$B$30-L519)+Settings!$B$31),K519+(Settings!$B$33-L519))</f>
        <v>2160</v>
      </c>
      <c r="N519" s="14">
        <f t="shared" si="109"/>
        <v>2166.02</v>
      </c>
      <c r="O519" s="14">
        <f t="shared" si="110"/>
        <v>123.17589461048374</v>
      </c>
      <c r="P519" s="14">
        <f t="shared" si="111"/>
        <v>0</v>
      </c>
      <c r="Q519" s="14">
        <f t="shared" si="112"/>
        <v>0</v>
      </c>
      <c r="R519" s="14">
        <f t="shared" si="113"/>
        <v>111.84569494637663</v>
      </c>
      <c r="S519" s="14">
        <f t="shared" si="114"/>
        <v>111.84569494637663</v>
      </c>
      <c r="T519" t="str">
        <f>IF(MOD(C519-Settings!$B$32,Settings!$B$33)&lt;Settings!$B$30,"Up","Down")</f>
        <v>Down</v>
      </c>
      <c r="U519" s="15">
        <f>IF(OR(I519&gt;Settings!$B$30,O519&gt;Settings!$B$37),0,1)</f>
        <v>1</v>
      </c>
      <c r="V519" s="15">
        <f>IF(AND(U519=1,O519&lt;=Settings!$B$36),1,0)</f>
        <v>0</v>
      </c>
    </row>
    <row r="520" spans="1:22" x14ac:dyDescent="0.25">
      <c r="A520">
        <v>5</v>
      </c>
      <c r="B520">
        <v>35</v>
      </c>
      <c r="C520" s="13">
        <f>Arrivals!F520</f>
        <v>2107.5218595954248</v>
      </c>
      <c r="D520" s="13">
        <f>Arrivals!J520</f>
        <v>26.114021152612544</v>
      </c>
      <c r="E520" s="14">
        <f t="shared" si="115"/>
        <v>2048.1543050536234</v>
      </c>
      <c r="F520" s="14">
        <f t="shared" si="106"/>
        <v>2107.5218595954248</v>
      </c>
      <c r="G520" s="14">
        <f t="shared" si="107"/>
        <v>2133.6358807480374</v>
      </c>
      <c r="H520" s="13">
        <f>Arrivals!L520</f>
        <v>75</v>
      </c>
      <c r="I520" s="14">
        <f>H520*8/Settings!$B$28+Settings!$B$29</f>
        <v>6.02</v>
      </c>
      <c r="J520" s="14">
        <f t="shared" si="116"/>
        <v>2166.02</v>
      </c>
      <c r="K520" s="14">
        <f t="shared" si="108"/>
        <v>2166.02</v>
      </c>
      <c r="L520" s="14">
        <f>MOD(K520-Settings!$B$32,Settings!$B$33)</f>
        <v>6.0199999999999818</v>
      </c>
      <c r="M520" s="14">
        <f>IF(L520&lt;Settings!$B$30,IF(Settings!$B$30-L520&gt;=I520,K520,K520+(Settings!$B$30-L520)+Settings!$B$31),K520+(Settings!$B$33-L520))</f>
        <v>2166.02</v>
      </c>
      <c r="N520" s="14">
        <f t="shared" si="109"/>
        <v>2172.04</v>
      </c>
      <c r="O520" s="14">
        <f t="shared" si="110"/>
        <v>64.518140404575206</v>
      </c>
      <c r="P520" s="14">
        <f t="shared" si="111"/>
        <v>0</v>
      </c>
      <c r="Q520" s="14">
        <f t="shared" si="112"/>
        <v>32.384119251962602</v>
      </c>
      <c r="R520" s="14">
        <f t="shared" si="113"/>
        <v>0</v>
      </c>
      <c r="S520" s="14">
        <f t="shared" si="114"/>
        <v>32.384119251962602</v>
      </c>
      <c r="T520" t="str">
        <f>IF(MOD(C520-Settings!$B$32,Settings!$B$33)&lt;Settings!$B$30,"Up","Down")</f>
        <v>Down</v>
      </c>
      <c r="U520" s="15">
        <f>IF(OR(I520&gt;Settings!$B$30,O520&gt;Settings!$B$37),0,1)</f>
        <v>1</v>
      </c>
      <c r="V520" s="15">
        <f>IF(AND(U520=1,O520&lt;=Settings!$B$36),1,0)</f>
        <v>1</v>
      </c>
    </row>
    <row r="521" spans="1:22" x14ac:dyDescent="0.25">
      <c r="A521">
        <v>5</v>
      </c>
      <c r="B521">
        <v>36</v>
      </c>
      <c r="C521" s="13">
        <f>Arrivals!F521</f>
        <v>2197.6505146040704</v>
      </c>
      <c r="D521" s="13">
        <f>Arrivals!J521</f>
        <v>20.41020314599373</v>
      </c>
      <c r="E521" s="14">
        <f t="shared" si="115"/>
        <v>2133.6358807480374</v>
      </c>
      <c r="F521" s="14">
        <f t="shared" si="106"/>
        <v>2197.6505146040704</v>
      </c>
      <c r="G521" s="14">
        <f t="shared" si="107"/>
        <v>2218.0607177500642</v>
      </c>
      <c r="H521" s="13">
        <f>Arrivals!L521</f>
        <v>75</v>
      </c>
      <c r="I521" s="14">
        <f>H521*8/Settings!$B$28+Settings!$B$29</f>
        <v>6.02</v>
      </c>
      <c r="J521" s="14">
        <f t="shared" si="116"/>
        <v>2172.04</v>
      </c>
      <c r="K521" s="14">
        <f t="shared" si="108"/>
        <v>2218.0607177500642</v>
      </c>
      <c r="L521" s="14">
        <f>MOD(K521-Settings!$B$32,Settings!$B$33)</f>
        <v>58.060717750064214</v>
      </c>
      <c r="M521" s="14">
        <f>IF(L521&lt;Settings!$B$30,IF(Settings!$B$30-L521&gt;=I521,K521,K521+(Settings!$B$30-L521)+Settings!$B$31),K521+(Settings!$B$33-L521))</f>
        <v>2218.0607177500642</v>
      </c>
      <c r="N521" s="14">
        <f t="shared" si="109"/>
        <v>2224.0807177500642</v>
      </c>
      <c r="O521" s="14">
        <f t="shared" si="110"/>
        <v>26.430203145993801</v>
      </c>
      <c r="P521" s="14">
        <f t="shared" si="111"/>
        <v>0</v>
      </c>
      <c r="Q521" s="14">
        <f t="shared" si="112"/>
        <v>0</v>
      </c>
      <c r="R521" s="14">
        <f t="shared" si="113"/>
        <v>0</v>
      </c>
      <c r="S521" s="14">
        <f t="shared" si="114"/>
        <v>0</v>
      </c>
      <c r="T521" t="str">
        <f>IF(MOD(C521-Settings!$B$32,Settings!$B$33)&lt;Settings!$B$30,"Up","Down")</f>
        <v>Up</v>
      </c>
      <c r="U521" s="15">
        <f>IF(OR(I521&gt;Settings!$B$30,O521&gt;Settings!$B$37),0,1)</f>
        <v>1</v>
      </c>
      <c r="V521" s="15">
        <f>IF(AND(U521=1,O521&lt;=Settings!$B$36),1,0)</f>
        <v>1</v>
      </c>
    </row>
    <row r="522" spans="1:22" x14ac:dyDescent="0.25">
      <c r="A522">
        <v>5</v>
      </c>
      <c r="B522">
        <v>37</v>
      </c>
      <c r="C522" s="13">
        <f>Arrivals!F522</f>
        <v>2326.921108210136</v>
      </c>
      <c r="D522" s="13">
        <f>Arrivals!J522</f>
        <v>3.4124801161414315</v>
      </c>
      <c r="E522" s="14">
        <f t="shared" si="115"/>
        <v>2218.0607177500642</v>
      </c>
      <c r="F522" s="14">
        <f t="shared" si="106"/>
        <v>2326.921108210136</v>
      </c>
      <c r="G522" s="14">
        <f t="shared" si="107"/>
        <v>2330.3335883262775</v>
      </c>
      <c r="H522" s="13">
        <f>Arrivals!L522</f>
        <v>75</v>
      </c>
      <c r="I522" s="14">
        <f>H522*8/Settings!$B$28+Settings!$B$29</f>
        <v>6.02</v>
      </c>
      <c r="J522" s="14">
        <f t="shared" si="116"/>
        <v>2224.0807177500642</v>
      </c>
      <c r="K522" s="14">
        <f t="shared" si="108"/>
        <v>2330.3335883262775</v>
      </c>
      <c r="L522" s="14">
        <f>MOD(K522-Settings!$B$32,Settings!$B$33)</f>
        <v>170.33358832627755</v>
      </c>
      <c r="M522" s="14">
        <f>IF(L522&lt;Settings!$B$30,IF(Settings!$B$30-L522&gt;=I522,K522,K522+(Settings!$B$30-L522)+Settings!$B$31),K522+(Settings!$B$33-L522))</f>
        <v>2330.3335883262775</v>
      </c>
      <c r="N522" s="14">
        <f t="shared" si="109"/>
        <v>2336.3535883262775</v>
      </c>
      <c r="O522" s="14">
        <f t="shared" si="110"/>
        <v>9.4324801161415053</v>
      </c>
      <c r="P522" s="14">
        <f t="shared" si="111"/>
        <v>0</v>
      </c>
      <c r="Q522" s="14">
        <f t="shared" si="112"/>
        <v>0</v>
      </c>
      <c r="R522" s="14">
        <f t="shared" si="113"/>
        <v>0</v>
      </c>
      <c r="S522" s="14">
        <f t="shared" si="114"/>
        <v>0</v>
      </c>
      <c r="T522" t="str">
        <f>IF(MOD(C522-Settings!$B$32,Settings!$B$33)&lt;Settings!$B$30,"Up","Down")</f>
        <v>Up</v>
      </c>
      <c r="U522" s="15">
        <f>IF(OR(I522&gt;Settings!$B$30,O522&gt;Settings!$B$37),0,1)</f>
        <v>1</v>
      </c>
      <c r="V522" s="15">
        <f>IF(AND(U522=1,O522&lt;=Settings!$B$36),1,0)</f>
        <v>1</v>
      </c>
    </row>
    <row r="523" spans="1:22" x14ac:dyDescent="0.25">
      <c r="A523">
        <v>5</v>
      </c>
      <c r="B523">
        <v>38</v>
      </c>
      <c r="C523" s="13">
        <f>Arrivals!F523</f>
        <v>2330.6413673531415</v>
      </c>
      <c r="D523" s="13">
        <f>Arrivals!J523</f>
        <v>43.595832420634245</v>
      </c>
      <c r="E523" s="14">
        <f t="shared" si="115"/>
        <v>2330.3335883262775</v>
      </c>
      <c r="F523" s="14">
        <f t="shared" si="106"/>
        <v>2330.6413673531415</v>
      </c>
      <c r="G523" s="14">
        <f t="shared" si="107"/>
        <v>2374.237199773776</v>
      </c>
      <c r="H523" s="13">
        <f>Arrivals!L523</f>
        <v>75</v>
      </c>
      <c r="I523" s="14">
        <f>H523*8/Settings!$B$28+Settings!$B$29</f>
        <v>6.02</v>
      </c>
      <c r="J523" s="14">
        <f t="shared" si="116"/>
        <v>2336.3535883262775</v>
      </c>
      <c r="K523" s="14">
        <f t="shared" si="108"/>
        <v>2374.237199773776</v>
      </c>
      <c r="L523" s="14">
        <f>MOD(K523-Settings!$B$32,Settings!$B$33)</f>
        <v>214.23719977377596</v>
      </c>
      <c r="M523" s="14">
        <f>IF(L523&lt;Settings!$B$30,IF(Settings!$B$30-L523&gt;=I523,K523,K523+(Settings!$B$30-L523)+Settings!$B$31),K523+(Settings!$B$33-L523))</f>
        <v>2374.237199773776</v>
      </c>
      <c r="N523" s="14">
        <f t="shared" si="109"/>
        <v>2380.2571997737759</v>
      </c>
      <c r="O523" s="14">
        <f t="shared" si="110"/>
        <v>49.615832420634433</v>
      </c>
      <c r="P523" s="14">
        <f t="shared" si="111"/>
        <v>0</v>
      </c>
      <c r="Q523" s="14">
        <f t="shared" si="112"/>
        <v>0</v>
      </c>
      <c r="R523" s="14">
        <f t="shared" si="113"/>
        <v>0</v>
      </c>
      <c r="S523" s="14">
        <f t="shared" si="114"/>
        <v>0</v>
      </c>
      <c r="T523" t="str">
        <f>IF(MOD(C523-Settings!$B$32,Settings!$B$33)&lt;Settings!$B$30,"Up","Down")</f>
        <v>Up</v>
      </c>
      <c r="U523" s="15">
        <f>IF(OR(I523&gt;Settings!$B$30,O523&gt;Settings!$B$37),0,1)</f>
        <v>1</v>
      </c>
      <c r="V523" s="15">
        <f>IF(AND(U523=1,O523&lt;=Settings!$B$36),1,0)</f>
        <v>1</v>
      </c>
    </row>
    <row r="524" spans="1:22" x14ac:dyDescent="0.25">
      <c r="A524">
        <v>5</v>
      </c>
      <c r="B524">
        <v>39</v>
      </c>
      <c r="C524" s="13">
        <f>Arrivals!F524</f>
        <v>2367.2301912000439</v>
      </c>
      <c r="D524" s="13">
        <f>Arrivals!J524</f>
        <v>13.349592171916903</v>
      </c>
      <c r="E524" s="14">
        <f t="shared" si="115"/>
        <v>2374.237199773776</v>
      </c>
      <c r="F524" s="14">
        <f t="shared" si="106"/>
        <v>2374.237199773776</v>
      </c>
      <c r="G524" s="14">
        <f t="shared" si="107"/>
        <v>2387.5867919456928</v>
      </c>
      <c r="H524" s="13">
        <f>Arrivals!L524</f>
        <v>75</v>
      </c>
      <c r="I524" s="14">
        <f>H524*8/Settings!$B$28+Settings!$B$29</f>
        <v>6.02</v>
      </c>
      <c r="J524" s="14">
        <f t="shared" si="116"/>
        <v>2380.2571997737759</v>
      </c>
      <c r="K524" s="14">
        <f t="shared" si="108"/>
        <v>2387.5867919456928</v>
      </c>
      <c r="L524" s="14">
        <f>MOD(K524-Settings!$B$32,Settings!$B$33)</f>
        <v>227.58679194569277</v>
      </c>
      <c r="M524" s="14">
        <f>IF(L524&lt;Settings!$B$30,IF(Settings!$B$30-L524&gt;=I524,K524,K524+(Settings!$B$30-L524)+Settings!$B$31),K524+(Settings!$B$33-L524))</f>
        <v>2387.5867919456928</v>
      </c>
      <c r="N524" s="14">
        <f t="shared" si="109"/>
        <v>2393.6067919456927</v>
      </c>
      <c r="O524" s="14">
        <f t="shared" si="110"/>
        <v>26.37660074564883</v>
      </c>
      <c r="P524" s="14">
        <f t="shared" si="111"/>
        <v>7.0070085737320369</v>
      </c>
      <c r="Q524" s="14">
        <f t="shared" si="112"/>
        <v>0</v>
      </c>
      <c r="R524" s="14">
        <f t="shared" si="113"/>
        <v>0</v>
      </c>
      <c r="S524" s="14">
        <f t="shared" si="114"/>
        <v>7.0070085737320369</v>
      </c>
      <c r="T524" t="str">
        <f>IF(MOD(C524-Settings!$B$32,Settings!$B$33)&lt;Settings!$B$30,"Up","Down")</f>
        <v>Up</v>
      </c>
      <c r="U524" s="15">
        <f>IF(OR(I524&gt;Settings!$B$30,O524&gt;Settings!$B$37),0,1)</f>
        <v>1</v>
      </c>
      <c r="V524" s="15">
        <f>IF(AND(U524=1,O524&lt;=Settings!$B$36),1,0)</f>
        <v>1</v>
      </c>
    </row>
    <row r="525" spans="1:22" x14ac:dyDescent="0.25">
      <c r="A525">
        <v>5</v>
      </c>
      <c r="B525">
        <v>40</v>
      </c>
      <c r="C525" s="13">
        <f>Arrivals!F525</f>
        <v>2380.6755509062191</v>
      </c>
      <c r="D525" s="13">
        <f>Arrivals!J525</f>
        <v>16.384444124393703</v>
      </c>
      <c r="E525" s="14">
        <f t="shared" si="115"/>
        <v>2387.5867919456928</v>
      </c>
      <c r="F525" s="14">
        <f t="shared" si="106"/>
        <v>2387.5867919456928</v>
      </c>
      <c r="G525" s="14">
        <f t="shared" si="107"/>
        <v>2403.9712360700864</v>
      </c>
      <c r="H525" s="13">
        <f>Arrivals!L525</f>
        <v>75</v>
      </c>
      <c r="I525" s="14">
        <f>H525*8/Settings!$B$28+Settings!$B$29</f>
        <v>6.02</v>
      </c>
      <c r="J525" s="14">
        <f t="shared" si="116"/>
        <v>2393.6067919456927</v>
      </c>
      <c r="K525" s="14">
        <f t="shared" si="108"/>
        <v>2403.9712360700864</v>
      </c>
      <c r="L525" s="14">
        <f>MOD(K525-Settings!$B$32,Settings!$B$33)</f>
        <v>243.97123607008643</v>
      </c>
      <c r="M525" s="14">
        <f>IF(L525&lt;Settings!$B$30,IF(Settings!$B$30-L525&gt;=I525,K525,K525+(Settings!$B$30-L525)+Settings!$B$31),K525+(Settings!$B$33-L525))</f>
        <v>2403.9712360700864</v>
      </c>
      <c r="N525" s="14">
        <f t="shared" si="109"/>
        <v>2409.9912360700864</v>
      </c>
      <c r="O525" s="14">
        <f t="shared" si="110"/>
        <v>29.315685163867329</v>
      </c>
      <c r="P525" s="14">
        <f t="shared" si="111"/>
        <v>6.9112410394736798</v>
      </c>
      <c r="Q525" s="14">
        <f t="shared" si="112"/>
        <v>0</v>
      </c>
      <c r="R525" s="14">
        <f t="shared" si="113"/>
        <v>0</v>
      </c>
      <c r="S525" s="14">
        <f t="shared" si="114"/>
        <v>6.9112410394736798</v>
      </c>
      <c r="T525" t="str">
        <f>IF(MOD(C525-Settings!$B$32,Settings!$B$33)&lt;Settings!$B$30,"Up","Down")</f>
        <v>Up</v>
      </c>
      <c r="U525" s="15">
        <f>IF(OR(I525&gt;Settings!$B$30,O525&gt;Settings!$B$37),0,1)</f>
        <v>1</v>
      </c>
      <c r="V525" s="15">
        <f>IF(AND(U525=1,O525&lt;=Settings!$B$36),1,0)</f>
        <v>1</v>
      </c>
    </row>
    <row r="526" spans="1:22" x14ac:dyDescent="0.25">
      <c r="A526">
        <v>5</v>
      </c>
      <c r="B526">
        <v>41</v>
      </c>
      <c r="C526" s="13">
        <f>Arrivals!F526</f>
        <v>2387.7032709957002</v>
      </c>
      <c r="D526" s="13">
        <f>Arrivals!J526</f>
        <v>6.2559126831682335</v>
      </c>
      <c r="E526" s="14">
        <f t="shared" si="115"/>
        <v>2403.9712360700864</v>
      </c>
      <c r="F526" s="14">
        <f t="shared" si="106"/>
        <v>2403.9712360700864</v>
      </c>
      <c r="G526" s="14">
        <f t="shared" si="107"/>
        <v>2410.2271487532548</v>
      </c>
      <c r="H526" s="13">
        <f>Arrivals!L526</f>
        <v>75</v>
      </c>
      <c r="I526" s="14">
        <f>H526*8/Settings!$B$28+Settings!$B$29</f>
        <v>6.02</v>
      </c>
      <c r="J526" s="14">
        <f t="shared" si="116"/>
        <v>2409.9912360700864</v>
      </c>
      <c r="K526" s="14">
        <f t="shared" si="108"/>
        <v>2410.2271487532548</v>
      </c>
      <c r="L526" s="14">
        <f>MOD(K526-Settings!$B$32,Settings!$B$33)</f>
        <v>250.22714875325482</v>
      </c>
      <c r="M526" s="14">
        <f>IF(L526&lt;Settings!$B$30,IF(Settings!$B$30-L526&gt;=I526,K526,K526+(Settings!$B$30-L526)+Settings!$B$31),K526+(Settings!$B$33-L526))</f>
        <v>2410.2271487532548</v>
      </c>
      <c r="N526" s="14">
        <f t="shared" si="109"/>
        <v>2416.2471487532548</v>
      </c>
      <c r="O526" s="14">
        <f t="shared" si="110"/>
        <v>28.543877757554583</v>
      </c>
      <c r="P526" s="14">
        <f t="shared" si="111"/>
        <v>16.267965074386211</v>
      </c>
      <c r="Q526" s="14">
        <f t="shared" si="112"/>
        <v>0</v>
      </c>
      <c r="R526" s="14">
        <f t="shared" si="113"/>
        <v>0</v>
      </c>
      <c r="S526" s="14">
        <f t="shared" si="114"/>
        <v>16.267965074386211</v>
      </c>
      <c r="T526" t="str">
        <f>IF(MOD(C526-Settings!$B$32,Settings!$B$33)&lt;Settings!$B$30,"Up","Down")</f>
        <v>Up</v>
      </c>
      <c r="U526" s="15">
        <f>IF(OR(I526&gt;Settings!$B$30,O526&gt;Settings!$B$37),0,1)</f>
        <v>1</v>
      </c>
      <c r="V526" s="15">
        <f>IF(AND(U526=1,O526&lt;=Settings!$B$36),1,0)</f>
        <v>1</v>
      </c>
    </row>
    <row r="527" spans="1:22" x14ac:dyDescent="0.25">
      <c r="A527">
        <v>5</v>
      </c>
      <c r="B527">
        <v>42</v>
      </c>
      <c r="C527" s="13">
        <f>Arrivals!F527</f>
        <v>2453.3719327536919</v>
      </c>
      <c r="D527" s="13">
        <f>Arrivals!J527</f>
        <v>1.7329796002951818</v>
      </c>
      <c r="E527" s="14">
        <f t="shared" si="115"/>
        <v>2410.2271487532548</v>
      </c>
      <c r="F527" s="14">
        <f t="shared" si="106"/>
        <v>2453.3719327536919</v>
      </c>
      <c r="G527" s="14">
        <f t="shared" si="107"/>
        <v>2455.1049123539869</v>
      </c>
      <c r="H527" s="13">
        <f>Arrivals!L527</f>
        <v>75</v>
      </c>
      <c r="I527" s="14">
        <f>H527*8/Settings!$B$28+Settings!$B$29</f>
        <v>6.02</v>
      </c>
      <c r="J527" s="14">
        <f t="shared" si="116"/>
        <v>2416.2471487532548</v>
      </c>
      <c r="K527" s="14">
        <f t="shared" si="108"/>
        <v>2455.1049123539869</v>
      </c>
      <c r="L527" s="14">
        <f>MOD(K527-Settings!$B$32,Settings!$B$33)</f>
        <v>295.10491235398695</v>
      </c>
      <c r="M527" s="14">
        <f>IF(L527&lt;Settings!$B$30,IF(Settings!$B$30-L527&gt;=I527,K527,K527+(Settings!$B$30-L527)+Settings!$B$31),K527+(Settings!$B$33-L527))</f>
        <v>2455.1049123539869</v>
      </c>
      <c r="N527" s="14">
        <f t="shared" si="109"/>
        <v>2461.1249123539869</v>
      </c>
      <c r="O527" s="14">
        <f t="shared" si="110"/>
        <v>7.7529796002950206</v>
      </c>
      <c r="P527" s="14">
        <f t="shared" si="111"/>
        <v>0</v>
      </c>
      <c r="Q527" s="14">
        <f t="shared" si="112"/>
        <v>0</v>
      </c>
      <c r="R527" s="14">
        <f t="shared" si="113"/>
        <v>0</v>
      </c>
      <c r="S527" s="14">
        <f t="shared" si="114"/>
        <v>0</v>
      </c>
      <c r="T527" t="str">
        <f>IF(MOD(C527-Settings!$B$32,Settings!$B$33)&lt;Settings!$B$30,"Up","Down")</f>
        <v>Up</v>
      </c>
      <c r="U527" s="15">
        <f>IF(OR(I527&gt;Settings!$B$30,O527&gt;Settings!$B$37),0,1)</f>
        <v>1</v>
      </c>
      <c r="V527" s="15">
        <f>IF(AND(U527=1,O527&lt;=Settings!$B$36),1,0)</f>
        <v>1</v>
      </c>
    </row>
    <row r="528" spans="1:22" x14ac:dyDescent="0.25">
      <c r="A528">
        <v>5</v>
      </c>
      <c r="B528">
        <v>43</v>
      </c>
      <c r="C528" s="13">
        <f>Arrivals!F528</f>
        <v>2489.8284863187623</v>
      </c>
      <c r="D528" s="13">
        <f>Arrivals!J528</f>
        <v>0.77274196079125312</v>
      </c>
      <c r="E528" s="14">
        <f t="shared" si="115"/>
        <v>2455.1049123539869</v>
      </c>
      <c r="F528" s="14">
        <f t="shared" si="106"/>
        <v>2489.8284863187623</v>
      </c>
      <c r="G528" s="14">
        <f t="shared" si="107"/>
        <v>2490.6012282795537</v>
      </c>
      <c r="H528" s="13">
        <f>Arrivals!L528</f>
        <v>75</v>
      </c>
      <c r="I528" s="14">
        <f>H528*8/Settings!$B$28+Settings!$B$29</f>
        <v>6.02</v>
      </c>
      <c r="J528" s="14">
        <f t="shared" si="116"/>
        <v>2461.1249123539869</v>
      </c>
      <c r="K528" s="14">
        <f t="shared" si="108"/>
        <v>2490.6012282795537</v>
      </c>
      <c r="L528" s="14">
        <f>MOD(K528-Settings!$B$32,Settings!$B$33)</f>
        <v>330.60122827955365</v>
      </c>
      <c r="M528" s="14">
        <f>IF(L528&lt;Settings!$B$30,IF(Settings!$B$30-L528&gt;=I528,K528,K528+(Settings!$B$30-L528)+Settings!$B$31),K528+(Settings!$B$33-L528))</f>
        <v>2490.6012282795537</v>
      </c>
      <c r="N528" s="14">
        <f t="shared" si="109"/>
        <v>2496.6212282795536</v>
      </c>
      <c r="O528" s="14">
        <f t="shared" si="110"/>
        <v>6.792741960791318</v>
      </c>
      <c r="P528" s="14">
        <f t="shared" si="111"/>
        <v>0</v>
      </c>
      <c r="Q528" s="14">
        <f t="shared" si="112"/>
        <v>0</v>
      </c>
      <c r="R528" s="14">
        <f t="shared" si="113"/>
        <v>0</v>
      </c>
      <c r="S528" s="14">
        <f t="shared" si="114"/>
        <v>0</v>
      </c>
      <c r="T528" t="str">
        <f>IF(MOD(C528-Settings!$B$32,Settings!$B$33)&lt;Settings!$B$30,"Up","Down")</f>
        <v>Up</v>
      </c>
      <c r="U528" s="15">
        <f>IF(OR(I528&gt;Settings!$B$30,O528&gt;Settings!$B$37),0,1)</f>
        <v>1</v>
      </c>
      <c r="V528" s="15">
        <f>IF(AND(U528=1,O528&lt;=Settings!$B$36),1,0)</f>
        <v>1</v>
      </c>
    </row>
    <row r="529" spans="1:22" x14ac:dyDescent="0.25">
      <c r="A529">
        <v>5</v>
      </c>
      <c r="B529">
        <v>44</v>
      </c>
      <c r="C529" s="13">
        <f>Arrivals!F529</f>
        <v>2492.4682456412211</v>
      </c>
      <c r="D529" s="13">
        <f>Arrivals!J529</f>
        <v>2.3596688106211894</v>
      </c>
      <c r="E529" s="14">
        <f t="shared" si="115"/>
        <v>2490.6012282795537</v>
      </c>
      <c r="F529" s="14">
        <f t="shared" si="106"/>
        <v>2492.4682456412211</v>
      </c>
      <c r="G529" s="14">
        <f t="shared" si="107"/>
        <v>2494.8279144518424</v>
      </c>
      <c r="H529" s="13">
        <f>Arrivals!L529</f>
        <v>75</v>
      </c>
      <c r="I529" s="14">
        <f>H529*8/Settings!$B$28+Settings!$B$29</f>
        <v>6.02</v>
      </c>
      <c r="J529" s="14">
        <f t="shared" si="116"/>
        <v>2496.6212282795536</v>
      </c>
      <c r="K529" s="14">
        <f t="shared" si="108"/>
        <v>2496.6212282795536</v>
      </c>
      <c r="L529" s="14">
        <f>MOD(K529-Settings!$B$32,Settings!$B$33)</f>
        <v>336.62122827955363</v>
      </c>
      <c r="M529" s="14">
        <f>IF(L529&lt;Settings!$B$30,IF(Settings!$B$30-L529&gt;=I529,K529,K529+(Settings!$B$30-L529)+Settings!$B$31),K529+(Settings!$B$33-L529))</f>
        <v>2496.6212282795536</v>
      </c>
      <c r="N529" s="14">
        <f t="shared" si="109"/>
        <v>2502.6412282795536</v>
      </c>
      <c r="O529" s="14">
        <f t="shared" si="110"/>
        <v>10.172982638332542</v>
      </c>
      <c r="P529" s="14">
        <f t="shared" si="111"/>
        <v>0</v>
      </c>
      <c r="Q529" s="14">
        <f t="shared" si="112"/>
        <v>1.7933138277112448</v>
      </c>
      <c r="R529" s="14">
        <f t="shared" si="113"/>
        <v>0</v>
      </c>
      <c r="S529" s="14">
        <f t="shared" si="114"/>
        <v>1.7933138277112448</v>
      </c>
      <c r="T529" t="str">
        <f>IF(MOD(C529-Settings!$B$32,Settings!$B$33)&lt;Settings!$B$30,"Up","Down")</f>
        <v>Up</v>
      </c>
      <c r="U529" s="15">
        <f>IF(OR(I529&gt;Settings!$B$30,O529&gt;Settings!$B$37),0,1)</f>
        <v>1</v>
      </c>
      <c r="V529" s="15">
        <f>IF(AND(U529=1,O529&lt;=Settings!$B$36),1,0)</f>
        <v>1</v>
      </c>
    </row>
    <row r="530" spans="1:22" x14ac:dyDescent="0.25">
      <c r="A530">
        <v>5</v>
      </c>
      <c r="B530">
        <v>45</v>
      </c>
      <c r="C530" s="13">
        <f>Arrivals!F530</f>
        <v>2524.1588529058554</v>
      </c>
      <c r="D530" s="13">
        <f>Arrivals!J530</f>
        <v>3.7212107951066318</v>
      </c>
      <c r="E530" s="14">
        <f t="shared" si="115"/>
        <v>2494.8279144518424</v>
      </c>
      <c r="F530" s="14">
        <f t="shared" si="106"/>
        <v>2524.1588529058554</v>
      </c>
      <c r="G530" s="14">
        <f t="shared" si="107"/>
        <v>2527.8800637009622</v>
      </c>
      <c r="H530" s="13">
        <f>Arrivals!L530</f>
        <v>75</v>
      </c>
      <c r="I530" s="14">
        <f>H530*8/Settings!$B$28+Settings!$B$29</f>
        <v>6.02</v>
      </c>
      <c r="J530" s="14">
        <f t="shared" si="116"/>
        <v>2502.6412282795536</v>
      </c>
      <c r="K530" s="14">
        <f t="shared" si="108"/>
        <v>2527.8800637009622</v>
      </c>
      <c r="L530" s="14">
        <f>MOD(K530-Settings!$B$32,Settings!$B$33)</f>
        <v>367.88006370096218</v>
      </c>
      <c r="M530" s="14">
        <f>IF(L530&lt;Settings!$B$30,IF(Settings!$B$30-L530&gt;=I530,K530,K530+(Settings!$B$30-L530)+Settings!$B$31),K530+(Settings!$B$33-L530))</f>
        <v>2527.8800637009622</v>
      </c>
      <c r="N530" s="14">
        <f t="shared" si="109"/>
        <v>2533.9000637009622</v>
      </c>
      <c r="O530" s="14">
        <f t="shared" si="110"/>
        <v>9.741210795106781</v>
      </c>
      <c r="P530" s="14">
        <f t="shared" si="111"/>
        <v>0</v>
      </c>
      <c r="Q530" s="14">
        <f t="shared" si="112"/>
        <v>0</v>
      </c>
      <c r="R530" s="14">
        <f t="shared" si="113"/>
        <v>0</v>
      </c>
      <c r="S530" s="14">
        <f t="shared" si="114"/>
        <v>0</v>
      </c>
      <c r="T530" t="str">
        <f>IF(MOD(C530-Settings!$B$32,Settings!$B$33)&lt;Settings!$B$30,"Up","Down")</f>
        <v>Up</v>
      </c>
      <c r="U530" s="15">
        <f>IF(OR(I530&gt;Settings!$B$30,O530&gt;Settings!$B$37),0,1)</f>
        <v>1</v>
      </c>
      <c r="V530" s="15">
        <f>IF(AND(U530=1,O530&lt;=Settings!$B$36),1,0)</f>
        <v>1</v>
      </c>
    </row>
    <row r="531" spans="1:22" x14ac:dyDescent="0.25">
      <c r="A531">
        <v>5</v>
      </c>
      <c r="B531">
        <v>46</v>
      </c>
      <c r="C531" s="13">
        <f>Arrivals!F531</f>
        <v>2542.4982320915565</v>
      </c>
      <c r="D531" s="13">
        <f>Arrivals!J531</f>
        <v>2.6887917589967181</v>
      </c>
      <c r="E531" s="14">
        <f t="shared" si="115"/>
        <v>2527.8800637009622</v>
      </c>
      <c r="F531" s="14">
        <f t="shared" si="106"/>
        <v>2542.4982320915565</v>
      </c>
      <c r="G531" s="14">
        <f t="shared" si="107"/>
        <v>2545.187023850553</v>
      </c>
      <c r="H531" s="13">
        <f>Arrivals!L531</f>
        <v>75</v>
      </c>
      <c r="I531" s="14">
        <f>H531*8/Settings!$B$28+Settings!$B$29</f>
        <v>6.02</v>
      </c>
      <c r="J531" s="14">
        <f t="shared" si="116"/>
        <v>2533.9000637009622</v>
      </c>
      <c r="K531" s="14">
        <f t="shared" si="108"/>
        <v>2545.187023850553</v>
      </c>
      <c r="L531" s="14">
        <f>MOD(K531-Settings!$B$32,Settings!$B$33)</f>
        <v>385.18702385055303</v>
      </c>
      <c r="M531" s="14">
        <f>IF(L531&lt;Settings!$B$30,IF(Settings!$B$30-L531&gt;=I531,K531,K531+(Settings!$B$30-L531)+Settings!$B$31),K531+(Settings!$B$33-L531))</f>
        <v>2545.187023850553</v>
      </c>
      <c r="N531" s="14">
        <f t="shared" si="109"/>
        <v>2551.207023850553</v>
      </c>
      <c r="O531" s="14">
        <f t="shared" si="110"/>
        <v>8.70879175899654</v>
      </c>
      <c r="P531" s="14">
        <f t="shared" si="111"/>
        <v>0</v>
      </c>
      <c r="Q531" s="14">
        <f t="shared" si="112"/>
        <v>0</v>
      </c>
      <c r="R531" s="14">
        <f t="shared" si="113"/>
        <v>0</v>
      </c>
      <c r="S531" s="14">
        <f t="shared" si="114"/>
        <v>0</v>
      </c>
      <c r="T531" t="str">
        <f>IF(MOD(C531-Settings!$B$32,Settings!$B$33)&lt;Settings!$B$30,"Up","Down")</f>
        <v>Up</v>
      </c>
      <c r="U531" s="15">
        <f>IF(OR(I531&gt;Settings!$B$30,O531&gt;Settings!$B$37),0,1)</f>
        <v>1</v>
      </c>
      <c r="V531" s="15">
        <f>IF(AND(U531=1,O531&lt;=Settings!$B$36),1,0)</f>
        <v>1</v>
      </c>
    </row>
    <row r="532" spans="1:22" x14ac:dyDescent="0.25">
      <c r="A532">
        <v>5</v>
      </c>
      <c r="B532">
        <v>47</v>
      </c>
      <c r="C532" s="13">
        <f>Arrivals!F532</f>
        <v>2563.541042689737</v>
      </c>
      <c r="D532" s="13">
        <f>Arrivals!J532</f>
        <v>19.127943944763523</v>
      </c>
      <c r="E532" s="14">
        <f t="shared" si="115"/>
        <v>2545.187023850553</v>
      </c>
      <c r="F532" s="14">
        <f t="shared" si="106"/>
        <v>2563.541042689737</v>
      </c>
      <c r="G532" s="14">
        <f t="shared" si="107"/>
        <v>2582.6689866345005</v>
      </c>
      <c r="H532" s="13">
        <f>Arrivals!L532</f>
        <v>75</v>
      </c>
      <c r="I532" s="14">
        <f>H532*8/Settings!$B$28+Settings!$B$29</f>
        <v>6.02</v>
      </c>
      <c r="J532" s="14">
        <f t="shared" si="116"/>
        <v>2551.207023850553</v>
      </c>
      <c r="K532" s="14">
        <f t="shared" si="108"/>
        <v>2582.6689866345005</v>
      </c>
      <c r="L532" s="14">
        <f>MOD(K532-Settings!$B$32,Settings!$B$33)</f>
        <v>422.66898663450047</v>
      </c>
      <c r="M532" s="14">
        <f>IF(L532&lt;Settings!$B$30,IF(Settings!$B$30-L532&gt;=I532,K532,K532+(Settings!$B$30-L532)+Settings!$B$31),K532+(Settings!$B$33-L532))</f>
        <v>2582.6689866345005</v>
      </c>
      <c r="N532" s="14">
        <f t="shared" si="109"/>
        <v>2588.6889866345005</v>
      </c>
      <c r="O532" s="14">
        <f t="shared" si="110"/>
        <v>25.147943944763483</v>
      </c>
      <c r="P532" s="14">
        <f t="shared" si="111"/>
        <v>0</v>
      </c>
      <c r="Q532" s="14">
        <f t="shared" si="112"/>
        <v>0</v>
      </c>
      <c r="R532" s="14">
        <f t="shared" si="113"/>
        <v>0</v>
      </c>
      <c r="S532" s="14">
        <f t="shared" si="114"/>
        <v>0</v>
      </c>
      <c r="T532" t="str">
        <f>IF(MOD(C532-Settings!$B$32,Settings!$B$33)&lt;Settings!$B$30,"Up","Down")</f>
        <v>Up</v>
      </c>
      <c r="U532" s="15">
        <f>IF(OR(I532&gt;Settings!$B$30,O532&gt;Settings!$B$37),0,1)</f>
        <v>1</v>
      </c>
      <c r="V532" s="15">
        <f>IF(AND(U532=1,O532&lt;=Settings!$B$36),1,0)</f>
        <v>1</v>
      </c>
    </row>
    <row r="533" spans="1:22" x14ac:dyDescent="0.25">
      <c r="A533">
        <v>5</v>
      </c>
      <c r="B533">
        <v>48</v>
      </c>
      <c r="C533" s="13">
        <f>Arrivals!F533</f>
        <v>2647.8953327497061</v>
      </c>
      <c r="D533" s="13">
        <f>Arrivals!J533</f>
        <v>4.0833066018219668</v>
      </c>
      <c r="E533" s="14">
        <f t="shared" si="115"/>
        <v>2582.6689866345005</v>
      </c>
      <c r="F533" s="14">
        <f t="shared" si="106"/>
        <v>2647.8953327497061</v>
      </c>
      <c r="G533" s="14">
        <f t="shared" si="107"/>
        <v>2651.9786393515283</v>
      </c>
      <c r="H533" s="13">
        <f>Arrivals!L533</f>
        <v>75</v>
      </c>
      <c r="I533" s="14">
        <f>H533*8/Settings!$B$28+Settings!$B$29</f>
        <v>6.02</v>
      </c>
      <c r="J533" s="14">
        <f t="shared" si="116"/>
        <v>2588.6889866345005</v>
      </c>
      <c r="K533" s="14">
        <f t="shared" si="108"/>
        <v>2651.9786393515283</v>
      </c>
      <c r="L533" s="14">
        <f>MOD(K533-Settings!$B$32,Settings!$B$33)</f>
        <v>491.97863935152827</v>
      </c>
      <c r="M533" s="14">
        <f>IF(L533&lt;Settings!$B$30,IF(Settings!$B$30-L533&gt;=I533,K533,K533+(Settings!$B$30-L533)+Settings!$B$31),K533+(Settings!$B$33-L533))</f>
        <v>2651.9786393515283</v>
      </c>
      <c r="N533" s="14">
        <f t="shared" si="109"/>
        <v>2657.9986393515283</v>
      </c>
      <c r="O533" s="14">
        <f t="shared" si="110"/>
        <v>10.103306601822169</v>
      </c>
      <c r="P533" s="14">
        <f t="shared" si="111"/>
        <v>0</v>
      </c>
      <c r="Q533" s="14">
        <f t="shared" si="112"/>
        <v>0</v>
      </c>
      <c r="R533" s="14">
        <f t="shared" si="113"/>
        <v>0</v>
      </c>
      <c r="S533" s="14">
        <f t="shared" si="114"/>
        <v>0</v>
      </c>
      <c r="T533" t="str">
        <f>IF(MOD(C533-Settings!$B$32,Settings!$B$33)&lt;Settings!$B$30,"Up","Down")</f>
        <v>Up</v>
      </c>
      <c r="U533" s="15">
        <f>IF(OR(I533&gt;Settings!$B$30,O533&gt;Settings!$B$37),0,1)</f>
        <v>1</v>
      </c>
      <c r="V533" s="15">
        <f>IF(AND(U533=1,O533&lt;=Settings!$B$36),1,0)</f>
        <v>1</v>
      </c>
    </row>
    <row r="534" spans="1:22" x14ac:dyDescent="0.25">
      <c r="A534">
        <v>5</v>
      </c>
      <c r="B534">
        <v>49</v>
      </c>
      <c r="C534" s="13">
        <f>Arrivals!F534</f>
        <v>2759.9981404123564</v>
      </c>
      <c r="D534" s="13">
        <f>Arrivals!J534</f>
        <v>10.185311717651318</v>
      </c>
      <c r="E534" s="14">
        <f t="shared" si="115"/>
        <v>2651.9786393515283</v>
      </c>
      <c r="F534" s="14">
        <f t="shared" si="106"/>
        <v>2759.9981404123564</v>
      </c>
      <c r="G534" s="14">
        <f t="shared" si="107"/>
        <v>2770.1834521300079</v>
      </c>
      <c r="H534" s="13">
        <f>Arrivals!L534</f>
        <v>75</v>
      </c>
      <c r="I534" s="14">
        <f>H534*8/Settings!$B$28+Settings!$B$29</f>
        <v>6.02</v>
      </c>
      <c r="J534" s="14">
        <f t="shared" si="116"/>
        <v>2657.9986393515283</v>
      </c>
      <c r="K534" s="14">
        <f t="shared" si="108"/>
        <v>2770.1834521300079</v>
      </c>
      <c r="L534" s="14">
        <f>MOD(K534-Settings!$B$32,Settings!$B$33)</f>
        <v>610.18345213000794</v>
      </c>
      <c r="M534" s="14">
        <f>IF(L534&lt;Settings!$B$30,IF(Settings!$B$30-L534&gt;=I534,K534,K534+(Settings!$B$30-L534)+Settings!$B$31),K534+(Settings!$B$33-L534))</f>
        <v>2880</v>
      </c>
      <c r="N534" s="14">
        <f t="shared" si="109"/>
        <v>2886.02</v>
      </c>
      <c r="O534" s="14">
        <f t="shared" si="110"/>
        <v>126.02185958764358</v>
      </c>
      <c r="P534" s="14">
        <f t="shared" si="111"/>
        <v>0</v>
      </c>
      <c r="Q534" s="14">
        <f t="shared" si="112"/>
        <v>0</v>
      </c>
      <c r="R534" s="14">
        <f t="shared" si="113"/>
        <v>109.81654786999206</v>
      </c>
      <c r="S534" s="14">
        <f t="shared" si="114"/>
        <v>109.81654786999206</v>
      </c>
      <c r="T534" t="str">
        <f>IF(MOD(C534-Settings!$B$32,Settings!$B$33)&lt;Settings!$B$30,"Up","Down")</f>
        <v>Up</v>
      </c>
      <c r="U534" s="15">
        <f>IF(OR(I534&gt;Settings!$B$30,O534&gt;Settings!$B$37),0,1)</f>
        <v>1</v>
      </c>
      <c r="V534" s="15">
        <f>IF(AND(U534=1,O534&lt;=Settings!$B$36),1,0)</f>
        <v>0</v>
      </c>
    </row>
    <row r="535" spans="1:22" x14ac:dyDescent="0.25">
      <c r="A535">
        <v>5</v>
      </c>
      <c r="B535">
        <v>50</v>
      </c>
      <c r="C535" s="13">
        <f>Arrivals!F535</f>
        <v>2795.2355977179645</v>
      </c>
      <c r="D535" s="13">
        <f>Arrivals!J535</f>
        <v>12.226706408686823</v>
      </c>
      <c r="E535" s="14">
        <f t="shared" si="115"/>
        <v>2770.1834521300079</v>
      </c>
      <c r="F535" s="14">
        <f t="shared" si="106"/>
        <v>2795.2355977179645</v>
      </c>
      <c r="G535" s="14">
        <f t="shared" si="107"/>
        <v>2807.4623041266514</v>
      </c>
      <c r="H535" s="13">
        <f>Arrivals!L535</f>
        <v>75</v>
      </c>
      <c r="I535" s="14">
        <f>H535*8/Settings!$B$28+Settings!$B$29</f>
        <v>6.02</v>
      </c>
      <c r="J535" s="14">
        <f t="shared" si="116"/>
        <v>2886.02</v>
      </c>
      <c r="K535" s="14">
        <f t="shared" si="108"/>
        <v>2886.02</v>
      </c>
      <c r="L535" s="14">
        <f>MOD(K535-Settings!$B$32,Settings!$B$33)</f>
        <v>6.0199999999999818</v>
      </c>
      <c r="M535" s="14">
        <f>IF(L535&lt;Settings!$B$30,IF(Settings!$B$30-L535&gt;=I535,K535,K535+(Settings!$B$30-L535)+Settings!$B$31),K535+(Settings!$B$33-L535))</f>
        <v>2886.02</v>
      </c>
      <c r="N535" s="14">
        <f t="shared" si="109"/>
        <v>2892.04</v>
      </c>
      <c r="O535" s="14">
        <f t="shared" si="110"/>
        <v>96.804402282035426</v>
      </c>
      <c r="P535" s="14">
        <f t="shared" si="111"/>
        <v>0</v>
      </c>
      <c r="Q535" s="14">
        <f t="shared" si="112"/>
        <v>78.557695873348621</v>
      </c>
      <c r="R535" s="14">
        <f t="shared" si="113"/>
        <v>0</v>
      </c>
      <c r="S535" s="14">
        <f t="shared" si="114"/>
        <v>78.557695873348621</v>
      </c>
      <c r="T535" t="str">
        <f>IF(MOD(C535-Settings!$B$32,Settings!$B$33)&lt;Settings!$B$30,"Up","Down")</f>
        <v>Down</v>
      </c>
      <c r="U535" s="15">
        <f>IF(OR(I535&gt;Settings!$B$30,O535&gt;Settings!$B$37),0,1)</f>
        <v>1</v>
      </c>
      <c r="V535" s="15">
        <f>IF(AND(U535=1,O535&lt;=Settings!$B$36),1,0)</f>
        <v>1</v>
      </c>
    </row>
    <row r="536" spans="1:22" x14ac:dyDescent="0.25">
      <c r="A536">
        <v>5</v>
      </c>
      <c r="B536">
        <v>51</v>
      </c>
      <c r="C536" s="13">
        <f>Arrivals!F536</f>
        <v>2804.8511975764027</v>
      </c>
      <c r="D536" s="13">
        <f>Arrivals!J536</f>
        <v>17.290608712204612</v>
      </c>
      <c r="E536" s="14">
        <f t="shared" si="115"/>
        <v>2807.4623041266514</v>
      </c>
      <c r="F536" s="14">
        <f t="shared" si="106"/>
        <v>2807.4623041266514</v>
      </c>
      <c r="G536" s="14">
        <f t="shared" si="107"/>
        <v>2824.752912838856</v>
      </c>
      <c r="H536" s="13">
        <f>Arrivals!L536</f>
        <v>75</v>
      </c>
      <c r="I536" s="14">
        <f>H536*8/Settings!$B$28+Settings!$B$29</f>
        <v>6.02</v>
      </c>
      <c r="J536" s="14">
        <f t="shared" si="116"/>
        <v>2892.04</v>
      </c>
      <c r="K536" s="14">
        <f t="shared" si="108"/>
        <v>2892.04</v>
      </c>
      <c r="L536" s="14">
        <f>MOD(K536-Settings!$B$32,Settings!$B$33)</f>
        <v>12.039999999999964</v>
      </c>
      <c r="M536" s="14">
        <f>IF(L536&lt;Settings!$B$30,IF(Settings!$B$30-L536&gt;=I536,K536,K536+(Settings!$B$30-L536)+Settings!$B$31),K536+(Settings!$B$33-L536))</f>
        <v>2892.04</v>
      </c>
      <c r="N536" s="14">
        <f t="shared" si="109"/>
        <v>2898.06</v>
      </c>
      <c r="O536" s="14">
        <f t="shared" si="110"/>
        <v>93.208802423597263</v>
      </c>
      <c r="P536" s="14">
        <f t="shared" si="111"/>
        <v>2.6111065502486781</v>
      </c>
      <c r="Q536" s="14">
        <f t="shared" si="112"/>
        <v>67.287087161143972</v>
      </c>
      <c r="R536" s="14">
        <f t="shared" si="113"/>
        <v>0</v>
      </c>
      <c r="S536" s="14">
        <f t="shared" si="114"/>
        <v>69.898193711392651</v>
      </c>
      <c r="T536" t="str">
        <f>IF(MOD(C536-Settings!$B$32,Settings!$B$33)&lt;Settings!$B$30,"Up","Down")</f>
        <v>Down</v>
      </c>
      <c r="U536" s="15">
        <f>IF(OR(I536&gt;Settings!$B$30,O536&gt;Settings!$B$37),0,1)</f>
        <v>1</v>
      </c>
      <c r="V536" s="15">
        <f>IF(AND(U536=1,O536&lt;=Settings!$B$36),1,0)</f>
        <v>1</v>
      </c>
    </row>
    <row r="537" spans="1:22" x14ac:dyDescent="0.25">
      <c r="A537">
        <v>5</v>
      </c>
      <c r="B537">
        <v>52</v>
      </c>
      <c r="C537" s="13">
        <f>Arrivals!F537</f>
        <v>2886.2637186007892</v>
      </c>
      <c r="D537" s="13">
        <f>Arrivals!J537</f>
        <v>7.7087223674862493</v>
      </c>
      <c r="E537" s="14">
        <f t="shared" si="115"/>
        <v>2824.752912838856</v>
      </c>
      <c r="F537" s="14">
        <f t="shared" si="106"/>
        <v>2886.2637186007892</v>
      </c>
      <c r="G537" s="14">
        <f t="shared" si="107"/>
        <v>2893.9724409682754</v>
      </c>
      <c r="H537" s="13">
        <f>Arrivals!L537</f>
        <v>75</v>
      </c>
      <c r="I537" s="14">
        <f>H537*8/Settings!$B$28+Settings!$B$29</f>
        <v>6.02</v>
      </c>
      <c r="J537" s="14">
        <f t="shared" si="116"/>
        <v>2898.06</v>
      </c>
      <c r="K537" s="14">
        <f t="shared" si="108"/>
        <v>2898.06</v>
      </c>
      <c r="L537" s="14">
        <f>MOD(K537-Settings!$B$32,Settings!$B$33)</f>
        <v>18.059999999999945</v>
      </c>
      <c r="M537" s="14">
        <f>IF(L537&lt;Settings!$B$30,IF(Settings!$B$30-L537&gt;=I537,K537,K537+(Settings!$B$30-L537)+Settings!$B$31),K537+(Settings!$B$33-L537))</f>
        <v>2898.06</v>
      </c>
      <c r="N537" s="14">
        <f t="shared" si="109"/>
        <v>2904.08</v>
      </c>
      <c r="O537" s="14">
        <f t="shared" si="110"/>
        <v>17.816281399210766</v>
      </c>
      <c r="P537" s="14">
        <f t="shared" si="111"/>
        <v>0</v>
      </c>
      <c r="Q537" s="14">
        <f t="shared" si="112"/>
        <v>4.0875590317245951</v>
      </c>
      <c r="R537" s="14">
        <f t="shared" si="113"/>
        <v>0</v>
      </c>
      <c r="S537" s="14">
        <f t="shared" si="114"/>
        <v>4.0875590317245951</v>
      </c>
      <c r="T537" t="str">
        <f>IF(MOD(C537-Settings!$B$32,Settings!$B$33)&lt;Settings!$B$30,"Up","Down")</f>
        <v>Up</v>
      </c>
      <c r="U537" s="15">
        <f>IF(OR(I537&gt;Settings!$B$30,O537&gt;Settings!$B$37),0,1)</f>
        <v>1</v>
      </c>
      <c r="V537" s="15">
        <f>IF(AND(U537=1,O537&lt;=Settings!$B$36),1,0)</f>
        <v>1</v>
      </c>
    </row>
    <row r="538" spans="1:22" x14ac:dyDescent="0.25">
      <c r="A538">
        <v>5</v>
      </c>
      <c r="B538">
        <v>53</v>
      </c>
      <c r="C538" s="13">
        <f>Arrivals!F538</f>
        <v>2983.5688764410188</v>
      </c>
      <c r="D538" s="13">
        <f>Arrivals!J538</f>
        <v>48.767928922942218</v>
      </c>
      <c r="E538" s="14">
        <f t="shared" si="115"/>
        <v>2893.9724409682754</v>
      </c>
      <c r="F538" s="14">
        <f t="shared" si="106"/>
        <v>2983.5688764410188</v>
      </c>
      <c r="G538" s="14">
        <f t="shared" si="107"/>
        <v>3032.336805363961</v>
      </c>
      <c r="H538" s="13">
        <f>Arrivals!L538</f>
        <v>75</v>
      </c>
      <c r="I538" s="14">
        <f>H538*8/Settings!$B$28+Settings!$B$29</f>
        <v>6.02</v>
      </c>
      <c r="J538" s="14">
        <f t="shared" si="116"/>
        <v>2904.08</v>
      </c>
      <c r="K538" s="14">
        <f t="shared" si="108"/>
        <v>3032.336805363961</v>
      </c>
      <c r="L538" s="14">
        <f>MOD(K538-Settings!$B$32,Settings!$B$33)</f>
        <v>152.33680536396105</v>
      </c>
      <c r="M538" s="14">
        <f>IF(L538&lt;Settings!$B$30,IF(Settings!$B$30-L538&gt;=I538,K538,K538+(Settings!$B$30-L538)+Settings!$B$31),K538+(Settings!$B$33-L538))</f>
        <v>3032.336805363961</v>
      </c>
      <c r="N538" s="14">
        <f t="shared" si="109"/>
        <v>3038.356805363961</v>
      </c>
      <c r="O538" s="14">
        <f t="shared" si="110"/>
        <v>54.787928922942228</v>
      </c>
      <c r="P538" s="14">
        <f t="shared" si="111"/>
        <v>0</v>
      </c>
      <c r="Q538" s="14">
        <f t="shared" si="112"/>
        <v>0</v>
      </c>
      <c r="R538" s="14">
        <f t="shared" si="113"/>
        <v>0</v>
      </c>
      <c r="S538" s="14">
        <f t="shared" si="114"/>
        <v>0</v>
      </c>
      <c r="T538" t="str">
        <f>IF(MOD(C538-Settings!$B$32,Settings!$B$33)&lt;Settings!$B$30,"Up","Down")</f>
        <v>Up</v>
      </c>
      <c r="U538" s="15">
        <f>IF(OR(I538&gt;Settings!$B$30,O538&gt;Settings!$B$37),0,1)</f>
        <v>1</v>
      </c>
      <c r="V538" s="15">
        <f>IF(AND(U538=1,O538&lt;=Settings!$B$36),1,0)</f>
        <v>1</v>
      </c>
    </row>
    <row r="539" spans="1:22" x14ac:dyDescent="0.25">
      <c r="A539">
        <v>5</v>
      </c>
      <c r="B539">
        <v>54</v>
      </c>
      <c r="C539" s="13">
        <f>Arrivals!F539</f>
        <v>3064.5909136643518</v>
      </c>
      <c r="D539" s="13">
        <f>Arrivals!J539</f>
        <v>3.4734254453643114</v>
      </c>
      <c r="E539" s="14">
        <f t="shared" si="115"/>
        <v>3032.336805363961</v>
      </c>
      <c r="F539" s="14">
        <f t="shared" si="106"/>
        <v>3064.5909136643518</v>
      </c>
      <c r="G539" s="14">
        <f t="shared" si="107"/>
        <v>3068.064339109716</v>
      </c>
      <c r="H539" s="13">
        <f>Arrivals!L539</f>
        <v>75</v>
      </c>
      <c r="I539" s="14">
        <f>H539*8/Settings!$B$28+Settings!$B$29</f>
        <v>6.02</v>
      </c>
      <c r="J539" s="14">
        <f t="shared" si="116"/>
        <v>3038.356805363961</v>
      </c>
      <c r="K539" s="14">
        <f t="shared" si="108"/>
        <v>3068.064339109716</v>
      </c>
      <c r="L539" s="14">
        <f>MOD(K539-Settings!$B$32,Settings!$B$33)</f>
        <v>188.064339109716</v>
      </c>
      <c r="M539" s="14">
        <f>IF(L539&lt;Settings!$B$30,IF(Settings!$B$30-L539&gt;=I539,K539,K539+(Settings!$B$30-L539)+Settings!$B$31),K539+(Settings!$B$33-L539))</f>
        <v>3068.064339109716</v>
      </c>
      <c r="N539" s="14">
        <f t="shared" si="109"/>
        <v>3074.084339109716</v>
      </c>
      <c r="O539" s="14">
        <f t="shared" si="110"/>
        <v>9.4934254453642097</v>
      </c>
      <c r="P539" s="14">
        <f t="shared" si="111"/>
        <v>0</v>
      </c>
      <c r="Q539" s="14">
        <f t="shared" si="112"/>
        <v>0</v>
      </c>
      <c r="R539" s="14">
        <f t="shared" si="113"/>
        <v>0</v>
      </c>
      <c r="S539" s="14">
        <f t="shared" si="114"/>
        <v>0</v>
      </c>
      <c r="T539" t="str">
        <f>IF(MOD(C539-Settings!$B$32,Settings!$B$33)&lt;Settings!$B$30,"Up","Down")</f>
        <v>Up</v>
      </c>
      <c r="U539" s="15">
        <f>IF(OR(I539&gt;Settings!$B$30,O539&gt;Settings!$B$37),0,1)</f>
        <v>1</v>
      </c>
      <c r="V539" s="15">
        <f>IF(AND(U539=1,O539&lt;=Settings!$B$36),1,0)</f>
        <v>1</v>
      </c>
    </row>
    <row r="540" spans="1:22" x14ac:dyDescent="0.25">
      <c r="A540">
        <v>5</v>
      </c>
      <c r="B540">
        <v>55</v>
      </c>
      <c r="C540" s="13">
        <f>Arrivals!F540</f>
        <v>3112.3594012506737</v>
      </c>
      <c r="D540" s="13">
        <f>Arrivals!J540</f>
        <v>0.51692658976250727</v>
      </c>
      <c r="E540" s="14">
        <f t="shared" si="115"/>
        <v>3068.064339109716</v>
      </c>
      <c r="F540" s="14">
        <f t="shared" si="106"/>
        <v>3112.3594012506737</v>
      </c>
      <c r="G540" s="14">
        <f t="shared" si="107"/>
        <v>3112.8763278404363</v>
      </c>
      <c r="H540" s="13">
        <f>Arrivals!L540</f>
        <v>75</v>
      </c>
      <c r="I540" s="14">
        <f>H540*8/Settings!$B$28+Settings!$B$29</f>
        <v>6.02</v>
      </c>
      <c r="J540" s="14">
        <f t="shared" si="116"/>
        <v>3074.084339109716</v>
      </c>
      <c r="K540" s="14">
        <f t="shared" si="108"/>
        <v>3112.8763278404363</v>
      </c>
      <c r="L540" s="14">
        <f>MOD(K540-Settings!$B$32,Settings!$B$33)</f>
        <v>232.87632784043626</v>
      </c>
      <c r="M540" s="14">
        <f>IF(L540&lt;Settings!$B$30,IF(Settings!$B$30-L540&gt;=I540,K540,K540+(Settings!$B$30-L540)+Settings!$B$31),K540+(Settings!$B$33-L540))</f>
        <v>3112.8763278404363</v>
      </c>
      <c r="N540" s="14">
        <f t="shared" si="109"/>
        <v>3118.8963278404362</v>
      </c>
      <c r="O540" s="14">
        <f t="shared" si="110"/>
        <v>6.5369265897625155</v>
      </c>
      <c r="P540" s="14">
        <f t="shared" si="111"/>
        <v>0</v>
      </c>
      <c r="Q540" s="14">
        <f t="shared" si="112"/>
        <v>0</v>
      </c>
      <c r="R540" s="14">
        <f t="shared" si="113"/>
        <v>0</v>
      </c>
      <c r="S540" s="14">
        <f t="shared" si="114"/>
        <v>0</v>
      </c>
      <c r="T540" t="str">
        <f>IF(MOD(C540-Settings!$B$32,Settings!$B$33)&lt;Settings!$B$30,"Up","Down")</f>
        <v>Up</v>
      </c>
      <c r="U540" s="15">
        <f>IF(OR(I540&gt;Settings!$B$30,O540&gt;Settings!$B$37),0,1)</f>
        <v>1</v>
      </c>
      <c r="V540" s="15">
        <f>IF(AND(U540=1,O540&lt;=Settings!$B$36),1,0)</f>
        <v>1</v>
      </c>
    </row>
    <row r="541" spans="1:22" x14ac:dyDescent="0.25">
      <c r="A541">
        <v>5</v>
      </c>
      <c r="B541">
        <v>56</v>
      </c>
      <c r="C541" s="13">
        <f>Arrivals!F541</f>
        <v>3274.1938454295778</v>
      </c>
      <c r="D541" s="13">
        <f>Arrivals!J541</f>
        <v>11.813683529661098</v>
      </c>
      <c r="E541" s="14">
        <f t="shared" si="115"/>
        <v>3112.8763278404363</v>
      </c>
      <c r="F541" s="14">
        <f t="shared" si="106"/>
        <v>3274.1938454295778</v>
      </c>
      <c r="G541" s="14">
        <f t="shared" si="107"/>
        <v>3286.0075289592387</v>
      </c>
      <c r="H541" s="13">
        <f>Arrivals!L541</f>
        <v>75</v>
      </c>
      <c r="I541" s="14">
        <f>H541*8/Settings!$B$28+Settings!$B$29</f>
        <v>6.02</v>
      </c>
      <c r="J541" s="14">
        <f t="shared" si="116"/>
        <v>3118.8963278404362</v>
      </c>
      <c r="K541" s="14">
        <f t="shared" si="108"/>
        <v>3286.0075289592387</v>
      </c>
      <c r="L541" s="14">
        <f>MOD(K541-Settings!$B$32,Settings!$B$33)</f>
        <v>406.0075289592387</v>
      </c>
      <c r="M541" s="14">
        <f>IF(L541&lt;Settings!$B$30,IF(Settings!$B$30-L541&gt;=I541,K541,K541+(Settings!$B$30-L541)+Settings!$B$31),K541+(Settings!$B$33-L541))</f>
        <v>3286.0075289592387</v>
      </c>
      <c r="N541" s="14">
        <f t="shared" si="109"/>
        <v>3292.0275289592387</v>
      </c>
      <c r="O541" s="14">
        <f t="shared" si="110"/>
        <v>17.833683529660902</v>
      </c>
      <c r="P541" s="14">
        <f t="shared" si="111"/>
        <v>0</v>
      </c>
      <c r="Q541" s="14">
        <f t="shared" si="112"/>
        <v>0</v>
      </c>
      <c r="R541" s="14">
        <f t="shared" si="113"/>
        <v>0</v>
      </c>
      <c r="S541" s="14">
        <f t="shared" si="114"/>
        <v>0</v>
      </c>
      <c r="T541" t="str">
        <f>IF(MOD(C541-Settings!$B$32,Settings!$B$33)&lt;Settings!$B$30,"Up","Down")</f>
        <v>Up</v>
      </c>
      <c r="U541" s="15">
        <f>IF(OR(I541&gt;Settings!$B$30,O541&gt;Settings!$B$37),0,1)</f>
        <v>1</v>
      </c>
      <c r="V541" s="15">
        <f>IF(AND(U541=1,O541&lt;=Settings!$B$36),1,0)</f>
        <v>1</v>
      </c>
    </row>
    <row r="542" spans="1:22" x14ac:dyDescent="0.25">
      <c r="A542">
        <v>5</v>
      </c>
      <c r="B542">
        <v>57</v>
      </c>
      <c r="C542" s="13">
        <f>Arrivals!F542</f>
        <v>3300.5964609240691</v>
      </c>
      <c r="D542" s="13">
        <f>Arrivals!J542</f>
        <v>4.3199769101535939</v>
      </c>
      <c r="E542" s="14">
        <f t="shared" si="115"/>
        <v>3286.0075289592387</v>
      </c>
      <c r="F542" s="14">
        <f t="shared" si="106"/>
        <v>3300.5964609240691</v>
      </c>
      <c r="G542" s="14">
        <f t="shared" si="107"/>
        <v>3304.9164378342225</v>
      </c>
      <c r="H542" s="13">
        <f>Arrivals!L542</f>
        <v>75</v>
      </c>
      <c r="I542" s="14">
        <f>H542*8/Settings!$B$28+Settings!$B$29</f>
        <v>6.02</v>
      </c>
      <c r="J542" s="14">
        <f t="shared" si="116"/>
        <v>3292.0275289592387</v>
      </c>
      <c r="K542" s="14">
        <f t="shared" si="108"/>
        <v>3304.9164378342225</v>
      </c>
      <c r="L542" s="14">
        <f>MOD(K542-Settings!$B$32,Settings!$B$33)</f>
        <v>424.91643783422251</v>
      </c>
      <c r="M542" s="14">
        <f>IF(L542&lt;Settings!$B$30,IF(Settings!$B$30-L542&gt;=I542,K542,K542+(Settings!$B$30-L542)+Settings!$B$31),K542+(Settings!$B$33-L542))</f>
        <v>3304.9164378342225</v>
      </c>
      <c r="N542" s="14">
        <f t="shared" si="109"/>
        <v>3310.9364378342225</v>
      </c>
      <c r="O542" s="14">
        <f t="shared" si="110"/>
        <v>10.339976910153382</v>
      </c>
      <c r="P542" s="14">
        <f t="shared" si="111"/>
        <v>0</v>
      </c>
      <c r="Q542" s="14">
        <f t="shared" si="112"/>
        <v>0</v>
      </c>
      <c r="R542" s="14">
        <f t="shared" si="113"/>
        <v>0</v>
      </c>
      <c r="S542" s="14">
        <f t="shared" si="114"/>
        <v>0</v>
      </c>
      <c r="T542" t="str">
        <f>IF(MOD(C542-Settings!$B$32,Settings!$B$33)&lt;Settings!$B$30,"Up","Down")</f>
        <v>Up</v>
      </c>
      <c r="U542" s="15">
        <f>IF(OR(I542&gt;Settings!$B$30,O542&gt;Settings!$B$37),0,1)</f>
        <v>1</v>
      </c>
      <c r="V542" s="15">
        <f>IF(AND(U542=1,O542&lt;=Settings!$B$36),1,0)</f>
        <v>1</v>
      </c>
    </row>
    <row r="543" spans="1:22" x14ac:dyDescent="0.25">
      <c r="A543">
        <v>5</v>
      </c>
      <c r="B543">
        <v>58</v>
      </c>
      <c r="C543" s="13">
        <f>Arrivals!F543</f>
        <v>3310.468405246917</v>
      </c>
      <c r="D543" s="13">
        <f>Arrivals!J543</f>
        <v>1.6908212139768963</v>
      </c>
      <c r="E543" s="14">
        <f t="shared" si="115"/>
        <v>3304.9164378342225</v>
      </c>
      <c r="F543" s="14">
        <f t="shared" si="106"/>
        <v>3310.468405246917</v>
      </c>
      <c r="G543" s="14">
        <f t="shared" si="107"/>
        <v>3312.1592264608939</v>
      </c>
      <c r="H543" s="13">
        <f>Arrivals!L543</f>
        <v>75</v>
      </c>
      <c r="I543" s="14">
        <f>H543*8/Settings!$B$28+Settings!$B$29</f>
        <v>6.02</v>
      </c>
      <c r="J543" s="14">
        <f t="shared" si="116"/>
        <v>3310.9364378342225</v>
      </c>
      <c r="K543" s="14">
        <f t="shared" si="108"/>
        <v>3312.1592264608939</v>
      </c>
      <c r="L543" s="14">
        <f>MOD(K543-Settings!$B$32,Settings!$B$33)</f>
        <v>432.15922646089393</v>
      </c>
      <c r="M543" s="14">
        <f>IF(L543&lt;Settings!$B$30,IF(Settings!$B$30-L543&gt;=I543,K543,K543+(Settings!$B$30-L543)+Settings!$B$31),K543+(Settings!$B$33-L543))</f>
        <v>3312.1592264608939</v>
      </c>
      <c r="N543" s="14">
        <f t="shared" si="109"/>
        <v>3318.1792264608939</v>
      </c>
      <c r="O543" s="14">
        <f t="shared" si="110"/>
        <v>7.7108212139769421</v>
      </c>
      <c r="P543" s="14">
        <f t="shared" si="111"/>
        <v>0</v>
      </c>
      <c r="Q543" s="14">
        <f t="shared" si="112"/>
        <v>0</v>
      </c>
      <c r="R543" s="14">
        <f t="shared" si="113"/>
        <v>0</v>
      </c>
      <c r="S543" s="14">
        <f t="shared" si="114"/>
        <v>0</v>
      </c>
      <c r="T543" t="str">
        <f>IF(MOD(C543-Settings!$B$32,Settings!$B$33)&lt;Settings!$B$30,"Up","Down")</f>
        <v>Up</v>
      </c>
      <c r="U543" s="15">
        <f>IF(OR(I543&gt;Settings!$B$30,O543&gt;Settings!$B$37),0,1)</f>
        <v>1</v>
      </c>
      <c r="V543" s="15">
        <f>IF(AND(U543=1,O543&lt;=Settings!$B$36),1,0)</f>
        <v>1</v>
      </c>
    </row>
    <row r="544" spans="1:22" x14ac:dyDescent="0.25">
      <c r="A544">
        <v>5</v>
      </c>
      <c r="B544">
        <v>59</v>
      </c>
      <c r="C544" s="13">
        <f>Arrivals!F544</f>
        <v>3402.8287011287584</v>
      </c>
      <c r="D544" s="13">
        <f>Arrivals!J544</f>
        <v>24.137123696720629</v>
      </c>
      <c r="E544" s="14">
        <f t="shared" si="115"/>
        <v>3312.1592264608939</v>
      </c>
      <c r="F544" s="14">
        <f t="shared" si="106"/>
        <v>3402.8287011287584</v>
      </c>
      <c r="G544" s="14">
        <f t="shared" si="107"/>
        <v>3426.9658248254791</v>
      </c>
      <c r="H544" s="13">
        <f>Arrivals!L544</f>
        <v>75</v>
      </c>
      <c r="I544" s="14">
        <f>H544*8/Settings!$B$28+Settings!$B$29</f>
        <v>6.02</v>
      </c>
      <c r="J544" s="14">
        <f t="shared" si="116"/>
        <v>3318.1792264608939</v>
      </c>
      <c r="K544" s="14">
        <f t="shared" si="108"/>
        <v>3426.9658248254791</v>
      </c>
      <c r="L544" s="14">
        <f>MOD(K544-Settings!$B$32,Settings!$B$33)</f>
        <v>546.9658248254791</v>
      </c>
      <c r="M544" s="14">
        <f>IF(L544&lt;Settings!$B$30,IF(Settings!$B$30-L544&gt;=I544,K544,K544+(Settings!$B$30-L544)+Settings!$B$31),K544+(Settings!$B$33-L544))</f>
        <v>3426.9658248254791</v>
      </c>
      <c r="N544" s="14">
        <f t="shared" si="109"/>
        <v>3432.9858248254791</v>
      </c>
      <c r="O544" s="14">
        <f t="shared" si="110"/>
        <v>30.157123696720646</v>
      </c>
      <c r="P544" s="14">
        <f t="shared" si="111"/>
        <v>0</v>
      </c>
      <c r="Q544" s="14">
        <f t="shared" si="112"/>
        <v>0</v>
      </c>
      <c r="R544" s="14">
        <f t="shared" si="113"/>
        <v>0</v>
      </c>
      <c r="S544" s="14">
        <f t="shared" si="114"/>
        <v>0</v>
      </c>
      <c r="T544" t="str">
        <f>IF(MOD(C544-Settings!$B$32,Settings!$B$33)&lt;Settings!$B$30,"Up","Down")</f>
        <v>Up</v>
      </c>
      <c r="U544" s="15">
        <f>IF(OR(I544&gt;Settings!$B$30,O544&gt;Settings!$B$37),0,1)</f>
        <v>1</v>
      </c>
      <c r="V544" s="15">
        <f>IF(AND(U544=1,O544&lt;=Settings!$B$36),1,0)</f>
        <v>1</v>
      </c>
    </row>
    <row r="545" spans="1:22" x14ac:dyDescent="0.25">
      <c r="A545">
        <v>5</v>
      </c>
      <c r="B545">
        <v>60</v>
      </c>
      <c r="C545" s="13">
        <f>Arrivals!F545</f>
        <v>3445.8429734754236</v>
      </c>
      <c r="D545" s="13">
        <f>Arrivals!J545</f>
        <v>3.6705688084116774</v>
      </c>
      <c r="E545" s="14">
        <f t="shared" si="115"/>
        <v>3426.9658248254791</v>
      </c>
      <c r="F545" s="14">
        <f t="shared" si="106"/>
        <v>3445.8429734754236</v>
      </c>
      <c r="G545" s="14">
        <f t="shared" si="107"/>
        <v>3449.5135422838352</v>
      </c>
      <c r="H545" s="13">
        <f>Arrivals!L545</f>
        <v>75</v>
      </c>
      <c r="I545" s="14">
        <f>H545*8/Settings!$B$28+Settings!$B$29</f>
        <v>6.02</v>
      </c>
      <c r="J545" s="14">
        <f t="shared" si="116"/>
        <v>3432.9858248254791</v>
      </c>
      <c r="K545" s="14">
        <f t="shared" si="108"/>
        <v>3449.5135422838352</v>
      </c>
      <c r="L545" s="14">
        <f>MOD(K545-Settings!$B$32,Settings!$B$33)</f>
        <v>569.51354228383525</v>
      </c>
      <c r="M545" s="14">
        <f>IF(L545&lt;Settings!$B$30,IF(Settings!$B$30-L545&gt;=I545,K545,K545+(Settings!$B$30-L545)+Settings!$B$31),K545+(Settings!$B$33-L545))</f>
        <v>3449.5135422838352</v>
      </c>
      <c r="N545" s="14">
        <f t="shared" si="109"/>
        <v>3455.5335422838352</v>
      </c>
      <c r="O545" s="14">
        <f t="shared" si="110"/>
        <v>9.6905688084116264</v>
      </c>
      <c r="P545" s="14">
        <f t="shared" si="111"/>
        <v>0</v>
      </c>
      <c r="Q545" s="14">
        <f t="shared" si="112"/>
        <v>0</v>
      </c>
      <c r="R545" s="14">
        <f t="shared" si="113"/>
        <v>0</v>
      </c>
      <c r="S545" s="14">
        <f t="shared" si="114"/>
        <v>0</v>
      </c>
      <c r="T545" t="str">
        <f>IF(MOD(C545-Settings!$B$32,Settings!$B$33)&lt;Settings!$B$30,"Up","Down")</f>
        <v>Up</v>
      </c>
      <c r="U545" s="15">
        <f>IF(OR(I545&gt;Settings!$B$30,O545&gt;Settings!$B$37),0,1)</f>
        <v>1</v>
      </c>
      <c r="V545" s="15">
        <f>IF(AND(U545=1,O545&lt;=Settings!$B$36),1,0)</f>
        <v>1</v>
      </c>
    </row>
    <row r="546" spans="1:22" x14ac:dyDescent="0.25">
      <c r="A546">
        <v>5</v>
      </c>
      <c r="B546">
        <v>61</v>
      </c>
      <c r="C546" s="13">
        <f>Arrivals!F546</f>
        <v>3540.0887340799841</v>
      </c>
      <c r="D546" s="13">
        <f>Arrivals!J546</f>
        <v>0.92140010722063381</v>
      </c>
      <c r="E546" s="14">
        <f t="shared" si="115"/>
        <v>3449.5135422838352</v>
      </c>
      <c r="F546" s="14">
        <f t="shared" si="106"/>
        <v>3540.0887340799841</v>
      </c>
      <c r="G546" s="14">
        <f t="shared" si="107"/>
        <v>3541.0101341872046</v>
      </c>
      <c r="H546" s="13">
        <f>Arrivals!L546</f>
        <v>75</v>
      </c>
      <c r="I546" s="14">
        <f>H546*8/Settings!$B$28+Settings!$B$29</f>
        <v>6.02</v>
      </c>
      <c r="J546" s="14">
        <f t="shared" si="116"/>
        <v>3455.5335422838352</v>
      </c>
      <c r="K546" s="14">
        <f t="shared" si="108"/>
        <v>3541.0101341872046</v>
      </c>
      <c r="L546" s="14">
        <f>MOD(K546-Settings!$B$32,Settings!$B$33)</f>
        <v>661.01013418720459</v>
      </c>
      <c r="M546" s="14">
        <f>IF(L546&lt;Settings!$B$30,IF(Settings!$B$30-L546&gt;=I546,K546,K546+(Settings!$B$30-L546)+Settings!$B$31),K546+(Settings!$B$33-L546))</f>
        <v>3600</v>
      </c>
      <c r="N546" s="14">
        <f t="shared" si="109"/>
        <v>3606.02</v>
      </c>
      <c r="O546" s="14">
        <f t="shared" si="110"/>
        <v>65.931265920015903</v>
      </c>
      <c r="P546" s="14">
        <f t="shared" si="111"/>
        <v>0</v>
      </c>
      <c r="Q546" s="14">
        <f t="shared" si="112"/>
        <v>0</v>
      </c>
      <c r="R546" s="14">
        <f t="shared" si="113"/>
        <v>58.989865812795415</v>
      </c>
      <c r="S546" s="14">
        <f t="shared" si="114"/>
        <v>58.989865812795415</v>
      </c>
      <c r="T546" t="str">
        <f>IF(MOD(C546-Settings!$B$32,Settings!$B$33)&lt;Settings!$B$30,"Up","Down")</f>
        <v>Down</v>
      </c>
      <c r="U546" s="15">
        <f>IF(OR(I546&gt;Settings!$B$30,O546&gt;Settings!$B$37),0,1)</f>
        <v>1</v>
      </c>
      <c r="V546" s="15">
        <f>IF(AND(U546=1,O546&lt;=Settings!$B$36),1,0)</f>
        <v>1</v>
      </c>
    </row>
    <row r="547" spans="1:22" x14ac:dyDescent="0.25">
      <c r="A547">
        <v>5</v>
      </c>
      <c r="B547">
        <v>62</v>
      </c>
      <c r="C547" s="13">
        <f>Arrivals!F547</f>
        <v>3543.1910103365035</v>
      </c>
      <c r="D547" s="13">
        <f>Arrivals!J547</f>
        <v>2.638201070908031</v>
      </c>
      <c r="E547" s="14">
        <f t="shared" si="115"/>
        <v>3541.0101341872046</v>
      </c>
      <c r="F547" s="14">
        <f t="shared" si="106"/>
        <v>3543.1910103365035</v>
      </c>
      <c r="G547" s="14">
        <f t="shared" si="107"/>
        <v>3545.8292114074115</v>
      </c>
      <c r="H547" s="13">
        <f>Arrivals!L547</f>
        <v>75</v>
      </c>
      <c r="I547" s="14">
        <f>H547*8/Settings!$B$28+Settings!$B$29</f>
        <v>6.02</v>
      </c>
      <c r="J547" s="14">
        <f t="shared" si="116"/>
        <v>3606.02</v>
      </c>
      <c r="K547" s="14">
        <f t="shared" si="108"/>
        <v>3606.02</v>
      </c>
      <c r="L547" s="14">
        <f>MOD(K547-Settings!$B$32,Settings!$B$33)</f>
        <v>6.0199999999999818</v>
      </c>
      <c r="M547" s="14">
        <f>IF(L547&lt;Settings!$B$30,IF(Settings!$B$30-L547&gt;=I547,K547,K547+(Settings!$B$30-L547)+Settings!$B$31),K547+(Settings!$B$33-L547))</f>
        <v>3606.02</v>
      </c>
      <c r="N547" s="14">
        <f t="shared" si="109"/>
        <v>3612.04</v>
      </c>
      <c r="O547" s="14">
        <f t="shared" si="110"/>
        <v>68.848989663496468</v>
      </c>
      <c r="P547" s="14">
        <f t="shared" si="111"/>
        <v>0</v>
      </c>
      <c r="Q547" s="14">
        <f t="shared" si="112"/>
        <v>60.190788592588433</v>
      </c>
      <c r="R547" s="14">
        <f t="shared" si="113"/>
        <v>0</v>
      </c>
      <c r="S547" s="14">
        <f t="shared" si="114"/>
        <v>60.190788592588433</v>
      </c>
      <c r="T547" t="str">
        <f>IF(MOD(C547-Settings!$B$32,Settings!$B$33)&lt;Settings!$B$30,"Up","Down")</f>
        <v>Down</v>
      </c>
      <c r="U547" s="15">
        <f>IF(OR(I547&gt;Settings!$B$30,O547&gt;Settings!$B$37),0,1)</f>
        <v>1</v>
      </c>
      <c r="V547" s="15">
        <f>IF(AND(U547=1,O547&lt;=Settings!$B$36),1,0)</f>
        <v>1</v>
      </c>
    </row>
    <row r="548" spans="1:22" x14ac:dyDescent="0.25">
      <c r="A548">
        <v>5</v>
      </c>
      <c r="B548">
        <v>63</v>
      </c>
      <c r="C548" s="13">
        <f>Arrivals!F548</f>
        <v>3691.7292407685154</v>
      </c>
      <c r="D548" s="13">
        <f>Arrivals!J548</f>
        <v>0.54530125859192358</v>
      </c>
      <c r="E548" s="14">
        <f t="shared" si="115"/>
        <v>3545.8292114074115</v>
      </c>
      <c r="F548" s="14">
        <f t="shared" si="106"/>
        <v>3691.7292407685154</v>
      </c>
      <c r="G548" s="14">
        <f t="shared" si="107"/>
        <v>3692.2745420271071</v>
      </c>
      <c r="H548" s="13">
        <f>Arrivals!L548</f>
        <v>75</v>
      </c>
      <c r="I548" s="14">
        <f>H548*8/Settings!$B$28+Settings!$B$29</f>
        <v>6.02</v>
      </c>
      <c r="J548" s="14">
        <f t="shared" si="116"/>
        <v>3612.04</v>
      </c>
      <c r="K548" s="14">
        <f t="shared" si="108"/>
        <v>3692.2745420271071</v>
      </c>
      <c r="L548" s="14">
        <f>MOD(K548-Settings!$B$32,Settings!$B$33)</f>
        <v>92.274542027107145</v>
      </c>
      <c r="M548" s="14">
        <f>IF(L548&lt;Settings!$B$30,IF(Settings!$B$30-L548&gt;=I548,K548,K548+(Settings!$B$30-L548)+Settings!$B$31),K548+(Settings!$B$33-L548))</f>
        <v>3692.2745420271071</v>
      </c>
      <c r="N548" s="14">
        <f t="shared" si="109"/>
        <v>3698.2945420271071</v>
      </c>
      <c r="O548" s="14">
        <f t="shared" si="110"/>
        <v>6.5653012585917168</v>
      </c>
      <c r="P548" s="14">
        <f t="shared" si="111"/>
        <v>0</v>
      </c>
      <c r="Q548" s="14">
        <f t="shared" si="112"/>
        <v>0</v>
      </c>
      <c r="R548" s="14">
        <f t="shared" si="113"/>
        <v>0</v>
      </c>
      <c r="S548" s="14">
        <f t="shared" si="114"/>
        <v>0</v>
      </c>
      <c r="T548" t="str">
        <f>IF(MOD(C548-Settings!$B$32,Settings!$B$33)&lt;Settings!$B$30,"Up","Down")</f>
        <v>Up</v>
      </c>
      <c r="U548" s="15">
        <f>IF(OR(I548&gt;Settings!$B$30,O548&gt;Settings!$B$37),0,1)</f>
        <v>1</v>
      </c>
      <c r="V548" s="15">
        <f>IF(AND(U548=1,O548&lt;=Settings!$B$36),1,0)</f>
        <v>1</v>
      </c>
    </row>
    <row r="549" spans="1:22" x14ac:dyDescent="0.25">
      <c r="A549">
        <v>5</v>
      </c>
      <c r="B549">
        <v>64</v>
      </c>
      <c r="C549" s="13">
        <f>Arrivals!F549</f>
        <v>3719.7986134016942</v>
      </c>
      <c r="D549" s="13">
        <f>Arrivals!J549</f>
        <v>12.491956665743144</v>
      </c>
      <c r="E549" s="14">
        <f t="shared" si="115"/>
        <v>3692.2745420271071</v>
      </c>
      <c r="F549" s="14">
        <f t="shared" si="106"/>
        <v>3719.7986134016942</v>
      </c>
      <c r="G549" s="14">
        <f t="shared" si="107"/>
        <v>3732.2905700674373</v>
      </c>
      <c r="H549" s="13">
        <f>Arrivals!L549</f>
        <v>75</v>
      </c>
      <c r="I549" s="14">
        <f>H549*8/Settings!$B$28+Settings!$B$29</f>
        <v>6.02</v>
      </c>
      <c r="J549" s="14">
        <f t="shared" si="116"/>
        <v>3698.2945420271071</v>
      </c>
      <c r="K549" s="14">
        <f t="shared" si="108"/>
        <v>3732.2905700674373</v>
      </c>
      <c r="L549" s="14">
        <f>MOD(K549-Settings!$B$32,Settings!$B$33)</f>
        <v>132.29057006743733</v>
      </c>
      <c r="M549" s="14">
        <f>IF(L549&lt;Settings!$B$30,IF(Settings!$B$30-L549&gt;=I549,K549,K549+(Settings!$B$30-L549)+Settings!$B$31),K549+(Settings!$B$33-L549))</f>
        <v>3732.2905700674373</v>
      </c>
      <c r="N549" s="14">
        <f t="shared" si="109"/>
        <v>3738.3105700674373</v>
      </c>
      <c r="O549" s="14">
        <f t="shared" si="110"/>
        <v>18.511956665743128</v>
      </c>
      <c r="P549" s="14">
        <f t="shared" si="111"/>
        <v>0</v>
      </c>
      <c r="Q549" s="14">
        <f t="shared" si="112"/>
        <v>0</v>
      </c>
      <c r="R549" s="14">
        <f t="shared" si="113"/>
        <v>0</v>
      </c>
      <c r="S549" s="14">
        <f t="shared" si="114"/>
        <v>0</v>
      </c>
      <c r="T549" t="str">
        <f>IF(MOD(C549-Settings!$B$32,Settings!$B$33)&lt;Settings!$B$30,"Up","Down")</f>
        <v>Up</v>
      </c>
      <c r="U549" s="15">
        <f>IF(OR(I549&gt;Settings!$B$30,O549&gt;Settings!$B$37),0,1)</f>
        <v>1</v>
      </c>
      <c r="V549" s="15">
        <f>IF(AND(U549=1,O549&lt;=Settings!$B$36),1,0)</f>
        <v>1</v>
      </c>
    </row>
    <row r="550" spans="1:22" x14ac:dyDescent="0.25">
      <c r="A550">
        <v>5</v>
      </c>
      <c r="B550">
        <v>65</v>
      </c>
      <c r="C550" s="13">
        <f>Arrivals!F550</f>
        <v>3790.5685091387122</v>
      </c>
      <c r="D550" s="13">
        <f>Arrivals!J550</f>
        <v>6.1955463911064097</v>
      </c>
      <c r="E550" s="14">
        <f t="shared" si="115"/>
        <v>3732.2905700674373</v>
      </c>
      <c r="F550" s="14">
        <f t="shared" si="106"/>
        <v>3790.5685091387122</v>
      </c>
      <c r="G550" s="14">
        <f t="shared" si="107"/>
        <v>3796.7640555298185</v>
      </c>
      <c r="H550" s="13">
        <f>Arrivals!L550</f>
        <v>75</v>
      </c>
      <c r="I550" s="14">
        <f>H550*8/Settings!$B$28+Settings!$B$29</f>
        <v>6.02</v>
      </c>
      <c r="J550" s="14">
        <f t="shared" si="116"/>
        <v>3738.3105700674373</v>
      </c>
      <c r="K550" s="14">
        <f t="shared" si="108"/>
        <v>3796.7640555298185</v>
      </c>
      <c r="L550" s="14">
        <f>MOD(K550-Settings!$B$32,Settings!$B$33)</f>
        <v>196.76405552981851</v>
      </c>
      <c r="M550" s="14">
        <f>IF(L550&lt;Settings!$B$30,IF(Settings!$B$30-L550&gt;=I550,K550,K550+(Settings!$B$30-L550)+Settings!$B$31),K550+(Settings!$B$33-L550))</f>
        <v>3796.7640555298185</v>
      </c>
      <c r="N550" s="14">
        <f t="shared" si="109"/>
        <v>3802.7840555298185</v>
      </c>
      <c r="O550" s="14">
        <f t="shared" si="110"/>
        <v>12.215546391106272</v>
      </c>
      <c r="P550" s="14">
        <f t="shared" si="111"/>
        <v>0</v>
      </c>
      <c r="Q550" s="14">
        <f t="shared" si="112"/>
        <v>0</v>
      </c>
      <c r="R550" s="14">
        <f t="shared" si="113"/>
        <v>0</v>
      </c>
      <c r="S550" s="14">
        <f t="shared" si="114"/>
        <v>0</v>
      </c>
      <c r="T550" t="str">
        <f>IF(MOD(C550-Settings!$B$32,Settings!$B$33)&lt;Settings!$B$30,"Up","Down")</f>
        <v>Up</v>
      </c>
      <c r="U550" s="15">
        <f>IF(OR(I550&gt;Settings!$B$30,O550&gt;Settings!$B$37),0,1)</f>
        <v>1</v>
      </c>
      <c r="V550" s="15">
        <f>IF(AND(U550=1,O550&lt;=Settings!$B$36),1,0)</f>
        <v>1</v>
      </c>
    </row>
    <row r="551" spans="1:22" x14ac:dyDescent="0.25">
      <c r="A551">
        <v>5</v>
      </c>
      <c r="B551">
        <v>66</v>
      </c>
      <c r="C551" s="13">
        <f>Arrivals!F551</f>
        <v>4010.475875436116</v>
      </c>
      <c r="D551" s="13">
        <f>Arrivals!J551</f>
        <v>19.87018913894736</v>
      </c>
      <c r="E551" s="14">
        <f t="shared" ref="E551:E582" si="117">G550</f>
        <v>3796.7640555298185</v>
      </c>
      <c r="F551" s="14">
        <f t="shared" si="106"/>
        <v>4010.475875436116</v>
      </c>
      <c r="G551" s="14">
        <f t="shared" si="107"/>
        <v>4030.3460645750633</v>
      </c>
      <c r="H551" s="13">
        <f>Arrivals!L551</f>
        <v>75</v>
      </c>
      <c r="I551" s="14">
        <f>H551*8/Settings!$B$28+Settings!$B$29</f>
        <v>6.02</v>
      </c>
      <c r="J551" s="14">
        <f t="shared" ref="J551:J582" si="118">N550</f>
        <v>3802.7840555298185</v>
      </c>
      <c r="K551" s="14">
        <f t="shared" si="108"/>
        <v>4030.3460645750633</v>
      </c>
      <c r="L551" s="14">
        <f>MOD(K551-Settings!$B$32,Settings!$B$33)</f>
        <v>430.34606457506334</v>
      </c>
      <c r="M551" s="14">
        <f>IF(L551&lt;Settings!$B$30,IF(Settings!$B$30-L551&gt;=I551,K551,K551+(Settings!$B$30-L551)+Settings!$B$31),K551+(Settings!$B$33-L551))</f>
        <v>4030.3460645750633</v>
      </c>
      <c r="N551" s="14">
        <f t="shared" si="109"/>
        <v>4036.3660645750633</v>
      </c>
      <c r="O551" s="14">
        <f t="shared" si="110"/>
        <v>25.890189138947335</v>
      </c>
      <c r="P551" s="14">
        <f t="shared" si="111"/>
        <v>0</v>
      </c>
      <c r="Q551" s="14">
        <f t="shared" si="112"/>
        <v>0</v>
      </c>
      <c r="R551" s="14">
        <f t="shared" si="113"/>
        <v>0</v>
      </c>
      <c r="S551" s="14">
        <f t="shared" si="114"/>
        <v>0</v>
      </c>
      <c r="T551" t="str">
        <f>IF(MOD(C551-Settings!$B$32,Settings!$B$33)&lt;Settings!$B$30,"Up","Down")</f>
        <v>Up</v>
      </c>
      <c r="U551" s="15">
        <f>IF(OR(I551&gt;Settings!$B$30,O551&gt;Settings!$B$37),0,1)</f>
        <v>1</v>
      </c>
      <c r="V551" s="15">
        <f>IF(AND(U551=1,O551&lt;=Settings!$B$36),1,0)</f>
        <v>1</v>
      </c>
    </row>
    <row r="552" spans="1:22" x14ac:dyDescent="0.25">
      <c r="A552">
        <v>5</v>
      </c>
      <c r="B552">
        <v>67</v>
      </c>
      <c r="C552" s="13">
        <f>Arrivals!F552</f>
        <v>4087.6133646399712</v>
      </c>
      <c r="D552" s="13">
        <f>Arrivals!J552</f>
        <v>0.51097038214118962</v>
      </c>
      <c r="E552" s="14">
        <f t="shared" si="117"/>
        <v>4030.3460645750633</v>
      </c>
      <c r="F552" s="14">
        <f t="shared" si="106"/>
        <v>4087.6133646399712</v>
      </c>
      <c r="G552" s="14">
        <f t="shared" si="107"/>
        <v>4088.1243350221125</v>
      </c>
      <c r="H552" s="13">
        <f>Arrivals!L552</f>
        <v>75</v>
      </c>
      <c r="I552" s="14">
        <f>H552*8/Settings!$B$28+Settings!$B$29</f>
        <v>6.02</v>
      </c>
      <c r="J552" s="14">
        <f t="shared" si="118"/>
        <v>4036.3660645750633</v>
      </c>
      <c r="K552" s="14">
        <f t="shared" si="108"/>
        <v>4088.1243350221125</v>
      </c>
      <c r="L552" s="14">
        <f>MOD(K552-Settings!$B$32,Settings!$B$33)</f>
        <v>488.12433502211252</v>
      </c>
      <c r="M552" s="14">
        <f>IF(L552&lt;Settings!$B$30,IF(Settings!$B$30-L552&gt;=I552,K552,K552+(Settings!$B$30-L552)+Settings!$B$31),K552+(Settings!$B$33-L552))</f>
        <v>4088.1243350221125</v>
      </c>
      <c r="N552" s="14">
        <f t="shared" si="109"/>
        <v>4094.1443350221125</v>
      </c>
      <c r="O552" s="14">
        <f t="shared" si="110"/>
        <v>6.5309703821412768</v>
      </c>
      <c r="P552" s="14">
        <f t="shared" si="111"/>
        <v>0</v>
      </c>
      <c r="Q552" s="14">
        <f t="shared" si="112"/>
        <v>0</v>
      </c>
      <c r="R552" s="14">
        <f t="shared" si="113"/>
        <v>0</v>
      </c>
      <c r="S552" s="14">
        <f t="shared" si="114"/>
        <v>0</v>
      </c>
      <c r="T552" t="str">
        <f>IF(MOD(C552-Settings!$B$32,Settings!$B$33)&lt;Settings!$B$30,"Up","Down")</f>
        <v>Up</v>
      </c>
      <c r="U552" s="15">
        <f>IF(OR(I552&gt;Settings!$B$30,O552&gt;Settings!$B$37),0,1)</f>
        <v>1</v>
      </c>
      <c r="V552" s="15">
        <f>IF(AND(U552=1,O552&lt;=Settings!$B$36),1,0)</f>
        <v>1</v>
      </c>
    </row>
    <row r="553" spans="1:22" x14ac:dyDescent="0.25">
      <c r="A553">
        <v>5</v>
      </c>
      <c r="B553">
        <v>68</v>
      </c>
      <c r="C553" s="13">
        <f>Arrivals!F553</f>
        <v>4103.9170303243145</v>
      </c>
      <c r="D553" s="13">
        <f>Arrivals!J553</f>
        <v>12.059588646442409</v>
      </c>
      <c r="E553" s="14">
        <f t="shared" si="117"/>
        <v>4088.1243350221125</v>
      </c>
      <c r="F553" s="14">
        <f t="shared" si="106"/>
        <v>4103.9170303243145</v>
      </c>
      <c r="G553" s="14">
        <f t="shared" si="107"/>
        <v>4115.976618970757</v>
      </c>
      <c r="H553" s="13">
        <f>Arrivals!L553</f>
        <v>75</v>
      </c>
      <c r="I553" s="14">
        <f>H553*8/Settings!$B$28+Settings!$B$29</f>
        <v>6.02</v>
      </c>
      <c r="J553" s="14">
        <f t="shared" si="118"/>
        <v>4094.1443350221125</v>
      </c>
      <c r="K553" s="14">
        <f t="shared" si="108"/>
        <v>4115.976618970757</v>
      </c>
      <c r="L553" s="14">
        <f>MOD(K553-Settings!$B$32,Settings!$B$33)</f>
        <v>515.97661897075704</v>
      </c>
      <c r="M553" s="14">
        <f>IF(L553&lt;Settings!$B$30,IF(Settings!$B$30-L553&gt;=I553,K553,K553+(Settings!$B$30-L553)+Settings!$B$31),K553+(Settings!$B$33-L553))</f>
        <v>4115.976618970757</v>
      </c>
      <c r="N553" s="14">
        <f t="shared" si="109"/>
        <v>4121.9966189707575</v>
      </c>
      <c r="O553" s="14">
        <f t="shared" si="110"/>
        <v>18.079588646442971</v>
      </c>
      <c r="P553" s="14">
        <f t="shared" si="111"/>
        <v>0</v>
      </c>
      <c r="Q553" s="14">
        <f t="shared" si="112"/>
        <v>0</v>
      </c>
      <c r="R553" s="14">
        <f t="shared" si="113"/>
        <v>0</v>
      </c>
      <c r="S553" s="14">
        <f t="shared" si="114"/>
        <v>0</v>
      </c>
      <c r="T553" t="str">
        <f>IF(MOD(C553-Settings!$B$32,Settings!$B$33)&lt;Settings!$B$30,"Up","Down")</f>
        <v>Up</v>
      </c>
      <c r="U553" s="15">
        <f>IF(OR(I553&gt;Settings!$B$30,O553&gt;Settings!$B$37),0,1)</f>
        <v>1</v>
      </c>
      <c r="V553" s="15">
        <f>IF(AND(U553=1,O553&lt;=Settings!$B$36),1,0)</f>
        <v>1</v>
      </c>
    </row>
    <row r="554" spans="1:22" x14ac:dyDescent="0.25">
      <c r="A554">
        <v>5</v>
      </c>
      <c r="B554">
        <v>69</v>
      </c>
      <c r="C554" s="13">
        <f>Arrivals!F554</f>
        <v>4105.6879773010978</v>
      </c>
      <c r="D554" s="13">
        <f>Arrivals!J554</f>
        <v>13.558565736046326</v>
      </c>
      <c r="E554" s="14">
        <f t="shared" si="117"/>
        <v>4115.976618970757</v>
      </c>
      <c r="F554" s="14">
        <f t="shared" si="106"/>
        <v>4115.976618970757</v>
      </c>
      <c r="G554" s="14">
        <f t="shared" si="107"/>
        <v>4129.5351847068032</v>
      </c>
      <c r="H554" s="13">
        <f>Arrivals!L554</f>
        <v>75</v>
      </c>
      <c r="I554" s="14">
        <f>H554*8/Settings!$B$28+Settings!$B$29</f>
        <v>6.02</v>
      </c>
      <c r="J554" s="14">
        <f t="shared" si="118"/>
        <v>4121.9966189707575</v>
      </c>
      <c r="K554" s="14">
        <f t="shared" si="108"/>
        <v>4129.5351847068032</v>
      </c>
      <c r="L554" s="14">
        <f>MOD(K554-Settings!$B$32,Settings!$B$33)</f>
        <v>529.53518470680319</v>
      </c>
      <c r="M554" s="14">
        <f>IF(L554&lt;Settings!$B$30,IF(Settings!$B$30-L554&gt;=I554,K554,K554+(Settings!$B$30-L554)+Settings!$B$31),K554+(Settings!$B$33-L554))</f>
        <v>4129.5351847068032</v>
      </c>
      <c r="N554" s="14">
        <f t="shared" si="109"/>
        <v>4135.5551847068036</v>
      </c>
      <c r="O554" s="14">
        <f t="shared" si="110"/>
        <v>29.867207405705813</v>
      </c>
      <c r="P554" s="14">
        <f t="shared" si="111"/>
        <v>10.288641669659228</v>
      </c>
      <c r="Q554" s="14">
        <f t="shared" si="112"/>
        <v>0</v>
      </c>
      <c r="R554" s="14">
        <f t="shared" si="113"/>
        <v>0</v>
      </c>
      <c r="S554" s="14">
        <f t="shared" si="114"/>
        <v>10.288641669659228</v>
      </c>
      <c r="T554" t="str">
        <f>IF(MOD(C554-Settings!$B$32,Settings!$B$33)&lt;Settings!$B$30,"Up","Down")</f>
        <v>Up</v>
      </c>
      <c r="U554" s="15">
        <f>IF(OR(I554&gt;Settings!$B$30,O554&gt;Settings!$B$37),0,1)</f>
        <v>1</v>
      </c>
      <c r="V554" s="15">
        <f>IF(AND(U554=1,O554&lt;=Settings!$B$36),1,0)</f>
        <v>1</v>
      </c>
    </row>
    <row r="555" spans="1:22" x14ac:dyDescent="0.25">
      <c r="A555">
        <v>5</v>
      </c>
      <c r="B555">
        <v>70</v>
      </c>
      <c r="C555" s="13">
        <f>Arrivals!F555</f>
        <v>4209.3442624218924</v>
      </c>
      <c r="D555" s="13">
        <f>Arrivals!J555</f>
        <v>1.6864556096696945</v>
      </c>
      <c r="E555" s="14">
        <f t="shared" si="117"/>
        <v>4129.5351847068032</v>
      </c>
      <c r="F555" s="14">
        <f t="shared" si="106"/>
        <v>4209.3442624218924</v>
      </c>
      <c r="G555" s="14">
        <f t="shared" si="107"/>
        <v>4211.0307180315622</v>
      </c>
      <c r="H555" s="13">
        <f>Arrivals!L555</f>
        <v>75</v>
      </c>
      <c r="I555" s="14">
        <f>H555*8/Settings!$B$28+Settings!$B$29</f>
        <v>6.02</v>
      </c>
      <c r="J555" s="14">
        <f t="shared" si="118"/>
        <v>4135.5551847068036</v>
      </c>
      <c r="K555" s="14">
        <f t="shared" si="108"/>
        <v>4211.0307180315622</v>
      </c>
      <c r="L555" s="14">
        <f>MOD(K555-Settings!$B$32,Settings!$B$33)</f>
        <v>611.03071803156217</v>
      </c>
      <c r="M555" s="14">
        <f>IF(L555&lt;Settings!$B$30,IF(Settings!$B$30-L555&gt;=I555,K555,K555+(Settings!$B$30-L555)+Settings!$B$31),K555+(Settings!$B$33-L555))</f>
        <v>4320</v>
      </c>
      <c r="N555" s="14">
        <f t="shared" si="109"/>
        <v>4326.0200000000004</v>
      </c>
      <c r="O555" s="14">
        <f t="shared" si="110"/>
        <v>116.67573757810806</v>
      </c>
      <c r="P555" s="14">
        <f t="shared" si="111"/>
        <v>0</v>
      </c>
      <c r="Q555" s="14">
        <f t="shared" si="112"/>
        <v>0</v>
      </c>
      <c r="R555" s="14">
        <f t="shared" si="113"/>
        <v>108.96928196843783</v>
      </c>
      <c r="S555" s="14">
        <f t="shared" si="114"/>
        <v>108.96928196843783</v>
      </c>
      <c r="T555" t="str">
        <f>IF(MOD(C555-Settings!$B$32,Settings!$B$33)&lt;Settings!$B$30,"Up","Down")</f>
        <v>Down</v>
      </c>
      <c r="U555" s="15">
        <f>IF(OR(I555&gt;Settings!$B$30,O555&gt;Settings!$B$37),0,1)</f>
        <v>1</v>
      </c>
      <c r="V555" s="15">
        <f>IF(AND(U555=1,O555&lt;=Settings!$B$36),1,0)</f>
        <v>1</v>
      </c>
    </row>
    <row r="556" spans="1:22" x14ac:dyDescent="0.25">
      <c r="A556">
        <v>5</v>
      </c>
      <c r="B556">
        <v>71</v>
      </c>
      <c r="C556" s="13">
        <f>Arrivals!F556</f>
        <v>4225.4516159261475</v>
      </c>
      <c r="D556" s="13">
        <f>Arrivals!J556</f>
        <v>9.7008088113016289</v>
      </c>
      <c r="E556" s="14">
        <f t="shared" si="117"/>
        <v>4211.0307180315622</v>
      </c>
      <c r="F556" s="14">
        <f t="shared" si="106"/>
        <v>4225.4516159261475</v>
      </c>
      <c r="G556" s="14">
        <f t="shared" si="107"/>
        <v>4235.1524247374491</v>
      </c>
      <c r="H556" s="13">
        <f>Arrivals!L556</f>
        <v>75</v>
      </c>
      <c r="I556" s="14">
        <f>H556*8/Settings!$B$28+Settings!$B$29</f>
        <v>6.02</v>
      </c>
      <c r="J556" s="14">
        <f t="shared" si="118"/>
        <v>4326.0200000000004</v>
      </c>
      <c r="K556" s="14">
        <f t="shared" si="108"/>
        <v>4326.0200000000004</v>
      </c>
      <c r="L556" s="14">
        <f>MOD(K556-Settings!$B$32,Settings!$B$33)</f>
        <v>6.0200000000004366</v>
      </c>
      <c r="M556" s="14">
        <f>IF(L556&lt;Settings!$B$30,IF(Settings!$B$30-L556&gt;=I556,K556,K556+(Settings!$B$30-L556)+Settings!$B$31),K556+(Settings!$B$33-L556))</f>
        <v>4326.0200000000004</v>
      </c>
      <c r="N556" s="14">
        <f t="shared" si="109"/>
        <v>4332.0400000000009</v>
      </c>
      <c r="O556" s="14">
        <f t="shared" si="110"/>
        <v>106.58838407385338</v>
      </c>
      <c r="P556" s="14">
        <f t="shared" si="111"/>
        <v>0</v>
      </c>
      <c r="Q556" s="14">
        <f t="shared" si="112"/>
        <v>90.867575262551327</v>
      </c>
      <c r="R556" s="14">
        <f t="shared" si="113"/>
        <v>0</v>
      </c>
      <c r="S556" s="14">
        <f t="shared" si="114"/>
        <v>90.867575262551327</v>
      </c>
      <c r="T556" t="str">
        <f>IF(MOD(C556-Settings!$B$32,Settings!$B$33)&lt;Settings!$B$30,"Up","Down")</f>
        <v>Down</v>
      </c>
      <c r="U556" s="15">
        <f>IF(OR(I556&gt;Settings!$B$30,O556&gt;Settings!$B$37),0,1)</f>
        <v>1</v>
      </c>
      <c r="V556" s="15">
        <f>IF(AND(U556=1,O556&lt;=Settings!$B$36),1,0)</f>
        <v>1</v>
      </c>
    </row>
    <row r="557" spans="1:22" x14ac:dyDescent="0.25">
      <c r="A557">
        <v>5</v>
      </c>
      <c r="B557">
        <v>72</v>
      </c>
      <c r="C557" s="13">
        <f>Arrivals!F557</f>
        <v>4228.810454691401</v>
      </c>
      <c r="D557" s="13">
        <f>Arrivals!J557</f>
        <v>4.3426139884520474</v>
      </c>
      <c r="E557" s="14">
        <f t="shared" si="117"/>
        <v>4235.1524247374491</v>
      </c>
      <c r="F557" s="14">
        <f t="shared" si="106"/>
        <v>4235.1524247374491</v>
      </c>
      <c r="G557" s="14">
        <f t="shared" si="107"/>
        <v>4239.4950387259014</v>
      </c>
      <c r="H557" s="13">
        <f>Arrivals!L557</f>
        <v>75</v>
      </c>
      <c r="I557" s="14">
        <f>H557*8/Settings!$B$28+Settings!$B$29</f>
        <v>6.02</v>
      </c>
      <c r="J557" s="14">
        <f t="shared" si="118"/>
        <v>4332.0400000000009</v>
      </c>
      <c r="K557" s="14">
        <f t="shared" si="108"/>
        <v>4332.0400000000009</v>
      </c>
      <c r="L557" s="14">
        <f>MOD(K557-Settings!$B$32,Settings!$B$33)</f>
        <v>12.040000000000873</v>
      </c>
      <c r="M557" s="14">
        <f>IF(L557&lt;Settings!$B$30,IF(Settings!$B$30-L557&gt;=I557,K557,K557+(Settings!$B$30-L557)+Settings!$B$31),K557+(Settings!$B$33-L557))</f>
        <v>4332.0400000000009</v>
      </c>
      <c r="N557" s="14">
        <f t="shared" si="109"/>
        <v>4338.0600000000013</v>
      </c>
      <c r="O557" s="14">
        <f t="shared" si="110"/>
        <v>109.24954530860032</v>
      </c>
      <c r="P557" s="14">
        <f t="shared" si="111"/>
        <v>6.3419700460481181</v>
      </c>
      <c r="Q557" s="14">
        <f t="shared" si="112"/>
        <v>92.544961274099478</v>
      </c>
      <c r="R557" s="14">
        <f t="shared" si="113"/>
        <v>0</v>
      </c>
      <c r="S557" s="14">
        <f t="shared" si="114"/>
        <v>98.886931320147596</v>
      </c>
      <c r="T557" t="str">
        <f>IF(MOD(C557-Settings!$B$32,Settings!$B$33)&lt;Settings!$B$30,"Up","Down")</f>
        <v>Down</v>
      </c>
      <c r="U557" s="15">
        <f>IF(OR(I557&gt;Settings!$B$30,O557&gt;Settings!$B$37),0,1)</f>
        <v>1</v>
      </c>
      <c r="V557" s="15">
        <f>IF(AND(U557=1,O557&lt;=Settings!$B$36),1,0)</f>
        <v>1</v>
      </c>
    </row>
    <row r="558" spans="1:22" x14ac:dyDescent="0.25">
      <c r="A558">
        <v>5</v>
      </c>
      <c r="B558">
        <v>73</v>
      </c>
      <c r="C558" s="13">
        <f>Arrivals!F558</f>
        <v>4229.7888284858664</v>
      </c>
      <c r="D558" s="13">
        <f>Arrivals!J558</f>
        <v>3.1445634941533878</v>
      </c>
      <c r="E558" s="14">
        <f t="shared" si="117"/>
        <v>4239.4950387259014</v>
      </c>
      <c r="F558" s="14">
        <f t="shared" si="106"/>
        <v>4239.4950387259014</v>
      </c>
      <c r="G558" s="14">
        <f t="shared" si="107"/>
        <v>4242.6396022200552</v>
      </c>
      <c r="H558" s="13">
        <f>Arrivals!L558</f>
        <v>75</v>
      </c>
      <c r="I558" s="14">
        <f>H558*8/Settings!$B$28+Settings!$B$29</f>
        <v>6.02</v>
      </c>
      <c r="J558" s="14">
        <f t="shared" si="118"/>
        <v>4338.0600000000013</v>
      </c>
      <c r="K558" s="14">
        <f t="shared" si="108"/>
        <v>4338.0600000000013</v>
      </c>
      <c r="L558" s="14">
        <f>MOD(K558-Settings!$B$32,Settings!$B$33)</f>
        <v>18.06000000000131</v>
      </c>
      <c r="M558" s="14">
        <f>IF(L558&lt;Settings!$B$30,IF(Settings!$B$30-L558&gt;=I558,K558,K558+(Settings!$B$30-L558)+Settings!$B$31),K558+(Settings!$B$33-L558))</f>
        <v>4338.0600000000013</v>
      </c>
      <c r="N558" s="14">
        <f t="shared" si="109"/>
        <v>4344.0800000000017</v>
      </c>
      <c r="O558" s="14">
        <f t="shared" si="110"/>
        <v>114.29117151413539</v>
      </c>
      <c r="P558" s="14">
        <f t="shared" si="111"/>
        <v>9.7062102400350341</v>
      </c>
      <c r="Q558" s="14">
        <f t="shared" si="112"/>
        <v>95.420397779946143</v>
      </c>
      <c r="R558" s="14">
        <f t="shared" si="113"/>
        <v>0</v>
      </c>
      <c r="S558" s="14">
        <f t="shared" si="114"/>
        <v>105.12660801998118</v>
      </c>
      <c r="T558" t="str">
        <f>IF(MOD(C558-Settings!$B$32,Settings!$B$33)&lt;Settings!$B$30,"Up","Down")</f>
        <v>Down</v>
      </c>
      <c r="U558" s="15">
        <f>IF(OR(I558&gt;Settings!$B$30,O558&gt;Settings!$B$37),0,1)</f>
        <v>1</v>
      </c>
      <c r="V558" s="15">
        <f>IF(AND(U558=1,O558&lt;=Settings!$B$36),1,0)</f>
        <v>1</v>
      </c>
    </row>
    <row r="559" spans="1:22" x14ac:dyDescent="0.25">
      <c r="A559">
        <v>5</v>
      </c>
      <c r="B559">
        <v>74</v>
      </c>
      <c r="C559" s="13">
        <f>Arrivals!F559</f>
        <v>4338.4339246636509</v>
      </c>
      <c r="D559" s="13">
        <f>Arrivals!J559</f>
        <v>6.8622927243328142</v>
      </c>
      <c r="E559" s="14">
        <f t="shared" si="117"/>
        <v>4242.6396022200552</v>
      </c>
      <c r="F559" s="14">
        <f t="shared" si="106"/>
        <v>4338.4339246636509</v>
      </c>
      <c r="G559" s="14">
        <f t="shared" si="107"/>
        <v>4345.2962173879841</v>
      </c>
      <c r="H559" s="13">
        <f>Arrivals!L559</f>
        <v>75</v>
      </c>
      <c r="I559" s="14">
        <f>H559*8/Settings!$B$28+Settings!$B$29</f>
        <v>6.02</v>
      </c>
      <c r="J559" s="14">
        <f t="shared" si="118"/>
        <v>4344.0800000000017</v>
      </c>
      <c r="K559" s="14">
        <f t="shared" si="108"/>
        <v>4345.2962173879841</v>
      </c>
      <c r="L559" s="14">
        <f>MOD(K559-Settings!$B$32,Settings!$B$33)</f>
        <v>25.296217387984143</v>
      </c>
      <c r="M559" s="14">
        <f>IF(L559&lt;Settings!$B$30,IF(Settings!$B$30-L559&gt;=I559,K559,K559+(Settings!$B$30-L559)+Settings!$B$31),K559+(Settings!$B$33-L559))</f>
        <v>4345.2962173879841</v>
      </c>
      <c r="N559" s="14">
        <f t="shared" si="109"/>
        <v>4351.3162173879846</v>
      </c>
      <c r="O559" s="14">
        <f t="shared" si="110"/>
        <v>12.882292724333638</v>
      </c>
      <c r="P559" s="14">
        <f t="shared" si="111"/>
        <v>0</v>
      </c>
      <c r="Q559" s="14">
        <f t="shared" si="112"/>
        <v>0</v>
      </c>
      <c r="R559" s="14">
        <f t="shared" si="113"/>
        <v>0</v>
      </c>
      <c r="S559" s="14">
        <f t="shared" si="114"/>
        <v>0</v>
      </c>
      <c r="T559" t="str">
        <f>IF(MOD(C559-Settings!$B$32,Settings!$B$33)&lt;Settings!$B$30,"Up","Down")</f>
        <v>Up</v>
      </c>
      <c r="U559" s="15">
        <f>IF(OR(I559&gt;Settings!$B$30,O559&gt;Settings!$B$37),0,1)</f>
        <v>1</v>
      </c>
      <c r="V559" s="15">
        <f>IF(AND(U559=1,O559&lt;=Settings!$B$36),1,0)</f>
        <v>1</v>
      </c>
    </row>
    <row r="560" spans="1:22" x14ac:dyDescent="0.25">
      <c r="A560">
        <v>5</v>
      </c>
      <c r="B560">
        <v>75</v>
      </c>
      <c r="C560" s="13">
        <f>Arrivals!F560</f>
        <v>4383.9214876039232</v>
      </c>
      <c r="D560" s="13">
        <f>Arrivals!J560</f>
        <v>23.160565652432481</v>
      </c>
      <c r="E560" s="14">
        <f t="shared" si="117"/>
        <v>4345.2962173879841</v>
      </c>
      <c r="F560" s="14">
        <f t="shared" si="106"/>
        <v>4383.9214876039232</v>
      </c>
      <c r="G560" s="14">
        <f t="shared" si="107"/>
        <v>4407.0820532563557</v>
      </c>
      <c r="H560" s="13">
        <f>Arrivals!L560</f>
        <v>75</v>
      </c>
      <c r="I560" s="14">
        <f>H560*8/Settings!$B$28+Settings!$B$29</f>
        <v>6.02</v>
      </c>
      <c r="J560" s="14">
        <f t="shared" si="118"/>
        <v>4351.3162173879846</v>
      </c>
      <c r="K560" s="14">
        <f t="shared" si="108"/>
        <v>4407.0820532563557</v>
      </c>
      <c r="L560" s="14">
        <f>MOD(K560-Settings!$B$32,Settings!$B$33)</f>
        <v>87.082053256355721</v>
      </c>
      <c r="M560" s="14">
        <f>IF(L560&lt;Settings!$B$30,IF(Settings!$B$30-L560&gt;=I560,K560,K560+(Settings!$B$30-L560)+Settings!$B$31),K560+(Settings!$B$33-L560))</f>
        <v>4407.0820532563557</v>
      </c>
      <c r="N560" s="14">
        <f t="shared" si="109"/>
        <v>4413.1020532563562</v>
      </c>
      <c r="O560" s="14">
        <f t="shared" si="110"/>
        <v>29.180565652432961</v>
      </c>
      <c r="P560" s="14">
        <f t="shared" si="111"/>
        <v>0</v>
      </c>
      <c r="Q560" s="14">
        <f t="shared" si="112"/>
        <v>0</v>
      </c>
      <c r="R560" s="14">
        <f t="shared" si="113"/>
        <v>0</v>
      </c>
      <c r="S560" s="14">
        <f t="shared" si="114"/>
        <v>0</v>
      </c>
      <c r="T560" t="str">
        <f>IF(MOD(C560-Settings!$B$32,Settings!$B$33)&lt;Settings!$B$30,"Up","Down")</f>
        <v>Up</v>
      </c>
      <c r="U560" s="15">
        <f>IF(OR(I560&gt;Settings!$B$30,O560&gt;Settings!$B$37),0,1)</f>
        <v>1</v>
      </c>
      <c r="V560" s="15">
        <f>IF(AND(U560=1,O560&lt;=Settings!$B$36),1,0)</f>
        <v>1</v>
      </c>
    </row>
    <row r="561" spans="1:22" x14ac:dyDescent="0.25">
      <c r="A561">
        <v>5</v>
      </c>
      <c r="B561">
        <v>76</v>
      </c>
      <c r="C561" s="13">
        <f>Arrivals!F561</f>
        <v>4396.3552063643147</v>
      </c>
      <c r="D561" s="13">
        <f>Arrivals!J561</f>
        <v>11.275267283626663</v>
      </c>
      <c r="E561" s="14">
        <f t="shared" si="117"/>
        <v>4407.0820532563557</v>
      </c>
      <c r="F561" s="14">
        <f t="shared" si="106"/>
        <v>4407.0820532563557</v>
      </c>
      <c r="G561" s="14">
        <f t="shared" si="107"/>
        <v>4418.3573205399825</v>
      </c>
      <c r="H561" s="13">
        <f>Arrivals!L561</f>
        <v>75</v>
      </c>
      <c r="I561" s="14">
        <f>H561*8/Settings!$B$28+Settings!$B$29</f>
        <v>6.02</v>
      </c>
      <c r="J561" s="14">
        <f t="shared" si="118"/>
        <v>4413.1020532563562</v>
      </c>
      <c r="K561" s="14">
        <f t="shared" si="108"/>
        <v>4418.3573205399825</v>
      </c>
      <c r="L561" s="14">
        <f>MOD(K561-Settings!$B$32,Settings!$B$33)</f>
        <v>98.357320539982538</v>
      </c>
      <c r="M561" s="14">
        <f>IF(L561&lt;Settings!$B$30,IF(Settings!$B$30-L561&gt;=I561,K561,K561+(Settings!$B$30-L561)+Settings!$B$31),K561+(Settings!$B$33-L561))</f>
        <v>4418.3573205399825</v>
      </c>
      <c r="N561" s="14">
        <f t="shared" si="109"/>
        <v>4424.377320539983</v>
      </c>
      <c r="O561" s="14">
        <f t="shared" si="110"/>
        <v>28.022114175668321</v>
      </c>
      <c r="P561" s="14">
        <f t="shared" si="111"/>
        <v>10.726846892041067</v>
      </c>
      <c r="Q561" s="14">
        <f t="shared" si="112"/>
        <v>0</v>
      </c>
      <c r="R561" s="14">
        <f t="shared" si="113"/>
        <v>0</v>
      </c>
      <c r="S561" s="14">
        <f t="shared" si="114"/>
        <v>10.726846892041067</v>
      </c>
      <c r="T561" t="str">
        <f>IF(MOD(C561-Settings!$B$32,Settings!$B$33)&lt;Settings!$B$30,"Up","Down")</f>
        <v>Up</v>
      </c>
      <c r="U561" s="15">
        <f>IF(OR(I561&gt;Settings!$B$30,O561&gt;Settings!$B$37),0,1)</f>
        <v>1</v>
      </c>
      <c r="V561" s="15">
        <f>IF(AND(U561=1,O561&lt;=Settings!$B$36),1,0)</f>
        <v>1</v>
      </c>
    </row>
    <row r="562" spans="1:22" x14ac:dyDescent="0.25">
      <c r="A562">
        <v>5</v>
      </c>
      <c r="B562">
        <v>77</v>
      </c>
      <c r="C562" s="13">
        <f>Arrivals!F562</f>
        <v>4469.1361922466649</v>
      </c>
      <c r="D562" s="13">
        <f>Arrivals!J562</f>
        <v>1.645778279229698</v>
      </c>
      <c r="E562" s="14">
        <f t="shared" si="117"/>
        <v>4418.3573205399825</v>
      </c>
      <c r="F562" s="14">
        <f t="shared" si="106"/>
        <v>4469.1361922466649</v>
      </c>
      <c r="G562" s="14">
        <f t="shared" si="107"/>
        <v>4470.7819705258944</v>
      </c>
      <c r="H562" s="13">
        <f>Arrivals!L562</f>
        <v>75</v>
      </c>
      <c r="I562" s="14">
        <f>H562*8/Settings!$B$28+Settings!$B$29</f>
        <v>6.02</v>
      </c>
      <c r="J562" s="14">
        <f t="shared" si="118"/>
        <v>4424.377320539983</v>
      </c>
      <c r="K562" s="14">
        <f t="shared" si="108"/>
        <v>4470.7819705258944</v>
      </c>
      <c r="L562" s="14">
        <f>MOD(K562-Settings!$B$32,Settings!$B$33)</f>
        <v>150.78197052589439</v>
      </c>
      <c r="M562" s="14">
        <f>IF(L562&lt;Settings!$B$30,IF(Settings!$B$30-L562&gt;=I562,K562,K562+(Settings!$B$30-L562)+Settings!$B$31),K562+(Settings!$B$33-L562))</f>
        <v>4470.7819705258944</v>
      </c>
      <c r="N562" s="14">
        <f t="shared" si="109"/>
        <v>4476.8019705258948</v>
      </c>
      <c r="O562" s="14">
        <f t="shared" si="110"/>
        <v>7.6657782792299258</v>
      </c>
      <c r="P562" s="14">
        <f t="shared" si="111"/>
        <v>0</v>
      </c>
      <c r="Q562" s="14">
        <f t="shared" si="112"/>
        <v>0</v>
      </c>
      <c r="R562" s="14">
        <f t="shared" si="113"/>
        <v>0</v>
      </c>
      <c r="S562" s="14">
        <f t="shared" si="114"/>
        <v>0</v>
      </c>
      <c r="T562" t="str">
        <f>IF(MOD(C562-Settings!$B$32,Settings!$B$33)&lt;Settings!$B$30,"Up","Down")</f>
        <v>Up</v>
      </c>
      <c r="U562" s="15">
        <f>IF(OR(I562&gt;Settings!$B$30,O562&gt;Settings!$B$37),0,1)</f>
        <v>1</v>
      </c>
      <c r="V562" s="15">
        <f>IF(AND(U562=1,O562&lt;=Settings!$B$36),1,0)</f>
        <v>1</v>
      </c>
    </row>
    <row r="563" spans="1:22" x14ac:dyDescent="0.25">
      <c r="A563">
        <v>5</v>
      </c>
      <c r="B563">
        <v>78</v>
      </c>
      <c r="C563" s="13">
        <f>Arrivals!F563</f>
        <v>4489.9653464030398</v>
      </c>
      <c r="D563" s="13">
        <f>Arrivals!J563</f>
        <v>41.305045883919313</v>
      </c>
      <c r="E563" s="14">
        <f t="shared" si="117"/>
        <v>4470.7819705258944</v>
      </c>
      <c r="F563" s="14">
        <f t="shared" si="106"/>
        <v>4489.9653464030398</v>
      </c>
      <c r="G563" s="14">
        <f t="shared" si="107"/>
        <v>4531.2703922869587</v>
      </c>
      <c r="H563" s="13">
        <f>Arrivals!L563</f>
        <v>75</v>
      </c>
      <c r="I563" s="14">
        <f>H563*8/Settings!$B$28+Settings!$B$29</f>
        <v>6.02</v>
      </c>
      <c r="J563" s="14">
        <f t="shared" si="118"/>
        <v>4476.8019705258948</v>
      </c>
      <c r="K563" s="14">
        <f t="shared" si="108"/>
        <v>4531.2703922869587</v>
      </c>
      <c r="L563" s="14">
        <f>MOD(K563-Settings!$B$32,Settings!$B$33)</f>
        <v>211.27039228695867</v>
      </c>
      <c r="M563" s="14">
        <f>IF(L563&lt;Settings!$B$30,IF(Settings!$B$30-L563&gt;=I563,K563,K563+(Settings!$B$30-L563)+Settings!$B$31),K563+(Settings!$B$33-L563))</f>
        <v>4531.2703922869587</v>
      </c>
      <c r="N563" s="14">
        <f t="shared" si="109"/>
        <v>4537.2903922869591</v>
      </c>
      <c r="O563" s="14">
        <f t="shared" si="110"/>
        <v>47.325045883919302</v>
      </c>
      <c r="P563" s="14">
        <f t="shared" si="111"/>
        <v>0</v>
      </c>
      <c r="Q563" s="14">
        <f t="shared" si="112"/>
        <v>0</v>
      </c>
      <c r="R563" s="14">
        <f t="shared" si="113"/>
        <v>0</v>
      </c>
      <c r="S563" s="14">
        <f t="shared" si="114"/>
        <v>0</v>
      </c>
      <c r="T563" t="str">
        <f>IF(MOD(C563-Settings!$B$32,Settings!$B$33)&lt;Settings!$B$30,"Up","Down")</f>
        <v>Up</v>
      </c>
      <c r="U563" s="15">
        <f>IF(OR(I563&gt;Settings!$B$30,O563&gt;Settings!$B$37),0,1)</f>
        <v>1</v>
      </c>
      <c r="V563" s="15">
        <f>IF(AND(U563=1,O563&lt;=Settings!$B$36),1,0)</f>
        <v>1</v>
      </c>
    </row>
    <row r="564" spans="1:22" x14ac:dyDescent="0.25">
      <c r="A564">
        <v>5</v>
      </c>
      <c r="B564">
        <v>79</v>
      </c>
      <c r="C564" s="13">
        <f>Arrivals!F564</f>
        <v>4535.9242141249897</v>
      </c>
      <c r="D564" s="13">
        <f>Arrivals!J564</f>
        <v>2.8659853803463555</v>
      </c>
      <c r="E564" s="14">
        <f t="shared" si="117"/>
        <v>4531.2703922869587</v>
      </c>
      <c r="F564" s="14">
        <f t="shared" si="106"/>
        <v>4535.9242141249897</v>
      </c>
      <c r="G564" s="14">
        <f t="shared" si="107"/>
        <v>4538.7901995053362</v>
      </c>
      <c r="H564" s="13">
        <f>Arrivals!L564</f>
        <v>75</v>
      </c>
      <c r="I564" s="14">
        <f>H564*8/Settings!$B$28+Settings!$B$29</f>
        <v>6.02</v>
      </c>
      <c r="J564" s="14">
        <f t="shared" si="118"/>
        <v>4537.2903922869591</v>
      </c>
      <c r="K564" s="14">
        <f t="shared" si="108"/>
        <v>4538.7901995053362</v>
      </c>
      <c r="L564" s="14">
        <f>MOD(K564-Settings!$B$32,Settings!$B$33)</f>
        <v>218.7901995053362</v>
      </c>
      <c r="M564" s="14">
        <f>IF(L564&lt;Settings!$B$30,IF(Settings!$B$30-L564&gt;=I564,K564,K564+(Settings!$B$30-L564)+Settings!$B$31),K564+(Settings!$B$33-L564))</f>
        <v>4538.7901995053362</v>
      </c>
      <c r="N564" s="14">
        <f t="shared" si="109"/>
        <v>4544.8101995053366</v>
      </c>
      <c r="O564" s="14">
        <f t="shared" si="110"/>
        <v>8.8859853803469377</v>
      </c>
      <c r="P564" s="14">
        <f t="shared" si="111"/>
        <v>0</v>
      </c>
      <c r="Q564" s="14">
        <f t="shared" si="112"/>
        <v>0</v>
      </c>
      <c r="R564" s="14">
        <f t="shared" si="113"/>
        <v>0</v>
      </c>
      <c r="S564" s="14">
        <f t="shared" si="114"/>
        <v>0</v>
      </c>
      <c r="T564" t="str">
        <f>IF(MOD(C564-Settings!$B$32,Settings!$B$33)&lt;Settings!$B$30,"Up","Down")</f>
        <v>Up</v>
      </c>
      <c r="U564" s="15">
        <f>IF(OR(I564&gt;Settings!$B$30,O564&gt;Settings!$B$37),0,1)</f>
        <v>1</v>
      </c>
      <c r="V564" s="15">
        <f>IF(AND(U564=1,O564&lt;=Settings!$B$36),1,0)</f>
        <v>1</v>
      </c>
    </row>
    <row r="565" spans="1:22" x14ac:dyDescent="0.25">
      <c r="A565">
        <v>5</v>
      </c>
      <c r="B565">
        <v>80</v>
      </c>
      <c r="C565" s="13">
        <f>Arrivals!F565</f>
        <v>4633.1349008444122</v>
      </c>
      <c r="D565" s="13">
        <f>Arrivals!J565</f>
        <v>14.291967640198667</v>
      </c>
      <c r="E565" s="14">
        <f t="shared" si="117"/>
        <v>4538.7901995053362</v>
      </c>
      <c r="F565" s="14">
        <f t="shared" si="106"/>
        <v>4633.1349008444122</v>
      </c>
      <c r="G565" s="14">
        <f t="shared" si="107"/>
        <v>4647.4268684846111</v>
      </c>
      <c r="H565" s="13">
        <f>Arrivals!L565</f>
        <v>75</v>
      </c>
      <c r="I565" s="14">
        <f>H565*8/Settings!$B$28+Settings!$B$29</f>
        <v>6.02</v>
      </c>
      <c r="J565" s="14">
        <f t="shared" si="118"/>
        <v>4544.8101995053366</v>
      </c>
      <c r="K565" s="14">
        <f t="shared" si="108"/>
        <v>4647.4268684846111</v>
      </c>
      <c r="L565" s="14">
        <f>MOD(K565-Settings!$B$32,Settings!$B$33)</f>
        <v>327.42686848461108</v>
      </c>
      <c r="M565" s="14">
        <f>IF(L565&lt;Settings!$B$30,IF(Settings!$B$30-L565&gt;=I565,K565,K565+(Settings!$B$30-L565)+Settings!$B$31),K565+(Settings!$B$33-L565))</f>
        <v>4647.4268684846111</v>
      </c>
      <c r="N565" s="14">
        <f t="shared" si="109"/>
        <v>4653.4468684846115</v>
      </c>
      <c r="O565" s="14">
        <f t="shared" si="110"/>
        <v>20.311967640199327</v>
      </c>
      <c r="P565" s="14">
        <f t="shared" si="111"/>
        <v>0</v>
      </c>
      <c r="Q565" s="14">
        <f t="shared" si="112"/>
        <v>0</v>
      </c>
      <c r="R565" s="14">
        <f t="shared" si="113"/>
        <v>0</v>
      </c>
      <c r="S565" s="14">
        <f t="shared" si="114"/>
        <v>0</v>
      </c>
      <c r="T565" t="str">
        <f>IF(MOD(C565-Settings!$B$32,Settings!$B$33)&lt;Settings!$B$30,"Up","Down")</f>
        <v>Up</v>
      </c>
      <c r="U565" s="15">
        <f>IF(OR(I565&gt;Settings!$B$30,O565&gt;Settings!$B$37),0,1)</f>
        <v>1</v>
      </c>
      <c r="V565" s="15">
        <f>IF(AND(U565=1,O565&lt;=Settings!$B$36),1,0)</f>
        <v>1</v>
      </c>
    </row>
    <row r="566" spans="1:22" x14ac:dyDescent="0.25">
      <c r="A566">
        <v>5</v>
      </c>
      <c r="B566">
        <v>81</v>
      </c>
      <c r="C566" s="13">
        <f>Arrivals!F566</f>
        <v>4675.8046607038141</v>
      </c>
      <c r="D566" s="13">
        <f>Arrivals!J566</f>
        <v>0.61465567862958836</v>
      </c>
      <c r="E566" s="14">
        <f t="shared" si="117"/>
        <v>4647.4268684846111</v>
      </c>
      <c r="F566" s="14">
        <f t="shared" si="106"/>
        <v>4675.8046607038141</v>
      </c>
      <c r="G566" s="14">
        <f t="shared" si="107"/>
        <v>4676.4193163824439</v>
      </c>
      <c r="H566" s="13">
        <f>Arrivals!L566</f>
        <v>75</v>
      </c>
      <c r="I566" s="14">
        <f>H566*8/Settings!$B$28+Settings!$B$29</f>
        <v>6.02</v>
      </c>
      <c r="J566" s="14">
        <f t="shared" si="118"/>
        <v>4653.4468684846115</v>
      </c>
      <c r="K566" s="14">
        <f t="shared" si="108"/>
        <v>4676.4193163824439</v>
      </c>
      <c r="L566" s="14">
        <f>MOD(K566-Settings!$B$32,Settings!$B$33)</f>
        <v>356.41931638244387</v>
      </c>
      <c r="M566" s="14">
        <f>IF(L566&lt;Settings!$B$30,IF(Settings!$B$30-L566&gt;=I566,K566,K566+(Settings!$B$30-L566)+Settings!$B$31),K566+(Settings!$B$33-L566))</f>
        <v>4676.4193163824439</v>
      </c>
      <c r="N566" s="14">
        <f t="shared" si="109"/>
        <v>4682.4393163824443</v>
      </c>
      <c r="O566" s="14">
        <f t="shared" si="110"/>
        <v>6.6346556786302244</v>
      </c>
      <c r="P566" s="14">
        <f t="shared" si="111"/>
        <v>0</v>
      </c>
      <c r="Q566" s="14">
        <f t="shared" si="112"/>
        <v>0</v>
      </c>
      <c r="R566" s="14">
        <f t="shared" si="113"/>
        <v>0</v>
      </c>
      <c r="S566" s="14">
        <f t="shared" si="114"/>
        <v>0</v>
      </c>
      <c r="T566" t="str">
        <f>IF(MOD(C566-Settings!$B$32,Settings!$B$33)&lt;Settings!$B$30,"Up","Down")</f>
        <v>Up</v>
      </c>
      <c r="U566" s="15">
        <f>IF(OR(I566&gt;Settings!$B$30,O566&gt;Settings!$B$37),0,1)</f>
        <v>1</v>
      </c>
      <c r="V566" s="15">
        <f>IF(AND(U566=1,O566&lt;=Settings!$B$36),1,0)</f>
        <v>1</v>
      </c>
    </row>
    <row r="567" spans="1:22" x14ac:dyDescent="0.25">
      <c r="A567">
        <v>5</v>
      </c>
      <c r="B567">
        <v>82</v>
      </c>
      <c r="C567" s="13">
        <f>Arrivals!F567</f>
        <v>4722.0789976604492</v>
      </c>
      <c r="D567" s="13">
        <f>Arrivals!J567</f>
        <v>2.6860364007262967</v>
      </c>
      <c r="E567" s="14">
        <f t="shared" si="117"/>
        <v>4676.4193163824439</v>
      </c>
      <c r="F567" s="14">
        <f t="shared" si="106"/>
        <v>4722.0789976604492</v>
      </c>
      <c r="G567" s="14">
        <f t="shared" si="107"/>
        <v>4724.7650340611754</v>
      </c>
      <c r="H567" s="13">
        <f>Arrivals!L567</f>
        <v>75</v>
      </c>
      <c r="I567" s="14">
        <f>H567*8/Settings!$B$28+Settings!$B$29</f>
        <v>6.02</v>
      </c>
      <c r="J567" s="14">
        <f t="shared" si="118"/>
        <v>4682.4393163824443</v>
      </c>
      <c r="K567" s="14">
        <f t="shared" si="108"/>
        <v>4724.7650340611754</v>
      </c>
      <c r="L567" s="14">
        <f>MOD(K567-Settings!$B$32,Settings!$B$33)</f>
        <v>404.76503406117536</v>
      </c>
      <c r="M567" s="14">
        <f>IF(L567&lt;Settings!$B$30,IF(Settings!$B$30-L567&gt;=I567,K567,K567+(Settings!$B$30-L567)+Settings!$B$31),K567+(Settings!$B$33-L567))</f>
        <v>4724.7650340611754</v>
      </c>
      <c r="N567" s="14">
        <f t="shared" si="109"/>
        <v>4730.7850340611758</v>
      </c>
      <c r="O567" s="14">
        <f t="shared" si="110"/>
        <v>8.7060364007265889</v>
      </c>
      <c r="P567" s="14">
        <f t="shared" si="111"/>
        <v>0</v>
      </c>
      <c r="Q567" s="14">
        <f t="shared" si="112"/>
        <v>0</v>
      </c>
      <c r="R567" s="14">
        <f t="shared" si="113"/>
        <v>0</v>
      </c>
      <c r="S567" s="14">
        <f t="shared" si="114"/>
        <v>0</v>
      </c>
      <c r="T567" t="str">
        <f>IF(MOD(C567-Settings!$B$32,Settings!$B$33)&lt;Settings!$B$30,"Up","Down")</f>
        <v>Up</v>
      </c>
      <c r="U567" s="15">
        <f>IF(OR(I567&gt;Settings!$B$30,O567&gt;Settings!$B$37),0,1)</f>
        <v>1</v>
      </c>
      <c r="V567" s="15">
        <f>IF(AND(U567=1,O567&lt;=Settings!$B$36),1,0)</f>
        <v>1</v>
      </c>
    </row>
    <row r="568" spans="1:22" x14ac:dyDescent="0.25">
      <c r="A568">
        <v>5</v>
      </c>
      <c r="B568">
        <v>83</v>
      </c>
      <c r="C568" s="13">
        <f>Arrivals!F568</f>
        <v>4811.504046552709</v>
      </c>
      <c r="D568" s="13">
        <f>Arrivals!J568</f>
        <v>14.941403359188623</v>
      </c>
      <c r="E568" s="14">
        <f t="shared" si="117"/>
        <v>4724.7650340611754</v>
      </c>
      <c r="F568" s="14">
        <f t="shared" si="106"/>
        <v>4811.504046552709</v>
      </c>
      <c r="G568" s="14">
        <f t="shared" si="107"/>
        <v>4826.4454499118974</v>
      </c>
      <c r="H568" s="13">
        <f>Arrivals!L568</f>
        <v>75</v>
      </c>
      <c r="I568" s="14">
        <f>H568*8/Settings!$B$28+Settings!$B$29</f>
        <v>6.02</v>
      </c>
      <c r="J568" s="14">
        <f t="shared" si="118"/>
        <v>4730.7850340611758</v>
      </c>
      <c r="K568" s="14">
        <f t="shared" si="108"/>
        <v>4826.4454499118974</v>
      </c>
      <c r="L568" s="14">
        <f>MOD(K568-Settings!$B$32,Settings!$B$33)</f>
        <v>506.44544991189741</v>
      </c>
      <c r="M568" s="14">
        <f>IF(L568&lt;Settings!$B$30,IF(Settings!$B$30-L568&gt;=I568,K568,K568+(Settings!$B$30-L568)+Settings!$B$31),K568+(Settings!$B$33-L568))</f>
        <v>4826.4454499118974</v>
      </c>
      <c r="N568" s="14">
        <f t="shared" si="109"/>
        <v>4832.4654499118978</v>
      </c>
      <c r="O568" s="14">
        <f t="shared" si="110"/>
        <v>20.961403359188807</v>
      </c>
      <c r="P568" s="14">
        <f t="shared" si="111"/>
        <v>0</v>
      </c>
      <c r="Q568" s="14">
        <f t="shared" si="112"/>
        <v>0</v>
      </c>
      <c r="R568" s="14">
        <f t="shared" si="113"/>
        <v>0</v>
      </c>
      <c r="S568" s="14">
        <f t="shared" si="114"/>
        <v>0</v>
      </c>
      <c r="T568" t="str">
        <f>IF(MOD(C568-Settings!$B$32,Settings!$B$33)&lt;Settings!$B$30,"Up","Down")</f>
        <v>Up</v>
      </c>
      <c r="U568" s="15">
        <f>IF(OR(I568&gt;Settings!$B$30,O568&gt;Settings!$B$37),0,1)</f>
        <v>1</v>
      </c>
      <c r="V568" s="15">
        <f>IF(AND(U568=1,O568&lt;=Settings!$B$36),1,0)</f>
        <v>1</v>
      </c>
    </row>
    <row r="569" spans="1:22" x14ac:dyDescent="0.25">
      <c r="A569">
        <v>5</v>
      </c>
      <c r="B569">
        <v>84</v>
      </c>
      <c r="C569" s="13">
        <f>Arrivals!F569</f>
        <v>4892.9783166782172</v>
      </c>
      <c r="D569" s="13">
        <f>Arrivals!J569</f>
        <v>1.8529005156219103</v>
      </c>
      <c r="E569" s="14">
        <f t="shared" si="117"/>
        <v>4826.4454499118974</v>
      </c>
      <c r="F569" s="14">
        <f t="shared" si="106"/>
        <v>4892.9783166782172</v>
      </c>
      <c r="G569" s="14">
        <f t="shared" si="107"/>
        <v>4894.8312171938387</v>
      </c>
      <c r="H569" s="13">
        <f>Arrivals!L569</f>
        <v>75</v>
      </c>
      <c r="I569" s="14">
        <f>H569*8/Settings!$B$28+Settings!$B$29</f>
        <v>6.02</v>
      </c>
      <c r="J569" s="14">
        <f t="shared" si="118"/>
        <v>4832.4654499118978</v>
      </c>
      <c r="K569" s="14">
        <f t="shared" si="108"/>
        <v>4894.8312171938387</v>
      </c>
      <c r="L569" s="14">
        <f>MOD(K569-Settings!$B$32,Settings!$B$33)</f>
        <v>574.83121719383871</v>
      </c>
      <c r="M569" s="14">
        <f>IF(L569&lt;Settings!$B$30,IF(Settings!$B$30-L569&gt;=I569,K569,K569+(Settings!$B$30-L569)+Settings!$B$31),K569+(Settings!$B$33-L569))</f>
        <v>4894.8312171938387</v>
      </c>
      <c r="N569" s="14">
        <f t="shared" si="109"/>
        <v>4900.8512171938391</v>
      </c>
      <c r="O569" s="14">
        <f t="shared" si="110"/>
        <v>7.87290051562195</v>
      </c>
      <c r="P569" s="14">
        <f t="shared" si="111"/>
        <v>0</v>
      </c>
      <c r="Q569" s="14">
        <f t="shared" si="112"/>
        <v>0</v>
      </c>
      <c r="R569" s="14">
        <f t="shared" si="113"/>
        <v>0</v>
      </c>
      <c r="S569" s="14">
        <f t="shared" si="114"/>
        <v>0</v>
      </c>
      <c r="T569" t="str">
        <f>IF(MOD(C569-Settings!$B$32,Settings!$B$33)&lt;Settings!$B$30,"Up","Down")</f>
        <v>Up</v>
      </c>
      <c r="U569" s="15">
        <f>IF(OR(I569&gt;Settings!$B$30,O569&gt;Settings!$B$37),0,1)</f>
        <v>1</v>
      </c>
      <c r="V569" s="15">
        <f>IF(AND(U569=1,O569&lt;=Settings!$B$36),1,0)</f>
        <v>1</v>
      </c>
    </row>
    <row r="570" spans="1:22" x14ac:dyDescent="0.25">
      <c r="A570">
        <v>5</v>
      </c>
      <c r="B570">
        <v>85</v>
      </c>
      <c r="C570" s="13">
        <f>Arrivals!F570</f>
        <v>4910.5198720886492</v>
      </c>
      <c r="D570" s="13">
        <f>Arrivals!J570</f>
        <v>14.933251713145182</v>
      </c>
      <c r="E570" s="14">
        <f t="shared" si="117"/>
        <v>4894.8312171938387</v>
      </c>
      <c r="F570" s="14">
        <f t="shared" si="106"/>
        <v>4910.5198720886492</v>
      </c>
      <c r="G570" s="14">
        <f t="shared" si="107"/>
        <v>4925.4531238017944</v>
      </c>
      <c r="H570" s="13">
        <f>Arrivals!L570</f>
        <v>75</v>
      </c>
      <c r="I570" s="14">
        <f>H570*8/Settings!$B$28+Settings!$B$29</f>
        <v>6.02</v>
      </c>
      <c r="J570" s="14">
        <f t="shared" si="118"/>
        <v>4900.8512171938391</v>
      </c>
      <c r="K570" s="14">
        <f t="shared" si="108"/>
        <v>4925.4531238017944</v>
      </c>
      <c r="L570" s="14">
        <f>MOD(K570-Settings!$B$32,Settings!$B$33)</f>
        <v>605.45312380179439</v>
      </c>
      <c r="M570" s="14">
        <f>IF(L570&lt;Settings!$B$30,IF(Settings!$B$30-L570&gt;=I570,K570,K570+(Settings!$B$30-L570)+Settings!$B$31),K570+(Settings!$B$33-L570))</f>
        <v>5040</v>
      </c>
      <c r="N570" s="14">
        <f t="shared" si="109"/>
        <v>5046.0200000000004</v>
      </c>
      <c r="O570" s="14">
        <f t="shared" si="110"/>
        <v>135.50012791135123</v>
      </c>
      <c r="P570" s="14">
        <f t="shared" si="111"/>
        <v>0</v>
      </c>
      <c r="Q570" s="14">
        <f t="shared" si="112"/>
        <v>0</v>
      </c>
      <c r="R570" s="14">
        <f t="shared" si="113"/>
        <v>114.54687619820561</v>
      </c>
      <c r="S570" s="14">
        <f t="shared" si="114"/>
        <v>114.54687619820561</v>
      </c>
      <c r="T570" t="str">
        <f>IF(MOD(C570-Settings!$B$32,Settings!$B$33)&lt;Settings!$B$30,"Up","Down")</f>
        <v>Up</v>
      </c>
      <c r="U570" s="15">
        <f>IF(OR(I570&gt;Settings!$B$30,O570&gt;Settings!$B$37),0,1)</f>
        <v>1</v>
      </c>
      <c r="V570" s="15">
        <f>IF(AND(U570=1,O570&lt;=Settings!$B$36),1,0)</f>
        <v>0</v>
      </c>
    </row>
    <row r="571" spans="1:22" x14ac:dyDescent="0.25">
      <c r="A571">
        <v>5</v>
      </c>
      <c r="B571">
        <v>86</v>
      </c>
      <c r="C571" s="13">
        <f>Arrivals!F571</f>
        <v>4961.076735144572</v>
      </c>
      <c r="D571" s="13">
        <f>Arrivals!J571</f>
        <v>23.164582254695393</v>
      </c>
      <c r="E571" s="14">
        <f t="shared" si="117"/>
        <v>4925.4531238017944</v>
      </c>
      <c r="F571" s="14">
        <f t="shared" si="106"/>
        <v>4961.076735144572</v>
      </c>
      <c r="G571" s="14">
        <f t="shared" si="107"/>
        <v>4984.2413173992672</v>
      </c>
      <c r="H571" s="13">
        <f>Arrivals!L571</f>
        <v>75</v>
      </c>
      <c r="I571" s="14">
        <f>H571*8/Settings!$B$28+Settings!$B$29</f>
        <v>6.02</v>
      </c>
      <c r="J571" s="14">
        <f t="shared" si="118"/>
        <v>5046.0200000000004</v>
      </c>
      <c r="K571" s="14">
        <f t="shared" si="108"/>
        <v>5046.0200000000004</v>
      </c>
      <c r="L571" s="14">
        <f>MOD(K571-Settings!$B$32,Settings!$B$33)</f>
        <v>6.0200000000004366</v>
      </c>
      <c r="M571" s="14">
        <f>IF(L571&lt;Settings!$B$30,IF(Settings!$B$30-L571&gt;=I571,K571,K571+(Settings!$B$30-L571)+Settings!$B$31),K571+(Settings!$B$33-L571))</f>
        <v>5046.0200000000004</v>
      </c>
      <c r="N571" s="14">
        <f t="shared" si="109"/>
        <v>5052.0400000000009</v>
      </c>
      <c r="O571" s="14">
        <f t="shared" si="110"/>
        <v>90.963264855428861</v>
      </c>
      <c r="P571" s="14">
        <f t="shared" si="111"/>
        <v>0</v>
      </c>
      <c r="Q571" s="14">
        <f t="shared" si="112"/>
        <v>61.778682600733191</v>
      </c>
      <c r="R571" s="14">
        <f t="shared" si="113"/>
        <v>0</v>
      </c>
      <c r="S571" s="14">
        <f t="shared" si="114"/>
        <v>61.778682600733191</v>
      </c>
      <c r="T571" t="str">
        <f>IF(MOD(C571-Settings!$B$32,Settings!$B$33)&lt;Settings!$B$30,"Up","Down")</f>
        <v>Down</v>
      </c>
      <c r="U571" s="15">
        <f>IF(OR(I571&gt;Settings!$B$30,O571&gt;Settings!$B$37),0,1)</f>
        <v>1</v>
      </c>
      <c r="V571" s="15">
        <f>IF(AND(U571=1,O571&lt;=Settings!$B$36),1,0)</f>
        <v>1</v>
      </c>
    </row>
    <row r="572" spans="1:22" x14ac:dyDescent="0.25">
      <c r="A572">
        <v>5</v>
      </c>
      <c r="B572">
        <v>87</v>
      </c>
      <c r="C572" s="13">
        <f>Arrivals!F572</f>
        <v>4973.4096383623855</v>
      </c>
      <c r="D572" s="13">
        <f>Arrivals!J572</f>
        <v>6.6528722554577921</v>
      </c>
      <c r="E572" s="14">
        <f t="shared" si="117"/>
        <v>4984.2413173992672</v>
      </c>
      <c r="F572" s="14">
        <f t="shared" si="106"/>
        <v>4984.2413173992672</v>
      </c>
      <c r="G572" s="14">
        <f t="shared" si="107"/>
        <v>4990.8941896547249</v>
      </c>
      <c r="H572" s="13">
        <f>Arrivals!L572</f>
        <v>75</v>
      </c>
      <c r="I572" s="14">
        <f>H572*8/Settings!$B$28+Settings!$B$29</f>
        <v>6.02</v>
      </c>
      <c r="J572" s="14">
        <f t="shared" si="118"/>
        <v>5052.0400000000009</v>
      </c>
      <c r="K572" s="14">
        <f t="shared" si="108"/>
        <v>5052.0400000000009</v>
      </c>
      <c r="L572" s="14">
        <f>MOD(K572-Settings!$B$32,Settings!$B$33)</f>
        <v>12.040000000000873</v>
      </c>
      <c r="M572" s="14">
        <f>IF(L572&lt;Settings!$B$30,IF(Settings!$B$30-L572&gt;=I572,K572,K572+(Settings!$B$30-L572)+Settings!$B$31),K572+(Settings!$B$33-L572))</f>
        <v>5052.0400000000009</v>
      </c>
      <c r="N572" s="14">
        <f t="shared" si="109"/>
        <v>5058.0600000000013</v>
      </c>
      <c r="O572" s="14">
        <f t="shared" si="110"/>
        <v>84.650361637615788</v>
      </c>
      <c r="P572" s="14">
        <f t="shared" si="111"/>
        <v>10.831679036881724</v>
      </c>
      <c r="Q572" s="14">
        <f t="shared" si="112"/>
        <v>61.145810345276004</v>
      </c>
      <c r="R572" s="14">
        <f t="shared" si="113"/>
        <v>0</v>
      </c>
      <c r="S572" s="14">
        <f t="shared" si="114"/>
        <v>71.977489382157728</v>
      </c>
      <c r="T572" t="str">
        <f>IF(MOD(C572-Settings!$B$32,Settings!$B$33)&lt;Settings!$B$30,"Up","Down")</f>
        <v>Down</v>
      </c>
      <c r="U572" s="15">
        <f>IF(OR(I572&gt;Settings!$B$30,O572&gt;Settings!$B$37),0,1)</f>
        <v>1</v>
      </c>
      <c r="V572" s="15">
        <f>IF(AND(U572=1,O572&lt;=Settings!$B$36),1,0)</f>
        <v>1</v>
      </c>
    </row>
    <row r="573" spans="1:22" x14ac:dyDescent="0.25">
      <c r="A573">
        <v>5</v>
      </c>
      <c r="B573">
        <v>88</v>
      </c>
      <c r="C573" s="13">
        <f>Arrivals!F573</f>
        <v>5051.7228031306968</v>
      </c>
      <c r="D573" s="13">
        <f>Arrivals!J573</f>
        <v>21.610101116488735</v>
      </c>
      <c r="E573" s="14">
        <f t="shared" si="117"/>
        <v>4990.8941896547249</v>
      </c>
      <c r="F573" s="14">
        <f t="shared" si="106"/>
        <v>5051.7228031306968</v>
      </c>
      <c r="G573" s="14">
        <f t="shared" si="107"/>
        <v>5073.3329042471851</v>
      </c>
      <c r="H573" s="13">
        <f>Arrivals!L573</f>
        <v>75</v>
      </c>
      <c r="I573" s="14">
        <f>H573*8/Settings!$B$28+Settings!$B$29</f>
        <v>6.02</v>
      </c>
      <c r="J573" s="14">
        <f t="shared" si="118"/>
        <v>5058.0600000000013</v>
      </c>
      <c r="K573" s="14">
        <f t="shared" si="108"/>
        <v>5073.3329042471851</v>
      </c>
      <c r="L573" s="14">
        <f>MOD(K573-Settings!$B$32,Settings!$B$33)</f>
        <v>33.33290424718507</v>
      </c>
      <c r="M573" s="14">
        <f>IF(L573&lt;Settings!$B$30,IF(Settings!$B$30-L573&gt;=I573,K573,K573+(Settings!$B$30-L573)+Settings!$B$31),K573+(Settings!$B$33-L573))</f>
        <v>5073.3329042471851</v>
      </c>
      <c r="N573" s="14">
        <f t="shared" si="109"/>
        <v>5079.3529042471855</v>
      </c>
      <c r="O573" s="14">
        <f t="shared" si="110"/>
        <v>27.630101116488731</v>
      </c>
      <c r="P573" s="14">
        <f t="shared" si="111"/>
        <v>0</v>
      </c>
      <c r="Q573" s="14">
        <f t="shared" si="112"/>
        <v>0</v>
      </c>
      <c r="R573" s="14">
        <f t="shared" si="113"/>
        <v>0</v>
      </c>
      <c r="S573" s="14">
        <f t="shared" si="114"/>
        <v>0</v>
      </c>
      <c r="T573" t="str">
        <f>IF(MOD(C573-Settings!$B$32,Settings!$B$33)&lt;Settings!$B$30,"Up","Down")</f>
        <v>Up</v>
      </c>
      <c r="U573" s="15">
        <f>IF(OR(I573&gt;Settings!$B$30,O573&gt;Settings!$B$37),0,1)</f>
        <v>1</v>
      </c>
      <c r="V573" s="15">
        <f>IF(AND(U573=1,O573&lt;=Settings!$B$36),1,0)</f>
        <v>1</v>
      </c>
    </row>
    <row r="574" spans="1:22" x14ac:dyDescent="0.25">
      <c r="A574">
        <v>5</v>
      </c>
      <c r="B574">
        <v>89</v>
      </c>
      <c r="C574" s="13">
        <f>Arrivals!F574</f>
        <v>5082.6820272796258</v>
      </c>
      <c r="D574" s="13">
        <f>Arrivals!J574</f>
        <v>2.0802513916823178</v>
      </c>
      <c r="E574" s="14">
        <f t="shared" si="117"/>
        <v>5073.3329042471851</v>
      </c>
      <c r="F574" s="14">
        <f t="shared" si="106"/>
        <v>5082.6820272796258</v>
      </c>
      <c r="G574" s="14">
        <f t="shared" si="107"/>
        <v>5084.7622786713082</v>
      </c>
      <c r="H574" s="13">
        <f>Arrivals!L574</f>
        <v>75</v>
      </c>
      <c r="I574" s="14">
        <f>H574*8/Settings!$B$28+Settings!$B$29</f>
        <v>6.02</v>
      </c>
      <c r="J574" s="14">
        <f t="shared" si="118"/>
        <v>5079.3529042471855</v>
      </c>
      <c r="K574" s="14">
        <f t="shared" si="108"/>
        <v>5084.7622786713082</v>
      </c>
      <c r="L574" s="14">
        <f>MOD(K574-Settings!$B$32,Settings!$B$33)</f>
        <v>44.762278671308195</v>
      </c>
      <c r="M574" s="14">
        <f>IF(L574&lt;Settings!$B$30,IF(Settings!$B$30-L574&gt;=I574,K574,K574+(Settings!$B$30-L574)+Settings!$B$31),K574+(Settings!$B$33-L574))</f>
        <v>5084.7622786713082</v>
      </c>
      <c r="N574" s="14">
        <f t="shared" si="109"/>
        <v>5090.7822786713086</v>
      </c>
      <c r="O574" s="14">
        <f t="shared" si="110"/>
        <v>8.100251391682832</v>
      </c>
      <c r="P574" s="14">
        <f t="shared" si="111"/>
        <v>0</v>
      </c>
      <c r="Q574" s="14">
        <f t="shared" si="112"/>
        <v>0</v>
      </c>
      <c r="R574" s="14">
        <f t="shared" si="113"/>
        <v>0</v>
      </c>
      <c r="S574" s="14">
        <f t="shared" si="114"/>
        <v>0</v>
      </c>
      <c r="T574" t="str">
        <f>IF(MOD(C574-Settings!$B$32,Settings!$B$33)&lt;Settings!$B$30,"Up","Down")</f>
        <v>Up</v>
      </c>
      <c r="U574" s="15">
        <f>IF(OR(I574&gt;Settings!$B$30,O574&gt;Settings!$B$37),0,1)</f>
        <v>1</v>
      </c>
      <c r="V574" s="15">
        <f>IF(AND(U574=1,O574&lt;=Settings!$B$36),1,0)</f>
        <v>1</v>
      </c>
    </row>
    <row r="575" spans="1:22" x14ac:dyDescent="0.25">
      <c r="A575">
        <v>5</v>
      </c>
      <c r="B575">
        <v>90</v>
      </c>
      <c r="C575" s="13">
        <f>Arrivals!F575</f>
        <v>5157.9883467892078</v>
      </c>
      <c r="D575" s="13">
        <f>Arrivals!J575</f>
        <v>9.2925024049790972E-2</v>
      </c>
      <c r="E575" s="14">
        <f t="shared" si="117"/>
        <v>5084.7622786713082</v>
      </c>
      <c r="F575" s="14">
        <f t="shared" si="106"/>
        <v>5157.9883467892078</v>
      </c>
      <c r="G575" s="14">
        <f t="shared" si="107"/>
        <v>5158.0812718132574</v>
      </c>
      <c r="H575" s="13">
        <f>Arrivals!L575</f>
        <v>75</v>
      </c>
      <c r="I575" s="14">
        <f>H575*8/Settings!$B$28+Settings!$B$29</f>
        <v>6.02</v>
      </c>
      <c r="J575" s="14">
        <f t="shared" si="118"/>
        <v>5090.7822786713086</v>
      </c>
      <c r="K575" s="14">
        <f t="shared" si="108"/>
        <v>5158.0812718132574</v>
      </c>
      <c r="L575" s="14">
        <f>MOD(K575-Settings!$B$32,Settings!$B$33)</f>
        <v>118.08127181325744</v>
      </c>
      <c r="M575" s="14">
        <f>IF(L575&lt;Settings!$B$30,IF(Settings!$B$30-L575&gt;=I575,K575,K575+(Settings!$B$30-L575)+Settings!$B$31),K575+(Settings!$B$33-L575))</f>
        <v>5158.0812718132574</v>
      </c>
      <c r="N575" s="14">
        <f t="shared" si="109"/>
        <v>5164.1012718132579</v>
      </c>
      <c r="O575" s="14">
        <f t="shared" si="110"/>
        <v>6.1129250240501278</v>
      </c>
      <c r="P575" s="14">
        <f t="shared" si="111"/>
        <v>0</v>
      </c>
      <c r="Q575" s="14">
        <f t="shared" si="112"/>
        <v>0</v>
      </c>
      <c r="R575" s="14">
        <f t="shared" si="113"/>
        <v>0</v>
      </c>
      <c r="S575" s="14">
        <f t="shared" si="114"/>
        <v>0</v>
      </c>
      <c r="T575" t="str">
        <f>IF(MOD(C575-Settings!$B$32,Settings!$B$33)&lt;Settings!$B$30,"Up","Down")</f>
        <v>Up</v>
      </c>
      <c r="U575" s="15">
        <f>IF(OR(I575&gt;Settings!$B$30,O575&gt;Settings!$B$37),0,1)</f>
        <v>1</v>
      </c>
      <c r="V575" s="15">
        <f>IF(AND(U575=1,O575&lt;=Settings!$B$36),1,0)</f>
        <v>1</v>
      </c>
    </row>
    <row r="576" spans="1:22" x14ac:dyDescent="0.25">
      <c r="A576">
        <v>5</v>
      </c>
      <c r="B576">
        <v>91</v>
      </c>
      <c r="C576" s="13">
        <f>Arrivals!F576</f>
        <v>5174.0480617185003</v>
      </c>
      <c r="D576" s="13">
        <f>Arrivals!J576</f>
        <v>12.482415180336659</v>
      </c>
      <c r="E576" s="14">
        <f t="shared" si="117"/>
        <v>5158.0812718132574</v>
      </c>
      <c r="F576" s="14">
        <f t="shared" si="106"/>
        <v>5174.0480617185003</v>
      </c>
      <c r="G576" s="14">
        <f t="shared" si="107"/>
        <v>5186.5304768988372</v>
      </c>
      <c r="H576" s="13">
        <f>Arrivals!L576</f>
        <v>75</v>
      </c>
      <c r="I576" s="14">
        <f>H576*8/Settings!$B$28+Settings!$B$29</f>
        <v>6.02</v>
      </c>
      <c r="J576" s="14">
        <f t="shared" si="118"/>
        <v>5164.1012718132579</v>
      </c>
      <c r="K576" s="14">
        <f t="shared" si="108"/>
        <v>5186.5304768988372</v>
      </c>
      <c r="L576" s="14">
        <f>MOD(K576-Settings!$B$32,Settings!$B$33)</f>
        <v>146.53047689883715</v>
      </c>
      <c r="M576" s="14">
        <f>IF(L576&lt;Settings!$B$30,IF(Settings!$B$30-L576&gt;=I576,K576,K576+(Settings!$B$30-L576)+Settings!$B$31),K576+(Settings!$B$33-L576))</f>
        <v>5186.5304768988372</v>
      </c>
      <c r="N576" s="14">
        <f t="shared" si="109"/>
        <v>5192.5504768988376</v>
      </c>
      <c r="O576" s="14">
        <f t="shared" si="110"/>
        <v>18.502415180337266</v>
      </c>
      <c r="P576" s="14">
        <f t="shared" si="111"/>
        <v>0</v>
      </c>
      <c r="Q576" s="14">
        <f t="shared" si="112"/>
        <v>0</v>
      </c>
      <c r="R576" s="14">
        <f t="shared" si="113"/>
        <v>0</v>
      </c>
      <c r="S576" s="14">
        <f t="shared" si="114"/>
        <v>0</v>
      </c>
      <c r="T576" t="str">
        <f>IF(MOD(C576-Settings!$B$32,Settings!$B$33)&lt;Settings!$B$30,"Up","Down")</f>
        <v>Up</v>
      </c>
      <c r="U576" s="15">
        <f>IF(OR(I576&gt;Settings!$B$30,O576&gt;Settings!$B$37),0,1)</f>
        <v>1</v>
      </c>
      <c r="V576" s="15">
        <f>IF(AND(U576=1,O576&lt;=Settings!$B$36),1,0)</f>
        <v>1</v>
      </c>
    </row>
    <row r="577" spans="1:22" x14ac:dyDescent="0.25">
      <c r="A577">
        <v>5</v>
      </c>
      <c r="B577">
        <v>92</v>
      </c>
      <c r="C577" s="13">
        <f>Arrivals!F577</f>
        <v>5287.0172733800064</v>
      </c>
      <c r="D577" s="13">
        <f>Arrivals!J577</f>
        <v>13.773283465681217</v>
      </c>
      <c r="E577" s="14">
        <f t="shared" si="117"/>
        <v>5186.5304768988372</v>
      </c>
      <c r="F577" s="14">
        <f t="shared" si="106"/>
        <v>5287.0172733800064</v>
      </c>
      <c r="G577" s="14">
        <f t="shared" si="107"/>
        <v>5300.7905568456872</v>
      </c>
      <c r="H577" s="13">
        <f>Arrivals!L577</f>
        <v>75</v>
      </c>
      <c r="I577" s="14">
        <f>H577*8/Settings!$B$28+Settings!$B$29</f>
        <v>6.02</v>
      </c>
      <c r="J577" s="14">
        <f t="shared" si="118"/>
        <v>5192.5504768988376</v>
      </c>
      <c r="K577" s="14">
        <f t="shared" si="108"/>
        <v>5300.7905568456872</v>
      </c>
      <c r="L577" s="14">
        <f>MOD(K577-Settings!$B$32,Settings!$B$33)</f>
        <v>260.79055684568721</v>
      </c>
      <c r="M577" s="14">
        <f>IF(L577&lt;Settings!$B$30,IF(Settings!$B$30-L577&gt;=I577,K577,K577+(Settings!$B$30-L577)+Settings!$B$31),K577+(Settings!$B$33-L577))</f>
        <v>5300.7905568456872</v>
      </c>
      <c r="N577" s="14">
        <f t="shared" si="109"/>
        <v>5306.8105568456876</v>
      </c>
      <c r="O577" s="14">
        <f t="shared" si="110"/>
        <v>19.79328346568127</v>
      </c>
      <c r="P577" s="14">
        <f t="shared" si="111"/>
        <v>0</v>
      </c>
      <c r="Q577" s="14">
        <f t="shared" si="112"/>
        <v>0</v>
      </c>
      <c r="R577" s="14">
        <f t="shared" si="113"/>
        <v>0</v>
      </c>
      <c r="S577" s="14">
        <f t="shared" si="114"/>
        <v>0</v>
      </c>
      <c r="T577" t="str">
        <f>IF(MOD(C577-Settings!$B$32,Settings!$B$33)&lt;Settings!$B$30,"Up","Down")</f>
        <v>Up</v>
      </c>
      <c r="U577" s="15">
        <f>IF(OR(I577&gt;Settings!$B$30,O577&gt;Settings!$B$37),0,1)</f>
        <v>1</v>
      </c>
      <c r="V577" s="15">
        <f>IF(AND(U577=1,O577&lt;=Settings!$B$36),1,0)</f>
        <v>1</v>
      </c>
    </row>
    <row r="578" spans="1:22" x14ac:dyDescent="0.25">
      <c r="A578">
        <v>5</v>
      </c>
      <c r="B578">
        <v>93</v>
      </c>
      <c r="C578" s="13">
        <f>Arrivals!F578</f>
        <v>5348.403554180587</v>
      </c>
      <c r="D578" s="13">
        <f>Arrivals!J578</f>
        <v>6.6295961365744605</v>
      </c>
      <c r="E578" s="14">
        <f t="shared" si="117"/>
        <v>5300.7905568456872</v>
      </c>
      <c r="F578" s="14">
        <f t="shared" si="106"/>
        <v>5348.403554180587</v>
      </c>
      <c r="G578" s="14">
        <f t="shared" si="107"/>
        <v>5355.033150317161</v>
      </c>
      <c r="H578" s="13">
        <f>Arrivals!L578</f>
        <v>75</v>
      </c>
      <c r="I578" s="14">
        <f>H578*8/Settings!$B$28+Settings!$B$29</f>
        <v>6.02</v>
      </c>
      <c r="J578" s="14">
        <f t="shared" si="118"/>
        <v>5306.8105568456876</v>
      </c>
      <c r="K578" s="14">
        <f t="shared" si="108"/>
        <v>5355.033150317161</v>
      </c>
      <c r="L578" s="14">
        <f>MOD(K578-Settings!$B$32,Settings!$B$33)</f>
        <v>315.03315031716102</v>
      </c>
      <c r="M578" s="14">
        <f>IF(L578&lt;Settings!$B$30,IF(Settings!$B$30-L578&gt;=I578,K578,K578+(Settings!$B$30-L578)+Settings!$B$31),K578+(Settings!$B$33-L578))</f>
        <v>5355.033150317161</v>
      </c>
      <c r="N578" s="14">
        <f t="shared" si="109"/>
        <v>5361.0531503171615</v>
      </c>
      <c r="O578" s="14">
        <f t="shared" si="110"/>
        <v>12.649596136574473</v>
      </c>
      <c r="P578" s="14">
        <f t="shared" si="111"/>
        <v>0</v>
      </c>
      <c r="Q578" s="14">
        <f t="shared" si="112"/>
        <v>0</v>
      </c>
      <c r="R578" s="14">
        <f t="shared" si="113"/>
        <v>0</v>
      </c>
      <c r="S578" s="14">
        <f t="shared" si="114"/>
        <v>0</v>
      </c>
      <c r="T578" t="str">
        <f>IF(MOD(C578-Settings!$B$32,Settings!$B$33)&lt;Settings!$B$30,"Up","Down")</f>
        <v>Up</v>
      </c>
      <c r="U578" s="15">
        <f>IF(OR(I578&gt;Settings!$B$30,O578&gt;Settings!$B$37),0,1)</f>
        <v>1</v>
      </c>
      <c r="V578" s="15">
        <f>IF(AND(U578=1,O578&lt;=Settings!$B$36),1,0)</f>
        <v>1</v>
      </c>
    </row>
    <row r="579" spans="1:22" x14ac:dyDescent="0.25">
      <c r="A579">
        <v>5</v>
      </c>
      <c r="B579">
        <v>94</v>
      </c>
      <c r="C579" s="13">
        <f>Arrivals!F579</f>
        <v>5367.0920976556117</v>
      </c>
      <c r="D579" s="13">
        <f>Arrivals!J579</f>
        <v>1.1410851804807849</v>
      </c>
      <c r="E579" s="14">
        <f t="shared" si="117"/>
        <v>5355.033150317161</v>
      </c>
      <c r="F579" s="14">
        <f t="shared" si="106"/>
        <v>5367.0920976556117</v>
      </c>
      <c r="G579" s="14">
        <f t="shared" si="107"/>
        <v>5368.2331828360921</v>
      </c>
      <c r="H579" s="13">
        <f>Arrivals!L579</f>
        <v>75</v>
      </c>
      <c r="I579" s="14">
        <f>H579*8/Settings!$B$28+Settings!$B$29</f>
        <v>6.02</v>
      </c>
      <c r="J579" s="14">
        <f t="shared" si="118"/>
        <v>5361.0531503171615</v>
      </c>
      <c r="K579" s="14">
        <f t="shared" si="108"/>
        <v>5368.2331828360921</v>
      </c>
      <c r="L579" s="14">
        <f>MOD(K579-Settings!$B$32,Settings!$B$33)</f>
        <v>328.23318283609206</v>
      </c>
      <c r="M579" s="14">
        <f>IF(L579&lt;Settings!$B$30,IF(Settings!$B$30-L579&gt;=I579,K579,K579+(Settings!$B$30-L579)+Settings!$B$31),K579+(Settings!$B$33-L579))</f>
        <v>5368.2331828360921</v>
      </c>
      <c r="N579" s="14">
        <f t="shared" si="109"/>
        <v>5374.2531828360925</v>
      </c>
      <c r="O579" s="14">
        <f t="shared" si="110"/>
        <v>7.161085180480768</v>
      </c>
      <c r="P579" s="14">
        <f t="shared" si="111"/>
        <v>0</v>
      </c>
      <c r="Q579" s="14">
        <f t="shared" si="112"/>
        <v>0</v>
      </c>
      <c r="R579" s="14">
        <f t="shared" si="113"/>
        <v>0</v>
      </c>
      <c r="S579" s="14">
        <f t="shared" si="114"/>
        <v>0</v>
      </c>
      <c r="T579" t="str">
        <f>IF(MOD(C579-Settings!$B$32,Settings!$B$33)&lt;Settings!$B$30,"Up","Down")</f>
        <v>Up</v>
      </c>
      <c r="U579" s="15">
        <f>IF(OR(I579&gt;Settings!$B$30,O579&gt;Settings!$B$37),0,1)</f>
        <v>1</v>
      </c>
      <c r="V579" s="15">
        <f>IF(AND(U579=1,O579&lt;=Settings!$B$36),1,0)</f>
        <v>1</v>
      </c>
    </row>
    <row r="580" spans="1:22" x14ac:dyDescent="0.25">
      <c r="A580">
        <v>5</v>
      </c>
      <c r="B580">
        <v>95</v>
      </c>
      <c r="C580" s="13">
        <f>Arrivals!F580</f>
        <v>5375.7874736213253</v>
      </c>
      <c r="D580" s="13">
        <f>Arrivals!J580</f>
        <v>9.6133547512054491</v>
      </c>
      <c r="E580" s="14">
        <f t="shared" si="117"/>
        <v>5368.2331828360921</v>
      </c>
      <c r="F580" s="14">
        <f t="shared" si="106"/>
        <v>5375.7874736213253</v>
      </c>
      <c r="G580" s="14">
        <f t="shared" si="107"/>
        <v>5385.4008283725307</v>
      </c>
      <c r="H580" s="13">
        <f>Arrivals!L580</f>
        <v>75</v>
      </c>
      <c r="I580" s="14">
        <f>H580*8/Settings!$B$28+Settings!$B$29</f>
        <v>6.02</v>
      </c>
      <c r="J580" s="14">
        <f t="shared" si="118"/>
        <v>5374.2531828360925</v>
      </c>
      <c r="K580" s="14">
        <f t="shared" si="108"/>
        <v>5385.4008283725307</v>
      </c>
      <c r="L580" s="14">
        <f>MOD(K580-Settings!$B$32,Settings!$B$33)</f>
        <v>345.40082837253067</v>
      </c>
      <c r="M580" s="14">
        <f>IF(L580&lt;Settings!$B$30,IF(Settings!$B$30-L580&gt;=I580,K580,K580+(Settings!$B$30-L580)+Settings!$B$31),K580+(Settings!$B$33-L580))</f>
        <v>5385.4008283725307</v>
      </c>
      <c r="N580" s="14">
        <f t="shared" si="109"/>
        <v>5391.4208283725311</v>
      </c>
      <c r="O580" s="14">
        <f t="shared" si="110"/>
        <v>15.633354751205843</v>
      </c>
      <c r="P580" s="14">
        <f t="shared" si="111"/>
        <v>0</v>
      </c>
      <c r="Q580" s="14">
        <f t="shared" si="112"/>
        <v>0</v>
      </c>
      <c r="R580" s="14">
        <f t="shared" si="113"/>
        <v>0</v>
      </c>
      <c r="S580" s="14">
        <f t="shared" si="114"/>
        <v>0</v>
      </c>
      <c r="T580" t="str">
        <f>IF(MOD(C580-Settings!$B$32,Settings!$B$33)&lt;Settings!$B$30,"Up","Down")</f>
        <v>Up</v>
      </c>
      <c r="U580" s="15">
        <f>IF(OR(I580&gt;Settings!$B$30,O580&gt;Settings!$B$37),0,1)</f>
        <v>1</v>
      </c>
      <c r="V580" s="15">
        <f>IF(AND(U580=1,O580&lt;=Settings!$B$36),1,0)</f>
        <v>1</v>
      </c>
    </row>
    <row r="581" spans="1:22" x14ac:dyDescent="0.25">
      <c r="A581">
        <v>5</v>
      </c>
      <c r="B581">
        <v>96</v>
      </c>
      <c r="C581" s="13">
        <f>Arrivals!F581</f>
        <v>5411.6402296862443</v>
      </c>
      <c r="D581" s="13">
        <f>Arrivals!J581</f>
        <v>9.0060797301024138</v>
      </c>
      <c r="E581" s="14">
        <f t="shared" si="117"/>
        <v>5385.4008283725307</v>
      </c>
      <c r="F581" s="14">
        <f t="shared" si="106"/>
        <v>5411.6402296862443</v>
      </c>
      <c r="G581" s="14">
        <f t="shared" si="107"/>
        <v>5420.6463094163464</v>
      </c>
      <c r="H581" s="13">
        <f>Arrivals!L581</f>
        <v>75</v>
      </c>
      <c r="I581" s="14">
        <f>H581*8/Settings!$B$28+Settings!$B$29</f>
        <v>6.02</v>
      </c>
      <c r="J581" s="14">
        <f t="shared" si="118"/>
        <v>5391.4208283725311</v>
      </c>
      <c r="K581" s="14">
        <f t="shared" si="108"/>
        <v>5420.6463094163464</v>
      </c>
      <c r="L581" s="14">
        <f>MOD(K581-Settings!$B$32,Settings!$B$33)</f>
        <v>380.64630941634641</v>
      </c>
      <c r="M581" s="14">
        <f>IF(L581&lt;Settings!$B$30,IF(Settings!$B$30-L581&gt;=I581,K581,K581+(Settings!$B$30-L581)+Settings!$B$31),K581+(Settings!$B$33-L581))</f>
        <v>5420.6463094163464</v>
      </c>
      <c r="N581" s="14">
        <f t="shared" si="109"/>
        <v>5426.6663094163468</v>
      </c>
      <c r="O581" s="14">
        <f t="shared" si="110"/>
        <v>15.026079730102538</v>
      </c>
      <c r="P581" s="14">
        <f t="shared" si="111"/>
        <v>0</v>
      </c>
      <c r="Q581" s="14">
        <f t="shared" si="112"/>
        <v>0</v>
      </c>
      <c r="R581" s="14">
        <f t="shared" si="113"/>
        <v>0</v>
      </c>
      <c r="S581" s="14">
        <f t="shared" si="114"/>
        <v>0</v>
      </c>
      <c r="T581" t="str">
        <f>IF(MOD(C581-Settings!$B$32,Settings!$B$33)&lt;Settings!$B$30,"Up","Down")</f>
        <v>Up</v>
      </c>
      <c r="U581" s="15">
        <f>IF(OR(I581&gt;Settings!$B$30,O581&gt;Settings!$B$37),0,1)</f>
        <v>1</v>
      </c>
      <c r="V581" s="15">
        <f>IF(AND(U581=1,O581&lt;=Settings!$B$36),1,0)</f>
        <v>1</v>
      </c>
    </row>
    <row r="582" spans="1:22" x14ac:dyDescent="0.25">
      <c r="A582">
        <v>5</v>
      </c>
      <c r="B582">
        <v>97</v>
      </c>
      <c r="C582" s="13">
        <f>Arrivals!F582</f>
        <v>5448.504249833547</v>
      </c>
      <c r="D582" s="13">
        <f>Arrivals!J582</f>
        <v>37.650366148138865</v>
      </c>
      <c r="E582" s="14">
        <f t="shared" si="117"/>
        <v>5420.6463094163464</v>
      </c>
      <c r="F582" s="14">
        <f t="shared" ref="F582:F645" si="119">MAX(C582,E582)</f>
        <v>5448.504249833547</v>
      </c>
      <c r="G582" s="14">
        <f t="shared" ref="G582:G645" si="120">F582+D582</f>
        <v>5486.1546159816862</v>
      </c>
      <c r="H582" s="13">
        <f>Arrivals!L582</f>
        <v>75</v>
      </c>
      <c r="I582" s="14">
        <f>H582*8/Settings!$B$28+Settings!$B$29</f>
        <v>6.02</v>
      </c>
      <c r="J582" s="14">
        <f t="shared" si="118"/>
        <v>5426.6663094163468</v>
      </c>
      <c r="K582" s="14">
        <f t="shared" ref="K582:K645" si="121">MAX(G582,J582)</f>
        <v>5486.1546159816862</v>
      </c>
      <c r="L582" s="14">
        <f>MOD(K582-Settings!$B$32,Settings!$B$33)</f>
        <v>446.15461598168622</v>
      </c>
      <c r="M582" s="14">
        <f>IF(L582&lt;Settings!$B$30,IF(Settings!$B$30-L582&gt;=I582,K582,K582+(Settings!$B$30-L582)+Settings!$B$31),K582+(Settings!$B$33-L582))</f>
        <v>5486.1546159816862</v>
      </c>
      <c r="N582" s="14">
        <f t="shared" ref="N582:N645" si="122">M582+I582</f>
        <v>5492.1746159816867</v>
      </c>
      <c r="O582" s="14">
        <f t="shared" ref="O582:O645" si="123">N582-C582</f>
        <v>43.670366148139692</v>
      </c>
      <c r="P582" s="14">
        <f t="shared" ref="P582:P645" si="124">F582-C582</f>
        <v>0</v>
      </c>
      <c r="Q582" s="14">
        <f t="shared" ref="Q582:Q645" si="125">K582-G582</f>
        <v>0</v>
      </c>
      <c r="R582" s="14">
        <f t="shared" ref="R582:R645" si="126">M582-K582</f>
        <v>0</v>
      </c>
      <c r="S582" s="14">
        <f t="shared" ref="S582:S645" si="127">P582+Q582+R582</f>
        <v>0</v>
      </c>
      <c r="T582" t="str">
        <f>IF(MOD(C582-Settings!$B$32,Settings!$B$33)&lt;Settings!$B$30,"Up","Down")</f>
        <v>Up</v>
      </c>
      <c r="U582" s="15">
        <f>IF(OR(I582&gt;Settings!$B$30,O582&gt;Settings!$B$37),0,1)</f>
        <v>1</v>
      </c>
      <c r="V582" s="15">
        <f>IF(AND(U582=1,O582&lt;=Settings!$B$36),1,0)</f>
        <v>1</v>
      </c>
    </row>
    <row r="583" spans="1:22" x14ac:dyDescent="0.25">
      <c r="A583">
        <v>5</v>
      </c>
      <c r="B583">
        <v>98</v>
      </c>
      <c r="C583" s="13">
        <f>Arrivals!F583</f>
        <v>5820.1544284660558</v>
      </c>
      <c r="D583" s="13">
        <f>Arrivals!J583</f>
        <v>16.509337056910475</v>
      </c>
      <c r="E583" s="14">
        <f t="shared" ref="E583:E605" si="128">G582</f>
        <v>5486.1546159816862</v>
      </c>
      <c r="F583" s="14">
        <f t="shared" si="119"/>
        <v>5820.1544284660558</v>
      </c>
      <c r="G583" s="14">
        <f t="shared" si="120"/>
        <v>5836.6637655229661</v>
      </c>
      <c r="H583" s="13">
        <f>Arrivals!L583</f>
        <v>75</v>
      </c>
      <c r="I583" s="14">
        <f>H583*8/Settings!$B$28+Settings!$B$29</f>
        <v>6.02</v>
      </c>
      <c r="J583" s="14">
        <f t="shared" ref="J583:J605" si="129">N582</f>
        <v>5492.1746159816867</v>
      </c>
      <c r="K583" s="14">
        <f t="shared" si="121"/>
        <v>5836.6637655229661</v>
      </c>
      <c r="L583" s="14">
        <f>MOD(K583-Settings!$B$32,Settings!$B$33)</f>
        <v>76.66376552296606</v>
      </c>
      <c r="M583" s="14">
        <f>IF(L583&lt;Settings!$B$30,IF(Settings!$B$30-L583&gt;=I583,K583,K583+(Settings!$B$30-L583)+Settings!$B$31),K583+(Settings!$B$33-L583))</f>
        <v>5836.6637655229661</v>
      </c>
      <c r="N583" s="14">
        <f t="shared" si="122"/>
        <v>5842.6837655229665</v>
      </c>
      <c r="O583" s="14">
        <f t="shared" si="123"/>
        <v>22.529337056910663</v>
      </c>
      <c r="P583" s="14">
        <f t="shared" si="124"/>
        <v>0</v>
      </c>
      <c r="Q583" s="14">
        <f t="shared" si="125"/>
        <v>0</v>
      </c>
      <c r="R583" s="14">
        <f t="shared" si="126"/>
        <v>0</v>
      </c>
      <c r="S583" s="14">
        <f t="shared" si="127"/>
        <v>0</v>
      </c>
      <c r="T583" t="str">
        <f>IF(MOD(C583-Settings!$B$32,Settings!$B$33)&lt;Settings!$B$30,"Up","Down")</f>
        <v>Up</v>
      </c>
      <c r="U583" s="15">
        <f>IF(OR(I583&gt;Settings!$B$30,O583&gt;Settings!$B$37),0,1)</f>
        <v>1</v>
      </c>
      <c r="V583" s="15">
        <f>IF(AND(U583=1,O583&lt;=Settings!$B$36),1,0)</f>
        <v>1</v>
      </c>
    </row>
    <row r="584" spans="1:22" x14ac:dyDescent="0.25">
      <c r="A584">
        <v>5</v>
      </c>
      <c r="B584">
        <v>99</v>
      </c>
      <c r="C584" s="13">
        <f>Arrivals!F584</f>
        <v>5890.7967963667652</v>
      </c>
      <c r="D584" s="13">
        <f>Arrivals!J584</f>
        <v>21.270061037462447</v>
      </c>
      <c r="E584" s="14">
        <f t="shared" si="128"/>
        <v>5836.6637655229661</v>
      </c>
      <c r="F584" s="14">
        <f t="shared" si="119"/>
        <v>5890.7967963667652</v>
      </c>
      <c r="G584" s="14">
        <f t="shared" si="120"/>
        <v>5912.0668574042274</v>
      </c>
      <c r="H584" s="13">
        <f>Arrivals!L584</f>
        <v>75</v>
      </c>
      <c r="I584" s="14">
        <f>H584*8/Settings!$B$28+Settings!$B$29</f>
        <v>6.02</v>
      </c>
      <c r="J584" s="14">
        <f t="shared" si="129"/>
        <v>5842.6837655229665</v>
      </c>
      <c r="K584" s="14">
        <f t="shared" si="121"/>
        <v>5912.0668574042274</v>
      </c>
      <c r="L584" s="14">
        <f>MOD(K584-Settings!$B$32,Settings!$B$33)</f>
        <v>152.06685740422745</v>
      </c>
      <c r="M584" s="14">
        <f>IF(L584&lt;Settings!$B$30,IF(Settings!$B$30-L584&gt;=I584,K584,K584+(Settings!$B$30-L584)+Settings!$B$31),K584+(Settings!$B$33-L584))</f>
        <v>5912.0668574042274</v>
      </c>
      <c r="N584" s="14">
        <f t="shared" si="122"/>
        <v>5918.0868574042279</v>
      </c>
      <c r="O584" s="14">
        <f t="shared" si="123"/>
        <v>27.290061037462692</v>
      </c>
      <c r="P584" s="14">
        <f t="shared" si="124"/>
        <v>0</v>
      </c>
      <c r="Q584" s="14">
        <f t="shared" si="125"/>
        <v>0</v>
      </c>
      <c r="R584" s="14">
        <f t="shared" si="126"/>
        <v>0</v>
      </c>
      <c r="S584" s="14">
        <f t="shared" si="127"/>
        <v>0</v>
      </c>
      <c r="T584" t="str">
        <f>IF(MOD(C584-Settings!$B$32,Settings!$B$33)&lt;Settings!$B$30,"Up","Down")</f>
        <v>Up</v>
      </c>
      <c r="U584" s="15">
        <f>IF(OR(I584&gt;Settings!$B$30,O584&gt;Settings!$B$37),0,1)</f>
        <v>1</v>
      </c>
      <c r="V584" s="15">
        <f>IF(AND(U584=1,O584&lt;=Settings!$B$36),1,0)</f>
        <v>1</v>
      </c>
    </row>
    <row r="585" spans="1:22" x14ac:dyDescent="0.25">
      <c r="A585">
        <v>5</v>
      </c>
      <c r="B585">
        <v>100</v>
      </c>
      <c r="C585" s="13">
        <f>Arrivals!F585</f>
        <v>6126.7084396777218</v>
      </c>
      <c r="D585" s="13">
        <f>Arrivals!J585</f>
        <v>5.6594407043411303</v>
      </c>
      <c r="E585" s="14">
        <f t="shared" si="128"/>
        <v>5912.0668574042274</v>
      </c>
      <c r="F585" s="14">
        <f t="shared" si="119"/>
        <v>6126.7084396777218</v>
      </c>
      <c r="G585" s="14">
        <f t="shared" si="120"/>
        <v>6132.367880382063</v>
      </c>
      <c r="H585" s="13">
        <f>Arrivals!L585</f>
        <v>75</v>
      </c>
      <c r="I585" s="14">
        <f>H585*8/Settings!$B$28+Settings!$B$29</f>
        <v>6.02</v>
      </c>
      <c r="J585" s="14">
        <f t="shared" si="129"/>
        <v>5918.0868574042279</v>
      </c>
      <c r="K585" s="14">
        <f t="shared" si="121"/>
        <v>6132.367880382063</v>
      </c>
      <c r="L585" s="14">
        <f>MOD(K585-Settings!$B$32,Settings!$B$33)</f>
        <v>372.36788038206305</v>
      </c>
      <c r="M585" s="14">
        <f>IF(L585&lt;Settings!$B$30,IF(Settings!$B$30-L585&gt;=I585,K585,K585+(Settings!$B$30-L585)+Settings!$B$31),K585+(Settings!$B$33-L585))</f>
        <v>6132.367880382063</v>
      </c>
      <c r="N585" s="14">
        <f t="shared" si="122"/>
        <v>6138.3878803820635</v>
      </c>
      <c r="O585" s="14">
        <f t="shared" si="123"/>
        <v>11.679440704341687</v>
      </c>
      <c r="P585" s="14">
        <f t="shared" si="124"/>
        <v>0</v>
      </c>
      <c r="Q585" s="14">
        <f t="shared" si="125"/>
        <v>0</v>
      </c>
      <c r="R585" s="14">
        <f t="shared" si="126"/>
        <v>0</v>
      </c>
      <c r="S585" s="14">
        <f t="shared" si="127"/>
        <v>0</v>
      </c>
      <c r="T585" t="str">
        <f>IF(MOD(C585-Settings!$B$32,Settings!$B$33)&lt;Settings!$B$30,"Up","Down")</f>
        <v>Up</v>
      </c>
      <c r="U585" s="15">
        <f>IF(OR(I585&gt;Settings!$B$30,O585&gt;Settings!$B$37),0,1)</f>
        <v>1</v>
      </c>
      <c r="V585" s="15">
        <f>IF(AND(U585=1,O585&lt;=Settings!$B$36),1,0)</f>
        <v>1</v>
      </c>
    </row>
    <row r="586" spans="1:22" x14ac:dyDescent="0.25">
      <c r="A586">
        <v>5</v>
      </c>
      <c r="B586">
        <v>101</v>
      </c>
      <c r="C586" s="13">
        <f>Arrivals!F586</f>
        <v>6163.9629176397548</v>
      </c>
      <c r="D586" s="13">
        <f>Arrivals!J586</f>
        <v>10.724531245072711</v>
      </c>
      <c r="E586" s="14">
        <f t="shared" si="128"/>
        <v>6132.367880382063</v>
      </c>
      <c r="F586" s="14">
        <f t="shared" si="119"/>
        <v>6163.9629176397548</v>
      </c>
      <c r="G586" s="14">
        <f t="shared" si="120"/>
        <v>6174.6874488848271</v>
      </c>
      <c r="H586" s="13">
        <f>Arrivals!L586</f>
        <v>75</v>
      </c>
      <c r="I586" s="14">
        <f>H586*8/Settings!$B$28+Settings!$B$29</f>
        <v>6.02</v>
      </c>
      <c r="J586" s="14">
        <f t="shared" si="129"/>
        <v>6138.3878803820635</v>
      </c>
      <c r="K586" s="14">
        <f t="shared" si="121"/>
        <v>6174.6874488848271</v>
      </c>
      <c r="L586" s="14">
        <f>MOD(K586-Settings!$B$32,Settings!$B$33)</f>
        <v>414.68744888482706</v>
      </c>
      <c r="M586" s="14">
        <f>IF(L586&lt;Settings!$B$30,IF(Settings!$B$30-L586&gt;=I586,K586,K586+(Settings!$B$30-L586)+Settings!$B$31),K586+(Settings!$B$33-L586))</f>
        <v>6174.6874488848271</v>
      </c>
      <c r="N586" s="14">
        <f t="shared" si="122"/>
        <v>6180.7074488848275</v>
      </c>
      <c r="O586" s="14">
        <f t="shared" si="123"/>
        <v>16.744531245072722</v>
      </c>
      <c r="P586" s="14">
        <f t="shared" si="124"/>
        <v>0</v>
      </c>
      <c r="Q586" s="14">
        <f t="shared" si="125"/>
        <v>0</v>
      </c>
      <c r="R586" s="14">
        <f t="shared" si="126"/>
        <v>0</v>
      </c>
      <c r="S586" s="14">
        <f t="shared" si="127"/>
        <v>0</v>
      </c>
      <c r="T586" t="str">
        <f>IF(MOD(C586-Settings!$B$32,Settings!$B$33)&lt;Settings!$B$30,"Up","Down")</f>
        <v>Up</v>
      </c>
      <c r="U586" s="15">
        <f>IF(OR(I586&gt;Settings!$B$30,O586&gt;Settings!$B$37),0,1)</f>
        <v>1</v>
      </c>
      <c r="V586" s="15">
        <f>IF(AND(U586=1,O586&lt;=Settings!$B$36),1,0)</f>
        <v>1</v>
      </c>
    </row>
    <row r="587" spans="1:22" x14ac:dyDescent="0.25">
      <c r="A587">
        <v>5</v>
      </c>
      <c r="B587">
        <v>102</v>
      </c>
      <c r="C587" s="13">
        <f>Arrivals!F587</f>
        <v>6381.2213097136573</v>
      </c>
      <c r="D587" s="13">
        <f>Arrivals!J587</f>
        <v>13.442318518166889</v>
      </c>
      <c r="E587" s="14">
        <f t="shared" si="128"/>
        <v>6174.6874488848271</v>
      </c>
      <c r="F587" s="14">
        <f t="shared" si="119"/>
        <v>6381.2213097136573</v>
      </c>
      <c r="G587" s="14">
        <f t="shared" si="120"/>
        <v>6394.6636282318241</v>
      </c>
      <c r="H587" s="13">
        <f>Arrivals!L587</f>
        <v>75</v>
      </c>
      <c r="I587" s="14">
        <f>H587*8/Settings!$B$28+Settings!$B$29</f>
        <v>6.02</v>
      </c>
      <c r="J587" s="14">
        <f t="shared" si="129"/>
        <v>6180.7074488848275</v>
      </c>
      <c r="K587" s="14">
        <f t="shared" si="121"/>
        <v>6394.6636282318241</v>
      </c>
      <c r="L587" s="14">
        <f>MOD(K587-Settings!$B$32,Settings!$B$33)</f>
        <v>634.66362823182408</v>
      </c>
      <c r="M587" s="14">
        <f>IF(L587&lt;Settings!$B$30,IF(Settings!$B$30-L587&gt;=I587,K587,K587+(Settings!$B$30-L587)+Settings!$B$31),K587+(Settings!$B$33-L587))</f>
        <v>6480</v>
      </c>
      <c r="N587" s="14">
        <f t="shared" si="122"/>
        <v>6486.02</v>
      </c>
      <c r="O587" s="14">
        <f t="shared" si="123"/>
        <v>104.79869028634312</v>
      </c>
      <c r="P587" s="14">
        <f t="shared" si="124"/>
        <v>0</v>
      </c>
      <c r="Q587" s="14">
        <f t="shared" si="125"/>
        <v>0</v>
      </c>
      <c r="R587" s="14">
        <f t="shared" si="126"/>
        <v>85.336371768175923</v>
      </c>
      <c r="S587" s="14">
        <f t="shared" si="127"/>
        <v>85.336371768175923</v>
      </c>
      <c r="T587" t="str">
        <f>IF(MOD(C587-Settings!$B$32,Settings!$B$33)&lt;Settings!$B$30,"Up","Down")</f>
        <v>Down</v>
      </c>
      <c r="U587" s="15">
        <f>IF(OR(I587&gt;Settings!$B$30,O587&gt;Settings!$B$37),0,1)</f>
        <v>1</v>
      </c>
      <c r="V587" s="15">
        <f>IF(AND(U587=1,O587&lt;=Settings!$B$36),1,0)</f>
        <v>1</v>
      </c>
    </row>
    <row r="588" spans="1:22" x14ac:dyDescent="0.25">
      <c r="A588">
        <v>5</v>
      </c>
      <c r="B588">
        <v>103</v>
      </c>
      <c r="C588" s="13">
        <f>Arrivals!F588</f>
        <v>6402.7433378202368</v>
      </c>
      <c r="D588" s="13">
        <f>Arrivals!J588</f>
        <v>3.8575236802373496</v>
      </c>
      <c r="E588" s="14">
        <f t="shared" si="128"/>
        <v>6394.6636282318241</v>
      </c>
      <c r="F588" s="14">
        <f t="shared" si="119"/>
        <v>6402.7433378202368</v>
      </c>
      <c r="G588" s="14">
        <f t="shared" si="120"/>
        <v>6406.6008615004739</v>
      </c>
      <c r="H588" s="13">
        <f>Arrivals!L588</f>
        <v>75</v>
      </c>
      <c r="I588" s="14">
        <f>H588*8/Settings!$B$28+Settings!$B$29</f>
        <v>6.02</v>
      </c>
      <c r="J588" s="14">
        <f t="shared" si="129"/>
        <v>6486.02</v>
      </c>
      <c r="K588" s="14">
        <f t="shared" si="121"/>
        <v>6486.02</v>
      </c>
      <c r="L588" s="14">
        <f>MOD(K588-Settings!$B$32,Settings!$B$33)</f>
        <v>6.0200000000004366</v>
      </c>
      <c r="M588" s="14">
        <f>IF(L588&lt;Settings!$B$30,IF(Settings!$B$30-L588&gt;=I588,K588,K588+(Settings!$B$30-L588)+Settings!$B$31),K588+(Settings!$B$33-L588))</f>
        <v>6486.02</v>
      </c>
      <c r="N588" s="14">
        <f t="shared" si="122"/>
        <v>6492.0400000000009</v>
      </c>
      <c r="O588" s="14">
        <f t="shared" si="123"/>
        <v>89.296662179764098</v>
      </c>
      <c r="P588" s="14">
        <f t="shared" si="124"/>
        <v>0</v>
      </c>
      <c r="Q588" s="14">
        <f t="shared" si="125"/>
        <v>79.419138499526525</v>
      </c>
      <c r="R588" s="14">
        <f t="shared" si="126"/>
        <v>0</v>
      </c>
      <c r="S588" s="14">
        <f t="shared" si="127"/>
        <v>79.419138499526525</v>
      </c>
      <c r="T588" t="str">
        <f>IF(MOD(C588-Settings!$B$32,Settings!$B$33)&lt;Settings!$B$30,"Up","Down")</f>
        <v>Down</v>
      </c>
      <c r="U588" s="15">
        <f>IF(OR(I588&gt;Settings!$B$30,O588&gt;Settings!$B$37),0,1)</f>
        <v>1</v>
      </c>
      <c r="V588" s="15">
        <f>IF(AND(U588=1,O588&lt;=Settings!$B$36),1,0)</f>
        <v>1</v>
      </c>
    </row>
    <row r="589" spans="1:22" x14ac:dyDescent="0.25">
      <c r="A589">
        <v>5</v>
      </c>
      <c r="B589">
        <v>104</v>
      </c>
      <c r="C589" s="13">
        <f>Arrivals!F589</f>
        <v>6544.595208688308</v>
      </c>
      <c r="D589" s="13">
        <f>Arrivals!J589</f>
        <v>6.5838892494910599</v>
      </c>
      <c r="E589" s="14">
        <f t="shared" si="128"/>
        <v>6406.6008615004739</v>
      </c>
      <c r="F589" s="14">
        <f t="shared" si="119"/>
        <v>6544.595208688308</v>
      </c>
      <c r="G589" s="14">
        <f t="shared" si="120"/>
        <v>6551.1790979377993</v>
      </c>
      <c r="H589" s="13">
        <f>Arrivals!L589</f>
        <v>75</v>
      </c>
      <c r="I589" s="14">
        <f>H589*8/Settings!$B$28+Settings!$B$29</f>
        <v>6.02</v>
      </c>
      <c r="J589" s="14">
        <f t="shared" si="129"/>
        <v>6492.0400000000009</v>
      </c>
      <c r="K589" s="14">
        <f t="shared" si="121"/>
        <v>6551.1790979377993</v>
      </c>
      <c r="L589" s="14">
        <f>MOD(K589-Settings!$B$32,Settings!$B$33)</f>
        <v>71.17909793779927</v>
      </c>
      <c r="M589" s="14">
        <f>IF(L589&lt;Settings!$B$30,IF(Settings!$B$30-L589&gt;=I589,K589,K589+(Settings!$B$30-L589)+Settings!$B$31),K589+(Settings!$B$33-L589))</f>
        <v>6551.1790979377993</v>
      </c>
      <c r="N589" s="14">
        <f t="shared" si="122"/>
        <v>6557.1990979377997</v>
      </c>
      <c r="O589" s="14">
        <f t="shared" si="123"/>
        <v>12.603889249491658</v>
      </c>
      <c r="P589" s="14">
        <f t="shared" si="124"/>
        <v>0</v>
      </c>
      <c r="Q589" s="14">
        <f t="shared" si="125"/>
        <v>0</v>
      </c>
      <c r="R589" s="14">
        <f t="shared" si="126"/>
        <v>0</v>
      </c>
      <c r="S589" s="14">
        <f t="shared" si="127"/>
        <v>0</v>
      </c>
      <c r="T589" t="str">
        <f>IF(MOD(C589-Settings!$B$32,Settings!$B$33)&lt;Settings!$B$30,"Up","Down")</f>
        <v>Up</v>
      </c>
      <c r="U589" s="15">
        <f>IF(OR(I589&gt;Settings!$B$30,O589&gt;Settings!$B$37),0,1)</f>
        <v>1</v>
      </c>
      <c r="V589" s="15">
        <f>IF(AND(U589=1,O589&lt;=Settings!$B$36),1,0)</f>
        <v>1</v>
      </c>
    </row>
    <row r="590" spans="1:22" x14ac:dyDescent="0.25">
      <c r="A590">
        <v>5</v>
      </c>
      <c r="B590">
        <v>105</v>
      </c>
      <c r="C590" s="13">
        <f>Arrivals!F590</f>
        <v>6622.4916724989434</v>
      </c>
      <c r="D590" s="13">
        <f>Arrivals!J590</f>
        <v>2.3410821486116538</v>
      </c>
      <c r="E590" s="14">
        <f t="shared" si="128"/>
        <v>6551.1790979377993</v>
      </c>
      <c r="F590" s="14">
        <f t="shared" si="119"/>
        <v>6622.4916724989434</v>
      </c>
      <c r="G590" s="14">
        <f t="shared" si="120"/>
        <v>6624.8327546475548</v>
      </c>
      <c r="H590" s="13">
        <f>Arrivals!L590</f>
        <v>75</v>
      </c>
      <c r="I590" s="14">
        <f>H590*8/Settings!$B$28+Settings!$B$29</f>
        <v>6.02</v>
      </c>
      <c r="J590" s="14">
        <f t="shared" si="129"/>
        <v>6557.1990979377997</v>
      </c>
      <c r="K590" s="14">
        <f t="shared" si="121"/>
        <v>6624.8327546475548</v>
      </c>
      <c r="L590" s="14">
        <f>MOD(K590-Settings!$B$32,Settings!$B$33)</f>
        <v>144.83275464755479</v>
      </c>
      <c r="M590" s="14">
        <f>IF(L590&lt;Settings!$B$30,IF(Settings!$B$30-L590&gt;=I590,K590,K590+(Settings!$B$30-L590)+Settings!$B$31),K590+(Settings!$B$33-L590))</f>
        <v>6624.8327546475548</v>
      </c>
      <c r="N590" s="14">
        <f t="shared" si="122"/>
        <v>6630.8527546475552</v>
      </c>
      <c r="O590" s="14">
        <f t="shared" si="123"/>
        <v>8.3610821486117857</v>
      </c>
      <c r="P590" s="14">
        <f t="shared" si="124"/>
        <v>0</v>
      </c>
      <c r="Q590" s="14">
        <f t="shared" si="125"/>
        <v>0</v>
      </c>
      <c r="R590" s="14">
        <f t="shared" si="126"/>
        <v>0</v>
      </c>
      <c r="S590" s="14">
        <f t="shared" si="127"/>
        <v>0</v>
      </c>
      <c r="T590" t="str">
        <f>IF(MOD(C590-Settings!$B$32,Settings!$B$33)&lt;Settings!$B$30,"Up","Down")</f>
        <v>Up</v>
      </c>
      <c r="U590" s="15">
        <f>IF(OR(I590&gt;Settings!$B$30,O590&gt;Settings!$B$37),0,1)</f>
        <v>1</v>
      </c>
      <c r="V590" s="15">
        <f>IF(AND(U590=1,O590&lt;=Settings!$B$36),1,0)</f>
        <v>1</v>
      </c>
    </row>
    <row r="591" spans="1:22" x14ac:dyDescent="0.25">
      <c r="A591">
        <v>5</v>
      </c>
      <c r="B591">
        <v>106</v>
      </c>
      <c r="C591" s="13">
        <f>Arrivals!F591</f>
        <v>6685.0209470288492</v>
      </c>
      <c r="D591" s="13">
        <f>Arrivals!J591</f>
        <v>24.026777509773289</v>
      </c>
      <c r="E591" s="14">
        <f t="shared" si="128"/>
        <v>6624.8327546475548</v>
      </c>
      <c r="F591" s="14">
        <f t="shared" si="119"/>
        <v>6685.0209470288492</v>
      </c>
      <c r="G591" s="14">
        <f t="shared" si="120"/>
        <v>6709.0477245386228</v>
      </c>
      <c r="H591" s="13">
        <f>Arrivals!L591</f>
        <v>75</v>
      </c>
      <c r="I591" s="14">
        <f>H591*8/Settings!$B$28+Settings!$B$29</f>
        <v>6.02</v>
      </c>
      <c r="J591" s="14">
        <f t="shared" si="129"/>
        <v>6630.8527546475552</v>
      </c>
      <c r="K591" s="14">
        <f t="shared" si="121"/>
        <v>6709.0477245386228</v>
      </c>
      <c r="L591" s="14">
        <f>MOD(K591-Settings!$B$32,Settings!$B$33)</f>
        <v>229.04772453862279</v>
      </c>
      <c r="M591" s="14">
        <f>IF(L591&lt;Settings!$B$30,IF(Settings!$B$30-L591&gt;=I591,K591,K591+(Settings!$B$30-L591)+Settings!$B$31),K591+(Settings!$B$33-L591))</f>
        <v>6709.0477245386228</v>
      </c>
      <c r="N591" s="14">
        <f t="shared" si="122"/>
        <v>6715.0677245386232</v>
      </c>
      <c r="O591" s="14">
        <f t="shared" si="123"/>
        <v>30.046777509774074</v>
      </c>
      <c r="P591" s="14">
        <f t="shared" si="124"/>
        <v>0</v>
      </c>
      <c r="Q591" s="14">
        <f t="shared" si="125"/>
        <v>0</v>
      </c>
      <c r="R591" s="14">
        <f t="shared" si="126"/>
        <v>0</v>
      </c>
      <c r="S591" s="14">
        <f t="shared" si="127"/>
        <v>0</v>
      </c>
      <c r="T591" t="str">
        <f>IF(MOD(C591-Settings!$B$32,Settings!$B$33)&lt;Settings!$B$30,"Up","Down")</f>
        <v>Up</v>
      </c>
      <c r="U591" s="15">
        <f>IF(OR(I591&gt;Settings!$B$30,O591&gt;Settings!$B$37),0,1)</f>
        <v>1</v>
      </c>
      <c r="V591" s="15">
        <f>IF(AND(U591=1,O591&lt;=Settings!$B$36),1,0)</f>
        <v>1</v>
      </c>
    </row>
    <row r="592" spans="1:22" x14ac:dyDescent="0.25">
      <c r="A592">
        <v>5</v>
      </c>
      <c r="B592">
        <v>107</v>
      </c>
      <c r="C592" s="13">
        <f>Arrivals!F592</f>
        <v>6704.1230433111778</v>
      </c>
      <c r="D592" s="13">
        <f>Arrivals!J592</f>
        <v>8.077038620788997</v>
      </c>
      <c r="E592" s="14">
        <f t="shared" si="128"/>
        <v>6709.0477245386228</v>
      </c>
      <c r="F592" s="14">
        <f t="shared" si="119"/>
        <v>6709.0477245386228</v>
      </c>
      <c r="G592" s="14">
        <f t="shared" si="120"/>
        <v>6717.1247631594115</v>
      </c>
      <c r="H592" s="13">
        <f>Arrivals!L592</f>
        <v>75</v>
      </c>
      <c r="I592" s="14">
        <f>H592*8/Settings!$B$28+Settings!$B$29</f>
        <v>6.02</v>
      </c>
      <c r="J592" s="14">
        <f t="shared" si="129"/>
        <v>6715.0677245386232</v>
      </c>
      <c r="K592" s="14">
        <f t="shared" si="121"/>
        <v>6717.1247631594115</v>
      </c>
      <c r="L592" s="14">
        <f>MOD(K592-Settings!$B$32,Settings!$B$33)</f>
        <v>237.12476315941149</v>
      </c>
      <c r="M592" s="14">
        <f>IF(L592&lt;Settings!$B$30,IF(Settings!$B$30-L592&gt;=I592,K592,K592+(Settings!$B$30-L592)+Settings!$B$31),K592+(Settings!$B$33-L592))</f>
        <v>6717.1247631594115</v>
      </c>
      <c r="N592" s="14">
        <f t="shared" si="122"/>
        <v>6723.1447631594119</v>
      </c>
      <c r="O592" s="14">
        <f t="shared" si="123"/>
        <v>19.02171984823417</v>
      </c>
      <c r="P592" s="14">
        <f t="shared" si="124"/>
        <v>4.9246812274450349</v>
      </c>
      <c r="Q592" s="14">
        <f t="shared" si="125"/>
        <v>0</v>
      </c>
      <c r="R592" s="14">
        <f t="shared" si="126"/>
        <v>0</v>
      </c>
      <c r="S592" s="14">
        <f t="shared" si="127"/>
        <v>4.9246812274450349</v>
      </c>
      <c r="T592" t="str">
        <f>IF(MOD(C592-Settings!$B$32,Settings!$B$33)&lt;Settings!$B$30,"Up","Down")</f>
        <v>Up</v>
      </c>
      <c r="U592" s="15">
        <f>IF(OR(I592&gt;Settings!$B$30,O592&gt;Settings!$B$37),0,1)</f>
        <v>1</v>
      </c>
      <c r="V592" s="15">
        <f>IF(AND(U592=1,O592&lt;=Settings!$B$36),1,0)</f>
        <v>1</v>
      </c>
    </row>
    <row r="593" spans="1:22" x14ac:dyDescent="0.25">
      <c r="A593">
        <v>5</v>
      </c>
      <c r="B593">
        <v>108</v>
      </c>
      <c r="C593" s="13">
        <f>Arrivals!F593</f>
        <v>6772.9843202251895</v>
      </c>
      <c r="D593" s="13">
        <f>Arrivals!J593</f>
        <v>2.9544362738738847</v>
      </c>
      <c r="E593" s="14">
        <f t="shared" si="128"/>
        <v>6717.1247631594115</v>
      </c>
      <c r="F593" s="14">
        <f t="shared" si="119"/>
        <v>6772.9843202251895</v>
      </c>
      <c r="G593" s="14">
        <f t="shared" si="120"/>
        <v>6775.9387564990639</v>
      </c>
      <c r="H593" s="13">
        <f>Arrivals!L593</f>
        <v>75</v>
      </c>
      <c r="I593" s="14">
        <f>H593*8/Settings!$B$28+Settings!$B$29</f>
        <v>6.02</v>
      </c>
      <c r="J593" s="14">
        <f t="shared" si="129"/>
        <v>6723.1447631594119</v>
      </c>
      <c r="K593" s="14">
        <f t="shared" si="121"/>
        <v>6775.9387564990639</v>
      </c>
      <c r="L593" s="14">
        <f>MOD(K593-Settings!$B$32,Settings!$B$33)</f>
        <v>295.93875649906386</v>
      </c>
      <c r="M593" s="14">
        <f>IF(L593&lt;Settings!$B$30,IF(Settings!$B$30-L593&gt;=I593,K593,K593+(Settings!$B$30-L593)+Settings!$B$31),K593+(Settings!$B$33-L593))</f>
        <v>6775.9387564990639</v>
      </c>
      <c r="N593" s="14">
        <f t="shared" si="122"/>
        <v>6781.9587564990643</v>
      </c>
      <c r="O593" s="14">
        <f t="shared" si="123"/>
        <v>8.9744362738747441</v>
      </c>
      <c r="P593" s="14">
        <f t="shared" si="124"/>
        <v>0</v>
      </c>
      <c r="Q593" s="14">
        <f t="shared" si="125"/>
        <v>0</v>
      </c>
      <c r="R593" s="14">
        <f t="shared" si="126"/>
        <v>0</v>
      </c>
      <c r="S593" s="14">
        <f t="shared" si="127"/>
        <v>0</v>
      </c>
      <c r="T593" t="str">
        <f>IF(MOD(C593-Settings!$B$32,Settings!$B$33)&lt;Settings!$B$30,"Up","Down")</f>
        <v>Up</v>
      </c>
      <c r="U593" s="15">
        <f>IF(OR(I593&gt;Settings!$B$30,O593&gt;Settings!$B$37),0,1)</f>
        <v>1</v>
      </c>
      <c r="V593" s="15">
        <f>IF(AND(U593=1,O593&lt;=Settings!$B$36),1,0)</f>
        <v>1</v>
      </c>
    </row>
    <row r="594" spans="1:22" x14ac:dyDescent="0.25">
      <c r="A594">
        <v>5</v>
      </c>
      <c r="B594">
        <v>109</v>
      </c>
      <c r="C594" s="13">
        <f>Arrivals!F594</f>
        <v>6978.5851003033304</v>
      </c>
      <c r="D594" s="13">
        <f>Arrivals!J594</f>
        <v>27.748408002063989</v>
      </c>
      <c r="E594" s="14">
        <f t="shared" si="128"/>
        <v>6775.9387564990639</v>
      </c>
      <c r="F594" s="14">
        <f t="shared" si="119"/>
        <v>6978.5851003033304</v>
      </c>
      <c r="G594" s="14">
        <f t="shared" si="120"/>
        <v>7006.3335083053944</v>
      </c>
      <c r="H594" s="13">
        <f>Arrivals!L594</f>
        <v>75</v>
      </c>
      <c r="I594" s="14">
        <f>H594*8/Settings!$B$28+Settings!$B$29</f>
        <v>6.02</v>
      </c>
      <c r="J594" s="14">
        <f t="shared" si="129"/>
        <v>6781.9587564990643</v>
      </c>
      <c r="K594" s="14">
        <f t="shared" si="121"/>
        <v>7006.3335083053944</v>
      </c>
      <c r="L594" s="14">
        <f>MOD(K594-Settings!$B$32,Settings!$B$33)</f>
        <v>526.33350830539439</v>
      </c>
      <c r="M594" s="14">
        <f>IF(L594&lt;Settings!$B$30,IF(Settings!$B$30-L594&gt;=I594,K594,K594+(Settings!$B$30-L594)+Settings!$B$31),K594+(Settings!$B$33-L594))</f>
        <v>7006.3335083053944</v>
      </c>
      <c r="N594" s="14">
        <f t="shared" si="122"/>
        <v>7012.3535083053948</v>
      </c>
      <c r="O594" s="14">
        <f t="shared" si="123"/>
        <v>33.768408002064461</v>
      </c>
      <c r="P594" s="14">
        <f t="shared" si="124"/>
        <v>0</v>
      </c>
      <c r="Q594" s="14">
        <f t="shared" si="125"/>
        <v>0</v>
      </c>
      <c r="R594" s="14">
        <f t="shared" si="126"/>
        <v>0</v>
      </c>
      <c r="S594" s="14">
        <f t="shared" si="127"/>
        <v>0</v>
      </c>
      <c r="T594" t="str">
        <f>IF(MOD(C594-Settings!$B$32,Settings!$B$33)&lt;Settings!$B$30,"Up","Down")</f>
        <v>Up</v>
      </c>
      <c r="U594" s="15">
        <f>IF(OR(I594&gt;Settings!$B$30,O594&gt;Settings!$B$37),0,1)</f>
        <v>1</v>
      </c>
      <c r="V594" s="15">
        <f>IF(AND(U594=1,O594&lt;=Settings!$B$36),1,0)</f>
        <v>1</v>
      </c>
    </row>
    <row r="595" spans="1:22" x14ac:dyDescent="0.25">
      <c r="A595">
        <v>5</v>
      </c>
      <c r="B595">
        <v>110</v>
      </c>
      <c r="C595" s="13">
        <f>Arrivals!F595</f>
        <v>7097.5611100698407</v>
      </c>
      <c r="D595" s="13">
        <f>Arrivals!J595</f>
        <v>12.976044883919066</v>
      </c>
      <c r="E595" s="14">
        <f t="shared" si="128"/>
        <v>7006.3335083053944</v>
      </c>
      <c r="F595" s="14">
        <f t="shared" si="119"/>
        <v>7097.5611100698407</v>
      </c>
      <c r="G595" s="14">
        <f t="shared" si="120"/>
        <v>7110.5371549537595</v>
      </c>
      <c r="H595" s="13">
        <f>Arrivals!L595</f>
        <v>75</v>
      </c>
      <c r="I595" s="14">
        <f>H595*8/Settings!$B$28+Settings!$B$29</f>
        <v>6.02</v>
      </c>
      <c r="J595" s="14">
        <f t="shared" si="129"/>
        <v>7012.3535083053948</v>
      </c>
      <c r="K595" s="14">
        <f t="shared" si="121"/>
        <v>7110.5371549537595</v>
      </c>
      <c r="L595" s="14">
        <f>MOD(K595-Settings!$B$32,Settings!$B$33)</f>
        <v>630.53715495375945</v>
      </c>
      <c r="M595" s="14">
        <f>IF(L595&lt;Settings!$B$30,IF(Settings!$B$30-L595&gt;=I595,K595,K595+(Settings!$B$30-L595)+Settings!$B$31),K595+(Settings!$B$33-L595))</f>
        <v>7200</v>
      </c>
      <c r="N595" s="14">
        <f t="shared" si="122"/>
        <v>7206.02</v>
      </c>
      <c r="O595" s="14">
        <f t="shared" si="123"/>
        <v>108.45888993015978</v>
      </c>
      <c r="P595" s="14">
        <f t="shared" si="124"/>
        <v>0</v>
      </c>
      <c r="Q595" s="14">
        <f t="shared" si="125"/>
        <v>0</v>
      </c>
      <c r="R595" s="14">
        <f t="shared" si="126"/>
        <v>89.462845046240545</v>
      </c>
      <c r="S595" s="14">
        <f t="shared" si="127"/>
        <v>89.462845046240545</v>
      </c>
      <c r="T595" t="str">
        <f>IF(MOD(C595-Settings!$B$32,Settings!$B$33)&lt;Settings!$B$30,"Up","Down")</f>
        <v>Down</v>
      </c>
      <c r="U595" s="15">
        <f>IF(OR(I595&gt;Settings!$B$30,O595&gt;Settings!$B$37),0,1)</f>
        <v>1</v>
      </c>
      <c r="V595" s="15">
        <f>IF(AND(U595=1,O595&lt;=Settings!$B$36),1,0)</f>
        <v>1</v>
      </c>
    </row>
    <row r="596" spans="1:22" x14ac:dyDescent="0.25">
      <c r="A596">
        <v>5</v>
      </c>
      <c r="B596">
        <v>111</v>
      </c>
      <c r="C596" s="13">
        <f>Arrivals!F596</f>
        <v>7116.2483328474973</v>
      </c>
      <c r="D596" s="13">
        <f>Arrivals!J596</f>
        <v>0.54446799926831568</v>
      </c>
      <c r="E596" s="14">
        <f t="shared" si="128"/>
        <v>7110.5371549537595</v>
      </c>
      <c r="F596" s="14">
        <f t="shared" si="119"/>
        <v>7116.2483328474973</v>
      </c>
      <c r="G596" s="14">
        <f t="shared" si="120"/>
        <v>7116.7928008467652</v>
      </c>
      <c r="H596" s="13">
        <f>Arrivals!L596</f>
        <v>75</v>
      </c>
      <c r="I596" s="14">
        <f>H596*8/Settings!$B$28+Settings!$B$29</f>
        <v>6.02</v>
      </c>
      <c r="J596" s="14">
        <f t="shared" si="129"/>
        <v>7206.02</v>
      </c>
      <c r="K596" s="14">
        <f t="shared" si="121"/>
        <v>7206.02</v>
      </c>
      <c r="L596" s="14">
        <f>MOD(K596-Settings!$B$32,Settings!$B$33)</f>
        <v>6.0200000000004366</v>
      </c>
      <c r="M596" s="14">
        <f>IF(L596&lt;Settings!$B$30,IF(Settings!$B$30-L596&gt;=I596,K596,K596+(Settings!$B$30-L596)+Settings!$B$31),K596+(Settings!$B$33-L596))</f>
        <v>7206.02</v>
      </c>
      <c r="N596" s="14">
        <f t="shared" si="122"/>
        <v>7212.0400000000009</v>
      </c>
      <c r="O596" s="14">
        <f t="shared" si="123"/>
        <v>95.791667152503578</v>
      </c>
      <c r="P596" s="14">
        <f t="shared" si="124"/>
        <v>0</v>
      </c>
      <c r="Q596" s="14">
        <f t="shared" si="125"/>
        <v>89.227199153235233</v>
      </c>
      <c r="R596" s="14">
        <f t="shared" si="126"/>
        <v>0</v>
      </c>
      <c r="S596" s="14">
        <f t="shared" si="127"/>
        <v>89.227199153235233</v>
      </c>
      <c r="T596" t="str">
        <f>IF(MOD(C596-Settings!$B$32,Settings!$B$33)&lt;Settings!$B$30,"Up","Down")</f>
        <v>Down</v>
      </c>
      <c r="U596" s="15">
        <f>IF(OR(I596&gt;Settings!$B$30,O596&gt;Settings!$B$37),0,1)</f>
        <v>1</v>
      </c>
      <c r="V596" s="15">
        <f>IF(AND(U596=1,O596&lt;=Settings!$B$36),1,0)</f>
        <v>1</v>
      </c>
    </row>
    <row r="597" spans="1:22" x14ac:dyDescent="0.25">
      <c r="A597">
        <v>5</v>
      </c>
      <c r="B597">
        <v>112</v>
      </c>
      <c r="C597" s="13">
        <f>Arrivals!F597</f>
        <v>7235.9411058684273</v>
      </c>
      <c r="D597" s="13">
        <f>Arrivals!J597</f>
        <v>9.102609977477325</v>
      </c>
      <c r="E597" s="14">
        <f t="shared" si="128"/>
        <v>7116.7928008467652</v>
      </c>
      <c r="F597" s="14">
        <f t="shared" si="119"/>
        <v>7235.9411058684273</v>
      </c>
      <c r="G597" s="14">
        <f t="shared" si="120"/>
        <v>7245.0437158459044</v>
      </c>
      <c r="H597" s="13">
        <f>Arrivals!L597</f>
        <v>75</v>
      </c>
      <c r="I597" s="14">
        <f>H597*8/Settings!$B$28+Settings!$B$29</f>
        <v>6.02</v>
      </c>
      <c r="J597" s="14">
        <f t="shared" si="129"/>
        <v>7212.0400000000009</v>
      </c>
      <c r="K597" s="14">
        <f t="shared" si="121"/>
        <v>7245.0437158459044</v>
      </c>
      <c r="L597" s="14">
        <f>MOD(K597-Settings!$B$32,Settings!$B$33)</f>
        <v>45.043715845904444</v>
      </c>
      <c r="M597" s="14">
        <f>IF(L597&lt;Settings!$B$30,IF(Settings!$B$30-L597&gt;=I597,K597,K597+(Settings!$B$30-L597)+Settings!$B$31),K597+(Settings!$B$33-L597))</f>
        <v>7245.0437158459044</v>
      </c>
      <c r="N597" s="14">
        <f t="shared" si="122"/>
        <v>7251.0637158459049</v>
      </c>
      <c r="O597" s="14">
        <f t="shared" si="123"/>
        <v>15.122609977477623</v>
      </c>
      <c r="P597" s="14">
        <f t="shared" si="124"/>
        <v>0</v>
      </c>
      <c r="Q597" s="14">
        <f t="shared" si="125"/>
        <v>0</v>
      </c>
      <c r="R597" s="14">
        <f t="shared" si="126"/>
        <v>0</v>
      </c>
      <c r="S597" s="14">
        <f t="shared" si="127"/>
        <v>0</v>
      </c>
      <c r="T597" t="str">
        <f>IF(MOD(C597-Settings!$B$32,Settings!$B$33)&lt;Settings!$B$30,"Up","Down")</f>
        <v>Up</v>
      </c>
      <c r="U597" s="15">
        <f>IF(OR(I597&gt;Settings!$B$30,O597&gt;Settings!$B$37),0,1)</f>
        <v>1</v>
      </c>
      <c r="V597" s="15">
        <f>IF(AND(U597=1,O597&lt;=Settings!$B$36),1,0)</f>
        <v>1</v>
      </c>
    </row>
    <row r="598" spans="1:22" x14ac:dyDescent="0.25">
      <c r="A598">
        <v>5</v>
      </c>
      <c r="B598">
        <v>113</v>
      </c>
      <c r="C598" s="13">
        <f>Arrivals!F598</f>
        <v>7317.4973922226472</v>
      </c>
      <c r="D598" s="13">
        <f>Arrivals!J598</f>
        <v>9.0996076043457883</v>
      </c>
      <c r="E598" s="14">
        <f t="shared" si="128"/>
        <v>7245.0437158459044</v>
      </c>
      <c r="F598" s="14">
        <f t="shared" si="119"/>
        <v>7317.4973922226472</v>
      </c>
      <c r="G598" s="14">
        <f t="shared" si="120"/>
        <v>7326.5969998269929</v>
      </c>
      <c r="H598" s="13">
        <f>Arrivals!L598</f>
        <v>75</v>
      </c>
      <c r="I598" s="14">
        <f>H598*8/Settings!$B$28+Settings!$B$29</f>
        <v>6.02</v>
      </c>
      <c r="J598" s="14">
        <f t="shared" si="129"/>
        <v>7251.0637158459049</v>
      </c>
      <c r="K598" s="14">
        <f t="shared" si="121"/>
        <v>7326.5969998269929</v>
      </c>
      <c r="L598" s="14">
        <f>MOD(K598-Settings!$B$32,Settings!$B$33)</f>
        <v>126.59699982699294</v>
      </c>
      <c r="M598" s="14">
        <f>IF(L598&lt;Settings!$B$30,IF(Settings!$B$30-L598&gt;=I598,K598,K598+(Settings!$B$30-L598)+Settings!$B$31),K598+(Settings!$B$33-L598))</f>
        <v>7326.5969998269929</v>
      </c>
      <c r="N598" s="14">
        <f t="shared" si="122"/>
        <v>7332.6169998269934</v>
      </c>
      <c r="O598" s="14">
        <f t="shared" si="123"/>
        <v>15.119607604346129</v>
      </c>
      <c r="P598" s="14">
        <f t="shared" si="124"/>
        <v>0</v>
      </c>
      <c r="Q598" s="14">
        <f t="shared" si="125"/>
        <v>0</v>
      </c>
      <c r="R598" s="14">
        <f t="shared" si="126"/>
        <v>0</v>
      </c>
      <c r="S598" s="14">
        <f t="shared" si="127"/>
        <v>0</v>
      </c>
      <c r="T598" t="str">
        <f>IF(MOD(C598-Settings!$B$32,Settings!$B$33)&lt;Settings!$B$30,"Up","Down")</f>
        <v>Up</v>
      </c>
      <c r="U598" s="15">
        <f>IF(OR(I598&gt;Settings!$B$30,O598&gt;Settings!$B$37),0,1)</f>
        <v>1</v>
      </c>
      <c r="V598" s="15">
        <f>IF(AND(U598=1,O598&lt;=Settings!$B$36),1,0)</f>
        <v>1</v>
      </c>
    </row>
    <row r="599" spans="1:22" x14ac:dyDescent="0.25">
      <c r="A599">
        <v>5</v>
      </c>
      <c r="B599">
        <v>114</v>
      </c>
      <c r="C599" s="13">
        <f>Arrivals!F599</f>
        <v>7327.8434014321692</v>
      </c>
      <c r="D599" s="13">
        <f>Arrivals!J599</f>
        <v>9.9028200607477572</v>
      </c>
      <c r="E599" s="14">
        <f t="shared" si="128"/>
        <v>7326.5969998269929</v>
      </c>
      <c r="F599" s="14">
        <f t="shared" si="119"/>
        <v>7327.8434014321692</v>
      </c>
      <c r="G599" s="14">
        <f t="shared" si="120"/>
        <v>7337.7462214929174</v>
      </c>
      <c r="H599" s="13">
        <f>Arrivals!L599</f>
        <v>75</v>
      </c>
      <c r="I599" s="14">
        <f>H599*8/Settings!$B$28+Settings!$B$29</f>
        <v>6.02</v>
      </c>
      <c r="J599" s="14">
        <f t="shared" si="129"/>
        <v>7332.6169998269934</v>
      </c>
      <c r="K599" s="14">
        <f t="shared" si="121"/>
        <v>7337.7462214929174</v>
      </c>
      <c r="L599" s="14">
        <f>MOD(K599-Settings!$B$32,Settings!$B$33)</f>
        <v>137.74622149291736</v>
      </c>
      <c r="M599" s="14">
        <f>IF(L599&lt;Settings!$B$30,IF(Settings!$B$30-L599&gt;=I599,K599,K599+(Settings!$B$30-L599)+Settings!$B$31),K599+(Settings!$B$33-L599))</f>
        <v>7337.7462214929174</v>
      </c>
      <c r="N599" s="14">
        <f t="shared" si="122"/>
        <v>7343.7662214929178</v>
      </c>
      <c r="O599" s="14">
        <f t="shared" si="123"/>
        <v>15.922820060748563</v>
      </c>
      <c r="P599" s="14">
        <f t="shared" si="124"/>
        <v>0</v>
      </c>
      <c r="Q599" s="14">
        <f t="shared" si="125"/>
        <v>0</v>
      </c>
      <c r="R599" s="14">
        <f t="shared" si="126"/>
        <v>0</v>
      </c>
      <c r="S599" s="14">
        <f t="shared" si="127"/>
        <v>0</v>
      </c>
      <c r="T599" t="str">
        <f>IF(MOD(C599-Settings!$B$32,Settings!$B$33)&lt;Settings!$B$30,"Up","Down")</f>
        <v>Up</v>
      </c>
      <c r="U599" s="15">
        <f>IF(OR(I599&gt;Settings!$B$30,O599&gt;Settings!$B$37),0,1)</f>
        <v>1</v>
      </c>
      <c r="V599" s="15">
        <f>IF(AND(U599=1,O599&lt;=Settings!$B$36),1,0)</f>
        <v>1</v>
      </c>
    </row>
    <row r="600" spans="1:22" x14ac:dyDescent="0.25">
      <c r="A600">
        <v>5</v>
      </c>
      <c r="B600">
        <v>115</v>
      </c>
      <c r="C600" s="13">
        <f>Arrivals!F600</f>
        <v>7598.6625852898906</v>
      </c>
      <c r="D600" s="13">
        <f>Arrivals!J600</f>
        <v>4.5433347475188572</v>
      </c>
      <c r="E600" s="14">
        <f t="shared" si="128"/>
        <v>7337.7462214929174</v>
      </c>
      <c r="F600" s="14">
        <f t="shared" si="119"/>
        <v>7598.6625852898906</v>
      </c>
      <c r="G600" s="14">
        <f t="shared" si="120"/>
        <v>7603.2059200374097</v>
      </c>
      <c r="H600" s="13">
        <f>Arrivals!L600</f>
        <v>75</v>
      </c>
      <c r="I600" s="14">
        <f>H600*8/Settings!$B$28+Settings!$B$29</f>
        <v>6.02</v>
      </c>
      <c r="J600" s="14">
        <f t="shared" si="129"/>
        <v>7343.7662214929178</v>
      </c>
      <c r="K600" s="14">
        <f t="shared" si="121"/>
        <v>7603.2059200374097</v>
      </c>
      <c r="L600" s="14">
        <f>MOD(K600-Settings!$B$32,Settings!$B$33)</f>
        <v>403.20592003740967</v>
      </c>
      <c r="M600" s="14">
        <f>IF(L600&lt;Settings!$B$30,IF(Settings!$B$30-L600&gt;=I600,K600,K600+(Settings!$B$30-L600)+Settings!$B$31),K600+(Settings!$B$33-L600))</f>
        <v>7603.2059200374097</v>
      </c>
      <c r="N600" s="14">
        <f t="shared" si="122"/>
        <v>7609.2259200374101</v>
      </c>
      <c r="O600" s="14">
        <f t="shared" si="123"/>
        <v>10.563334747519548</v>
      </c>
      <c r="P600" s="14">
        <f t="shared" si="124"/>
        <v>0</v>
      </c>
      <c r="Q600" s="14">
        <f t="shared" si="125"/>
        <v>0</v>
      </c>
      <c r="R600" s="14">
        <f t="shared" si="126"/>
        <v>0</v>
      </c>
      <c r="S600" s="14">
        <f t="shared" si="127"/>
        <v>0</v>
      </c>
      <c r="T600" t="str">
        <f>IF(MOD(C600-Settings!$B$32,Settings!$B$33)&lt;Settings!$B$30,"Up","Down")</f>
        <v>Up</v>
      </c>
      <c r="U600" s="15">
        <f>IF(OR(I600&gt;Settings!$B$30,O600&gt;Settings!$B$37),0,1)</f>
        <v>1</v>
      </c>
      <c r="V600" s="15">
        <f>IF(AND(U600=1,O600&lt;=Settings!$B$36),1,0)</f>
        <v>1</v>
      </c>
    </row>
    <row r="601" spans="1:22" x14ac:dyDescent="0.25">
      <c r="A601">
        <v>5</v>
      </c>
      <c r="B601">
        <v>116</v>
      </c>
      <c r="C601" s="13">
        <f>Arrivals!F601</f>
        <v>7702.5321257266514</v>
      </c>
      <c r="D601" s="13">
        <f>Arrivals!J601</f>
        <v>5.5091641893712442</v>
      </c>
      <c r="E601" s="14">
        <f t="shared" si="128"/>
        <v>7603.2059200374097</v>
      </c>
      <c r="F601" s="14">
        <f t="shared" si="119"/>
        <v>7702.5321257266514</v>
      </c>
      <c r="G601" s="14">
        <f t="shared" si="120"/>
        <v>7708.0412899160228</v>
      </c>
      <c r="H601" s="13">
        <f>Arrivals!L601</f>
        <v>75</v>
      </c>
      <c r="I601" s="14">
        <f>H601*8/Settings!$B$28+Settings!$B$29</f>
        <v>6.02</v>
      </c>
      <c r="J601" s="14">
        <f t="shared" si="129"/>
        <v>7609.2259200374101</v>
      </c>
      <c r="K601" s="14">
        <f t="shared" si="121"/>
        <v>7708.0412899160228</v>
      </c>
      <c r="L601" s="14">
        <f>MOD(K601-Settings!$B$32,Settings!$B$33)</f>
        <v>508.04128991602283</v>
      </c>
      <c r="M601" s="14">
        <f>IF(L601&lt;Settings!$B$30,IF(Settings!$B$30-L601&gt;=I601,K601,K601+(Settings!$B$30-L601)+Settings!$B$31),K601+(Settings!$B$33-L601))</f>
        <v>7708.0412899160228</v>
      </c>
      <c r="N601" s="14">
        <f t="shared" si="122"/>
        <v>7714.0612899160233</v>
      </c>
      <c r="O601" s="14">
        <f t="shared" si="123"/>
        <v>11.529164189371841</v>
      </c>
      <c r="P601" s="14">
        <f t="shared" si="124"/>
        <v>0</v>
      </c>
      <c r="Q601" s="14">
        <f t="shared" si="125"/>
        <v>0</v>
      </c>
      <c r="R601" s="14">
        <f t="shared" si="126"/>
        <v>0</v>
      </c>
      <c r="S601" s="14">
        <f t="shared" si="127"/>
        <v>0</v>
      </c>
      <c r="T601" t="str">
        <f>IF(MOD(C601-Settings!$B$32,Settings!$B$33)&lt;Settings!$B$30,"Up","Down")</f>
        <v>Up</v>
      </c>
      <c r="U601" s="15">
        <f>IF(OR(I601&gt;Settings!$B$30,O601&gt;Settings!$B$37),0,1)</f>
        <v>1</v>
      </c>
      <c r="V601" s="15">
        <f>IF(AND(U601=1,O601&lt;=Settings!$B$36),1,0)</f>
        <v>1</v>
      </c>
    </row>
    <row r="602" spans="1:22" x14ac:dyDescent="0.25">
      <c r="A602">
        <v>5</v>
      </c>
      <c r="B602">
        <v>117</v>
      </c>
      <c r="C602" s="13">
        <f>Arrivals!F602</f>
        <v>7809.6744824333118</v>
      </c>
      <c r="D602" s="13">
        <f>Arrivals!J602</f>
        <v>6.7621703030864078</v>
      </c>
      <c r="E602" s="14">
        <f t="shared" si="128"/>
        <v>7708.0412899160228</v>
      </c>
      <c r="F602" s="14">
        <f t="shared" si="119"/>
        <v>7809.6744824333118</v>
      </c>
      <c r="G602" s="14">
        <f t="shared" si="120"/>
        <v>7816.4366527363982</v>
      </c>
      <c r="H602" s="13">
        <f>Arrivals!L602</f>
        <v>75</v>
      </c>
      <c r="I602" s="14">
        <f>H602*8/Settings!$B$28+Settings!$B$29</f>
        <v>6.02</v>
      </c>
      <c r="J602" s="14">
        <f t="shared" si="129"/>
        <v>7714.0612899160233</v>
      </c>
      <c r="K602" s="14">
        <f t="shared" si="121"/>
        <v>7816.4366527363982</v>
      </c>
      <c r="L602" s="14">
        <f>MOD(K602-Settings!$B$32,Settings!$B$33)</f>
        <v>616.43665273639817</v>
      </c>
      <c r="M602" s="14">
        <f>IF(L602&lt;Settings!$B$30,IF(Settings!$B$30-L602&gt;=I602,K602,K602+(Settings!$B$30-L602)+Settings!$B$31),K602+(Settings!$B$33-L602))</f>
        <v>7920</v>
      </c>
      <c r="N602" s="14">
        <f t="shared" si="122"/>
        <v>7926.02</v>
      </c>
      <c r="O602" s="14">
        <f t="shared" si="123"/>
        <v>116.34551756668861</v>
      </c>
      <c r="P602" s="14">
        <f t="shared" si="124"/>
        <v>0</v>
      </c>
      <c r="Q602" s="14">
        <f t="shared" si="125"/>
        <v>0</v>
      </c>
      <c r="R602" s="14">
        <f t="shared" si="126"/>
        <v>103.56334726360183</v>
      </c>
      <c r="S602" s="14">
        <f t="shared" si="127"/>
        <v>103.56334726360183</v>
      </c>
      <c r="T602" t="str">
        <f>IF(MOD(C602-Settings!$B$32,Settings!$B$33)&lt;Settings!$B$30,"Up","Down")</f>
        <v>Down</v>
      </c>
      <c r="U602" s="15">
        <f>IF(OR(I602&gt;Settings!$B$30,O602&gt;Settings!$B$37),0,1)</f>
        <v>1</v>
      </c>
      <c r="V602" s="15">
        <f>IF(AND(U602=1,O602&lt;=Settings!$B$36),1,0)</f>
        <v>1</v>
      </c>
    </row>
    <row r="603" spans="1:22" x14ac:dyDescent="0.25">
      <c r="A603">
        <v>5</v>
      </c>
      <c r="B603">
        <v>118</v>
      </c>
      <c r="C603" s="13">
        <f>Arrivals!F603</f>
        <v>7914.2440859341677</v>
      </c>
      <c r="D603" s="13">
        <f>Arrivals!J603</f>
        <v>5.4947758629085159</v>
      </c>
      <c r="E603" s="14">
        <f t="shared" si="128"/>
        <v>7816.4366527363982</v>
      </c>
      <c r="F603" s="14">
        <f t="shared" si="119"/>
        <v>7914.2440859341677</v>
      </c>
      <c r="G603" s="14">
        <f t="shared" si="120"/>
        <v>7919.7388617970764</v>
      </c>
      <c r="H603" s="13">
        <f>Arrivals!L603</f>
        <v>75</v>
      </c>
      <c r="I603" s="14">
        <f>H603*8/Settings!$B$28+Settings!$B$29</f>
        <v>6.02</v>
      </c>
      <c r="J603" s="14">
        <f t="shared" si="129"/>
        <v>7926.02</v>
      </c>
      <c r="K603" s="14">
        <f t="shared" si="121"/>
        <v>7926.02</v>
      </c>
      <c r="L603" s="14">
        <f>MOD(K603-Settings!$B$32,Settings!$B$33)</f>
        <v>6.0200000000004366</v>
      </c>
      <c r="M603" s="14">
        <f>IF(L603&lt;Settings!$B$30,IF(Settings!$B$30-L603&gt;=I603,K603,K603+(Settings!$B$30-L603)+Settings!$B$31),K603+(Settings!$B$33-L603))</f>
        <v>7926.02</v>
      </c>
      <c r="N603" s="14">
        <f t="shared" si="122"/>
        <v>7932.0400000000009</v>
      </c>
      <c r="O603" s="14">
        <f t="shared" si="123"/>
        <v>17.795914065833131</v>
      </c>
      <c r="P603" s="14">
        <f t="shared" si="124"/>
        <v>0</v>
      </c>
      <c r="Q603" s="14">
        <f t="shared" si="125"/>
        <v>6.2811382029240121</v>
      </c>
      <c r="R603" s="14">
        <f t="shared" si="126"/>
        <v>0</v>
      </c>
      <c r="S603" s="14">
        <f t="shared" si="127"/>
        <v>6.2811382029240121</v>
      </c>
      <c r="T603" t="str">
        <f>IF(MOD(C603-Settings!$B$32,Settings!$B$33)&lt;Settings!$B$30,"Up","Down")</f>
        <v>Down</v>
      </c>
      <c r="U603" s="15">
        <f>IF(OR(I603&gt;Settings!$B$30,O603&gt;Settings!$B$37),0,1)</f>
        <v>1</v>
      </c>
      <c r="V603" s="15">
        <f>IF(AND(U603=1,O603&lt;=Settings!$B$36),1,0)</f>
        <v>1</v>
      </c>
    </row>
    <row r="604" spans="1:22" x14ac:dyDescent="0.25">
      <c r="A604">
        <v>5</v>
      </c>
      <c r="B604">
        <v>119</v>
      </c>
      <c r="C604" s="13">
        <f>Arrivals!F604</f>
        <v>7940.6111650760786</v>
      </c>
      <c r="D604" s="13">
        <f>Arrivals!J604</f>
        <v>14.054413197019759</v>
      </c>
      <c r="E604" s="14">
        <f t="shared" si="128"/>
        <v>7919.7388617970764</v>
      </c>
      <c r="F604" s="14">
        <f t="shared" si="119"/>
        <v>7940.6111650760786</v>
      </c>
      <c r="G604" s="14">
        <f t="shared" si="120"/>
        <v>7954.6655782730986</v>
      </c>
      <c r="H604" s="13">
        <f>Arrivals!L604</f>
        <v>75</v>
      </c>
      <c r="I604" s="14">
        <f>H604*8/Settings!$B$28+Settings!$B$29</f>
        <v>6.02</v>
      </c>
      <c r="J604" s="14">
        <f t="shared" si="129"/>
        <v>7932.0400000000009</v>
      </c>
      <c r="K604" s="14">
        <f t="shared" si="121"/>
        <v>7954.6655782730986</v>
      </c>
      <c r="L604" s="14">
        <f>MOD(K604-Settings!$B$32,Settings!$B$33)</f>
        <v>34.665578273098618</v>
      </c>
      <c r="M604" s="14">
        <f>IF(L604&lt;Settings!$B$30,IF(Settings!$B$30-L604&gt;=I604,K604,K604+(Settings!$B$30-L604)+Settings!$B$31),K604+(Settings!$B$33-L604))</f>
        <v>7954.6655782730986</v>
      </c>
      <c r="N604" s="14">
        <f t="shared" si="122"/>
        <v>7960.6855782730991</v>
      </c>
      <c r="O604" s="14">
        <f t="shared" si="123"/>
        <v>20.074413197020476</v>
      </c>
      <c r="P604" s="14">
        <f t="shared" si="124"/>
        <v>0</v>
      </c>
      <c r="Q604" s="14">
        <f t="shared" si="125"/>
        <v>0</v>
      </c>
      <c r="R604" s="14">
        <f t="shared" si="126"/>
        <v>0</v>
      </c>
      <c r="S604" s="14">
        <f t="shared" si="127"/>
        <v>0</v>
      </c>
      <c r="T604" t="str">
        <f>IF(MOD(C604-Settings!$B$32,Settings!$B$33)&lt;Settings!$B$30,"Up","Down")</f>
        <v>Up</v>
      </c>
      <c r="U604" s="15">
        <f>IF(OR(I604&gt;Settings!$B$30,O604&gt;Settings!$B$37),0,1)</f>
        <v>1</v>
      </c>
      <c r="V604" s="15">
        <f>IF(AND(U604=1,O604&lt;=Settings!$B$36),1,0)</f>
        <v>1</v>
      </c>
    </row>
    <row r="605" spans="1:22" x14ac:dyDescent="0.25">
      <c r="A605">
        <v>5</v>
      </c>
      <c r="B605">
        <v>120</v>
      </c>
      <c r="C605" s="13">
        <f>Arrivals!F605</f>
        <v>8021.238088076313</v>
      </c>
      <c r="D605" s="13">
        <f>Arrivals!J605</f>
        <v>30.987318217418306</v>
      </c>
      <c r="E605" s="14">
        <f t="shared" si="128"/>
        <v>7954.6655782730986</v>
      </c>
      <c r="F605" s="14">
        <f t="shared" si="119"/>
        <v>8021.238088076313</v>
      </c>
      <c r="G605" s="14">
        <f t="shared" si="120"/>
        <v>8052.2254062937318</v>
      </c>
      <c r="H605" s="13">
        <f>Arrivals!L605</f>
        <v>75</v>
      </c>
      <c r="I605" s="14">
        <f>H605*8/Settings!$B$28+Settings!$B$29</f>
        <v>6.02</v>
      </c>
      <c r="J605" s="14">
        <f t="shared" si="129"/>
        <v>7960.6855782730991</v>
      </c>
      <c r="K605" s="14">
        <f t="shared" si="121"/>
        <v>8052.2254062937318</v>
      </c>
      <c r="L605" s="14">
        <f>MOD(K605-Settings!$B$32,Settings!$B$33)</f>
        <v>132.22540629373179</v>
      </c>
      <c r="M605" s="14">
        <f>IF(L605&lt;Settings!$B$30,IF(Settings!$B$30-L605&gt;=I605,K605,K605+(Settings!$B$30-L605)+Settings!$B$31),K605+(Settings!$B$33-L605))</f>
        <v>8052.2254062937318</v>
      </c>
      <c r="N605" s="14">
        <f t="shared" si="122"/>
        <v>8058.2454062937322</v>
      </c>
      <c r="O605" s="14">
        <f t="shared" si="123"/>
        <v>37.007318217419197</v>
      </c>
      <c r="P605" s="14">
        <f t="shared" si="124"/>
        <v>0</v>
      </c>
      <c r="Q605" s="14">
        <f t="shared" si="125"/>
        <v>0</v>
      </c>
      <c r="R605" s="14">
        <f t="shared" si="126"/>
        <v>0</v>
      </c>
      <c r="S605" s="14">
        <f t="shared" si="127"/>
        <v>0</v>
      </c>
      <c r="T605" t="str">
        <f>IF(MOD(C605-Settings!$B$32,Settings!$B$33)&lt;Settings!$B$30,"Up","Down")</f>
        <v>Up</v>
      </c>
      <c r="U605" s="15">
        <f>IF(OR(I605&gt;Settings!$B$30,O605&gt;Settings!$B$37),0,1)</f>
        <v>1</v>
      </c>
      <c r="V605" s="15">
        <f>IF(AND(U605=1,O605&lt;=Settings!$B$36),1,0)</f>
        <v>1</v>
      </c>
    </row>
    <row r="606" spans="1:22" x14ac:dyDescent="0.25">
      <c r="A606">
        <v>6</v>
      </c>
      <c r="B606">
        <v>1</v>
      </c>
      <c r="C606" s="13">
        <f>Arrivals!F606</f>
        <v>116.45397088960168</v>
      </c>
      <c r="D606" s="13">
        <f>Arrivals!J606</f>
        <v>9.0069152498678395</v>
      </c>
      <c r="E606" s="14">
        <v>0</v>
      </c>
      <c r="F606" s="14">
        <f t="shared" si="119"/>
        <v>116.45397088960168</v>
      </c>
      <c r="G606" s="14">
        <f t="shared" si="120"/>
        <v>125.46088613946952</v>
      </c>
      <c r="H606" s="13">
        <f>Arrivals!L606</f>
        <v>75</v>
      </c>
      <c r="I606" s="14">
        <f>H606*8/Settings!$B$28+Settings!$B$29</f>
        <v>6.02</v>
      </c>
      <c r="J606" s="14">
        <v>0</v>
      </c>
      <c r="K606" s="14">
        <f t="shared" si="121"/>
        <v>125.46088613946952</v>
      </c>
      <c r="L606" s="14">
        <f>MOD(K606-Settings!$B$32,Settings!$B$33)</f>
        <v>125.46088613946952</v>
      </c>
      <c r="M606" s="14">
        <f>IF(L606&lt;Settings!$B$30,IF(Settings!$B$30-L606&gt;=I606,K606,K606+(Settings!$B$30-L606)+Settings!$B$31),K606+(Settings!$B$33-L606))</f>
        <v>125.46088613946952</v>
      </c>
      <c r="N606" s="14">
        <f t="shared" si="122"/>
        <v>131.48088613946953</v>
      </c>
      <c r="O606" s="14">
        <f t="shared" si="123"/>
        <v>15.026915249867855</v>
      </c>
      <c r="P606" s="14">
        <f t="shared" si="124"/>
        <v>0</v>
      </c>
      <c r="Q606" s="14">
        <f t="shared" si="125"/>
        <v>0</v>
      </c>
      <c r="R606" s="14">
        <f t="shared" si="126"/>
        <v>0</v>
      </c>
      <c r="S606" s="14">
        <f t="shared" si="127"/>
        <v>0</v>
      </c>
      <c r="T606" t="str">
        <f>IF(MOD(C606-Settings!$B$32,Settings!$B$33)&lt;Settings!$B$30,"Up","Down")</f>
        <v>Up</v>
      </c>
      <c r="U606" s="15">
        <f>IF(OR(I606&gt;Settings!$B$30,O606&gt;Settings!$B$37),0,1)</f>
        <v>1</v>
      </c>
      <c r="V606" s="15">
        <f>IF(AND(U606=1,O606&lt;=Settings!$B$36),1,0)</f>
        <v>1</v>
      </c>
    </row>
    <row r="607" spans="1:22" x14ac:dyDescent="0.25">
      <c r="A607">
        <v>6</v>
      </c>
      <c r="B607">
        <v>2</v>
      </c>
      <c r="C607" s="13">
        <f>Arrivals!F607</f>
        <v>284.53945469800283</v>
      </c>
      <c r="D607" s="13">
        <f>Arrivals!J607</f>
        <v>8.5377237813371707</v>
      </c>
      <c r="E607" s="14">
        <f t="shared" ref="E607:E638" si="130">G606</f>
        <v>125.46088613946952</v>
      </c>
      <c r="F607" s="14">
        <f t="shared" si="119"/>
        <v>284.53945469800283</v>
      </c>
      <c r="G607" s="14">
        <f t="shared" si="120"/>
        <v>293.07717847933998</v>
      </c>
      <c r="H607" s="13">
        <f>Arrivals!L607</f>
        <v>75</v>
      </c>
      <c r="I607" s="14">
        <f>H607*8/Settings!$B$28+Settings!$B$29</f>
        <v>6.02</v>
      </c>
      <c r="J607" s="14">
        <f t="shared" ref="J607:J638" si="131">N606</f>
        <v>131.48088613946953</v>
      </c>
      <c r="K607" s="14">
        <f t="shared" si="121"/>
        <v>293.07717847933998</v>
      </c>
      <c r="L607" s="14">
        <f>MOD(K607-Settings!$B$32,Settings!$B$33)</f>
        <v>293.07717847933998</v>
      </c>
      <c r="M607" s="14">
        <f>IF(L607&lt;Settings!$B$30,IF(Settings!$B$30-L607&gt;=I607,K607,K607+(Settings!$B$30-L607)+Settings!$B$31),K607+(Settings!$B$33-L607))</f>
        <v>293.07717847933998</v>
      </c>
      <c r="N607" s="14">
        <f t="shared" si="122"/>
        <v>299.09717847933996</v>
      </c>
      <c r="O607" s="14">
        <f t="shared" si="123"/>
        <v>14.557723781337131</v>
      </c>
      <c r="P607" s="14">
        <f t="shared" si="124"/>
        <v>0</v>
      </c>
      <c r="Q607" s="14">
        <f t="shared" si="125"/>
        <v>0</v>
      </c>
      <c r="R607" s="14">
        <f t="shared" si="126"/>
        <v>0</v>
      </c>
      <c r="S607" s="14">
        <f t="shared" si="127"/>
        <v>0</v>
      </c>
      <c r="T607" t="str">
        <f>IF(MOD(C607-Settings!$B$32,Settings!$B$33)&lt;Settings!$B$30,"Up","Down")</f>
        <v>Up</v>
      </c>
      <c r="U607" s="15">
        <f>IF(OR(I607&gt;Settings!$B$30,O607&gt;Settings!$B$37),0,1)</f>
        <v>1</v>
      </c>
      <c r="V607" s="15">
        <f>IF(AND(U607=1,O607&lt;=Settings!$B$36),1,0)</f>
        <v>1</v>
      </c>
    </row>
    <row r="608" spans="1:22" x14ac:dyDescent="0.25">
      <c r="A608">
        <v>6</v>
      </c>
      <c r="B608">
        <v>3</v>
      </c>
      <c r="C608" s="13">
        <f>Arrivals!F608</f>
        <v>317.260786596152</v>
      </c>
      <c r="D608" s="13">
        <f>Arrivals!J608</f>
        <v>1.6899163569689191</v>
      </c>
      <c r="E608" s="14">
        <f t="shared" si="130"/>
        <v>293.07717847933998</v>
      </c>
      <c r="F608" s="14">
        <f t="shared" si="119"/>
        <v>317.260786596152</v>
      </c>
      <c r="G608" s="14">
        <f t="shared" si="120"/>
        <v>318.95070295312092</v>
      </c>
      <c r="H608" s="13">
        <f>Arrivals!L608</f>
        <v>75</v>
      </c>
      <c r="I608" s="14">
        <f>H608*8/Settings!$B$28+Settings!$B$29</f>
        <v>6.02</v>
      </c>
      <c r="J608" s="14">
        <f t="shared" si="131"/>
        <v>299.09717847933996</v>
      </c>
      <c r="K608" s="14">
        <f t="shared" si="121"/>
        <v>318.95070295312092</v>
      </c>
      <c r="L608" s="14">
        <f>MOD(K608-Settings!$B$32,Settings!$B$33)</f>
        <v>318.95070295312092</v>
      </c>
      <c r="M608" s="14">
        <f>IF(L608&lt;Settings!$B$30,IF(Settings!$B$30-L608&gt;=I608,K608,K608+(Settings!$B$30-L608)+Settings!$B$31),K608+(Settings!$B$33-L608))</f>
        <v>318.95070295312092</v>
      </c>
      <c r="N608" s="14">
        <f t="shared" si="122"/>
        <v>324.97070295312091</v>
      </c>
      <c r="O608" s="14">
        <f t="shared" si="123"/>
        <v>7.709916356968904</v>
      </c>
      <c r="P608" s="14">
        <f t="shared" si="124"/>
        <v>0</v>
      </c>
      <c r="Q608" s="14">
        <f t="shared" si="125"/>
        <v>0</v>
      </c>
      <c r="R608" s="14">
        <f t="shared" si="126"/>
        <v>0</v>
      </c>
      <c r="S608" s="14">
        <f t="shared" si="127"/>
        <v>0</v>
      </c>
      <c r="T608" t="str">
        <f>IF(MOD(C608-Settings!$B$32,Settings!$B$33)&lt;Settings!$B$30,"Up","Down")</f>
        <v>Up</v>
      </c>
      <c r="U608" s="15">
        <f>IF(OR(I608&gt;Settings!$B$30,O608&gt;Settings!$B$37),0,1)</f>
        <v>1</v>
      </c>
      <c r="V608" s="15">
        <f>IF(AND(U608=1,O608&lt;=Settings!$B$36),1,0)</f>
        <v>1</v>
      </c>
    </row>
    <row r="609" spans="1:22" x14ac:dyDescent="0.25">
      <c r="A609">
        <v>6</v>
      </c>
      <c r="B609">
        <v>4</v>
      </c>
      <c r="C609" s="13">
        <f>Arrivals!F609</f>
        <v>321.18623270171469</v>
      </c>
      <c r="D609" s="13">
        <f>Arrivals!J609</f>
        <v>17.398083476002348</v>
      </c>
      <c r="E609" s="14">
        <f t="shared" si="130"/>
        <v>318.95070295312092</v>
      </c>
      <c r="F609" s="14">
        <f t="shared" si="119"/>
        <v>321.18623270171469</v>
      </c>
      <c r="G609" s="14">
        <f t="shared" si="120"/>
        <v>338.58431617771703</v>
      </c>
      <c r="H609" s="13">
        <f>Arrivals!L609</f>
        <v>75</v>
      </c>
      <c r="I609" s="14">
        <f>H609*8/Settings!$B$28+Settings!$B$29</f>
        <v>6.02</v>
      </c>
      <c r="J609" s="14">
        <f t="shared" si="131"/>
        <v>324.97070295312091</v>
      </c>
      <c r="K609" s="14">
        <f t="shared" si="121"/>
        <v>338.58431617771703</v>
      </c>
      <c r="L609" s="14">
        <f>MOD(K609-Settings!$B$32,Settings!$B$33)</f>
        <v>338.58431617771703</v>
      </c>
      <c r="M609" s="14">
        <f>IF(L609&lt;Settings!$B$30,IF(Settings!$B$30-L609&gt;=I609,K609,K609+(Settings!$B$30-L609)+Settings!$B$31),K609+(Settings!$B$33-L609))</f>
        <v>338.58431617771703</v>
      </c>
      <c r="N609" s="14">
        <f t="shared" si="122"/>
        <v>344.60431617771701</v>
      </c>
      <c r="O609" s="14">
        <f t="shared" si="123"/>
        <v>23.418083476002323</v>
      </c>
      <c r="P609" s="14">
        <f t="shared" si="124"/>
        <v>0</v>
      </c>
      <c r="Q609" s="14">
        <f t="shared" si="125"/>
        <v>0</v>
      </c>
      <c r="R609" s="14">
        <f t="shared" si="126"/>
        <v>0</v>
      </c>
      <c r="S609" s="14">
        <f t="shared" si="127"/>
        <v>0</v>
      </c>
      <c r="T609" t="str">
        <f>IF(MOD(C609-Settings!$B$32,Settings!$B$33)&lt;Settings!$B$30,"Up","Down")</f>
        <v>Up</v>
      </c>
      <c r="U609" s="15">
        <f>IF(OR(I609&gt;Settings!$B$30,O609&gt;Settings!$B$37),0,1)</f>
        <v>1</v>
      </c>
      <c r="V609" s="15">
        <f>IF(AND(U609=1,O609&lt;=Settings!$B$36),1,0)</f>
        <v>1</v>
      </c>
    </row>
    <row r="610" spans="1:22" x14ac:dyDescent="0.25">
      <c r="A610">
        <v>6</v>
      </c>
      <c r="B610">
        <v>5</v>
      </c>
      <c r="C610" s="13">
        <f>Arrivals!F610</f>
        <v>350.35710844264707</v>
      </c>
      <c r="D610" s="13">
        <f>Arrivals!J610</f>
        <v>35.356920849122574</v>
      </c>
      <c r="E610" s="14">
        <f t="shared" si="130"/>
        <v>338.58431617771703</v>
      </c>
      <c r="F610" s="14">
        <f t="shared" si="119"/>
        <v>350.35710844264707</v>
      </c>
      <c r="G610" s="14">
        <f t="shared" si="120"/>
        <v>385.71402929176963</v>
      </c>
      <c r="H610" s="13">
        <f>Arrivals!L610</f>
        <v>75</v>
      </c>
      <c r="I610" s="14">
        <f>H610*8/Settings!$B$28+Settings!$B$29</f>
        <v>6.02</v>
      </c>
      <c r="J610" s="14">
        <f t="shared" si="131"/>
        <v>344.60431617771701</v>
      </c>
      <c r="K610" s="14">
        <f t="shared" si="121"/>
        <v>385.71402929176963</v>
      </c>
      <c r="L610" s="14">
        <f>MOD(K610-Settings!$B$32,Settings!$B$33)</f>
        <v>385.71402929176963</v>
      </c>
      <c r="M610" s="14">
        <f>IF(L610&lt;Settings!$B$30,IF(Settings!$B$30-L610&gt;=I610,K610,K610+(Settings!$B$30-L610)+Settings!$B$31),K610+(Settings!$B$33-L610))</f>
        <v>385.71402929176963</v>
      </c>
      <c r="N610" s="14">
        <f t="shared" si="122"/>
        <v>391.73402929176962</v>
      </c>
      <c r="O610" s="14">
        <f t="shared" si="123"/>
        <v>41.376920849122541</v>
      </c>
      <c r="P610" s="14">
        <f t="shared" si="124"/>
        <v>0</v>
      </c>
      <c r="Q610" s="14">
        <f t="shared" si="125"/>
        <v>0</v>
      </c>
      <c r="R610" s="14">
        <f t="shared" si="126"/>
        <v>0</v>
      </c>
      <c r="S610" s="14">
        <f t="shared" si="127"/>
        <v>0</v>
      </c>
      <c r="T610" t="str">
        <f>IF(MOD(C610-Settings!$B$32,Settings!$B$33)&lt;Settings!$B$30,"Up","Down")</f>
        <v>Up</v>
      </c>
      <c r="U610" s="15">
        <f>IF(OR(I610&gt;Settings!$B$30,O610&gt;Settings!$B$37),0,1)</f>
        <v>1</v>
      </c>
      <c r="V610" s="15">
        <f>IF(AND(U610=1,O610&lt;=Settings!$B$36),1,0)</f>
        <v>1</v>
      </c>
    </row>
    <row r="611" spans="1:22" x14ac:dyDescent="0.25">
      <c r="A611">
        <v>6</v>
      </c>
      <c r="B611">
        <v>6</v>
      </c>
      <c r="C611" s="13">
        <f>Arrivals!F611</f>
        <v>363.27706744035476</v>
      </c>
      <c r="D611" s="13">
        <f>Arrivals!J611</f>
        <v>2.134049153420313</v>
      </c>
      <c r="E611" s="14">
        <f t="shared" si="130"/>
        <v>385.71402929176963</v>
      </c>
      <c r="F611" s="14">
        <f t="shared" si="119"/>
        <v>385.71402929176963</v>
      </c>
      <c r="G611" s="14">
        <f t="shared" si="120"/>
        <v>387.84807844518997</v>
      </c>
      <c r="H611" s="13">
        <f>Arrivals!L611</f>
        <v>75</v>
      </c>
      <c r="I611" s="14">
        <f>H611*8/Settings!$B$28+Settings!$B$29</f>
        <v>6.02</v>
      </c>
      <c r="J611" s="14">
        <f t="shared" si="131"/>
        <v>391.73402929176962</v>
      </c>
      <c r="K611" s="14">
        <f t="shared" si="121"/>
        <v>391.73402929176962</v>
      </c>
      <c r="L611" s="14">
        <f>MOD(K611-Settings!$B$32,Settings!$B$33)</f>
        <v>391.73402929176962</v>
      </c>
      <c r="M611" s="14">
        <f>IF(L611&lt;Settings!$B$30,IF(Settings!$B$30-L611&gt;=I611,K611,K611+(Settings!$B$30-L611)+Settings!$B$31),K611+(Settings!$B$33-L611))</f>
        <v>391.73402929176962</v>
      </c>
      <c r="N611" s="14">
        <f t="shared" si="122"/>
        <v>397.7540292917696</v>
      </c>
      <c r="O611" s="14">
        <f t="shared" si="123"/>
        <v>34.476961851414842</v>
      </c>
      <c r="P611" s="14">
        <f t="shared" si="124"/>
        <v>22.436961851414878</v>
      </c>
      <c r="Q611" s="14">
        <f t="shared" si="125"/>
        <v>3.8859508465796466</v>
      </c>
      <c r="R611" s="14">
        <f t="shared" si="126"/>
        <v>0</v>
      </c>
      <c r="S611" s="14">
        <f t="shared" si="127"/>
        <v>26.322912697994525</v>
      </c>
      <c r="T611" t="str">
        <f>IF(MOD(C611-Settings!$B$32,Settings!$B$33)&lt;Settings!$B$30,"Up","Down")</f>
        <v>Up</v>
      </c>
      <c r="U611" s="15">
        <f>IF(OR(I611&gt;Settings!$B$30,O611&gt;Settings!$B$37),0,1)</f>
        <v>1</v>
      </c>
      <c r="V611" s="15">
        <f>IF(AND(U611=1,O611&lt;=Settings!$B$36),1,0)</f>
        <v>1</v>
      </c>
    </row>
    <row r="612" spans="1:22" x14ac:dyDescent="0.25">
      <c r="A612">
        <v>6</v>
      </c>
      <c r="B612">
        <v>7</v>
      </c>
      <c r="C612" s="13">
        <f>Arrivals!F612</f>
        <v>567.07750655376412</v>
      </c>
      <c r="D612" s="13">
        <f>Arrivals!J612</f>
        <v>3.0078008176465216</v>
      </c>
      <c r="E612" s="14">
        <f t="shared" si="130"/>
        <v>387.84807844518997</v>
      </c>
      <c r="F612" s="14">
        <f t="shared" si="119"/>
        <v>567.07750655376412</v>
      </c>
      <c r="G612" s="14">
        <f t="shared" si="120"/>
        <v>570.08530737141064</v>
      </c>
      <c r="H612" s="13">
        <f>Arrivals!L612</f>
        <v>75</v>
      </c>
      <c r="I612" s="14">
        <f>H612*8/Settings!$B$28+Settings!$B$29</f>
        <v>6.02</v>
      </c>
      <c r="J612" s="14">
        <f t="shared" si="131"/>
        <v>397.7540292917696</v>
      </c>
      <c r="K612" s="14">
        <f t="shared" si="121"/>
        <v>570.08530737141064</v>
      </c>
      <c r="L612" s="14">
        <f>MOD(K612-Settings!$B$32,Settings!$B$33)</f>
        <v>570.08530737141064</v>
      </c>
      <c r="M612" s="14">
        <f>IF(L612&lt;Settings!$B$30,IF(Settings!$B$30-L612&gt;=I612,K612,K612+(Settings!$B$30-L612)+Settings!$B$31),K612+(Settings!$B$33-L612))</f>
        <v>570.08530737141064</v>
      </c>
      <c r="N612" s="14">
        <f t="shared" si="122"/>
        <v>576.10530737141062</v>
      </c>
      <c r="O612" s="14">
        <f t="shared" si="123"/>
        <v>9.0278008176464937</v>
      </c>
      <c r="P612" s="14">
        <f t="shared" si="124"/>
        <v>0</v>
      </c>
      <c r="Q612" s="14">
        <f t="shared" si="125"/>
        <v>0</v>
      </c>
      <c r="R612" s="14">
        <f t="shared" si="126"/>
        <v>0</v>
      </c>
      <c r="S612" s="14">
        <f t="shared" si="127"/>
        <v>0</v>
      </c>
      <c r="T612" t="str">
        <f>IF(MOD(C612-Settings!$B$32,Settings!$B$33)&lt;Settings!$B$30,"Up","Down")</f>
        <v>Up</v>
      </c>
      <c r="U612" s="15">
        <f>IF(OR(I612&gt;Settings!$B$30,O612&gt;Settings!$B$37),0,1)</f>
        <v>1</v>
      </c>
      <c r="V612" s="15">
        <f>IF(AND(U612=1,O612&lt;=Settings!$B$36),1,0)</f>
        <v>1</v>
      </c>
    </row>
    <row r="613" spans="1:22" x14ac:dyDescent="0.25">
      <c r="A613">
        <v>6</v>
      </c>
      <c r="B613">
        <v>8</v>
      </c>
      <c r="C613" s="13">
        <f>Arrivals!F613</f>
        <v>582.50815684696954</v>
      </c>
      <c r="D613" s="13">
        <f>Arrivals!J613</f>
        <v>2.6989481685328505</v>
      </c>
      <c r="E613" s="14">
        <f t="shared" si="130"/>
        <v>570.08530737141064</v>
      </c>
      <c r="F613" s="14">
        <f t="shared" si="119"/>
        <v>582.50815684696954</v>
      </c>
      <c r="G613" s="14">
        <f t="shared" si="120"/>
        <v>585.20710501550241</v>
      </c>
      <c r="H613" s="13">
        <f>Arrivals!L613</f>
        <v>75</v>
      </c>
      <c r="I613" s="14">
        <f>H613*8/Settings!$B$28+Settings!$B$29</f>
        <v>6.02</v>
      </c>
      <c r="J613" s="14">
        <f t="shared" si="131"/>
        <v>576.10530737141062</v>
      </c>
      <c r="K613" s="14">
        <f t="shared" si="121"/>
        <v>585.20710501550241</v>
      </c>
      <c r="L613" s="14">
        <f>MOD(K613-Settings!$B$32,Settings!$B$33)</f>
        <v>585.20710501550241</v>
      </c>
      <c r="M613" s="14">
        <f>IF(L613&lt;Settings!$B$30,IF(Settings!$B$30-L613&gt;=I613,K613,K613+(Settings!$B$30-L613)+Settings!$B$31),K613+(Settings!$B$33-L613))</f>
        <v>585.20710501550241</v>
      </c>
      <c r="N613" s="14">
        <f t="shared" si="122"/>
        <v>591.22710501550239</v>
      </c>
      <c r="O613" s="14">
        <f t="shared" si="123"/>
        <v>8.7189481685328474</v>
      </c>
      <c r="P613" s="14">
        <f t="shared" si="124"/>
        <v>0</v>
      </c>
      <c r="Q613" s="14">
        <f t="shared" si="125"/>
        <v>0</v>
      </c>
      <c r="R613" s="14">
        <f t="shared" si="126"/>
        <v>0</v>
      </c>
      <c r="S613" s="14">
        <f t="shared" si="127"/>
        <v>0</v>
      </c>
      <c r="T613" t="str">
        <f>IF(MOD(C613-Settings!$B$32,Settings!$B$33)&lt;Settings!$B$30,"Up","Down")</f>
        <v>Up</v>
      </c>
      <c r="U613" s="15">
        <f>IF(OR(I613&gt;Settings!$B$30,O613&gt;Settings!$B$37),0,1)</f>
        <v>1</v>
      </c>
      <c r="V613" s="15">
        <f>IF(AND(U613=1,O613&lt;=Settings!$B$36),1,0)</f>
        <v>1</v>
      </c>
    </row>
    <row r="614" spans="1:22" x14ac:dyDescent="0.25">
      <c r="A614">
        <v>6</v>
      </c>
      <c r="B614">
        <v>9</v>
      </c>
      <c r="C614" s="13">
        <f>Arrivals!F614</f>
        <v>604.54934150352108</v>
      </c>
      <c r="D614" s="13">
        <f>Arrivals!J614</f>
        <v>2.1137388874660172</v>
      </c>
      <c r="E614" s="14">
        <f t="shared" si="130"/>
        <v>585.20710501550241</v>
      </c>
      <c r="F614" s="14">
        <f t="shared" si="119"/>
        <v>604.54934150352108</v>
      </c>
      <c r="G614" s="14">
        <f t="shared" si="120"/>
        <v>606.66308039098715</v>
      </c>
      <c r="H614" s="13">
        <f>Arrivals!L614</f>
        <v>75</v>
      </c>
      <c r="I614" s="14">
        <f>H614*8/Settings!$B$28+Settings!$B$29</f>
        <v>6.02</v>
      </c>
      <c r="J614" s="14">
        <f t="shared" si="131"/>
        <v>591.22710501550239</v>
      </c>
      <c r="K614" s="14">
        <f t="shared" si="121"/>
        <v>606.66308039098715</v>
      </c>
      <c r="L614" s="14">
        <f>MOD(K614-Settings!$B$32,Settings!$B$33)</f>
        <v>606.66308039098715</v>
      </c>
      <c r="M614" s="14">
        <f>IF(L614&lt;Settings!$B$30,IF(Settings!$B$30-L614&gt;=I614,K614,K614+(Settings!$B$30-L614)+Settings!$B$31),K614+(Settings!$B$33-L614))</f>
        <v>720</v>
      </c>
      <c r="N614" s="14">
        <f t="shared" si="122"/>
        <v>726.02</v>
      </c>
      <c r="O614" s="14">
        <f t="shared" si="123"/>
        <v>121.4706584964789</v>
      </c>
      <c r="P614" s="14">
        <f t="shared" si="124"/>
        <v>0</v>
      </c>
      <c r="Q614" s="14">
        <f t="shared" si="125"/>
        <v>0</v>
      </c>
      <c r="R614" s="14">
        <f t="shared" si="126"/>
        <v>113.33691960901285</v>
      </c>
      <c r="S614" s="14">
        <f t="shared" si="127"/>
        <v>113.33691960901285</v>
      </c>
      <c r="T614" t="str">
        <f>IF(MOD(C614-Settings!$B$32,Settings!$B$33)&lt;Settings!$B$30,"Up","Down")</f>
        <v>Down</v>
      </c>
      <c r="U614" s="15">
        <f>IF(OR(I614&gt;Settings!$B$30,O614&gt;Settings!$B$37),0,1)</f>
        <v>1</v>
      </c>
      <c r="V614" s="15">
        <f>IF(AND(U614=1,O614&lt;=Settings!$B$36),1,0)</f>
        <v>0</v>
      </c>
    </row>
    <row r="615" spans="1:22" x14ac:dyDescent="0.25">
      <c r="A615">
        <v>6</v>
      </c>
      <c r="B615">
        <v>10</v>
      </c>
      <c r="C615" s="13">
        <f>Arrivals!F615</f>
        <v>608.18684661423868</v>
      </c>
      <c r="D615" s="13">
        <f>Arrivals!J615</f>
        <v>5.9280931483812287</v>
      </c>
      <c r="E615" s="14">
        <f t="shared" si="130"/>
        <v>606.66308039098715</v>
      </c>
      <c r="F615" s="14">
        <f t="shared" si="119"/>
        <v>608.18684661423868</v>
      </c>
      <c r="G615" s="14">
        <f t="shared" si="120"/>
        <v>614.11493976261988</v>
      </c>
      <c r="H615" s="13">
        <f>Arrivals!L615</f>
        <v>75</v>
      </c>
      <c r="I615" s="14">
        <f>H615*8/Settings!$B$28+Settings!$B$29</f>
        <v>6.02</v>
      </c>
      <c r="J615" s="14">
        <f t="shared" si="131"/>
        <v>726.02</v>
      </c>
      <c r="K615" s="14">
        <f t="shared" si="121"/>
        <v>726.02</v>
      </c>
      <c r="L615" s="14">
        <f>MOD(K615-Settings!$B$32,Settings!$B$33)</f>
        <v>6.0199999999999818</v>
      </c>
      <c r="M615" s="14">
        <f>IF(L615&lt;Settings!$B$30,IF(Settings!$B$30-L615&gt;=I615,K615,K615+(Settings!$B$30-L615)+Settings!$B$31),K615+(Settings!$B$33-L615))</f>
        <v>726.02</v>
      </c>
      <c r="N615" s="14">
        <f t="shared" si="122"/>
        <v>732.04</v>
      </c>
      <c r="O615" s="14">
        <f t="shared" si="123"/>
        <v>123.85315338576129</v>
      </c>
      <c r="P615" s="14">
        <f t="shared" si="124"/>
        <v>0</v>
      </c>
      <c r="Q615" s="14">
        <f t="shared" si="125"/>
        <v>111.9050602373801</v>
      </c>
      <c r="R615" s="14">
        <f t="shared" si="126"/>
        <v>0</v>
      </c>
      <c r="S615" s="14">
        <f t="shared" si="127"/>
        <v>111.9050602373801</v>
      </c>
      <c r="T615" t="str">
        <f>IF(MOD(C615-Settings!$B$32,Settings!$B$33)&lt;Settings!$B$30,"Up","Down")</f>
        <v>Down</v>
      </c>
      <c r="U615" s="15">
        <f>IF(OR(I615&gt;Settings!$B$30,O615&gt;Settings!$B$37),0,1)</f>
        <v>1</v>
      </c>
      <c r="V615" s="15">
        <f>IF(AND(U615=1,O615&lt;=Settings!$B$36),1,0)</f>
        <v>0</v>
      </c>
    </row>
    <row r="616" spans="1:22" x14ac:dyDescent="0.25">
      <c r="A616">
        <v>6</v>
      </c>
      <c r="B616">
        <v>11</v>
      </c>
      <c r="C616" s="13">
        <f>Arrivals!F616</f>
        <v>671.93323570703274</v>
      </c>
      <c r="D616" s="13">
        <f>Arrivals!J616</f>
        <v>17.698031161985345</v>
      </c>
      <c r="E616" s="14">
        <f t="shared" si="130"/>
        <v>614.11493976261988</v>
      </c>
      <c r="F616" s="14">
        <f t="shared" si="119"/>
        <v>671.93323570703274</v>
      </c>
      <c r="G616" s="14">
        <f t="shared" si="120"/>
        <v>689.63126686901808</v>
      </c>
      <c r="H616" s="13">
        <f>Arrivals!L616</f>
        <v>75</v>
      </c>
      <c r="I616" s="14">
        <f>H616*8/Settings!$B$28+Settings!$B$29</f>
        <v>6.02</v>
      </c>
      <c r="J616" s="14">
        <f t="shared" si="131"/>
        <v>732.04</v>
      </c>
      <c r="K616" s="14">
        <f t="shared" si="121"/>
        <v>732.04</v>
      </c>
      <c r="L616" s="14">
        <f>MOD(K616-Settings!$B$32,Settings!$B$33)</f>
        <v>12.039999999999964</v>
      </c>
      <c r="M616" s="14">
        <f>IF(L616&lt;Settings!$B$30,IF(Settings!$B$30-L616&gt;=I616,K616,K616+(Settings!$B$30-L616)+Settings!$B$31),K616+(Settings!$B$33-L616))</f>
        <v>732.04</v>
      </c>
      <c r="N616" s="14">
        <f t="shared" si="122"/>
        <v>738.06</v>
      </c>
      <c r="O616" s="14">
        <f t="shared" si="123"/>
        <v>66.126764292967209</v>
      </c>
      <c r="P616" s="14">
        <f t="shared" si="124"/>
        <v>0</v>
      </c>
      <c r="Q616" s="14">
        <f t="shared" si="125"/>
        <v>42.408733130981886</v>
      </c>
      <c r="R616" s="14">
        <f t="shared" si="126"/>
        <v>0</v>
      </c>
      <c r="S616" s="14">
        <f t="shared" si="127"/>
        <v>42.408733130981886</v>
      </c>
      <c r="T616" t="str">
        <f>IF(MOD(C616-Settings!$B$32,Settings!$B$33)&lt;Settings!$B$30,"Up","Down")</f>
        <v>Down</v>
      </c>
      <c r="U616" s="15">
        <f>IF(OR(I616&gt;Settings!$B$30,O616&gt;Settings!$B$37),0,1)</f>
        <v>1</v>
      </c>
      <c r="V616" s="15">
        <f>IF(AND(U616=1,O616&lt;=Settings!$B$36),1,0)</f>
        <v>1</v>
      </c>
    </row>
    <row r="617" spans="1:22" x14ac:dyDescent="0.25">
      <c r="A617">
        <v>6</v>
      </c>
      <c r="B617">
        <v>12</v>
      </c>
      <c r="C617" s="13">
        <f>Arrivals!F617</f>
        <v>693.90683903255751</v>
      </c>
      <c r="D617" s="13">
        <f>Arrivals!J617</f>
        <v>4.0260167102483306</v>
      </c>
      <c r="E617" s="14">
        <f t="shared" si="130"/>
        <v>689.63126686901808</v>
      </c>
      <c r="F617" s="14">
        <f t="shared" si="119"/>
        <v>693.90683903255751</v>
      </c>
      <c r="G617" s="14">
        <f t="shared" si="120"/>
        <v>697.93285574280583</v>
      </c>
      <c r="H617" s="13">
        <f>Arrivals!L617</f>
        <v>75</v>
      </c>
      <c r="I617" s="14">
        <f>H617*8/Settings!$B$28+Settings!$B$29</f>
        <v>6.02</v>
      </c>
      <c r="J617" s="14">
        <f t="shared" si="131"/>
        <v>738.06</v>
      </c>
      <c r="K617" s="14">
        <f t="shared" si="121"/>
        <v>738.06</v>
      </c>
      <c r="L617" s="14">
        <f>MOD(K617-Settings!$B$32,Settings!$B$33)</f>
        <v>18.059999999999945</v>
      </c>
      <c r="M617" s="14">
        <f>IF(L617&lt;Settings!$B$30,IF(Settings!$B$30-L617&gt;=I617,K617,K617+(Settings!$B$30-L617)+Settings!$B$31),K617+(Settings!$B$33-L617))</f>
        <v>738.06</v>
      </c>
      <c r="N617" s="14">
        <f t="shared" si="122"/>
        <v>744.07999999999993</v>
      </c>
      <c r="O617" s="14">
        <f t="shared" si="123"/>
        <v>50.173160967442413</v>
      </c>
      <c r="P617" s="14">
        <f t="shared" si="124"/>
        <v>0</v>
      </c>
      <c r="Q617" s="14">
        <f t="shared" si="125"/>
        <v>40.127144257194118</v>
      </c>
      <c r="R617" s="14">
        <f t="shared" si="126"/>
        <v>0</v>
      </c>
      <c r="S617" s="14">
        <f t="shared" si="127"/>
        <v>40.127144257194118</v>
      </c>
      <c r="T617" t="str">
        <f>IF(MOD(C617-Settings!$B$32,Settings!$B$33)&lt;Settings!$B$30,"Up","Down")</f>
        <v>Down</v>
      </c>
      <c r="U617" s="15">
        <f>IF(OR(I617&gt;Settings!$B$30,O617&gt;Settings!$B$37),0,1)</f>
        <v>1</v>
      </c>
      <c r="V617" s="15">
        <f>IF(AND(U617=1,O617&lt;=Settings!$B$36),1,0)</f>
        <v>1</v>
      </c>
    </row>
    <row r="618" spans="1:22" x14ac:dyDescent="0.25">
      <c r="A618">
        <v>6</v>
      </c>
      <c r="B618">
        <v>13</v>
      </c>
      <c r="C618" s="13">
        <f>Arrivals!F618</f>
        <v>863.44147346679529</v>
      </c>
      <c r="D618" s="13">
        <f>Arrivals!J618</f>
        <v>4.9745029432256045</v>
      </c>
      <c r="E618" s="14">
        <f t="shared" si="130"/>
        <v>697.93285574280583</v>
      </c>
      <c r="F618" s="14">
        <f t="shared" si="119"/>
        <v>863.44147346679529</v>
      </c>
      <c r="G618" s="14">
        <f t="shared" si="120"/>
        <v>868.4159764100209</v>
      </c>
      <c r="H618" s="13">
        <f>Arrivals!L618</f>
        <v>75</v>
      </c>
      <c r="I618" s="14">
        <f>H618*8/Settings!$B$28+Settings!$B$29</f>
        <v>6.02</v>
      </c>
      <c r="J618" s="14">
        <f t="shared" si="131"/>
        <v>744.07999999999993</v>
      </c>
      <c r="K618" s="14">
        <f t="shared" si="121"/>
        <v>868.4159764100209</v>
      </c>
      <c r="L618" s="14">
        <f>MOD(K618-Settings!$B$32,Settings!$B$33)</f>
        <v>148.4159764100209</v>
      </c>
      <c r="M618" s="14">
        <f>IF(L618&lt;Settings!$B$30,IF(Settings!$B$30-L618&gt;=I618,K618,K618+(Settings!$B$30-L618)+Settings!$B$31),K618+(Settings!$B$33-L618))</f>
        <v>868.4159764100209</v>
      </c>
      <c r="N618" s="14">
        <f t="shared" si="122"/>
        <v>874.43597641002088</v>
      </c>
      <c r="O618" s="14">
        <f t="shared" si="123"/>
        <v>10.994502943225598</v>
      </c>
      <c r="P618" s="14">
        <f t="shared" si="124"/>
        <v>0</v>
      </c>
      <c r="Q618" s="14">
        <f t="shared" si="125"/>
        <v>0</v>
      </c>
      <c r="R618" s="14">
        <f t="shared" si="126"/>
        <v>0</v>
      </c>
      <c r="S618" s="14">
        <f t="shared" si="127"/>
        <v>0</v>
      </c>
      <c r="T618" t="str">
        <f>IF(MOD(C618-Settings!$B$32,Settings!$B$33)&lt;Settings!$B$30,"Up","Down")</f>
        <v>Up</v>
      </c>
      <c r="U618" s="15">
        <f>IF(OR(I618&gt;Settings!$B$30,O618&gt;Settings!$B$37),0,1)</f>
        <v>1</v>
      </c>
      <c r="V618" s="15">
        <f>IF(AND(U618=1,O618&lt;=Settings!$B$36),1,0)</f>
        <v>1</v>
      </c>
    </row>
    <row r="619" spans="1:22" x14ac:dyDescent="0.25">
      <c r="A619">
        <v>6</v>
      </c>
      <c r="B619">
        <v>14</v>
      </c>
      <c r="C619" s="13">
        <f>Arrivals!F619</f>
        <v>952.84281239994482</v>
      </c>
      <c r="D619" s="13">
        <f>Arrivals!J619</f>
        <v>10.288364663351924</v>
      </c>
      <c r="E619" s="14">
        <f t="shared" si="130"/>
        <v>868.4159764100209</v>
      </c>
      <c r="F619" s="14">
        <f t="shared" si="119"/>
        <v>952.84281239994482</v>
      </c>
      <c r="G619" s="14">
        <f t="shared" si="120"/>
        <v>963.13117706329672</v>
      </c>
      <c r="H619" s="13">
        <f>Arrivals!L619</f>
        <v>75</v>
      </c>
      <c r="I619" s="14">
        <f>H619*8/Settings!$B$28+Settings!$B$29</f>
        <v>6.02</v>
      </c>
      <c r="J619" s="14">
        <f t="shared" si="131"/>
        <v>874.43597641002088</v>
      </c>
      <c r="K619" s="14">
        <f t="shared" si="121"/>
        <v>963.13117706329672</v>
      </c>
      <c r="L619" s="14">
        <f>MOD(K619-Settings!$B$32,Settings!$B$33)</f>
        <v>243.13117706329672</v>
      </c>
      <c r="M619" s="14">
        <f>IF(L619&lt;Settings!$B$30,IF(Settings!$B$30-L619&gt;=I619,K619,K619+(Settings!$B$30-L619)+Settings!$B$31),K619+(Settings!$B$33-L619))</f>
        <v>963.13117706329672</v>
      </c>
      <c r="N619" s="14">
        <f t="shared" si="122"/>
        <v>969.1511770632967</v>
      </c>
      <c r="O619" s="14">
        <f t="shared" si="123"/>
        <v>16.308364663351881</v>
      </c>
      <c r="P619" s="14">
        <f t="shared" si="124"/>
        <v>0</v>
      </c>
      <c r="Q619" s="14">
        <f t="shared" si="125"/>
        <v>0</v>
      </c>
      <c r="R619" s="14">
        <f t="shared" si="126"/>
        <v>0</v>
      </c>
      <c r="S619" s="14">
        <f t="shared" si="127"/>
        <v>0</v>
      </c>
      <c r="T619" t="str">
        <f>IF(MOD(C619-Settings!$B$32,Settings!$B$33)&lt;Settings!$B$30,"Up","Down")</f>
        <v>Up</v>
      </c>
      <c r="U619" s="15">
        <f>IF(OR(I619&gt;Settings!$B$30,O619&gt;Settings!$B$37),0,1)</f>
        <v>1</v>
      </c>
      <c r="V619" s="15">
        <f>IF(AND(U619=1,O619&lt;=Settings!$B$36),1,0)</f>
        <v>1</v>
      </c>
    </row>
    <row r="620" spans="1:22" x14ac:dyDescent="0.25">
      <c r="A620">
        <v>6</v>
      </c>
      <c r="B620">
        <v>15</v>
      </c>
      <c r="C620" s="13">
        <f>Arrivals!F620</f>
        <v>969.80887113795768</v>
      </c>
      <c r="D620" s="13">
        <f>Arrivals!J620</f>
        <v>1.8198203673704847</v>
      </c>
      <c r="E620" s="14">
        <f t="shared" si="130"/>
        <v>963.13117706329672</v>
      </c>
      <c r="F620" s="14">
        <f t="shared" si="119"/>
        <v>969.80887113795768</v>
      </c>
      <c r="G620" s="14">
        <f t="shared" si="120"/>
        <v>971.62869150532822</v>
      </c>
      <c r="H620" s="13">
        <f>Arrivals!L620</f>
        <v>75</v>
      </c>
      <c r="I620" s="14">
        <f>H620*8/Settings!$B$28+Settings!$B$29</f>
        <v>6.02</v>
      </c>
      <c r="J620" s="14">
        <f t="shared" si="131"/>
        <v>969.1511770632967</v>
      </c>
      <c r="K620" s="14">
        <f t="shared" si="121"/>
        <v>971.62869150532822</v>
      </c>
      <c r="L620" s="14">
        <f>MOD(K620-Settings!$B$32,Settings!$B$33)</f>
        <v>251.62869150532822</v>
      </c>
      <c r="M620" s="14">
        <f>IF(L620&lt;Settings!$B$30,IF(Settings!$B$30-L620&gt;=I620,K620,K620+(Settings!$B$30-L620)+Settings!$B$31),K620+(Settings!$B$33-L620))</f>
        <v>971.62869150532822</v>
      </c>
      <c r="N620" s="14">
        <f t="shared" si="122"/>
        <v>977.6486915053282</v>
      </c>
      <c r="O620" s="14">
        <f t="shared" si="123"/>
        <v>7.8398203673705211</v>
      </c>
      <c r="P620" s="14">
        <f t="shared" si="124"/>
        <v>0</v>
      </c>
      <c r="Q620" s="14">
        <f t="shared" si="125"/>
        <v>0</v>
      </c>
      <c r="R620" s="14">
        <f t="shared" si="126"/>
        <v>0</v>
      </c>
      <c r="S620" s="14">
        <f t="shared" si="127"/>
        <v>0</v>
      </c>
      <c r="T620" t="str">
        <f>IF(MOD(C620-Settings!$B$32,Settings!$B$33)&lt;Settings!$B$30,"Up","Down")</f>
        <v>Up</v>
      </c>
      <c r="U620" s="15">
        <f>IF(OR(I620&gt;Settings!$B$30,O620&gt;Settings!$B$37),0,1)</f>
        <v>1</v>
      </c>
      <c r="V620" s="15">
        <f>IF(AND(U620=1,O620&lt;=Settings!$B$36),1,0)</f>
        <v>1</v>
      </c>
    </row>
    <row r="621" spans="1:22" x14ac:dyDescent="0.25">
      <c r="A621">
        <v>6</v>
      </c>
      <c r="B621">
        <v>16</v>
      </c>
      <c r="C621" s="13">
        <f>Arrivals!F621</f>
        <v>1032.7901876757337</v>
      </c>
      <c r="D621" s="13">
        <f>Arrivals!J621</f>
        <v>37.116921284167795</v>
      </c>
      <c r="E621" s="14">
        <f t="shared" si="130"/>
        <v>971.62869150532822</v>
      </c>
      <c r="F621" s="14">
        <f t="shared" si="119"/>
        <v>1032.7901876757337</v>
      </c>
      <c r="G621" s="14">
        <f t="shared" si="120"/>
        <v>1069.9071089599015</v>
      </c>
      <c r="H621" s="13">
        <f>Arrivals!L621</f>
        <v>75</v>
      </c>
      <c r="I621" s="14">
        <f>H621*8/Settings!$B$28+Settings!$B$29</f>
        <v>6.02</v>
      </c>
      <c r="J621" s="14">
        <f t="shared" si="131"/>
        <v>977.6486915053282</v>
      </c>
      <c r="K621" s="14">
        <f t="shared" si="121"/>
        <v>1069.9071089599015</v>
      </c>
      <c r="L621" s="14">
        <f>MOD(K621-Settings!$B$32,Settings!$B$33)</f>
        <v>349.90710895990151</v>
      </c>
      <c r="M621" s="14">
        <f>IF(L621&lt;Settings!$B$30,IF(Settings!$B$30-L621&gt;=I621,K621,K621+(Settings!$B$30-L621)+Settings!$B$31),K621+(Settings!$B$33-L621))</f>
        <v>1069.9071089599015</v>
      </c>
      <c r="N621" s="14">
        <f t="shared" si="122"/>
        <v>1075.9271089599015</v>
      </c>
      <c r="O621" s="14">
        <f t="shared" si="123"/>
        <v>43.136921284167784</v>
      </c>
      <c r="P621" s="14">
        <f t="shared" si="124"/>
        <v>0</v>
      </c>
      <c r="Q621" s="14">
        <f t="shared" si="125"/>
        <v>0</v>
      </c>
      <c r="R621" s="14">
        <f t="shared" si="126"/>
        <v>0</v>
      </c>
      <c r="S621" s="14">
        <f t="shared" si="127"/>
        <v>0</v>
      </c>
      <c r="T621" t="str">
        <f>IF(MOD(C621-Settings!$B$32,Settings!$B$33)&lt;Settings!$B$30,"Up","Down")</f>
        <v>Up</v>
      </c>
      <c r="U621" s="15">
        <f>IF(OR(I621&gt;Settings!$B$30,O621&gt;Settings!$B$37),0,1)</f>
        <v>1</v>
      </c>
      <c r="V621" s="15">
        <f>IF(AND(U621=1,O621&lt;=Settings!$B$36),1,0)</f>
        <v>1</v>
      </c>
    </row>
    <row r="622" spans="1:22" x14ac:dyDescent="0.25">
      <c r="A622">
        <v>6</v>
      </c>
      <c r="B622">
        <v>17</v>
      </c>
      <c r="C622" s="13">
        <f>Arrivals!F622</f>
        <v>1119.565361227666</v>
      </c>
      <c r="D622" s="13">
        <f>Arrivals!J622</f>
        <v>10.935730125541642</v>
      </c>
      <c r="E622" s="14">
        <f t="shared" si="130"/>
        <v>1069.9071089599015</v>
      </c>
      <c r="F622" s="14">
        <f t="shared" si="119"/>
        <v>1119.565361227666</v>
      </c>
      <c r="G622" s="14">
        <f t="shared" si="120"/>
        <v>1130.5010913532076</v>
      </c>
      <c r="H622" s="13">
        <f>Arrivals!L622</f>
        <v>75</v>
      </c>
      <c r="I622" s="14">
        <f>H622*8/Settings!$B$28+Settings!$B$29</f>
        <v>6.02</v>
      </c>
      <c r="J622" s="14">
        <f t="shared" si="131"/>
        <v>1075.9271089599015</v>
      </c>
      <c r="K622" s="14">
        <f t="shared" si="121"/>
        <v>1130.5010913532076</v>
      </c>
      <c r="L622" s="14">
        <f>MOD(K622-Settings!$B$32,Settings!$B$33)</f>
        <v>410.50109135320758</v>
      </c>
      <c r="M622" s="14">
        <f>IF(L622&lt;Settings!$B$30,IF(Settings!$B$30-L622&gt;=I622,K622,K622+(Settings!$B$30-L622)+Settings!$B$31),K622+(Settings!$B$33-L622))</f>
        <v>1130.5010913532076</v>
      </c>
      <c r="N622" s="14">
        <f t="shared" si="122"/>
        <v>1136.5210913532076</v>
      </c>
      <c r="O622" s="14">
        <f t="shared" si="123"/>
        <v>16.95573012554155</v>
      </c>
      <c r="P622" s="14">
        <f t="shared" si="124"/>
        <v>0</v>
      </c>
      <c r="Q622" s="14">
        <f t="shared" si="125"/>
        <v>0</v>
      </c>
      <c r="R622" s="14">
        <f t="shared" si="126"/>
        <v>0</v>
      </c>
      <c r="S622" s="14">
        <f t="shared" si="127"/>
        <v>0</v>
      </c>
      <c r="T622" t="str">
        <f>IF(MOD(C622-Settings!$B$32,Settings!$B$33)&lt;Settings!$B$30,"Up","Down")</f>
        <v>Up</v>
      </c>
      <c r="U622" s="15">
        <f>IF(OR(I622&gt;Settings!$B$30,O622&gt;Settings!$B$37),0,1)</f>
        <v>1</v>
      </c>
      <c r="V622" s="15">
        <f>IF(AND(U622=1,O622&lt;=Settings!$B$36),1,0)</f>
        <v>1</v>
      </c>
    </row>
    <row r="623" spans="1:22" x14ac:dyDescent="0.25">
      <c r="A623">
        <v>6</v>
      </c>
      <c r="B623">
        <v>18</v>
      </c>
      <c r="C623" s="13">
        <f>Arrivals!F623</f>
        <v>1209.5395836038113</v>
      </c>
      <c r="D623" s="13">
        <f>Arrivals!J623</f>
        <v>12.183708733893987</v>
      </c>
      <c r="E623" s="14">
        <f t="shared" si="130"/>
        <v>1130.5010913532076</v>
      </c>
      <c r="F623" s="14">
        <f t="shared" si="119"/>
        <v>1209.5395836038113</v>
      </c>
      <c r="G623" s="14">
        <f t="shared" si="120"/>
        <v>1221.7232923377053</v>
      </c>
      <c r="H623" s="13">
        <f>Arrivals!L623</f>
        <v>75</v>
      </c>
      <c r="I623" s="14">
        <f>H623*8/Settings!$B$28+Settings!$B$29</f>
        <v>6.02</v>
      </c>
      <c r="J623" s="14">
        <f t="shared" si="131"/>
        <v>1136.5210913532076</v>
      </c>
      <c r="K623" s="14">
        <f t="shared" si="121"/>
        <v>1221.7232923377053</v>
      </c>
      <c r="L623" s="14">
        <f>MOD(K623-Settings!$B$32,Settings!$B$33)</f>
        <v>501.72329233770529</v>
      </c>
      <c r="M623" s="14">
        <f>IF(L623&lt;Settings!$B$30,IF(Settings!$B$30-L623&gt;=I623,K623,K623+(Settings!$B$30-L623)+Settings!$B$31),K623+(Settings!$B$33-L623))</f>
        <v>1221.7232923377053</v>
      </c>
      <c r="N623" s="14">
        <f t="shared" si="122"/>
        <v>1227.7432923377053</v>
      </c>
      <c r="O623" s="14">
        <f t="shared" si="123"/>
        <v>18.203708733894018</v>
      </c>
      <c r="P623" s="14">
        <f t="shared" si="124"/>
        <v>0</v>
      </c>
      <c r="Q623" s="14">
        <f t="shared" si="125"/>
        <v>0</v>
      </c>
      <c r="R623" s="14">
        <f t="shared" si="126"/>
        <v>0</v>
      </c>
      <c r="S623" s="14">
        <f t="shared" si="127"/>
        <v>0</v>
      </c>
      <c r="T623" t="str">
        <f>IF(MOD(C623-Settings!$B$32,Settings!$B$33)&lt;Settings!$B$30,"Up","Down")</f>
        <v>Up</v>
      </c>
      <c r="U623" s="15">
        <f>IF(OR(I623&gt;Settings!$B$30,O623&gt;Settings!$B$37),0,1)</f>
        <v>1</v>
      </c>
      <c r="V623" s="15">
        <f>IF(AND(U623=1,O623&lt;=Settings!$B$36),1,0)</f>
        <v>1</v>
      </c>
    </row>
    <row r="624" spans="1:22" x14ac:dyDescent="0.25">
      <c r="A624">
        <v>6</v>
      </c>
      <c r="B624">
        <v>19</v>
      </c>
      <c r="C624" s="13">
        <f>Arrivals!F624</f>
        <v>1225.996866177567</v>
      </c>
      <c r="D624" s="13">
        <f>Arrivals!J624</f>
        <v>50.026862793246003</v>
      </c>
      <c r="E624" s="14">
        <f t="shared" si="130"/>
        <v>1221.7232923377053</v>
      </c>
      <c r="F624" s="14">
        <f t="shared" si="119"/>
        <v>1225.996866177567</v>
      </c>
      <c r="G624" s="14">
        <f t="shared" si="120"/>
        <v>1276.023728970813</v>
      </c>
      <c r="H624" s="13">
        <f>Arrivals!L624</f>
        <v>75</v>
      </c>
      <c r="I624" s="14">
        <f>H624*8/Settings!$B$28+Settings!$B$29</f>
        <v>6.02</v>
      </c>
      <c r="J624" s="14">
        <f t="shared" si="131"/>
        <v>1227.7432923377053</v>
      </c>
      <c r="K624" s="14">
        <f t="shared" si="121"/>
        <v>1276.023728970813</v>
      </c>
      <c r="L624" s="14">
        <f>MOD(K624-Settings!$B$32,Settings!$B$33)</f>
        <v>556.02372897081295</v>
      </c>
      <c r="M624" s="14">
        <f>IF(L624&lt;Settings!$B$30,IF(Settings!$B$30-L624&gt;=I624,K624,K624+(Settings!$B$30-L624)+Settings!$B$31),K624+(Settings!$B$33-L624))</f>
        <v>1276.023728970813</v>
      </c>
      <c r="N624" s="14">
        <f t="shared" si="122"/>
        <v>1282.0437289708129</v>
      </c>
      <c r="O624" s="14">
        <f t="shared" si="123"/>
        <v>56.046862793245964</v>
      </c>
      <c r="P624" s="14">
        <f t="shared" si="124"/>
        <v>0</v>
      </c>
      <c r="Q624" s="14">
        <f t="shared" si="125"/>
        <v>0</v>
      </c>
      <c r="R624" s="14">
        <f t="shared" si="126"/>
        <v>0</v>
      </c>
      <c r="S624" s="14">
        <f t="shared" si="127"/>
        <v>0</v>
      </c>
      <c r="T624" t="str">
        <f>IF(MOD(C624-Settings!$B$32,Settings!$B$33)&lt;Settings!$B$30,"Up","Down")</f>
        <v>Up</v>
      </c>
      <c r="U624" s="15">
        <f>IF(OR(I624&gt;Settings!$B$30,O624&gt;Settings!$B$37),0,1)</f>
        <v>1</v>
      </c>
      <c r="V624" s="15">
        <f>IF(AND(U624=1,O624&lt;=Settings!$B$36),1,0)</f>
        <v>1</v>
      </c>
    </row>
    <row r="625" spans="1:22" x14ac:dyDescent="0.25">
      <c r="A625">
        <v>6</v>
      </c>
      <c r="B625">
        <v>20</v>
      </c>
      <c r="C625" s="13">
        <f>Arrivals!F625</f>
        <v>1316.6138981436197</v>
      </c>
      <c r="D625" s="13">
        <f>Arrivals!J625</f>
        <v>0.11322015542186199</v>
      </c>
      <c r="E625" s="14">
        <f t="shared" si="130"/>
        <v>1276.023728970813</v>
      </c>
      <c r="F625" s="14">
        <f t="shared" si="119"/>
        <v>1316.6138981436197</v>
      </c>
      <c r="G625" s="14">
        <f t="shared" si="120"/>
        <v>1316.7271182990416</v>
      </c>
      <c r="H625" s="13">
        <f>Arrivals!L625</f>
        <v>75</v>
      </c>
      <c r="I625" s="14">
        <f>H625*8/Settings!$B$28+Settings!$B$29</f>
        <v>6.02</v>
      </c>
      <c r="J625" s="14">
        <f t="shared" si="131"/>
        <v>1282.0437289708129</v>
      </c>
      <c r="K625" s="14">
        <f t="shared" si="121"/>
        <v>1316.7271182990416</v>
      </c>
      <c r="L625" s="14">
        <f>MOD(K625-Settings!$B$32,Settings!$B$33)</f>
        <v>596.72711829904165</v>
      </c>
      <c r="M625" s="14">
        <f>IF(L625&lt;Settings!$B$30,IF(Settings!$B$30-L625&gt;=I625,K625,K625+(Settings!$B$30-L625)+Settings!$B$31),K625+(Settings!$B$33-L625))</f>
        <v>1440</v>
      </c>
      <c r="N625" s="14">
        <f t="shared" si="122"/>
        <v>1446.02</v>
      </c>
      <c r="O625" s="14">
        <f t="shared" si="123"/>
        <v>129.40610185638025</v>
      </c>
      <c r="P625" s="14">
        <f t="shared" si="124"/>
        <v>0</v>
      </c>
      <c r="Q625" s="14">
        <f t="shared" si="125"/>
        <v>0</v>
      </c>
      <c r="R625" s="14">
        <f t="shared" si="126"/>
        <v>123.27288170095835</v>
      </c>
      <c r="S625" s="14">
        <f t="shared" si="127"/>
        <v>123.27288170095835</v>
      </c>
      <c r="T625" t="str">
        <f>IF(MOD(C625-Settings!$B$32,Settings!$B$33)&lt;Settings!$B$30,"Up","Down")</f>
        <v>Up</v>
      </c>
      <c r="U625" s="15">
        <f>IF(OR(I625&gt;Settings!$B$30,O625&gt;Settings!$B$37),0,1)</f>
        <v>1</v>
      </c>
      <c r="V625" s="15">
        <f>IF(AND(U625=1,O625&lt;=Settings!$B$36),1,0)</f>
        <v>0</v>
      </c>
    </row>
    <row r="626" spans="1:22" x14ac:dyDescent="0.25">
      <c r="A626">
        <v>6</v>
      </c>
      <c r="B626">
        <v>21</v>
      </c>
      <c r="C626" s="13">
        <f>Arrivals!F626</f>
        <v>1331.5060872043473</v>
      </c>
      <c r="D626" s="13">
        <f>Arrivals!J626</f>
        <v>21.160494526173373</v>
      </c>
      <c r="E626" s="14">
        <f t="shared" si="130"/>
        <v>1316.7271182990416</v>
      </c>
      <c r="F626" s="14">
        <f t="shared" si="119"/>
        <v>1331.5060872043473</v>
      </c>
      <c r="G626" s="14">
        <f t="shared" si="120"/>
        <v>1352.6665817305206</v>
      </c>
      <c r="H626" s="13">
        <f>Arrivals!L626</f>
        <v>75</v>
      </c>
      <c r="I626" s="14">
        <f>H626*8/Settings!$B$28+Settings!$B$29</f>
        <v>6.02</v>
      </c>
      <c r="J626" s="14">
        <f t="shared" si="131"/>
        <v>1446.02</v>
      </c>
      <c r="K626" s="14">
        <f t="shared" si="121"/>
        <v>1446.02</v>
      </c>
      <c r="L626" s="14">
        <f>MOD(K626-Settings!$B$32,Settings!$B$33)</f>
        <v>6.0199999999999818</v>
      </c>
      <c r="M626" s="14">
        <f>IF(L626&lt;Settings!$B$30,IF(Settings!$B$30-L626&gt;=I626,K626,K626+(Settings!$B$30-L626)+Settings!$B$31),K626+(Settings!$B$33-L626))</f>
        <v>1446.02</v>
      </c>
      <c r="N626" s="14">
        <f t="shared" si="122"/>
        <v>1452.04</v>
      </c>
      <c r="O626" s="14">
        <f t="shared" si="123"/>
        <v>120.53391279565267</v>
      </c>
      <c r="P626" s="14">
        <f t="shared" si="124"/>
        <v>0</v>
      </c>
      <c r="Q626" s="14">
        <f t="shared" si="125"/>
        <v>93.353418269479334</v>
      </c>
      <c r="R626" s="14">
        <f t="shared" si="126"/>
        <v>0</v>
      </c>
      <c r="S626" s="14">
        <f t="shared" si="127"/>
        <v>93.353418269479334</v>
      </c>
      <c r="T626" t="str">
        <f>IF(MOD(C626-Settings!$B$32,Settings!$B$33)&lt;Settings!$B$30,"Up","Down")</f>
        <v>Down</v>
      </c>
      <c r="U626" s="15">
        <f>IF(OR(I626&gt;Settings!$B$30,O626&gt;Settings!$B$37),0,1)</f>
        <v>1</v>
      </c>
      <c r="V626" s="15">
        <f>IF(AND(U626=1,O626&lt;=Settings!$B$36),1,0)</f>
        <v>0</v>
      </c>
    </row>
    <row r="627" spans="1:22" x14ac:dyDescent="0.25">
      <c r="A627">
        <v>6</v>
      </c>
      <c r="B627">
        <v>22</v>
      </c>
      <c r="C627" s="13">
        <f>Arrivals!F627</f>
        <v>1341.5822249023374</v>
      </c>
      <c r="D627" s="13">
        <f>Arrivals!J627</f>
        <v>2.4285922245804774</v>
      </c>
      <c r="E627" s="14">
        <f t="shared" si="130"/>
        <v>1352.6665817305206</v>
      </c>
      <c r="F627" s="14">
        <f t="shared" si="119"/>
        <v>1352.6665817305206</v>
      </c>
      <c r="G627" s="14">
        <f t="shared" si="120"/>
        <v>1355.095173955101</v>
      </c>
      <c r="H627" s="13">
        <f>Arrivals!L627</f>
        <v>75</v>
      </c>
      <c r="I627" s="14">
        <f>H627*8/Settings!$B$28+Settings!$B$29</f>
        <v>6.02</v>
      </c>
      <c r="J627" s="14">
        <f t="shared" si="131"/>
        <v>1452.04</v>
      </c>
      <c r="K627" s="14">
        <f t="shared" si="121"/>
        <v>1452.04</v>
      </c>
      <c r="L627" s="14">
        <f>MOD(K627-Settings!$B$32,Settings!$B$33)</f>
        <v>12.039999999999964</v>
      </c>
      <c r="M627" s="14">
        <f>IF(L627&lt;Settings!$B$30,IF(Settings!$B$30-L627&gt;=I627,K627,K627+(Settings!$B$30-L627)+Settings!$B$31),K627+(Settings!$B$33-L627))</f>
        <v>1452.04</v>
      </c>
      <c r="N627" s="14">
        <f t="shared" si="122"/>
        <v>1458.06</v>
      </c>
      <c r="O627" s="14">
        <f t="shared" si="123"/>
        <v>116.47777509766252</v>
      </c>
      <c r="P627" s="14">
        <f t="shared" si="124"/>
        <v>11.084356828183218</v>
      </c>
      <c r="Q627" s="14">
        <f t="shared" si="125"/>
        <v>96.944826044898946</v>
      </c>
      <c r="R627" s="14">
        <f t="shared" si="126"/>
        <v>0</v>
      </c>
      <c r="S627" s="14">
        <f t="shared" si="127"/>
        <v>108.02918287308216</v>
      </c>
      <c r="T627" t="str">
        <f>IF(MOD(C627-Settings!$B$32,Settings!$B$33)&lt;Settings!$B$30,"Up","Down")</f>
        <v>Down</v>
      </c>
      <c r="U627" s="15">
        <f>IF(OR(I627&gt;Settings!$B$30,O627&gt;Settings!$B$37),0,1)</f>
        <v>1</v>
      </c>
      <c r="V627" s="15">
        <f>IF(AND(U627=1,O627&lt;=Settings!$B$36),1,0)</f>
        <v>1</v>
      </c>
    </row>
    <row r="628" spans="1:22" x14ac:dyDescent="0.25">
      <c r="A628">
        <v>6</v>
      </c>
      <c r="B628">
        <v>23</v>
      </c>
      <c r="C628" s="13">
        <f>Arrivals!F628</f>
        <v>1356.7587224740614</v>
      </c>
      <c r="D628" s="13">
        <f>Arrivals!J628</f>
        <v>4.984844188082608</v>
      </c>
      <c r="E628" s="14">
        <f t="shared" si="130"/>
        <v>1355.095173955101</v>
      </c>
      <c r="F628" s="14">
        <f t="shared" si="119"/>
        <v>1356.7587224740614</v>
      </c>
      <c r="G628" s="14">
        <f t="shared" si="120"/>
        <v>1361.7435666621441</v>
      </c>
      <c r="H628" s="13">
        <f>Arrivals!L628</f>
        <v>75</v>
      </c>
      <c r="I628" s="14">
        <f>H628*8/Settings!$B$28+Settings!$B$29</f>
        <v>6.02</v>
      </c>
      <c r="J628" s="14">
        <f t="shared" si="131"/>
        <v>1458.06</v>
      </c>
      <c r="K628" s="14">
        <f t="shared" si="121"/>
        <v>1458.06</v>
      </c>
      <c r="L628" s="14">
        <f>MOD(K628-Settings!$B$32,Settings!$B$33)</f>
        <v>18.059999999999945</v>
      </c>
      <c r="M628" s="14">
        <f>IF(L628&lt;Settings!$B$30,IF(Settings!$B$30-L628&gt;=I628,K628,K628+(Settings!$B$30-L628)+Settings!$B$31),K628+(Settings!$B$33-L628))</f>
        <v>1458.06</v>
      </c>
      <c r="N628" s="14">
        <f t="shared" si="122"/>
        <v>1464.08</v>
      </c>
      <c r="O628" s="14">
        <f t="shared" si="123"/>
        <v>107.32127752593851</v>
      </c>
      <c r="P628" s="14">
        <f t="shared" si="124"/>
        <v>0</v>
      </c>
      <c r="Q628" s="14">
        <f t="shared" si="125"/>
        <v>96.316433337855869</v>
      </c>
      <c r="R628" s="14">
        <f t="shared" si="126"/>
        <v>0</v>
      </c>
      <c r="S628" s="14">
        <f t="shared" si="127"/>
        <v>96.316433337855869</v>
      </c>
      <c r="T628" t="str">
        <f>IF(MOD(C628-Settings!$B$32,Settings!$B$33)&lt;Settings!$B$30,"Up","Down")</f>
        <v>Down</v>
      </c>
      <c r="U628" s="15">
        <f>IF(OR(I628&gt;Settings!$B$30,O628&gt;Settings!$B$37),0,1)</f>
        <v>1</v>
      </c>
      <c r="V628" s="15">
        <f>IF(AND(U628=1,O628&lt;=Settings!$B$36),1,0)</f>
        <v>1</v>
      </c>
    </row>
    <row r="629" spans="1:22" x14ac:dyDescent="0.25">
      <c r="A629">
        <v>6</v>
      </c>
      <c r="B629">
        <v>24</v>
      </c>
      <c r="C629" s="13">
        <f>Arrivals!F629</f>
        <v>1365.9830636153895</v>
      </c>
      <c r="D629" s="13">
        <f>Arrivals!J629</f>
        <v>1.8126869556388407</v>
      </c>
      <c r="E629" s="14">
        <f t="shared" si="130"/>
        <v>1361.7435666621441</v>
      </c>
      <c r="F629" s="14">
        <f t="shared" si="119"/>
        <v>1365.9830636153895</v>
      </c>
      <c r="G629" s="14">
        <f t="shared" si="120"/>
        <v>1367.7957505710283</v>
      </c>
      <c r="H629" s="13">
        <f>Arrivals!L629</f>
        <v>75</v>
      </c>
      <c r="I629" s="14">
        <f>H629*8/Settings!$B$28+Settings!$B$29</f>
        <v>6.02</v>
      </c>
      <c r="J629" s="14">
        <f t="shared" si="131"/>
        <v>1464.08</v>
      </c>
      <c r="K629" s="14">
        <f t="shared" si="121"/>
        <v>1464.08</v>
      </c>
      <c r="L629" s="14">
        <f>MOD(K629-Settings!$B$32,Settings!$B$33)</f>
        <v>24.079999999999927</v>
      </c>
      <c r="M629" s="14">
        <f>IF(L629&lt;Settings!$B$30,IF(Settings!$B$30-L629&gt;=I629,K629,K629+(Settings!$B$30-L629)+Settings!$B$31),K629+(Settings!$B$33-L629))</f>
        <v>1464.08</v>
      </c>
      <c r="N629" s="14">
        <f t="shared" si="122"/>
        <v>1470.1</v>
      </c>
      <c r="O629" s="14">
        <f t="shared" si="123"/>
        <v>104.11693638461043</v>
      </c>
      <c r="P629" s="14">
        <f t="shared" si="124"/>
        <v>0</v>
      </c>
      <c r="Q629" s="14">
        <f t="shared" si="125"/>
        <v>96.284249428971634</v>
      </c>
      <c r="R629" s="14">
        <f t="shared" si="126"/>
        <v>0</v>
      </c>
      <c r="S629" s="14">
        <f t="shared" si="127"/>
        <v>96.284249428971634</v>
      </c>
      <c r="T629" t="str">
        <f>IF(MOD(C629-Settings!$B$32,Settings!$B$33)&lt;Settings!$B$30,"Up","Down")</f>
        <v>Down</v>
      </c>
      <c r="U629" s="15">
        <f>IF(OR(I629&gt;Settings!$B$30,O629&gt;Settings!$B$37),0,1)</f>
        <v>1</v>
      </c>
      <c r="V629" s="15">
        <f>IF(AND(U629=1,O629&lt;=Settings!$B$36),1,0)</f>
        <v>1</v>
      </c>
    </row>
    <row r="630" spans="1:22" x14ac:dyDescent="0.25">
      <c r="A630">
        <v>6</v>
      </c>
      <c r="B630">
        <v>25</v>
      </c>
      <c r="C630" s="13">
        <f>Arrivals!F630</f>
        <v>1370.2337571838668</v>
      </c>
      <c r="D630" s="13">
        <f>Arrivals!J630</f>
        <v>5.4873733981381889</v>
      </c>
      <c r="E630" s="14">
        <f t="shared" si="130"/>
        <v>1367.7957505710283</v>
      </c>
      <c r="F630" s="14">
        <f t="shared" si="119"/>
        <v>1370.2337571838668</v>
      </c>
      <c r="G630" s="14">
        <f t="shared" si="120"/>
        <v>1375.7211305820051</v>
      </c>
      <c r="H630" s="13">
        <f>Arrivals!L630</f>
        <v>75</v>
      </c>
      <c r="I630" s="14">
        <f>H630*8/Settings!$B$28+Settings!$B$29</f>
        <v>6.02</v>
      </c>
      <c r="J630" s="14">
        <f t="shared" si="131"/>
        <v>1470.1</v>
      </c>
      <c r="K630" s="14">
        <f t="shared" si="121"/>
        <v>1470.1</v>
      </c>
      <c r="L630" s="14">
        <f>MOD(K630-Settings!$B$32,Settings!$B$33)</f>
        <v>30.099999999999909</v>
      </c>
      <c r="M630" s="14">
        <f>IF(L630&lt;Settings!$B$30,IF(Settings!$B$30-L630&gt;=I630,K630,K630+(Settings!$B$30-L630)+Settings!$B$31),K630+(Settings!$B$33-L630))</f>
        <v>1470.1</v>
      </c>
      <c r="N630" s="14">
        <f t="shared" si="122"/>
        <v>1476.12</v>
      </c>
      <c r="O630" s="14">
        <f t="shared" si="123"/>
        <v>105.88624281613306</v>
      </c>
      <c r="P630" s="14">
        <f t="shared" si="124"/>
        <v>0</v>
      </c>
      <c r="Q630" s="14">
        <f t="shared" si="125"/>
        <v>94.378869417994792</v>
      </c>
      <c r="R630" s="14">
        <f t="shared" si="126"/>
        <v>0</v>
      </c>
      <c r="S630" s="14">
        <f t="shared" si="127"/>
        <v>94.378869417994792</v>
      </c>
      <c r="T630" t="str">
        <f>IF(MOD(C630-Settings!$B$32,Settings!$B$33)&lt;Settings!$B$30,"Up","Down")</f>
        <v>Down</v>
      </c>
      <c r="U630" s="15">
        <f>IF(OR(I630&gt;Settings!$B$30,O630&gt;Settings!$B$37),0,1)</f>
        <v>1</v>
      </c>
      <c r="V630" s="15">
        <f>IF(AND(U630=1,O630&lt;=Settings!$B$36),1,0)</f>
        <v>1</v>
      </c>
    </row>
    <row r="631" spans="1:22" x14ac:dyDescent="0.25">
      <c r="A631">
        <v>6</v>
      </c>
      <c r="B631">
        <v>26</v>
      </c>
      <c r="C631" s="13">
        <f>Arrivals!F631</f>
        <v>1410.8200326479307</v>
      </c>
      <c r="D631" s="13">
        <f>Arrivals!J631</f>
        <v>1.6602149546054381</v>
      </c>
      <c r="E631" s="14">
        <f t="shared" si="130"/>
        <v>1375.7211305820051</v>
      </c>
      <c r="F631" s="14">
        <f t="shared" si="119"/>
        <v>1410.8200326479307</v>
      </c>
      <c r="G631" s="14">
        <f t="shared" si="120"/>
        <v>1412.4802476025361</v>
      </c>
      <c r="H631" s="13">
        <f>Arrivals!L631</f>
        <v>75</v>
      </c>
      <c r="I631" s="14">
        <f>H631*8/Settings!$B$28+Settings!$B$29</f>
        <v>6.02</v>
      </c>
      <c r="J631" s="14">
        <f t="shared" si="131"/>
        <v>1476.12</v>
      </c>
      <c r="K631" s="14">
        <f t="shared" si="121"/>
        <v>1476.12</v>
      </c>
      <c r="L631" s="14">
        <f>MOD(K631-Settings!$B$32,Settings!$B$33)</f>
        <v>36.119999999999891</v>
      </c>
      <c r="M631" s="14">
        <f>IF(L631&lt;Settings!$B$30,IF(Settings!$B$30-L631&gt;=I631,K631,K631+(Settings!$B$30-L631)+Settings!$B$31),K631+(Settings!$B$33-L631))</f>
        <v>1476.12</v>
      </c>
      <c r="N631" s="14">
        <f t="shared" si="122"/>
        <v>1482.1399999999999</v>
      </c>
      <c r="O631" s="14">
        <f t="shared" si="123"/>
        <v>71.31996735206917</v>
      </c>
      <c r="P631" s="14">
        <f t="shared" si="124"/>
        <v>0</v>
      </c>
      <c r="Q631" s="14">
        <f t="shared" si="125"/>
        <v>63.639752397463781</v>
      </c>
      <c r="R631" s="14">
        <f t="shared" si="126"/>
        <v>0</v>
      </c>
      <c r="S631" s="14">
        <f t="shared" si="127"/>
        <v>63.639752397463781</v>
      </c>
      <c r="T631" t="str">
        <f>IF(MOD(C631-Settings!$B$32,Settings!$B$33)&lt;Settings!$B$30,"Up","Down")</f>
        <v>Down</v>
      </c>
      <c r="U631" s="15">
        <f>IF(OR(I631&gt;Settings!$B$30,O631&gt;Settings!$B$37),0,1)</f>
        <v>1</v>
      </c>
      <c r="V631" s="15">
        <f>IF(AND(U631=1,O631&lt;=Settings!$B$36),1,0)</f>
        <v>1</v>
      </c>
    </row>
    <row r="632" spans="1:22" x14ac:dyDescent="0.25">
      <c r="A632">
        <v>6</v>
      </c>
      <c r="B632">
        <v>27</v>
      </c>
      <c r="C632" s="13">
        <f>Arrivals!F632</f>
        <v>1551.4738861121241</v>
      </c>
      <c r="D632" s="13">
        <f>Arrivals!J632</f>
        <v>10.57758906496662</v>
      </c>
      <c r="E632" s="14">
        <f t="shared" si="130"/>
        <v>1412.4802476025361</v>
      </c>
      <c r="F632" s="14">
        <f t="shared" si="119"/>
        <v>1551.4738861121241</v>
      </c>
      <c r="G632" s="14">
        <f t="shared" si="120"/>
        <v>1562.0514751770907</v>
      </c>
      <c r="H632" s="13">
        <f>Arrivals!L632</f>
        <v>75</v>
      </c>
      <c r="I632" s="14">
        <f>H632*8/Settings!$B$28+Settings!$B$29</f>
        <v>6.02</v>
      </c>
      <c r="J632" s="14">
        <f t="shared" si="131"/>
        <v>1482.1399999999999</v>
      </c>
      <c r="K632" s="14">
        <f t="shared" si="121"/>
        <v>1562.0514751770907</v>
      </c>
      <c r="L632" s="14">
        <f>MOD(K632-Settings!$B$32,Settings!$B$33)</f>
        <v>122.05147517709065</v>
      </c>
      <c r="M632" s="14">
        <f>IF(L632&lt;Settings!$B$30,IF(Settings!$B$30-L632&gt;=I632,K632,K632+(Settings!$B$30-L632)+Settings!$B$31),K632+(Settings!$B$33-L632))</f>
        <v>1562.0514751770907</v>
      </c>
      <c r="N632" s="14">
        <f t="shared" si="122"/>
        <v>1568.0714751770906</v>
      </c>
      <c r="O632" s="14">
        <f t="shared" si="123"/>
        <v>16.597589064966542</v>
      </c>
      <c r="P632" s="14">
        <f t="shared" si="124"/>
        <v>0</v>
      </c>
      <c r="Q632" s="14">
        <f t="shared" si="125"/>
        <v>0</v>
      </c>
      <c r="R632" s="14">
        <f t="shared" si="126"/>
        <v>0</v>
      </c>
      <c r="S632" s="14">
        <f t="shared" si="127"/>
        <v>0</v>
      </c>
      <c r="T632" t="str">
        <f>IF(MOD(C632-Settings!$B$32,Settings!$B$33)&lt;Settings!$B$30,"Up","Down")</f>
        <v>Up</v>
      </c>
      <c r="U632" s="15">
        <f>IF(OR(I632&gt;Settings!$B$30,O632&gt;Settings!$B$37),0,1)</f>
        <v>1</v>
      </c>
      <c r="V632" s="15">
        <f>IF(AND(U632=1,O632&lt;=Settings!$B$36),1,0)</f>
        <v>1</v>
      </c>
    </row>
    <row r="633" spans="1:22" x14ac:dyDescent="0.25">
      <c r="A633">
        <v>6</v>
      </c>
      <c r="B633">
        <v>28</v>
      </c>
      <c r="C633" s="13">
        <f>Arrivals!F633</f>
        <v>1668.0162544368611</v>
      </c>
      <c r="D633" s="13">
        <f>Arrivals!J633</f>
        <v>37.021365837235905</v>
      </c>
      <c r="E633" s="14">
        <f t="shared" si="130"/>
        <v>1562.0514751770907</v>
      </c>
      <c r="F633" s="14">
        <f t="shared" si="119"/>
        <v>1668.0162544368611</v>
      </c>
      <c r="G633" s="14">
        <f t="shared" si="120"/>
        <v>1705.037620274097</v>
      </c>
      <c r="H633" s="13">
        <f>Arrivals!L633</f>
        <v>75</v>
      </c>
      <c r="I633" s="14">
        <f>H633*8/Settings!$B$28+Settings!$B$29</f>
        <v>6.02</v>
      </c>
      <c r="J633" s="14">
        <f t="shared" si="131"/>
        <v>1568.0714751770906</v>
      </c>
      <c r="K633" s="14">
        <f t="shared" si="121"/>
        <v>1705.037620274097</v>
      </c>
      <c r="L633" s="14">
        <f>MOD(K633-Settings!$B$32,Settings!$B$33)</f>
        <v>265.03762027409698</v>
      </c>
      <c r="M633" s="14">
        <f>IF(L633&lt;Settings!$B$30,IF(Settings!$B$30-L633&gt;=I633,K633,K633+(Settings!$B$30-L633)+Settings!$B$31),K633+(Settings!$B$33-L633))</f>
        <v>1705.037620274097</v>
      </c>
      <c r="N633" s="14">
        <f t="shared" si="122"/>
        <v>1711.057620274097</v>
      </c>
      <c r="O633" s="14">
        <f t="shared" si="123"/>
        <v>43.041365837235844</v>
      </c>
      <c r="P633" s="14">
        <f t="shared" si="124"/>
        <v>0</v>
      </c>
      <c r="Q633" s="14">
        <f t="shared" si="125"/>
        <v>0</v>
      </c>
      <c r="R633" s="14">
        <f t="shared" si="126"/>
        <v>0</v>
      </c>
      <c r="S633" s="14">
        <f t="shared" si="127"/>
        <v>0</v>
      </c>
      <c r="T633" t="str">
        <f>IF(MOD(C633-Settings!$B$32,Settings!$B$33)&lt;Settings!$B$30,"Up","Down")</f>
        <v>Up</v>
      </c>
      <c r="U633" s="15">
        <f>IF(OR(I633&gt;Settings!$B$30,O633&gt;Settings!$B$37),0,1)</f>
        <v>1</v>
      </c>
      <c r="V633" s="15">
        <f>IF(AND(U633=1,O633&lt;=Settings!$B$36),1,0)</f>
        <v>1</v>
      </c>
    </row>
    <row r="634" spans="1:22" x14ac:dyDescent="0.25">
      <c r="A634">
        <v>6</v>
      </c>
      <c r="B634">
        <v>29</v>
      </c>
      <c r="C634" s="13">
        <f>Arrivals!F634</f>
        <v>1708.6288979436404</v>
      </c>
      <c r="D634" s="13">
        <f>Arrivals!J634</f>
        <v>8.3850438166574044</v>
      </c>
      <c r="E634" s="14">
        <f t="shared" si="130"/>
        <v>1705.037620274097</v>
      </c>
      <c r="F634" s="14">
        <f t="shared" si="119"/>
        <v>1708.6288979436404</v>
      </c>
      <c r="G634" s="14">
        <f t="shared" si="120"/>
        <v>1717.0139417602977</v>
      </c>
      <c r="H634" s="13">
        <f>Arrivals!L634</f>
        <v>75</v>
      </c>
      <c r="I634" s="14">
        <f>H634*8/Settings!$B$28+Settings!$B$29</f>
        <v>6.02</v>
      </c>
      <c r="J634" s="14">
        <f t="shared" si="131"/>
        <v>1711.057620274097</v>
      </c>
      <c r="K634" s="14">
        <f t="shared" si="121"/>
        <v>1717.0139417602977</v>
      </c>
      <c r="L634" s="14">
        <f>MOD(K634-Settings!$B$32,Settings!$B$33)</f>
        <v>277.01394176029771</v>
      </c>
      <c r="M634" s="14">
        <f>IF(L634&lt;Settings!$B$30,IF(Settings!$B$30-L634&gt;=I634,K634,K634+(Settings!$B$30-L634)+Settings!$B$31),K634+(Settings!$B$33-L634))</f>
        <v>1717.0139417602977</v>
      </c>
      <c r="N634" s="14">
        <f t="shared" si="122"/>
        <v>1723.0339417602977</v>
      </c>
      <c r="O634" s="14">
        <f t="shared" si="123"/>
        <v>14.405043816657326</v>
      </c>
      <c r="P634" s="14">
        <f t="shared" si="124"/>
        <v>0</v>
      </c>
      <c r="Q634" s="14">
        <f t="shared" si="125"/>
        <v>0</v>
      </c>
      <c r="R634" s="14">
        <f t="shared" si="126"/>
        <v>0</v>
      </c>
      <c r="S634" s="14">
        <f t="shared" si="127"/>
        <v>0</v>
      </c>
      <c r="T634" t="str">
        <f>IF(MOD(C634-Settings!$B$32,Settings!$B$33)&lt;Settings!$B$30,"Up","Down")</f>
        <v>Up</v>
      </c>
      <c r="U634" s="15">
        <f>IF(OR(I634&gt;Settings!$B$30,O634&gt;Settings!$B$37),0,1)</f>
        <v>1</v>
      </c>
      <c r="V634" s="15">
        <f>IF(AND(U634=1,O634&lt;=Settings!$B$36),1,0)</f>
        <v>1</v>
      </c>
    </row>
    <row r="635" spans="1:22" x14ac:dyDescent="0.25">
      <c r="A635">
        <v>6</v>
      </c>
      <c r="B635">
        <v>30</v>
      </c>
      <c r="C635" s="13">
        <f>Arrivals!F635</f>
        <v>1773.1012455952796</v>
      </c>
      <c r="D635" s="13">
        <f>Arrivals!J635</f>
        <v>7.8968939400120419</v>
      </c>
      <c r="E635" s="14">
        <f t="shared" si="130"/>
        <v>1717.0139417602977</v>
      </c>
      <c r="F635" s="14">
        <f t="shared" si="119"/>
        <v>1773.1012455952796</v>
      </c>
      <c r="G635" s="14">
        <f t="shared" si="120"/>
        <v>1780.9981395352916</v>
      </c>
      <c r="H635" s="13">
        <f>Arrivals!L635</f>
        <v>75</v>
      </c>
      <c r="I635" s="14">
        <f>H635*8/Settings!$B$28+Settings!$B$29</f>
        <v>6.02</v>
      </c>
      <c r="J635" s="14">
        <f t="shared" si="131"/>
        <v>1723.0339417602977</v>
      </c>
      <c r="K635" s="14">
        <f t="shared" si="121"/>
        <v>1780.9981395352916</v>
      </c>
      <c r="L635" s="14">
        <f>MOD(K635-Settings!$B$32,Settings!$B$33)</f>
        <v>340.99813953529156</v>
      </c>
      <c r="M635" s="14">
        <f>IF(L635&lt;Settings!$B$30,IF(Settings!$B$30-L635&gt;=I635,K635,K635+(Settings!$B$30-L635)+Settings!$B$31),K635+(Settings!$B$33-L635))</f>
        <v>1780.9981395352916</v>
      </c>
      <c r="N635" s="14">
        <f t="shared" si="122"/>
        <v>1787.0181395352915</v>
      </c>
      <c r="O635" s="14">
        <f t="shared" si="123"/>
        <v>13.91689394001196</v>
      </c>
      <c r="P635" s="14">
        <f t="shared" si="124"/>
        <v>0</v>
      </c>
      <c r="Q635" s="14">
        <f t="shared" si="125"/>
        <v>0</v>
      </c>
      <c r="R635" s="14">
        <f t="shared" si="126"/>
        <v>0</v>
      </c>
      <c r="S635" s="14">
        <f t="shared" si="127"/>
        <v>0</v>
      </c>
      <c r="T635" t="str">
        <f>IF(MOD(C635-Settings!$B$32,Settings!$B$33)&lt;Settings!$B$30,"Up","Down")</f>
        <v>Up</v>
      </c>
      <c r="U635" s="15">
        <f>IF(OR(I635&gt;Settings!$B$30,O635&gt;Settings!$B$37),0,1)</f>
        <v>1</v>
      </c>
      <c r="V635" s="15">
        <f>IF(AND(U635=1,O635&lt;=Settings!$B$36),1,0)</f>
        <v>1</v>
      </c>
    </row>
    <row r="636" spans="1:22" x14ac:dyDescent="0.25">
      <c r="A636">
        <v>6</v>
      </c>
      <c r="B636">
        <v>31</v>
      </c>
      <c r="C636" s="13">
        <f>Arrivals!F636</f>
        <v>1783.8750235475572</v>
      </c>
      <c r="D636" s="13">
        <f>Arrivals!J636</f>
        <v>9.2451094092091903</v>
      </c>
      <c r="E636" s="14">
        <f t="shared" si="130"/>
        <v>1780.9981395352916</v>
      </c>
      <c r="F636" s="14">
        <f t="shared" si="119"/>
        <v>1783.8750235475572</v>
      </c>
      <c r="G636" s="14">
        <f t="shared" si="120"/>
        <v>1793.1201329567664</v>
      </c>
      <c r="H636" s="13">
        <f>Arrivals!L636</f>
        <v>75</v>
      </c>
      <c r="I636" s="14">
        <f>H636*8/Settings!$B$28+Settings!$B$29</f>
        <v>6.02</v>
      </c>
      <c r="J636" s="14">
        <f t="shared" si="131"/>
        <v>1787.0181395352915</v>
      </c>
      <c r="K636" s="14">
        <f t="shared" si="121"/>
        <v>1793.1201329567664</v>
      </c>
      <c r="L636" s="14">
        <f>MOD(K636-Settings!$B$32,Settings!$B$33)</f>
        <v>353.12013295676638</v>
      </c>
      <c r="M636" s="14">
        <f>IF(L636&lt;Settings!$B$30,IF(Settings!$B$30-L636&gt;=I636,K636,K636+(Settings!$B$30-L636)+Settings!$B$31),K636+(Settings!$B$33-L636))</f>
        <v>1793.1201329567664</v>
      </c>
      <c r="N636" s="14">
        <f t="shared" si="122"/>
        <v>1799.1401329567664</v>
      </c>
      <c r="O636" s="14">
        <f t="shared" si="123"/>
        <v>15.265109409209117</v>
      </c>
      <c r="P636" s="14">
        <f t="shared" si="124"/>
        <v>0</v>
      </c>
      <c r="Q636" s="14">
        <f t="shared" si="125"/>
        <v>0</v>
      </c>
      <c r="R636" s="14">
        <f t="shared" si="126"/>
        <v>0</v>
      </c>
      <c r="S636" s="14">
        <f t="shared" si="127"/>
        <v>0</v>
      </c>
      <c r="T636" t="str">
        <f>IF(MOD(C636-Settings!$B$32,Settings!$B$33)&lt;Settings!$B$30,"Up","Down")</f>
        <v>Up</v>
      </c>
      <c r="U636" s="15">
        <f>IF(OR(I636&gt;Settings!$B$30,O636&gt;Settings!$B$37),0,1)</f>
        <v>1</v>
      </c>
      <c r="V636" s="15">
        <f>IF(AND(U636=1,O636&lt;=Settings!$B$36),1,0)</f>
        <v>1</v>
      </c>
    </row>
    <row r="637" spans="1:22" x14ac:dyDescent="0.25">
      <c r="A637">
        <v>6</v>
      </c>
      <c r="B637">
        <v>32</v>
      </c>
      <c r="C637" s="13">
        <f>Arrivals!F637</f>
        <v>1822.7610897047314</v>
      </c>
      <c r="D637" s="13">
        <f>Arrivals!J637</f>
        <v>7.2188139552021475</v>
      </c>
      <c r="E637" s="14">
        <f t="shared" si="130"/>
        <v>1793.1201329567664</v>
      </c>
      <c r="F637" s="14">
        <f t="shared" si="119"/>
        <v>1822.7610897047314</v>
      </c>
      <c r="G637" s="14">
        <f t="shared" si="120"/>
        <v>1829.9799036599336</v>
      </c>
      <c r="H637" s="13">
        <f>Arrivals!L637</f>
        <v>75</v>
      </c>
      <c r="I637" s="14">
        <f>H637*8/Settings!$B$28+Settings!$B$29</f>
        <v>6.02</v>
      </c>
      <c r="J637" s="14">
        <f t="shared" si="131"/>
        <v>1799.1401329567664</v>
      </c>
      <c r="K637" s="14">
        <f t="shared" si="121"/>
        <v>1829.9799036599336</v>
      </c>
      <c r="L637" s="14">
        <f>MOD(K637-Settings!$B$32,Settings!$B$33)</f>
        <v>389.9799036599336</v>
      </c>
      <c r="M637" s="14">
        <f>IF(L637&lt;Settings!$B$30,IF(Settings!$B$30-L637&gt;=I637,K637,K637+(Settings!$B$30-L637)+Settings!$B$31),K637+(Settings!$B$33-L637))</f>
        <v>1829.9799036599336</v>
      </c>
      <c r="N637" s="14">
        <f t="shared" si="122"/>
        <v>1835.9999036599336</v>
      </c>
      <c r="O637" s="14">
        <f t="shared" si="123"/>
        <v>13.238813955202204</v>
      </c>
      <c r="P637" s="14">
        <f t="shared" si="124"/>
        <v>0</v>
      </c>
      <c r="Q637" s="14">
        <f t="shared" si="125"/>
        <v>0</v>
      </c>
      <c r="R637" s="14">
        <f t="shared" si="126"/>
        <v>0</v>
      </c>
      <c r="S637" s="14">
        <f t="shared" si="127"/>
        <v>0</v>
      </c>
      <c r="T637" t="str">
        <f>IF(MOD(C637-Settings!$B$32,Settings!$B$33)&lt;Settings!$B$30,"Up","Down")</f>
        <v>Up</v>
      </c>
      <c r="U637" s="15">
        <f>IF(OR(I637&gt;Settings!$B$30,O637&gt;Settings!$B$37),0,1)</f>
        <v>1</v>
      </c>
      <c r="V637" s="15">
        <f>IF(AND(U637=1,O637&lt;=Settings!$B$36),1,0)</f>
        <v>1</v>
      </c>
    </row>
    <row r="638" spans="1:22" x14ac:dyDescent="0.25">
      <c r="A638">
        <v>6</v>
      </c>
      <c r="B638">
        <v>33</v>
      </c>
      <c r="C638" s="13">
        <f>Arrivals!F638</f>
        <v>1844.1471221530912</v>
      </c>
      <c r="D638" s="13">
        <f>Arrivals!J638</f>
        <v>10.210789185422302</v>
      </c>
      <c r="E638" s="14">
        <f t="shared" si="130"/>
        <v>1829.9799036599336</v>
      </c>
      <c r="F638" s="14">
        <f t="shared" si="119"/>
        <v>1844.1471221530912</v>
      </c>
      <c r="G638" s="14">
        <f t="shared" si="120"/>
        <v>1854.3579113385135</v>
      </c>
      <c r="H638" s="13">
        <f>Arrivals!L638</f>
        <v>75</v>
      </c>
      <c r="I638" s="14">
        <f>H638*8/Settings!$B$28+Settings!$B$29</f>
        <v>6.02</v>
      </c>
      <c r="J638" s="14">
        <f t="shared" si="131"/>
        <v>1835.9999036599336</v>
      </c>
      <c r="K638" s="14">
        <f t="shared" si="121"/>
        <v>1854.3579113385135</v>
      </c>
      <c r="L638" s="14">
        <f>MOD(K638-Settings!$B$32,Settings!$B$33)</f>
        <v>414.35791133851353</v>
      </c>
      <c r="M638" s="14">
        <f>IF(L638&lt;Settings!$B$30,IF(Settings!$B$30-L638&gt;=I638,K638,K638+(Settings!$B$30-L638)+Settings!$B$31),K638+(Settings!$B$33-L638))</f>
        <v>1854.3579113385135</v>
      </c>
      <c r="N638" s="14">
        <f t="shared" si="122"/>
        <v>1860.3779113385135</v>
      </c>
      <c r="O638" s="14">
        <f t="shared" si="123"/>
        <v>16.230789185422282</v>
      </c>
      <c r="P638" s="14">
        <f t="shared" si="124"/>
        <v>0</v>
      </c>
      <c r="Q638" s="14">
        <f t="shared" si="125"/>
        <v>0</v>
      </c>
      <c r="R638" s="14">
        <f t="shared" si="126"/>
        <v>0</v>
      </c>
      <c r="S638" s="14">
        <f t="shared" si="127"/>
        <v>0</v>
      </c>
      <c r="T638" t="str">
        <f>IF(MOD(C638-Settings!$B$32,Settings!$B$33)&lt;Settings!$B$30,"Up","Down")</f>
        <v>Up</v>
      </c>
      <c r="U638" s="15">
        <f>IF(OR(I638&gt;Settings!$B$30,O638&gt;Settings!$B$37),0,1)</f>
        <v>1</v>
      </c>
      <c r="V638" s="15">
        <f>IF(AND(U638=1,O638&lt;=Settings!$B$36),1,0)</f>
        <v>1</v>
      </c>
    </row>
    <row r="639" spans="1:22" x14ac:dyDescent="0.25">
      <c r="A639">
        <v>6</v>
      </c>
      <c r="B639">
        <v>34</v>
      </c>
      <c r="C639" s="13">
        <f>Arrivals!F639</f>
        <v>1862.4975615646929</v>
      </c>
      <c r="D639" s="13">
        <f>Arrivals!J639</f>
        <v>26.826817798043159</v>
      </c>
      <c r="E639" s="14">
        <f t="shared" ref="E639:E670" si="132">G638</f>
        <v>1854.3579113385135</v>
      </c>
      <c r="F639" s="14">
        <f t="shared" si="119"/>
        <v>1862.4975615646929</v>
      </c>
      <c r="G639" s="14">
        <f t="shared" si="120"/>
        <v>1889.324379362736</v>
      </c>
      <c r="H639" s="13">
        <f>Arrivals!L639</f>
        <v>75</v>
      </c>
      <c r="I639" s="14">
        <f>H639*8/Settings!$B$28+Settings!$B$29</f>
        <v>6.02</v>
      </c>
      <c r="J639" s="14">
        <f t="shared" ref="J639:J670" si="133">N638</f>
        <v>1860.3779113385135</v>
      </c>
      <c r="K639" s="14">
        <f t="shared" si="121"/>
        <v>1889.324379362736</v>
      </c>
      <c r="L639" s="14">
        <f>MOD(K639-Settings!$B$32,Settings!$B$33)</f>
        <v>449.32437936273595</v>
      </c>
      <c r="M639" s="14">
        <f>IF(L639&lt;Settings!$B$30,IF(Settings!$B$30-L639&gt;=I639,K639,K639+(Settings!$B$30-L639)+Settings!$B$31),K639+(Settings!$B$33-L639))</f>
        <v>1889.324379362736</v>
      </c>
      <c r="N639" s="14">
        <f t="shared" si="122"/>
        <v>1895.3443793627359</v>
      </c>
      <c r="O639" s="14">
        <f t="shared" si="123"/>
        <v>32.846817798043048</v>
      </c>
      <c r="P639" s="14">
        <f t="shared" si="124"/>
        <v>0</v>
      </c>
      <c r="Q639" s="14">
        <f t="shared" si="125"/>
        <v>0</v>
      </c>
      <c r="R639" s="14">
        <f t="shared" si="126"/>
        <v>0</v>
      </c>
      <c r="S639" s="14">
        <f t="shared" si="127"/>
        <v>0</v>
      </c>
      <c r="T639" t="str">
        <f>IF(MOD(C639-Settings!$B$32,Settings!$B$33)&lt;Settings!$B$30,"Up","Down")</f>
        <v>Up</v>
      </c>
      <c r="U639" s="15">
        <f>IF(OR(I639&gt;Settings!$B$30,O639&gt;Settings!$B$37),0,1)</f>
        <v>1</v>
      </c>
      <c r="V639" s="15">
        <f>IF(AND(U639=1,O639&lt;=Settings!$B$36),1,0)</f>
        <v>1</v>
      </c>
    </row>
    <row r="640" spans="1:22" x14ac:dyDescent="0.25">
      <c r="A640">
        <v>6</v>
      </c>
      <c r="B640">
        <v>35</v>
      </c>
      <c r="C640" s="13">
        <f>Arrivals!F640</f>
        <v>1914.2380073652887</v>
      </c>
      <c r="D640" s="13">
        <f>Arrivals!J640</f>
        <v>19.594930712070017</v>
      </c>
      <c r="E640" s="14">
        <f t="shared" si="132"/>
        <v>1889.324379362736</v>
      </c>
      <c r="F640" s="14">
        <f t="shared" si="119"/>
        <v>1914.2380073652887</v>
      </c>
      <c r="G640" s="14">
        <f t="shared" si="120"/>
        <v>1933.8329380773587</v>
      </c>
      <c r="H640" s="13">
        <f>Arrivals!L640</f>
        <v>75</v>
      </c>
      <c r="I640" s="14">
        <f>H640*8/Settings!$B$28+Settings!$B$29</f>
        <v>6.02</v>
      </c>
      <c r="J640" s="14">
        <f t="shared" si="133"/>
        <v>1895.3443793627359</v>
      </c>
      <c r="K640" s="14">
        <f t="shared" si="121"/>
        <v>1933.8329380773587</v>
      </c>
      <c r="L640" s="14">
        <f>MOD(K640-Settings!$B$32,Settings!$B$33)</f>
        <v>493.83293807735868</v>
      </c>
      <c r="M640" s="14">
        <f>IF(L640&lt;Settings!$B$30,IF(Settings!$B$30-L640&gt;=I640,K640,K640+(Settings!$B$30-L640)+Settings!$B$31),K640+(Settings!$B$33-L640))</f>
        <v>1933.8329380773587</v>
      </c>
      <c r="N640" s="14">
        <f t="shared" si="122"/>
        <v>1939.8529380773587</v>
      </c>
      <c r="O640" s="14">
        <f t="shared" si="123"/>
        <v>25.614930712069963</v>
      </c>
      <c r="P640" s="14">
        <f t="shared" si="124"/>
        <v>0</v>
      </c>
      <c r="Q640" s="14">
        <f t="shared" si="125"/>
        <v>0</v>
      </c>
      <c r="R640" s="14">
        <f t="shared" si="126"/>
        <v>0</v>
      </c>
      <c r="S640" s="14">
        <f t="shared" si="127"/>
        <v>0</v>
      </c>
      <c r="T640" t="str">
        <f>IF(MOD(C640-Settings!$B$32,Settings!$B$33)&lt;Settings!$B$30,"Up","Down")</f>
        <v>Up</v>
      </c>
      <c r="U640" s="15">
        <f>IF(OR(I640&gt;Settings!$B$30,O640&gt;Settings!$B$37),0,1)</f>
        <v>1</v>
      </c>
      <c r="V640" s="15">
        <f>IF(AND(U640=1,O640&lt;=Settings!$B$36),1,0)</f>
        <v>1</v>
      </c>
    </row>
    <row r="641" spans="1:22" x14ac:dyDescent="0.25">
      <c r="A641">
        <v>6</v>
      </c>
      <c r="B641">
        <v>36</v>
      </c>
      <c r="C641" s="13">
        <f>Arrivals!F641</f>
        <v>1961.2382935532512</v>
      </c>
      <c r="D641" s="13">
        <f>Arrivals!J641</f>
        <v>10.503098646502222</v>
      </c>
      <c r="E641" s="14">
        <f t="shared" si="132"/>
        <v>1933.8329380773587</v>
      </c>
      <c r="F641" s="14">
        <f t="shared" si="119"/>
        <v>1961.2382935532512</v>
      </c>
      <c r="G641" s="14">
        <f t="shared" si="120"/>
        <v>1971.7413921997534</v>
      </c>
      <c r="H641" s="13">
        <f>Arrivals!L641</f>
        <v>75</v>
      </c>
      <c r="I641" s="14">
        <f>H641*8/Settings!$B$28+Settings!$B$29</f>
        <v>6.02</v>
      </c>
      <c r="J641" s="14">
        <f t="shared" si="133"/>
        <v>1939.8529380773587</v>
      </c>
      <c r="K641" s="14">
        <f t="shared" si="121"/>
        <v>1971.7413921997534</v>
      </c>
      <c r="L641" s="14">
        <f>MOD(K641-Settings!$B$32,Settings!$B$33)</f>
        <v>531.74139219975336</v>
      </c>
      <c r="M641" s="14">
        <f>IF(L641&lt;Settings!$B$30,IF(Settings!$B$30-L641&gt;=I641,K641,K641+(Settings!$B$30-L641)+Settings!$B$31),K641+(Settings!$B$33-L641))</f>
        <v>1971.7413921997534</v>
      </c>
      <c r="N641" s="14">
        <f t="shared" si="122"/>
        <v>1977.7613921997533</v>
      </c>
      <c r="O641" s="14">
        <f t="shared" si="123"/>
        <v>16.523098646502149</v>
      </c>
      <c r="P641" s="14">
        <f t="shared" si="124"/>
        <v>0</v>
      </c>
      <c r="Q641" s="14">
        <f t="shared" si="125"/>
        <v>0</v>
      </c>
      <c r="R641" s="14">
        <f t="shared" si="126"/>
        <v>0</v>
      </c>
      <c r="S641" s="14">
        <f t="shared" si="127"/>
        <v>0</v>
      </c>
      <c r="T641" t="str">
        <f>IF(MOD(C641-Settings!$B$32,Settings!$B$33)&lt;Settings!$B$30,"Up","Down")</f>
        <v>Up</v>
      </c>
      <c r="U641" s="15">
        <f>IF(OR(I641&gt;Settings!$B$30,O641&gt;Settings!$B$37),0,1)</f>
        <v>1</v>
      </c>
      <c r="V641" s="15">
        <f>IF(AND(U641=1,O641&lt;=Settings!$B$36),1,0)</f>
        <v>1</v>
      </c>
    </row>
    <row r="642" spans="1:22" x14ac:dyDescent="0.25">
      <c r="A642">
        <v>6</v>
      </c>
      <c r="B642">
        <v>37</v>
      </c>
      <c r="C642" s="13">
        <f>Arrivals!F642</f>
        <v>1978.1380751918866</v>
      </c>
      <c r="D642" s="13">
        <f>Arrivals!J642</f>
        <v>11.266929429794837</v>
      </c>
      <c r="E642" s="14">
        <f t="shared" si="132"/>
        <v>1971.7413921997534</v>
      </c>
      <c r="F642" s="14">
        <f t="shared" si="119"/>
        <v>1978.1380751918866</v>
      </c>
      <c r="G642" s="14">
        <f t="shared" si="120"/>
        <v>1989.4050046216814</v>
      </c>
      <c r="H642" s="13">
        <f>Arrivals!L642</f>
        <v>75</v>
      </c>
      <c r="I642" s="14">
        <f>H642*8/Settings!$B$28+Settings!$B$29</f>
        <v>6.02</v>
      </c>
      <c r="J642" s="14">
        <f t="shared" si="133"/>
        <v>1977.7613921997533</v>
      </c>
      <c r="K642" s="14">
        <f t="shared" si="121"/>
        <v>1989.4050046216814</v>
      </c>
      <c r="L642" s="14">
        <f>MOD(K642-Settings!$B$32,Settings!$B$33)</f>
        <v>549.40500462168143</v>
      </c>
      <c r="M642" s="14">
        <f>IF(L642&lt;Settings!$B$30,IF(Settings!$B$30-L642&gt;=I642,K642,K642+(Settings!$B$30-L642)+Settings!$B$31),K642+(Settings!$B$33-L642))</f>
        <v>1989.4050046216814</v>
      </c>
      <c r="N642" s="14">
        <f t="shared" si="122"/>
        <v>1995.4250046216814</v>
      </c>
      <c r="O642" s="14">
        <f t="shared" si="123"/>
        <v>17.286929429794782</v>
      </c>
      <c r="P642" s="14">
        <f t="shared" si="124"/>
        <v>0</v>
      </c>
      <c r="Q642" s="14">
        <f t="shared" si="125"/>
        <v>0</v>
      </c>
      <c r="R642" s="14">
        <f t="shared" si="126"/>
        <v>0</v>
      </c>
      <c r="S642" s="14">
        <f t="shared" si="127"/>
        <v>0</v>
      </c>
      <c r="T642" t="str">
        <f>IF(MOD(C642-Settings!$B$32,Settings!$B$33)&lt;Settings!$B$30,"Up","Down")</f>
        <v>Up</v>
      </c>
      <c r="U642" s="15">
        <f>IF(OR(I642&gt;Settings!$B$30,O642&gt;Settings!$B$37),0,1)</f>
        <v>1</v>
      </c>
      <c r="V642" s="15">
        <f>IF(AND(U642=1,O642&lt;=Settings!$B$36),1,0)</f>
        <v>1</v>
      </c>
    </row>
    <row r="643" spans="1:22" x14ac:dyDescent="0.25">
      <c r="A643">
        <v>6</v>
      </c>
      <c r="B643">
        <v>38</v>
      </c>
      <c r="C643" s="13">
        <f>Arrivals!F643</f>
        <v>2041.0649017142416</v>
      </c>
      <c r="D643" s="13">
        <f>Arrivals!J643</f>
        <v>9.9359775311350713</v>
      </c>
      <c r="E643" s="14">
        <f t="shared" si="132"/>
        <v>1989.4050046216814</v>
      </c>
      <c r="F643" s="14">
        <f t="shared" si="119"/>
        <v>2041.0649017142416</v>
      </c>
      <c r="G643" s="14">
        <f t="shared" si="120"/>
        <v>2051.0008792453768</v>
      </c>
      <c r="H643" s="13">
        <f>Arrivals!L643</f>
        <v>75</v>
      </c>
      <c r="I643" s="14">
        <f>H643*8/Settings!$B$28+Settings!$B$29</f>
        <v>6.02</v>
      </c>
      <c r="J643" s="14">
        <f t="shared" si="133"/>
        <v>1995.4250046216814</v>
      </c>
      <c r="K643" s="14">
        <f t="shared" si="121"/>
        <v>2051.0008792453768</v>
      </c>
      <c r="L643" s="14">
        <f>MOD(K643-Settings!$B$32,Settings!$B$33)</f>
        <v>611.00087924537684</v>
      </c>
      <c r="M643" s="14">
        <f>IF(L643&lt;Settings!$B$30,IF(Settings!$B$30-L643&gt;=I643,K643,K643+(Settings!$B$30-L643)+Settings!$B$31),K643+(Settings!$B$33-L643))</f>
        <v>2160</v>
      </c>
      <c r="N643" s="14">
        <f t="shared" si="122"/>
        <v>2166.02</v>
      </c>
      <c r="O643" s="14">
        <f t="shared" si="123"/>
        <v>124.95509828575837</v>
      </c>
      <c r="P643" s="14">
        <f t="shared" si="124"/>
        <v>0</v>
      </c>
      <c r="Q643" s="14">
        <f t="shared" si="125"/>
        <v>0</v>
      </c>
      <c r="R643" s="14">
        <f t="shared" si="126"/>
        <v>108.99912075462316</v>
      </c>
      <c r="S643" s="14">
        <f t="shared" si="127"/>
        <v>108.99912075462316</v>
      </c>
      <c r="T643" t="str">
        <f>IF(MOD(C643-Settings!$B$32,Settings!$B$33)&lt;Settings!$B$30,"Up","Down")</f>
        <v>Down</v>
      </c>
      <c r="U643" s="15">
        <f>IF(OR(I643&gt;Settings!$B$30,O643&gt;Settings!$B$37),0,1)</f>
        <v>1</v>
      </c>
      <c r="V643" s="15">
        <f>IF(AND(U643=1,O643&lt;=Settings!$B$36),1,0)</f>
        <v>0</v>
      </c>
    </row>
    <row r="644" spans="1:22" x14ac:dyDescent="0.25">
      <c r="A644">
        <v>6</v>
      </c>
      <c r="B644">
        <v>39</v>
      </c>
      <c r="C644" s="13">
        <f>Arrivals!F644</f>
        <v>2073.6619441888938</v>
      </c>
      <c r="D644" s="13">
        <f>Arrivals!J644</f>
        <v>12.057110063223465</v>
      </c>
      <c r="E644" s="14">
        <f t="shared" si="132"/>
        <v>2051.0008792453768</v>
      </c>
      <c r="F644" s="14">
        <f t="shared" si="119"/>
        <v>2073.6619441888938</v>
      </c>
      <c r="G644" s="14">
        <f t="shared" si="120"/>
        <v>2085.7190542521171</v>
      </c>
      <c r="H644" s="13">
        <f>Arrivals!L644</f>
        <v>75</v>
      </c>
      <c r="I644" s="14">
        <f>H644*8/Settings!$B$28+Settings!$B$29</f>
        <v>6.02</v>
      </c>
      <c r="J644" s="14">
        <f t="shared" si="133"/>
        <v>2166.02</v>
      </c>
      <c r="K644" s="14">
        <f t="shared" si="121"/>
        <v>2166.02</v>
      </c>
      <c r="L644" s="14">
        <f>MOD(K644-Settings!$B$32,Settings!$B$33)</f>
        <v>6.0199999999999818</v>
      </c>
      <c r="M644" s="14">
        <f>IF(L644&lt;Settings!$B$30,IF(Settings!$B$30-L644&gt;=I644,K644,K644+(Settings!$B$30-L644)+Settings!$B$31),K644+(Settings!$B$33-L644))</f>
        <v>2166.02</v>
      </c>
      <c r="N644" s="14">
        <f t="shared" si="122"/>
        <v>2172.04</v>
      </c>
      <c r="O644" s="14">
        <f t="shared" si="123"/>
        <v>98.378055811106151</v>
      </c>
      <c r="P644" s="14">
        <f t="shared" si="124"/>
        <v>0</v>
      </c>
      <c r="Q644" s="14">
        <f t="shared" si="125"/>
        <v>80.300945747882906</v>
      </c>
      <c r="R644" s="14">
        <f t="shared" si="126"/>
        <v>0</v>
      </c>
      <c r="S644" s="14">
        <f t="shared" si="127"/>
        <v>80.300945747882906</v>
      </c>
      <c r="T644" t="str">
        <f>IF(MOD(C644-Settings!$B$32,Settings!$B$33)&lt;Settings!$B$30,"Up","Down")</f>
        <v>Down</v>
      </c>
      <c r="U644" s="15">
        <f>IF(OR(I644&gt;Settings!$B$30,O644&gt;Settings!$B$37),0,1)</f>
        <v>1</v>
      </c>
      <c r="V644" s="15">
        <f>IF(AND(U644=1,O644&lt;=Settings!$B$36),1,0)</f>
        <v>1</v>
      </c>
    </row>
    <row r="645" spans="1:22" x14ac:dyDescent="0.25">
      <c r="A645">
        <v>6</v>
      </c>
      <c r="B645">
        <v>40</v>
      </c>
      <c r="C645" s="13">
        <f>Arrivals!F645</f>
        <v>2192.5292419521152</v>
      </c>
      <c r="D645" s="13">
        <f>Arrivals!J645</f>
        <v>6.2513834561792407</v>
      </c>
      <c r="E645" s="14">
        <f t="shared" si="132"/>
        <v>2085.7190542521171</v>
      </c>
      <c r="F645" s="14">
        <f t="shared" si="119"/>
        <v>2192.5292419521152</v>
      </c>
      <c r="G645" s="14">
        <f t="shared" si="120"/>
        <v>2198.7806254082943</v>
      </c>
      <c r="H645" s="13">
        <f>Arrivals!L645</f>
        <v>75</v>
      </c>
      <c r="I645" s="14">
        <f>H645*8/Settings!$B$28+Settings!$B$29</f>
        <v>6.02</v>
      </c>
      <c r="J645" s="14">
        <f t="shared" si="133"/>
        <v>2172.04</v>
      </c>
      <c r="K645" s="14">
        <f t="shared" si="121"/>
        <v>2198.7806254082943</v>
      </c>
      <c r="L645" s="14">
        <f>MOD(K645-Settings!$B$32,Settings!$B$33)</f>
        <v>38.780625408294327</v>
      </c>
      <c r="M645" s="14">
        <f>IF(L645&lt;Settings!$B$30,IF(Settings!$B$30-L645&gt;=I645,K645,K645+(Settings!$B$30-L645)+Settings!$B$31),K645+(Settings!$B$33-L645))</f>
        <v>2198.7806254082943</v>
      </c>
      <c r="N645" s="14">
        <f t="shared" si="122"/>
        <v>2204.8006254082943</v>
      </c>
      <c r="O645" s="14">
        <f t="shared" si="123"/>
        <v>12.271383456179137</v>
      </c>
      <c r="P645" s="14">
        <f t="shared" si="124"/>
        <v>0</v>
      </c>
      <c r="Q645" s="14">
        <f t="shared" si="125"/>
        <v>0</v>
      </c>
      <c r="R645" s="14">
        <f t="shared" si="126"/>
        <v>0</v>
      </c>
      <c r="S645" s="14">
        <f t="shared" si="127"/>
        <v>0</v>
      </c>
      <c r="T645" t="str">
        <f>IF(MOD(C645-Settings!$B$32,Settings!$B$33)&lt;Settings!$B$30,"Up","Down")</f>
        <v>Up</v>
      </c>
      <c r="U645" s="15">
        <f>IF(OR(I645&gt;Settings!$B$30,O645&gt;Settings!$B$37),0,1)</f>
        <v>1</v>
      </c>
      <c r="V645" s="15">
        <f>IF(AND(U645=1,O645&lt;=Settings!$B$36),1,0)</f>
        <v>1</v>
      </c>
    </row>
    <row r="646" spans="1:22" x14ac:dyDescent="0.25">
      <c r="A646">
        <v>6</v>
      </c>
      <c r="B646">
        <v>41</v>
      </c>
      <c r="C646" s="13">
        <f>Arrivals!F646</f>
        <v>2196.9896199442173</v>
      </c>
      <c r="D646" s="13">
        <f>Arrivals!J646</f>
        <v>5.4946564309368577</v>
      </c>
      <c r="E646" s="14">
        <f t="shared" si="132"/>
        <v>2198.7806254082943</v>
      </c>
      <c r="F646" s="14">
        <f t="shared" ref="F646:F709" si="134">MAX(C646,E646)</f>
        <v>2198.7806254082943</v>
      </c>
      <c r="G646" s="14">
        <f t="shared" ref="G646:G709" si="135">F646+D646</f>
        <v>2204.2752818392314</v>
      </c>
      <c r="H646" s="13">
        <f>Arrivals!L646</f>
        <v>75</v>
      </c>
      <c r="I646" s="14">
        <f>H646*8/Settings!$B$28+Settings!$B$29</f>
        <v>6.02</v>
      </c>
      <c r="J646" s="14">
        <f t="shared" si="133"/>
        <v>2204.8006254082943</v>
      </c>
      <c r="K646" s="14">
        <f t="shared" ref="K646:K709" si="136">MAX(G646,J646)</f>
        <v>2204.8006254082943</v>
      </c>
      <c r="L646" s="14">
        <f>MOD(K646-Settings!$B$32,Settings!$B$33)</f>
        <v>44.800625408294309</v>
      </c>
      <c r="M646" s="14">
        <f>IF(L646&lt;Settings!$B$30,IF(Settings!$B$30-L646&gt;=I646,K646,K646+(Settings!$B$30-L646)+Settings!$B$31),K646+(Settings!$B$33-L646))</f>
        <v>2204.8006254082943</v>
      </c>
      <c r="N646" s="14">
        <f t="shared" ref="N646:N709" si="137">M646+I646</f>
        <v>2210.8206254082943</v>
      </c>
      <c r="O646" s="14">
        <f t="shared" ref="O646:O709" si="138">N646-C646</f>
        <v>13.831005464076952</v>
      </c>
      <c r="P646" s="14">
        <f t="shared" ref="P646:P709" si="139">F646-C646</f>
        <v>1.7910054640769886</v>
      </c>
      <c r="Q646" s="14">
        <f t="shared" ref="Q646:Q709" si="140">K646-G646</f>
        <v>0.52534356906289759</v>
      </c>
      <c r="R646" s="14">
        <f t="shared" ref="R646:R709" si="141">M646-K646</f>
        <v>0</v>
      </c>
      <c r="S646" s="14">
        <f t="shared" ref="S646:S709" si="142">P646+Q646+R646</f>
        <v>2.3163490331398862</v>
      </c>
      <c r="T646" t="str">
        <f>IF(MOD(C646-Settings!$B$32,Settings!$B$33)&lt;Settings!$B$30,"Up","Down")</f>
        <v>Up</v>
      </c>
      <c r="U646" s="15">
        <f>IF(OR(I646&gt;Settings!$B$30,O646&gt;Settings!$B$37),0,1)</f>
        <v>1</v>
      </c>
      <c r="V646" s="15">
        <f>IF(AND(U646=1,O646&lt;=Settings!$B$36),1,0)</f>
        <v>1</v>
      </c>
    </row>
    <row r="647" spans="1:22" x14ac:dyDescent="0.25">
      <c r="A647">
        <v>6</v>
      </c>
      <c r="B647">
        <v>42</v>
      </c>
      <c r="C647" s="13">
        <f>Arrivals!F647</f>
        <v>2204.3196374336876</v>
      </c>
      <c r="D647" s="13">
        <f>Arrivals!J647</f>
        <v>10.530185968532694</v>
      </c>
      <c r="E647" s="14">
        <f t="shared" si="132"/>
        <v>2204.2752818392314</v>
      </c>
      <c r="F647" s="14">
        <f t="shared" si="134"/>
        <v>2204.3196374336876</v>
      </c>
      <c r="G647" s="14">
        <f t="shared" si="135"/>
        <v>2214.8498234022204</v>
      </c>
      <c r="H647" s="13">
        <f>Arrivals!L647</f>
        <v>75</v>
      </c>
      <c r="I647" s="14">
        <f>H647*8/Settings!$B$28+Settings!$B$29</f>
        <v>6.02</v>
      </c>
      <c r="J647" s="14">
        <f t="shared" si="133"/>
        <v>2210.8206254082943</v>
      </c>
      <c r="K647" s="14">
        <f t="shared" si="136"/>
        <v>2214.8498234022204</v>
      </c>
      <c r="L647" s="14">
        <f>MOD(K647-Settings!$B$32,Settings!$B$33)</f>
        <v>54.849823402220409</v>
      </c>
      <c r="M647" s="14">
        <f>IF(L647&lt;Settings!$B$30,IF(Settings!$B$30-L647&gt;=I647,K647,K647+(Settings!$B$30-L647)+Settings!$B$31),K647+(Settings!$B$33-L647))</f>
        <v>2214.8498234022204</v>
      </c>
      <c r="N647" s="14">
        <f t="shared" si="137"/>
        <v>2220.8698234022204</v>
      </c>
      <c r="O647" s="14">
        <f t="shared" si="138"/>
        <v>16.550185968532787</v>
      </c>
      <c r="P647" s="14">
        <f t="shared" si="139"/>
        <v>0</v>
      </c>
      <c r="Q647" s="14">
        <f t="shared" si="140"/>
        <v>0</v>
      </c>
      <c r="R647" s="14">
        <f t="shared" si="141"/>
        <v>0</v>
      </c>
      <c r="S647" s="14">
        <f t="shared" si="142"/>
        <v>0</v>
      </c>
      <c r="T647" t="str">
        <f>IF(MOD(C647-Settings!$B$32,Settings!$B$33)&lt;Settings!$B$30,"Up","Down")</f>
        <v>Up</v>
      </c>
      <c r="U647" s="15">
        <f>IF(OR(I647&gt;Settings!$B$30,O647&gt;Settings!$B$37),0,1)</f>
        <v>1</v>
      </c>
      <c r="V647" s="15">
        <f>IF(AND(U647=1,O647&lt;=Settings!$B$36),1,0)</f>
        <v>1</v>
      </c>
    </row>
    <row r="648" spans="1:22" x14ac:dyDescent="0.25">
      <c r="A648">
        <v>6</v>
      </c>
      <c r="B648">
        <v>43</v>
      </c>
      <c r="C648" s="13">
        <f>Arrivals!F648</f>
        <v>2299.3890711833119</v>
      </c>
      <c r="D648" s="13">
        <f>Arrivals!J648</f>
        <v>6.1692683061158444</v>
      </c>
      <c r="E648" s="14">
        <f t="shared" si="132"/>
        <v>2214.8498234022204</v>
      </c>
      <c r="F648" s="14">
        <f t="shared" si="134"/>
        <v>2299.3890711833119</v>
      </c>
      <c r="G648" s="14">
        <f t="shared" si="135"/>
        <v>2305.5583394894279</v>
      </c>
      <c r="H648" s="13">
        <f>Arrivals!L648</f>
        <v>75</v>
      </c>
      <c r="I648" s="14">
        <f>H648*8/Settings!$B$28+Settings!$B$29</f>
        <v>6.02</v>
      </c>
      <c r="J648" s="14">
        <f t="shared" si="133"/>
        <v>2220.8698234022204</v>
      </c>
      <c r="K648" s="14">
        <f t="shared" si="136"/>
        <v>2305.5583394894279</v>
      </c>
      <c r="L648" s="14">
        <f>MOD(K648-Settings!$B$32,Settings!$B$33)</f>
        <v>145.55833948942791</v>
      </c>
      <c r="M648" s="14">
        <f>IF(L648&lt;Settings!$B$30,IF(Settings!$B$30-L648&gt;=I648,K648,K648+(Settings!$B$30-L648)+Settings!$B$31),K648+(Settings!$B$33-L648))</f>
        <v>2305.5583394894279</v>
      </c>
      <c r="N648" s="14">
        <f t="shared" si="137"/>
        <v>2311.5783394894279</v>
      </c>
      <c r="O648" s="14">
        <f t="shared" si="138"/>
        <v>12.189268306115991</v>
      </c>
      <c r="P648" s="14">
        <f t="shared" si="139"/>
        <v>0</v>
      </c>
      <c r="Q648" s="14">
        <f t="shared" si="140"/>
        <v>0</v>
      </c>
      <c r="R648" s="14">
        <f t="shared" si="141"/>
        <v>0</v>
      </c>
      <c r="S648" s="14">
        <f t="shared" si="142"/>
        <v>0</v>
      </c>
      <c r="T648" t="str">
        <f>IF(MOD(C648-Settings!$B$32,Settings!$B$33)&lt;Settings!$B$30,"Up","Down")</f>
        <v>Up</v>
      </c>
      <c r="U648" s="15">
        <f>IF(OR(I648&gt;Settings!$B$30,O648&gt;Settings!$B$37),0,1)</f>
        <v>1</v>
      </c>
      <c r="V648" s="15">
        <f>IF(AND(U648=1,O648&lt;=Settings!$B$36),1,0)</f>
        <v>1</v>
      </c>
    </row>
    <row r="649" spans="1:22" x14ac:dyDescent="0.25">
      <c r="A649">
        <v>6</v>
      </c>
      <c r="B649">
        <v>44</v>
      </c>
      <c r="C649" s="13">
        <f>Arrivals!F649</f>
        <v>2369.1219323239443</v>
      </c>
      <c r="D649" s="13">
        <f>Arrivals!J649</f>
        <v>20.757451477678419</v>
      </c>
      <c r="E649" s="14">
        <f t="shared" si="132"/>
        <v>2305.5583394894279</v>
      </c>
      <c r="F649" s="14">
        <f t="shared" si="134"/>
        <v>2369.1219323239443</v>
      </c>
      <c r="G649" s="14">
        <f t="shared" si="135"/>
        <v>2389.8793838016227</v>
      </c>
      <c r="H649" s="13">
        <f>Arrivals!L649</f>
        <v>75</v>
      </c>
      <c r="I649" s="14">
        <f>H649*8/Settings!$B$28+Settings!$B$29</f>
        <v>6.02</v>
      </c>
      <c r="J649" s="14">
        <f t="shared" si="133"/>
        <v>2311.5783394894279</v>
      </c>
      <c r="K649" s="14">
        <f t="shared" si="136"/>
        <v>2389.8793838016227</v>
      </c>
      <c r="L649" s="14">
        <f>MOD(K649-Settings!$B$32,Settings!$B$33)</f>
        <v>229.87938380162268</v>
      </c>
      <c r="M649" s="14">
        <f>IF(L649&lt;Settings!$B$30,IF(Settings!$B$30-L649&gt;=I649,K649,K649+(Settings!$B$30-L649)+Settings!$B$31),K649+(Settings!$B$33-L649))</f>
        <v>2389.8793838016227</v>
      </c>
      <c r="N649" s="14">
        <f t="shared" si="137"/>
        <v>2395.8993838016227</v>
      </c>
      <c r="O649" s="14">
        <f t="shared" si="138"/>
        <v>26.777451477678369</v>
      </c>
      <c r="P649" s="14">
        <f t="shared" si="139"/>
        <v>0</v>
      </c>
      <c r="Q649" s="14">
        <f t="shared" si="140"/>
        <v>0</v>
      </c>
      <c r="R649" s="14">
        <f t="shared" si="141"/>
        <v>0</v>
      </c>
      <c r="S649" s="14">
        <f t="shared" si="142"/>
        <v>0</v>
      </c>
      <c r="T649" t="str">
        <f>IF(MOD(C649-Settings!$B$32,Settings!$B$33)&lt;Settings!$B$30,"Up","Down")</f>
        <v>Up</v>
      </c>
      <c r="U649" s="15">
        <f>IF(OR(I649&gt;Settings!$B$30,O649&gt;Settings!$B$37),0,1)</f>
        <v>1</v>
      </c>
      <c r="V649" s="15">
        <f>IF(AND(U649=1,O649&lt;=Settings!$B$36),1,0)</f>
        <v>1</v>
      </c>
    </row>
    <row r="650" spans="1:22" x14ac:dyDescent="0.25">
      <c r="A650">
        <v>6</v>
      </c>
      <c r="B650">
        <v>45</v>
      </c>
      <c r="C650" s="13">
        <f>Arrivals!F650</f>
        <v>2502.5185109706276</v>
      </c>
      <c r="D650" s="13">
        <f>Arrivals!J650</f>
        <v>16.542404603132077</v>
      </c>
      <c r="E650" s="14">
        <f t="shared" si="132"/>
        <v>2389.8793838016227</v>
      </c>
      <c r="F650" s="14">
        <f t="shared" si="134"/>
        <v>2502.5185109706276</v>
      </c>
      <c r="G650" s="14">
        <f t="shared" si="135"/>
        <v>2519.0609155737598</v>
      </c>
      <c r="H650" s="13">
        <f>Arrivals!L650</f>
        <v>75</v>
      </c>
      <c r="I650" s="14">
        <f>H650*8/Settings!$B$28+Settings!$B$29</f>
        <v>6.02</v>
      </c>
      <c r="J650" s="14">
        <f t="shared" si="133"/>
        <v>2395.8993838016227</v>
      </c>
      <c r="K650" s="14">
        <f t="shared" si="136"/>
        <v>2519.0609155737598</v>
      </c>
      <c r="L650" s="14">
        <f>MOD(K650-Settings!$B$32,Settings!$B$33)</f>
        <v>359.06091557375976</v>
      </c>
      <c r="M650" s="14">
        <f>IF(L650&lt;Settings!$B$30,IF(Settings!$B$30-L650&gt;=I650,K650,K650+(Settings!$B$30-L650)+Settings!$B$31),K650+(Settings!$B$33-L650))</f>
        <v>2519.0609155737598</v>
      </c>
      <c r="N650" s="14">
        <f t="shared" si="137"/>
        <v>2525.0809155737597</v>
      </c>
      <c r="O650" s="14">
        <f t="shared" si="138"/>
        <v>22.562404603132109</v>
      </c>
      <c r="P650" s="14">
        <f t="shared" si="139"/>
        <v>0</v>
      </c>
      <c r="Q650" s="14">
        <f t="shared" si="140"/>
        <v>0</v>
      </c>
      <c r="R650" s="14">
        <f t="shared" si="141"/>
        <v>0</v>
      </c>
      <c r="S650" s="14">
        <f t="shared" si="142"/>
        <v>0</v>
      </c>
      <c r="T650" t="str">
        <f>IF(MOD(C650-Settings!$B$32,Settings!$B$33)&lt;Settings!$B$30,"Up","Down")</f>
        <v>Up</v>
      </c>
      <c r="U650" s="15">
        <f>IF(OR(I650&gt;Settings!$B$30,O650&gt;Settings!$B$37),0,1)</f>
        <v>1</v>
      </c>
      <c r="V650" s="15">
        <f>IF(AND(U650=1,O650&lt;=Settings!$B$36),1,0)</f>
        <v>1</v>
      </c>
    </row>
    <row r="651" spans="1:22" x14ac:dyDescent="0.25">
      <c r="A651">
        <v>6</v>
      </c>
      <c r="B651">
        <v>46</v>
      </c>
      <c r="C651" s="13">
        <f>Arrivals!F651</f>
        <v>2554.20923829413</v>
      </c>
      <c r="D651" s="13">
        <f>Arrivals!J651</f>
        <v>8.6796810050554605</v>
      </c>
      <c r="E651" s="14">
        <f t="shared" si="132"/>
        <v>2519.0609155737598</v>
      </c>
      <c r="F651" s="14">
        <f t="shared" si="134"/>
        <v>2554.20923829413</v>
      </c>
      <c r="G651" s="14">
        <f t="shared" si="135"/>
        <v>2562.8889192991855</v>
      </c>
      <c r="H651" s="13">
        <f>Arrivals!L651</f>
        <v>75</v>
      </c>
      <c r="I651" s="14">
        <f>H651*8/Settings!$B$28+Settings!$B$29</f>
        <v>6.02</v>
      </c>
      <c r="J651" s="14">
        <f t="shared" si="133"/>
        <v>2525.0809155737597</v>
      </c>
      <c r="K651" s="14">
        <f t="shared" si="136"/>
        <v>2562.8889192991855</v>
      </c>
      <c r="L651" s="14">
        <f>MOD(K651-Settings!$B$32,Settings!$B$33)</f>
        <v>402.88891929918555</v>
      </c>
      <c r="M651" s="14">
        <f>IF(L651&lt;Settings!$B$30,IF(Settings!$B$30-L651&gt;=I651,K651,K651+(Settings!$B$30-L651)+Settings!$B$31),K651+(Settings!$B$33-L651))</f>
        <v>2562.8889192991855</v>
      </c>
      <c r="N651" s="14">
        <f t="shared" si="137"/>
        <v>2568.9089192991855</v>
      </c>
      <c r="O651" s="14">
        <f t="shared" si="138"/>
        <v>14.699681005055481</v>
      </c>
      <c r="P651" s="14">
        <f t="shared" si="139"/>
        <v>0</v>
      </c>
      <c r="Q651" s="14">
        <f t="shared" si="140"/>
        <v>0</v>
      </c>
      <c r="R651" s="14">
        <f t="shared" si="141"/>
        <v>0</v>
      </c>
      <c r="S651" s="14">
        <f t="shared" si="142"/>
        <v>0</v>
      </c>
      <c r="T651" t="str">
        <f>IF(MOD(C651-Settings!$B$32,Settings!$B$33)&lt;Settings!$B$30,"Up","Down")</f>
        <v>Up</v>
      </c>
      <c r="U651" s="15">
        <f>IF(OR(I651&gt;Settings!$B$30,O651&gt;Settings!$B$37),0,1)</f>
        <v>1</v>
      </c>
      <c r="V651" s="15">
        <f>IF(AND(U651=1,O651&lt;=Settings!$B$36),1,0)</f>
        <v>1</v>
      </c>
    </row>
    <row r="652" spans="1:22" x14ac:dyDescent="0.25">
      <c r="A652">
        <v>6</v>
      </c>
      <c r="B652">
        <v>47</v>
      </c>
      <c r="C652" s="13">
        <f>Arrivals!F652</f>
        <v>2619.1316185620576</v>
      </c>
      <c r="D652" s="13">
        <f>Arrivals!J652</f>
        <v>2.1232723259841575</v>
      </c>
      <c r="E652" s="14">
        <f t="shared" si="132"/>
        <v>2562.8889192991855</v>
      </c>
      <c r="F652" s="14">
        <f t="shared" si="134"/>
        <v>2619.1316185620576</v>
      </c>
      <c r="G652" s="14">
        <f t="shared" si="135"/>
        <v>2621.2548908880417</v>
      </c>
      <c r="H652" s="13">
        <f>Arrivals!L652</f>
        <v>75</v>
      </c>
      <c r="I652" s="14">
        <f>H652*8/Settings!$B$28+Settings!$B$29</f>
        <v>6.02</v>
      </c>
      <c r="J652" s="14">
        <f t="shared" si="133"/>
        <v>2568.9089192991855</v>
      </c>
      <c r="K652" s="14">
        <f t="shared" si="136"/>
        <v>2621.2548908880417</v>
      </c>
      <c r="L652" s="14">
        <f>MOD(K652-Settings!$B$32,Settings!$B$33)</f>
        <v>461.2548908880417</v>
      </c>
      <c r="M652" s="14">
        <f>IF(L652&lt;Settings!$B$30,IF(Settings!$B$30-L652&gt;=I652,K652,K652+(Settings!$B$30-L652)+Settings!$B$31),K652+(Settings!$B$33-L652))</f>
        <v>2621.2548908880417</v>
      </c>
      <c r="N652" s="14">
        <f t="shared" si="137"/>
        <v>2627.2748908880417</v>
      </c>
      <c r="O652" s="14">
        <f t="shared" si="138"/>
        <v>8.1432723259840714</v>
      </c>
      <c r="P652" s="14">
        <f t="shared" si="139"/>
        <v>0</v>
      </c>
      <c r="Q652" s="14">
        <f t="shared" si="140"/>
        <v>0</v>
      </c>
      <c r="R652" s="14">
        <f t="shared" si="141"/>
        <v>0</v>
      </c>
      <c r="S652" s="14">
        <f t="shared" si="142"/>
        <v>0</v>
      </c>
      <c r="T652" t="str">
        <f>IF(MOD(C652-Settings!$B$32,Settings!$B$33)&lt;Settings!$B$30,"Up","Down")</f>
        <v>Up</v>
      </c>
      <c r="U652" s="15">
        <f>IF(OR(I652&gt;Settings!$B$30,O652&gt;Settings!$B$37),0,1)</f>
        <v>1</v>
      </c>
      <c r="V652" s="15">
        <f>IF(AND(U652=1,O652&lt;=Settings!$B$36),1,0)</f>
        <v>1</v>
      </c>
    </row>
    <row r="653" spans="1:22" x14ac:dyDescent="0.25">
      <c r="A653">
        <v>6</v>
      </c>
      <c r="B653">
        <v>48</v>
      </c>
      <c r="C653" s="13">
        <f>Arrivals!F653</f>
        <v>2622.0657847015591</v>
      </c>
      <c r="D653" s="13">
        <f>Arrivals!J653</f>
        <v>10.447127116159958</v>
      </c>
      <c r="E653" s="14">
        <f t="shared" si="132"/>
        <v>2621.2548908880417</v>
      </c>
      <c r="F653" s="14">
        <f t="shared" si="134"/>
        <v>2622.0657847015591</v>
      </c>
      <c r="G653" s="14">
        <f t="shared" si="135"/>
        <v>2632.5129118177192</v>
      </c>
      <c r="H653" s="13">
        <f>Arrivals!L653</f>
        <v>75</v>
      </c>
      <c r="I653" s="14">
        <f>H653*8/Settings!$B$28+Settings!$B$29</f>
        <v>6.02</v>
      </c>
      <c r="J653" s="14">
        <f t="shared" si="133"/>
        <v>2627.2748908880417</v>
      </c>
      <c r="K653" s="14">
        <f t="shared" si="136"/>
        <v>2632.5129118177192</v>
      </c>
      <c r="L653" s="14">
        <f>MOD(K653-Settings!$B$32,Settings!$B$33)</f>
        <v>472.51291181771921</v>
      </c>
      <c r="M653" s="14">
        <f>IF(L653&lt;Settings!$B$30,IF(Settings!$B$30-L653&gt;=I653,K653,K653+(Settings!$B$30-L653)+Settings!$B$31),K653+(Settings!$B$33-L653))</f>
        <v>2632.5129118177192</v>
      </c>
      <c r="N653" s="14">
        <f t="shared" si="137"/>
        <v>2638.5329118177192</v>
      </c>
      <c r="O653" s="14">
        <f t="shared" si="138"/>
        <v>16.4671271161601</v>
      </c>
      <c r="P653" s="14">
        <f t="shared" si="139"/>
        <v>0</v>
      </c>
      <c r="Q653" s="14">
        <f t="shared" si="140"/>
        <v>0</v>
      </c>
      <c r="R653" s="14">
        <f t="shared" si="141"/>
        <v>0</v>
      </c>
      <c r="S653" s="14">
        <f t="shared" si="142"/>
        <v>0</v>
      </c>
      <c r="T653" t="str">
        <f>IF(MOD(C653-Settings!$B$32,Settings!$B$33)&lt;Settings!$B$30,"Up","Down")</f>
        <v>Up</v>
      </c>
      <c r="U653" s="15">
        <f>IF(OR(I653&gt;Settings!$B$30,O653&gt;Settings!$B$37),0,1)</f>
        <v>1</v>
      </c>
      <c r="V653" s="15">
        <f>IF(AND(U653=1,O653&lt;=Settings!$B$36),1,0)</f>
        <v>1</v>
      </c>
    </row>
    <row r="654" spans="1:22" x14ac:dyDescent="0.25">
      <c r="A654">
        <v>6</v>
      </c>
      <c r="B654">
        <v>49</v>
      </c>
      <c r="C654" s="13">
        <f>Arrivals!F654</f>
        <v>2630.8131087863599</v>
      </c>
      <c r="D654" s="13">
        <f>Arrivals!J654</f>
        <v>23.774266970043154</v>
      </c>
      <c r="E654" s="14">
        <f t="shared" si="132"/>
        <v>2632.5129118177192</v>
      </c>
      <c r="F654" s="14">
        <f t="shared" si="134"/>
        <v>2632.5129118177192</v>
      </c>
      <c r="G654" s="14">
        <f t="shared" si="135"/>
        <v>2656.2871787877625</v>
      </c>
      <c r="H654" s="13">
        <f>Arrivals!L654</f>
        <v>75</v>
      </c>
      <c r="I654" s="14">
        <f>H654*8/Settings!$B$28+Settings!$B$29</f>
        <v>6.02</v>
      </c>
      <c r="J654" s="14">
        <f t="shared" si="133"/>
        <v>2638.5329118177192</v>
      </c>
      <c r="K654" s="14">
        <f t="shared" si="136"/>
        <v>2656.2871787877625</v>
      </c>
      <c r="L654" s="14">
        <f>MOD(K654-Settings!$B$32,Settings!$B$33)</f>
        <v>496.28717878776251</v>
      </c>
      <c r="M654" s="14">
        <f>IF(L654&lt;Settings!$B$30,IF(Settings!$B$30-L654&gt;=I654,K654,K654+(Settings!$B$30-L654)+Settings!$B$31),K654+(Settings!$B$33-L654))</f>
        <v>2656.2871787877625</v>
      </c>
      <c r="N654" s="14">
        <f t="shared" si="137"/>
        <v>2662.3071787877625</v>
      </c>
      <c r="O654" s="14">
        <f t="shared" si="138"/>
        <v>31.494070001402633</v>
      </c>
      <c r="P654" s="14">
        <f t="shared" si="139"/>
        <v>1.6998030313593517</v>
      </c>
      <c r="Q654" s="14">
        <f t="shared" si="140"/>
        <v>0</v>
      </c>
      <c r="R654" s="14">
        <f t="shared" si="141"/>
        <v>0</v>
      </c>
      <c r="S654" s="14">
        <f t="shared" si="142"/>
        <v>1.6998030313593517</v>
      </c>
      <c r="T654" t="str">
        <f>IF(MOD(C654-Settings!$B$32,Settings!$B$33)&lt;Settings!$B$30,"Up","Down")</f>
        <v>Up</v>
      </c>
      <c r="U654" s="15">
        <f>IF(OR(I654&gt;Settings!$B$30,O654&gt;Settings!$B$37),0,1)</f>
        <v>1</v>
      </c>
      <c r="V654" s="15">
        <f>IF(AND(U654=1,O654&lt;=Settings!$B$36),1,0)</f>
        <v>1</v>
      </c>
    </row>
    <row r="655" spans="1:22" x14ac:dyDescent="0.25">
      <c r="A655">
        <v>6</v>
      </c>
      <c r="B655">
        <v>50</v>
      </c>
      <c r="C655" s="13">
        <f>Arrivals!F655</f>
        <v>2632.811832842805</v>
      </c>
      <c r="D655" s="13">
        <f>Arrivals!J655</f>
        <v>3.09902840001436</v>
      </c>
      <c r="E655" s="14">
        <f t="shared" si="132"/>
        <v>2656.2871787877625</v>
      </c>
      <c r="F655" s="14">
        <f t="shared" si="134"/>
        <v>2656.2871787877625</v>
      </c>
      <c r="G655" s="14">
        <f t="shared" si="135"/>
        <v>2659.386207187777</v>
      </c>
      <c r="H655" s="13">
        <f>Arrivals!L655</f>
        <v>75</v>
      </c>
      <c r="I655" s="14">
        <f>H655*8/Settings!$B$28+Settings!$B$29</f>
        <v>6.02</v>
      </c>
      <c r="J655" s="14">
        <f t="shared" si="133"/>
        <v>2662.3071787877625</v>
      </c>
      <c r="K655" s="14">
        <f t="shared" si="136"/>
        <v>2662.3071787877625</v>
      </c>
      <c r="L655" s="14">
        <f>MOD(K655-Settings!$B$32,Settings!$B$33)</f>
        <v>502.3071787877625</v>
      </c>
      <c r="M655" s="14">
        <f>IF(L655&lt;Settings!$B$30,IF(Settings!$B$30-L655&gt;=I655,K655,K655+(Settings!$B$30-L655)+Settings!$B$31),K655+(Settings!$B$33-L655))</f>
        <v>2662.3071787877625</v>
      </c>
      <c r="N655" s="14">
        <f t="shared" si="137"/>
        <v>2668.3271787877625</v>
      </c>
      <c r="O655" s="14">
        <f t="shared" si="138"/>
        <v>35.515345944957517</v>
      </c>
      <c r="P655" s="14">
        <f t="shared" si="139"/>
        <v>23.475345944957553</v>
      </c>
      <c r="Q655" s="14">
        <f t="shared" si="140"/>
        <v>2.920971599985478</v>
      </c>
      <c r="R655" s="14">
        <f t="shared" si="141"/>
        <v>0</v>
      </c>
      <c r="S655" s="14">
        <f t="shared" si="142"/>
        <v>26.396317544943031</v>
      </c>
      <c r="T655" t="str">
        <f>IF(MOD(C655-Settings!$B$32,Settings!$B$33)&lt;Settings!$B$30,"Up","Down")</f>
        <v>Up</v>
      </c>
      <c r="U655" s="15">
        <f>IF(OR(I655&gt;Settings!$B$30,O655&gt;Settings!$B$37),0,1)</f>
        <v>1</v>
      </c>
      <c r="V655" s="15">
        <f>IF(AND(U655=1,O655&lt;=Settings!$B$36),1,0)</f>
        <v>1</v>
      </c>
    </row>
    <row r="656" spans="1:22" x14ac:dyDescent="0.25">
      <c r="A656">
        <v>6</v>
      </c>
      <c r="B656">
        <v>51</v>
      </c>
      <c r="C656" s="13">
        <f>Arrivals!F656</f>
        <v>2696.3695344386479</v>
      </c>
      <c r="D656" s="13">
        <f>Arrivals!J656</f>
        <v>3.7519579044869298</v>
      </c>
      <c r="E656" s="14">
        <f t="shared" si="132"/>
        <v>2659.386207187777</v>
      </c>
      <c r="F656" s="14">
        <f t="shared" si="134"/>
        <v>2696.3695344386479</v>
      </c>
      <c r="G656" s="14">
        <f t="shared" si="135"/>
        <v>2700.1214923431348</v>
      </c>
      <c r="H656" s="13">
        <f>Arrivals!L656</f>
        <v>75</v>
      </c>
      <c r="I656" s="14">
        <f>H656*8/Settings!$B$28+Settings!$B$29</f>
        <v>6.02</v>
      </c>
      <c r="J656" s="14">
        <f t="shared" si="133"/>
        <v>2668.3271787877625</v>
      </c>
      <c r="K656" s="14">
        <f t="shared" si="136"/>
        <v>2700.1214923431348</v>
      </c>
      <c r="L656" s="14">
        <f>MOD(K656-Settings!$B$32,Settings!$B$33)</f>
        <v>540.12149234313483</v>
      </c>
      <c r="M656" s="14">
        <f>IF(L656&lt;Settings!$B$30,IF(Settings!$B$30-L656&gt;=I656,K656,K656+(Settings!$B$30-L656)+Settings!$B$31),K656+(Settings!$B$33-L656))</f>
        <v>2700.1214923431348</v>
      </c>
      <c r="N656" s="14">
        <f t="shared" si="137"/>
        <v>2706.1414923431348</v>
      </c>
      <c r="O656" s="14">
        <f t="shared" si="138"/>
        <v>9.7719579044869533</v>
      </c>
      <c r="P656" s="14">
        <f t="shared" si="139"/>
        <v>0</v>
      </c>
      <c r="Q656" s="14">
        <f t="shared" si="140"/>
        <v>0</v>
      </c>
      <c r="R656" s="14">
        <f t="shared" si="141"/>
        <v>0</v>
      </c>
      <c r="S656" s="14">
        <f t="shared" si="142"/>
        <v>0</v>
      </c>
      <c r="T656" t="str">
        <f>IF(MOD(C656-Settings!$B$32,Settings!$B$33)&lt;Settings!$B$30,"Up","Down")</f>
        <v>Up</v>
      </c>
      <c r="U656" s="15">
        <f>IF(OR(I656&gt;Settings!$B$30,O656&gt;Settings!$B$37),0,1)</f>
        <v>1</v>
      </c>
      <c r="V656" s="15">
        <f>IF(AND(U656=1,O656&lt;=Settings!$B$36),1,0)</f>
        <v>1</v>
      </c>
    </row>
    <row r="657" spans="1:22" x14ac:dyDescent="0.25">
      <c r="A657">
        <v>6</v>
      </c>
      <c r="B657">
        <v>52</v>
      </c>
      <c r="C657" s="13">
        <f>Arrivals!F657</f>
        <v>2697.0192994075251</v>
      </c>
      <c r="D657" s="13">
        <f>Arrivals!J657</f>
        <v>16.267001009796388</v>
      </c>
      <c r="E657" s="14">
        <f t="shared" si="132"/>
        <v>2700.1214923431348</v>
      </c>
      <c r="F657" s="14">
        <f t="shared" si="134"/>
        <v>2700.1214923431348</v>
      </c>
      <c r="G657" s="14">
        <f t="shared" si="135"/>
        <v>2716.3884933529312</v>
      </c>
      <c r="H657" s="13">
        <f>Arrivals!L657</f>
        <v>75</v>
      </c>
      <c r="I657" s="14">
        <f>H657*8/Settings!$B$28+Settings!$B$29</f>
        <v>6.02</v>
      </c>
      <c r="J657" s="14">
        <f t="shared" si="133"/>
        <v>2706.1414923431348</v>
      </c>
      <c r="K657" s="14">
        <f t="shared" si="136"/>
        <v>2716.3884933529312</v>
      </c>
      <c r="L657" s="14">
        <f>MOD(K657-Settings!$B$32,Settings!$B$33)</f>
        <v>556.38849335293116</v>
      </c>
      <c r="M657" s="14">
        <f>IF(L657&lt;Settings!$B$30,IF(Settings!$B$30-L657&gt;=I657,K657,K657+(Settings!$B$30-L657)+Settings!$B$31),K657+(Settings!$B$33-L657))</f>
        <v>2716.3884933529312</v>
      </c>
      <c r="N657" s="14">
        <f t="shared" si="137"/>
        <v>2722.4084933529311</v>
      </c>
      <c r="O657" s="14">
        <f t="shared" si="138"/>
        <v>25.389193945406078</v>
      </c>
      <c r="P657" s="14">
        <f t="shared" si="139"/>
        <v>3.1021929356097644</v>
      </c>
      <c r="Q657" s="14">
        <f t="shared" si="140"/>
        <v>0</v>
      </c>
      <c r="R657" s="14">
        <f t="shared" si="141"/>
        <v>0</v>
      </c>
      <c r="S657" s="14">
        <f t="shared" si="142"/>
        <v>3.1021929356097644</v>
      </c>
      <c r="T657" t="str">
        <f>IF(MOD(C657-Settings!$B$32,Settings!$B$33)&lt;Settings!$B$30,"Up","Down")</f>
        <v>Up</v>
      </c>
      <c r="U657" s="15">
        <f>IF(OR(I657&gt;Settings!$B$30,O657&gt;Settings!$B$37),0,1)</f>
        <v>1</v>
      </c>
      <c r="V657" s="15">
        <f>IF(AND(U657=1,O657&lt;=Settings!$B$36),1,0)</f>
        <v>1</v>
      </c>
    </row>
    <row r="658" spans="1:22" x14ac:dyDescent="0.25">
      <c r="A658">
        <v>6</v>
      </c>
      <c r="B658">
        <v>53</v>
      </c>
      <c r="C658" s="13">
        <f>Arrivals!F658</f>
        <v>2698.7241420603223</v>
      </c>
      <c r="D658" s="13">
        <f>Arrivals!J658</f>
        <v>2.8041774440847296</v>
      </c>
      <c r="E658" s="14">
        <f t="shared" si="132"/>
        <v>2716.3884933529312</v>
      </c>
      <c r="F658" s="14">
        <f t="shared" si="134"/>
        <v>2716.3884933529312</v>
      </c>
      <c r="G658" s="14">
        <f t="shared" si="135"/>
        <v>2719.192670797016</v>
      </c>
      <c r="H658" s="13">
        <f>Arrivals!L658</f>
        <v>75</v>
      </c>
      <c r="I658" s="14">
        <f>H658*8/Settings!$B$28+Settings!$B$29</f>
        <v>6.02</v>
      </c>
      <c r="J658" s="14">
        <f t="shared" si="133"/>
        <v>2722.4084933529311</v>
      </c>
      <c r="K658" s="14">
        <f t="shared" si="136"/>
        <v>2722.4084933529311</v>
      </c>
      <c r="L658" s="14">
        <f>MOD(K658-Settings!$B$32,Settings!$B$33)</f>
        <v>562.40849335293115</v>
      </c>
      <c r="M658" s="14">
        <f>IF(L658&lt;Settings!$B$30,IF(Settings!$B$30-L658&gt;=I658,K658,K658+(Settings!$B$30-L658)+Settings!$B$31),K658+(Settings!$B$33-L658))</f>
        <v>2722.4084933529311</v>
      </c>
      <c r="N658" s="14">
        <f t="shared" si="137"/>
        <v>2728.4284933529311</v>
      </c>
      <c r="O658" s="14">
        <f t="shared" si="138"/>
        <v>29.704351292608862</v>
      </c>
      <c r="P658" s="14">
        <f t="shared" si="139"/>
        <v>17.664351292608899</v>
      </c>
      <c r="Q658" s="14">
        <f t="shared" si="140"/>
        <v>3.2158225559151106</v>
      </c>
      <c r="R658" s="14">
        <f t="shared" si="141"/>
        <v>0</v>
      </c>
      <c r="S658" s="14">
        <f t="shared" si="142"/>
        <v>20.880173848524009</v>
      </c>
      <c r="T658" t="str">
        <f>IF(MOD(C658-Settings!$B$32,Settings!$B$33)&lt;Settings!$B$30,"Up","Down")</f>
        <v>Up</v>
      </c>
      <c r="U658" s="15">
        <f>IF(OR(I658&gt;Settings!$B$30,O658&gt;Settings!$B$37),0,1)</f>
        <v>1</v>
      </c>
      <c r="V658" s="15">
        <f>IF(AND(U658=1,O658&lt;=Settings!$B$36),1,0)</f>
        <v>1</v>
      </c>
    </row>
    <row r="659" spans="1:22" x14ac:dyDescent="0.25">
      <c r="A659">
        <v>6</v>
      </c>
      <c r="B659">
        <v>54</v>
      </c>
      <c r="C659" s="13">
        <f>Arrivals!F659</f>
        <v>2806.475481149871</v>
      </c>
      <c r="D659" s="13">
        <f>Arrivals!J659</f>
        <v>5.0680284879705964</v>
      </c>
      <c r="E659" s="14">
        <f t="shared" si="132"/>
        <v>2719.192670797016</v>
      </c>
      <c r="F659" s="14">
        <f t="shared" si="134"/>
        <v>2806.475481149871</v>
      </c>
      <c r="G659" s="14">
        <f t="shared" si="135"/>
        <v>2811.5435096378415</v>
      </c>
      <c r="H659" s="13">
        <f>Arrivals!L659</f>
        <v>75</v>
      </c>
      <c r="I659" s="14">
        <f>H659*8/Settings!$B$28+Settings!$B$29</f>
        <v>6.02</v>
      </c>
      <c r="J659" s="14">
        <f t="shared" si="133"/>
        <v>2728.4284933529311</v>
      </c>
      <c r="K659" s="14">
        <f t="shared" si="136"/>
        <v>2811.5435096378415</v>
      </c>
      <c r="L659" s="14">
        <f>MOD(K659-Settings!$B$32,Settings!$B$33)</f>
        <v>651.54350963784145</v>
      </c>
      <c r="M659" s="14">
        <f>IF(L659&lt;Settings!$B$30,IF(Settings!$B$30-L659&gt;=I659,K659,K659+(Settings!$B$30-L659)+Settings!$B$31),K659+(Settings!$B$33-L659))</f>
        <v>2880</v>
      </c>
      <c r="N659" s="14">
        <f t="shared" si="137"/>
        <v>2886.02</v>
      </c>
      <c r="O659" s="14">
        <f t="shared" si="138"/>
        <v>79.544518850128952</v>
      </c>
      <c r="P659" s="14">
        <f t="shared" si="139"/>
        <v>0</v>
      </c>
      <c r="Q659" s="14">
        <f t="shared" si="140"/>
        <v>0</v>
      </c>
      <c r="R659" s="14">
        <f t="shared" si="141"/>
        <v>68.456490362158547</v>
      </c>
      <c r="S659" s="14">
        <f t="shared" si="142"/>
        <v>68.456490362158547</v>
      </c>
      <c r="T659" t="str">
        <f>IF(MOD(C659-Settings!$B$32,Settings!$B$33)&lt;Settings!$B$30,"Up","Down")</f>
        <v>Down</v>
      </c>
      <c r="U659" s="15">
        <f>IF(OR(I659&gt;Settings!$B$30,O659&gt;Settings!$B$37),0,1)</f>
        <v>1</v>
      </c>
      <c r="V659" s="15">
        <f>IF(AND(U659=1,O659&lt;=Settings!$B$36),1,0)</f>
        <v>1</v>
      </c>
    </row>
    <row r="660" spans="1:22" x14ac:dyDescent="0.25">
      <c r="A660">
        <v>6</v>
      </c>
      <c r="B660">
        <v>55</v>
      </c>
      <c r="C660" s="13">
        <f>Arrivals!F660</f>
        <v>2826.5161857469789</v>
      </c>
      <c r="D660" s="13">
        <f>Arrivals!J660</f>
        <v>18.016868031049306</v>
      </c>
      <c r="E660" s="14">
        <f t="shared" si="132"/>
        <v>2811.5435096378415</v>
      </c>
      <c r="F660" s="14">
        <f t="shared" si="134"/>
        <v>2826.5161857469789</v>
      </c>
      <c r="G660" s="14">
        <f t="shared" si="135"/>
        <v>2844.5330537780283</v>
      </c>
      <c r="H660" s="13">
        <f>Arrivals!L660</f>
        <v>75</v>
      </c>
      <c r="I660" s="14">
        <f>H660*8/Settings!$B$28+Settings!$B$29</f>
        <v>6.02</v>
      </c>
      <c r="J660" s="14">
        <f t="shared" si="133"/>
        <v>2886.02</v>
      </c>
      <c r="K660" s="14">
        <f t="shared" si="136"/>
        <v>2886.02</v>
      </c>
      <c r="L660" s="14">
        <f>MOD(K660-Settings!$B$32,Settings!$B$33)</f>
        <v>6.0199999999999818</v>
      </c>
      <c r="M660" s="14">
        <f>IF(L660&lt;Settings!$B$30,IF(Settings!$B$30-L660&gt;=I660,K660,K660+(Settings!$B$30-L660)+Settings!$B$31),K660+(Settings!$B$33-L660))</f>
        <v>2886.02</v>
      </c>
      <c r="N660" s="14">
        <f t="shared" si="137"/>
        <v>2892.04</v>
      </c>
      <c r="O660" s="14">
        <f t="shared" si="138"/>
        <v>65.523814253021101</v>
      </c>
      <c r="P660" s="14">
        <f t="shared" si="139"/>
        <v>0</v>
      </c>
      <c r="Q660" s="14">
        <f t="shared" si="140"/>
        <v>41.486946221971721</v>
      </c>
      <c r="R660" s="14">
        <f t="shared" si="141"/>
        <v>0</v>
      </c>
      <c r="S660" s="14">
        <f t="shared" si="142"/>
        <v>41.486946221971721</v>
      </c>
      <c r="T660" t="str">
        <f>IF(MOD(C660-Settings!$B$32,Settings!$B$33)&lt;Settings!$B$30,"Up","Down")</f>
        <v>Down</v>
      </c>
      <c r="U660" s="15">
        <f>IF(OR(I660&gt;Settings!$B$30,O660&gt;Settings!$B$37),0,1)</f>
        <v>1</v>
      </c>
      <c r="V660" s="15">
        <f>IF(AND(U660=1,O660&lt;=Settings!$B$36),1,0)</f>
        <v>1</v>
      </c>
    </row>
    <row r="661" spans="1:22" x14ac:dyDescent="0.25">
      <c r="A661">
        <v>6</v>
      </c>
      <c r="B661">
        <v>56</v>
      </c>
      <c r="C661" s="13">
        <f>Arrivals!F661</f>
        <v>2859.7619285317228</v>
      </c>
      <c r="D661" s="13">
        <f>Arrivals!J661</f>
        <v>1.5226022961027867</v>
      </c>
      <c r="E661" s="14">
        <f t="shared" si="132"/>
        <v>2844.5330537780283</v>
      </c>
      <c r="F661" s="14">
        <f t="shared" si="134"/>
        <v>2859.7619285317228</v>
      </c>
      <c r="G661" s="14">
        <f t="shared" si="135"/>
        <v>2861.2845308278256</v>
      </c>
      <c r="H661" s="13">
        <f>Arrivals!L661</f>
        <v>75</v>
      </c>
      <c r="I661" s="14">
        <f>H661*8/Settings!$B$28+Settings!$B$29</f>
        <v>6.02</v>
      </c>
      <c r="J661" s="14">
        <f t="shared" si="133"/>
        <v>2892.04</v>
      </c>
      <c r="K661" s="14">
        <f t="shared" si="136"/>
        <v>2892.04</v>
      </c>
      <c r="L661" s="14">
        <f>MOD(K661-Settings!$B$32,Settings!$B$33)</f>
        <v>12.039999999999964</v>
      </c>
      <c r="M661" s="14">
        <f>IF(L661&lt;Settings!$B$30,IF(Settings!$B$30-L661&gt;=I661,K661,K661+(Settings!$B$30-L661)+Settings!$B$31),K661+(Settings!$B$33-L661))</f>
        <v>2892.04</v>
      </c>
      <c r="N661" s="14">
        <f t="shared" si="137"/>
        <v>2898.06</v>
      </c>
      <c r="O661" s="14">
        <f t="shared" si="138"/>
        <v>38.298071468277158</v>
      </c>
      <c r="P661" s="14">
        <f t="shared" si="139"/>
        <v>0</v>
      </c>
      <c r="Q661" s="14">
        <f t="shared" si="140"/>
        <v>30.755469172174344</v>
      </c>
      <c r="R661" s="14">
        <f t="shared" si="141"/>
        <v>0</v>
      </c>
      <c r="S661" s="14">
        <f t="shared" si="142"/>
        <v>30.755469172174344</v>
      </c>
      <c r="T661" t="str">
        <f>IF(MOD(C661-Settings!$B$32,Settings!$B$33)&lt;Settings!$B$30,"Up","Down")</f>
        <v>Down</v>
      </c>
      <c r="U661" s="15">
        <f>IF(OR(I661&gt;Settings!$B$30,O661&gt;Settings!$B$37),0,1)</f>
        <v>1</v>
      </c>
      <c r="V661" s="15">
        <f>IF(AND(U661=1,O661&lt;=Settings!$B$36),1,0)</f>
        <v>1</v>
      </c>
    </row>
    <row r="662" spans="1:22" x14ac:dyDescent="0.25">
      <c r="A662">
        <v>6</v>
      </c>
      <c r="B662">
        <v>57</v>
      </c>
      <c r="C662" s="13">
        <f>Arrivals!F662</f>
        <v>2969.1973121390502</v>
      </c>
      <c r="D662" s="13">
        <f>Arrivals!J662</f>
        <v>18.442020656154494</v>
      </c>
      <c r="E662" s="14">
        <f t="shared" si="132"/>
        <v>2861.2845308278256</v>
      </c>
      <c r="F662" s="14">
        <f t="shared" si="134"/>
        <v>2969.1973121390502</v>
      </c>
      <c r="G662" s="14">
        <f t="shared" si="135"/>
        <v>2987.6393327952046</v>
      </c>
      <c r="H662" s="13">
        <f>Arrivals!L662</f>
        <v>75</v>
      </c>
      <c r="I662" s="14">
        <f>H662*8/Settings!$B$28+Settings!$B$29</f>
        <v>6.02</v>
      </c>
      <c r="J662" s="14">
        <f t="shared" si="133"/>
        <v>2898.06</v>
      </c>
      <c r="K662" s="14">
        <f t="shared" si="136"/>
        <v>2987.6393327952046</v>
      </c>
      <c r="L662" s="14">
        <f>MOD(K662-Settings!$B$32,Settings!$B$33)</f>
        <v>107.63933279520461</v>
      </c>
      <c r="M662" s="14">
        <f>IF(L662&lt;Settings!$B$30,IF(Settings!$B$30-L662&gt;=I662,K662,K662+(Settings!$B$30-L662)+Settings!$B$31),K662+(Settings!$B$33-L662))</f>
        <v>2987.6393327952046</v>
      </c>
      <c r="N662" s="14">
        <f t="shared" si="137"/>
        <v>2993.6593327952046</v>
      </c>
      <c r="O662" s="14">
        <f t="shared" si="138"/>
        <v>24.462020656154436</v>
      </c>
      <c r="P662" s="14">
        <f t="shared" si="139"/>
        <v>0</v>
      </c>
      <c r="Q662" s="14">
        <f t="shared" si="140"/>
        <v>0</v>
      </c>
      <c r="R662" s="14">
        <f t="shared" si="141"/>
        <v>0</v>
      </c>
      <c r="S662" s="14">
        <f t="shared" si="142"/>
        <v>0</v>
      </c>
      <c r="T662" t="str">
        <f>IF(MOD(C662-Settings!$B$32,Settings!$B$33)&lt;Settings!$B$30,"Up","Down")</f>
        <v>Up</v>
      </c>
      <c r="U662" s="15">
        <f>IF(OR(I662&gt;Settings!$B$30,O662&gt;Settings!$B$37),0,1)</f>
        <v>1</v>
      </c>
      <c r="V662" s="15">
        <f>IF(AND(U662=1,O662&lt;=Settings!$B$36),1,0)</f>
        <v>1</v>
      </c>
    </row>
    <row r="663" spans="1:22" x14ac:dyDescent="0.25">
      <c r="A663">
        <v>6</v>
      </c>
      <c r="B663">
        <v>58</v>
      </c>
      <c r="C663" s="13">
        <f>Arrivals!F663</f>
        <v>3010.2394229342085</v>
      </c>
      <c r="D663" s="13">
        <f>Arrivals!J663</f>
        <v>7.735457580905222</v>
      </c>
      <c r="E663" s="14">
        <f t="shared" si="132"/>
        <v>2987.6393327952046</v>
      </c>
      <c r="F663" s="14">
        <f t="shared" si="134"/>
        <v>3010.2394229342085</v>
      </c>
      <c r="G663" s="14">
        <f t="shared" si="135"/>
        <v>3017.9748805151139</v>
      </c>
      <c r="H663" s="13">
        <f>Arrivals!L663</f>
        <v>75</v>
      </c>
      <c r="I663" s="14">
        <f>H663*8/Settings!$B$28+Settings!$B$29</f>
        <v>6.02</v>
      </c>
      <c r="J663" s="14">
        <f t="shared" si="133"/>
        <v>2993.6593327952046</v>
      </c>
      <c r="K663" s="14">
        <f t="shared" si="136"/>
        <v>3017.9748805151139</v>
      </c>
      <c r="L663" s="14">
        <f>MOD(K663-Settings!$B$32,Settings!$B$33)</f>
        <v>137.97488051511391</v>
      </c>
      <c r="M663" s="14">
        <f>IF(L663&lt;Settings!$B$30,IF(Settings!$B$30-L663&gt;=I663,K663,K663+(Settings!$B$30-L663)+Settings!$B$31),K663+(Settings!$B$33-L663))</f>
        <v>3017.9748805151139</v>
      </c>
      <c r="N663" s="14">
        <f t="shared" si="137"/>
        <v>3023.9948805151139</v>
      </c>
      <c r="O663" s="14">
        <f t="shared" si="138"/>
        <v>13.755457580905386</v>
      </c>
      <c r="P663" s="14">
        <f t="shared" si="139"/>
        <v>0</v>
      </c>
      <c r="Q663" s="14">
        <f t="shared" si="140"/>
        <v>0</v>
      </c>
      <c r="R663" s="14">
        <f t="shared" si="141"/>
        <v>0</v>
      </c>
      <c r="S663" s="14">
        <f t="shared" si="142"/>
        <v>0</v>
      </c>
      <c r="T663" t="str">
        <f>IF(MOD(C663-Settings!$B$32,Settings!$B$33)&lt;Settings!$B$30,"Up","Down")</f>
        <v>Up</v>
      </c>
      <c r="U663" s="15">
        <f>IF(OR(I663&gt;Settings!$B$30,O663&gt;Settings!$B$37),0,1)</f>
        <v>1</v>
      </c>
      <c r="V663" s="15">
        <f>IF(AND(U663=1,O663&lt;=Settings!$B$36),1,0)</f>
        <v>1</v>
      </c>
    </row>
    <row r="664" spans="1:22" x14ac:dyDescent="0.25">
      <c r="A664">
        <v>6</v>
      </c>
      <c r="B664">
        <v>59</v>
      </c>
      <c r="C664" s="13">
        <f>Arrivals!F664</f>
        <v>3061.9156728873731</v>
      </c>
      <c r="D664" s="13">
        <f>Arrivals!J664</f>
        <v>12.878869887591545</v>
      </c>
      <c r="E664" s="14">
        <f t="shared" si="132"/>
        <v>3017.9748805151139</v>
      </c>
      <c r="F664" s="14">
        <f t="shared" si="134"/>
        <v>3061.9156728873731</v>
      </c>
      <c r="G664" s="14">
        <f t="shared" si="135"/>
        <v>3074.7945427749646</v>
      </c>
      <c r="H664" s="13">
        <f>Arrivals!L664</f>
        <v>75</v>
      </c>
      <c r="I664" s="14">
        <f>H664*8/Settings!$B$28+Settings!$B$29</f>
        <v>6.02</v>
      </c>
      <c r="J664" s="14">
        <f t="shared" si="133"/>
        <v>3023.9948805151139</v>
      </c>
      <c r="K664" s="14">
        <f t="shared" si="136"/>
        <v>3074.7945427749646</v>
      </c>
      <c r="L664" s="14">
        <f>MOD(K664-Settings!$B$32,Settings!$B$33)</f>
        <v>194.79454277496461</v>
      </c>
      <c r="M664" s="14">
        <f>IF(L664&lt;Settings!$B$30,IF(Settings!$B$30-L664&gt;=I664,K664,K664+(Settings!$B$30-L664)+Settings!$B$31),K664+(Settings!$B$33-L664))</f>
        <v>3074.7945427749646</v>
      </c>
      <c r="N664" s="14">
        <f t="shared" si="137"/>
        <v>3080.8145427749646</v>
      </c>
      <c r="O664" s="14">
        <f t="shared" si="138"/>
        <v>18.898869887591445</v>
      </c>
      <c r="P664" s="14">
        <f t="shared" si="139"/>
        <v>0</v>
      </c>
      <c r="Q664" s="14">
        <f t="shared" si="140"/>
        <v>0</v>
      </c>
      <c r="R664" s="14">
        <f t="shared" si="141"/>
        <v>0</v>
      </c>
      <c r="S664" s="14">
        <f t="shared" si="142"/>
        <v>0</v>
      </c>
      <c r="T664" t="str">
        <f>IF(MOD(C664-Settings!$B$32,Settings!$B$33)&lt;Settings!$B$30,"Up","Down")</f>
        <v>Up</v>
      </c>
      <c r="U664" s="15">
        <f>IF(OR(I664&gt;Settings!$B$30,O664&gt;Settings!$B$37),0,1)</f>
        <v>1</v>
      </c>
      <c r="V664" s="15">
        <f>IF(AND(U664=1,O664&lt;=Settings!$B$36),1,0)</f>
        <v>1</v>
      </c>
    </row>
    <row r="665" spans="1:22" x14ac:dyDescent="0.25">
      <c r="A665">
        <v>6</v>
      </c>
      <c r="B665">
        <v>60</v>
      </c>
      <c r="C665" s="13">
        <f>Arrivals!F665</f>
        <v>3238.6307304084771</v>
      </c>
      <c r="D665" s="13">
        <f>Arrivals!J665</f>
        <v>14.415636529935171</v>
      </c>
      <c r="E665" s="14">
        <f t="shared" si="132"/>
        <v>3074.7945427749646</v>
      </c>
      <c r="F665" s="14">
        <f t="shared" si="134"/>
        <v>3238.6307304084771</v>
      </c>
      <c r="G665" s="14">
        <f t="shared" si="135"/>
        <v>3253.0463669384121</v>
      </c>
      <c r="H665" s="13">
        <f>Arrivals!L665</f>
        <v>75</v>
      </c>
      <c r="I665" s="14">
        <f>H665*8/Settings!$B$28+Settings!$B$29</f>
        <v>6.02</v>
      </c>
      <c r="J665" s="14">
        <f t="shared" si="133"/>
        <v>3080.8145427749646</v>
      </c>
      <c r="K665" s="14">
        <f t="shared" si="136"/>
        <v>3253.0463669384121</v>
      </c>
      <c r="L665" s="14">
        <f>MOD(K665-Settings!$B$32,Settings!$B$33)</f>
        <v>373.04636693841212</v>
      </c>
      <c r="M665" s="14">
        <f>IF(L665&lt;Settings!$B$30,IF(Settings!$B$30-L665&gt;=I665,K665,K665+(Settings!$B$30-L665)+Settings!$B$31),K665+(Settings!$B$33-L665))</f>
        <v>3253.0463669384121</v>
      </c>
      <c r="N665" s="14">
        <f t="shared" si="137"/>
        <v>3259.0663669384121</v>
      </c>
      <c r="O665" s="14">
        <f t="shared" si="138"/>
        <v>20.435636529934982</v>
      </c>
      <c r="P665" s="14">
        <f t="shared" si="139"/>
        <v>0</v>
      </c>
      <c r="Q665" s="14">
        <f t="shared" si="140"/>
        <v>0</v>
      </c>
      <c r="R665" s="14">
        <f t="shared" si="141"/>
        <v>0</v>
      </c>
      <c r="S665" s="14">
        <f t="shared" si="142"/>
        <v>0</v>
      </c>
      <c r="T665" t="str">
        <f>IF(MOD(C665-Settings!$B$32,Settings!$B$33)&lt;Settings!$B$30,"Up","Down")</f>
        <v>Up</v>
      </c>
      <c r="U665" s="15">
        <f>IF(OR(I665&gt;Settings!$B$30,O665&gt;Settings!$B$37),0,1)</f>
        <v>1</v>
      </c>
      <c r="V665" s="15">
        <f>IF(AND(U665=1,O665&lt;=Settings!$B$36),1,0)</f>
        <v>1</v>
      </c>
    </row>
    <row r="666" spans="1:22" x14ac:dyDescent="0.25">
      <c r="A666">
        <v>6</v>
      </c>
      <c r="B666">
        <v>61</v>
      </c>
      <c r="C666" s="13">
        <f>Arrivals!F666</f>
        <v>3247.6118467366246</v>
      </c>
      <c r="D666" s="13">
        <f>Arrivals!J666</f>
        <v>6.5536453496841336</v>
      </c>
      <c r="E666" s="14">
        <f t="shared" si="132"/>
        <v>3253.0463669384121</v>
      </c>
      <c r="F666" s="14">
        <f t="shared" si="134"/>
        <v>3253.0463669384121</v>
      </c>
      <c r="G666" s="14">
        <f t="shared" si="135"/>
        <v>3259.6000122880964</v>
      </c>
      <c r="H666" s="13">
        <f>Arrivals!L666</f>
        <v>75</v>
      </c>
      <c r="I666" s="14">
        <f>H666*8/Settings!$B$28+Settings!$B$29</f>
        <v>6.02</v>
      </c>
      <c r="J666" s="14">
        <f t="shared" si="133"/>
        <v>3259.0663669384121</v>
      </c>
      <c r="K666" s="14">
        <f t="shared" si="136"/>
        <v>3259.6000122880964</v>
      </c>
      <c r="L666" s="14">
        <f>MOD(K666-Settings!$B$32,Settings!$B$33)</f>
        <v>379.60001228809642</v>
      </c>
      <c r="M666" s="14">
        <f>IF(L666&lt;Settings!$B$30,IF(Settings!$B$30-L666&gt;=I666,K666,K666+(Settings!$B$30-L666)+Settings!$B$31),K666+(Settings!$B$33-L666))</f>
        <v>3259.6000122880964</v>
      </c>
      <c r="N666" s="14">
        <f t="shared" si="137"/>
        <v>3265.6200122880964</v>
      </c>
      <c r="O666" s="14">
        <f t="shared" si="138"/>
        <v>18.008165551471848</v>
      </c>
      <c r="P666" s="14">
        <f t="shared" si="139"/>
        <v>5.4345202017875636</v>
      </c>
      <c r="Q666" s="14">
        <f t="shared" si="140"/>
        <v>0</v>
      </c>
      <c r="R666" s="14">
        <f t="shared" si="141"/>
        <v>0</v>
      </c>
      <c r="S666" s="14">
        <f t="shared" si="142"/>
        <v>5.4345202017875636</v>
      </c>
      <c r="T666" t="str">
        <f>IF(MOD(C666-Settings!$B$32,Settings!$B$33)&lt;Settings!$B$30,"Up","Down")</f>
        <v>Up</v>
      </c>
      <c r="U666" s="15">
        <f>IF(OR(I666&gt;Settings!$B$30,O666&gt;Settings!$B$37),0,1)</f>
        <v>1</v>
      </c>
      <c r="V666" s="15">
        <f>IF(AND(U666=1,O666&lt;=Settings!$B$36),1,0)</f>
        <v>1</v>
      </c>
    </row>
    <row r="667" spans="1:22" x14ac:dyDescent="0.25">
      <c r="A667">
        <v>6</v>
      </c>
      <c r="B667">
        <v>62</v>
      </c>
      <c r="C667" s="13">
        <f>Arrivals!F667</f>
        <v>3292.5943805630218</v>
      </c>
      <c r="D667" s="13">
        <f>Arrivals!J667</f>
        <v>13.46746567918014</v>
      </c>
      <c r="E667" s="14">
        <f t="shared" si="132"/>
        <v>3259.6000122880964</v>
      </c>
      <c r="F667" s="14">
        <f t="shared" si="134"/>
        <v>3292.5943805630218</v>
      </c>
      <c r="G667" s="14">
        <f t="shared" si="135"/>
        <v>3306.0618462422021</v>
      </c>
      <c r="H667" s="13">
        <f>Arrivals!L667</f>
        <v>75</v>
      </c>
      <c r="I667" s="14">
        <f>H667*8/Settings!$B$28+Settings!$B$29</f>
        <v>6.02</v>
      </c>
      <c r="J667" s="14">
        <f t="shared" si="133"/>
        <v>3265.6200122880964</v>
      </c>
      <c r="K667" s="14">
        <f t="shared" si="136"/>
        <v>3306.0618462422021</v>
      </c>
      <c r="L667" s="14">
        <f>MOD(K667-Settings!$B$32,Settings!$B$33)</f>
        <v>426.06184624220214</v>
      </c>
      <c r="M667" s="14">
        <f>IF(L667&lt;Settings!$B$30,IF(Settings!$B$30-L667&gt;=I667,K667,K667+(Settings!$B$30-L667)+Settings!$B$31),K667+(Settings!$B$33-L667))</f>
        <v>3306.0618462422021</v>
      </c>
      <c r="N667" s="14">
        <f t="shared" si="137"/>
        <v>3312.0818462422021</v>
      </c>
      <c r="O667" s="14">
        <f t="shared" si="138"/>
        <v>19.487465679180332</v>
      </c>
      <c r="P667" s="14">
        <f t="shared" si="139"/>
        <v>0</v>
      </c>
      <c r="Q667" s="14">
        <f t="shared" si="140"/>
        <v>0</v>
      </c>
      <c r="R667" s="14">
        <f t="shared" si="141"/>
        <v>0</v>
      </c>
      <c r="S667" s="14">
        <f t="shared" si="142"/>
        <v>0</v>
      </c>
      <c r="T667" t="str">
        <f>IF(MOD(C667-Settings!$B$32,Settings!$B$33)&lt;Settings!$B$30,"Up","Down")</f>
        <v>Up</v>
      </c>
      <c r="U667" s="15">
        <f>IF(OR(I667&gt;Settings!$B$30,O667&gt;Settings!$B$37),0,1)</f>
        <v>1</v>
      </c>
      <c r="V667" s="15">
        <f>IF(AND(U667=1,O667&lt;=Settings!$B$36),1,0)</f>
        <v>1</v>
      </c>
    </row>
    <row r="668" spans="1:22" x14ac:dyDescent="0.25">
      <c r="A668">
        <v>6</v>
      </c>
      <c r="B668">
        <v>63</v>
      </c>
      <c r="C668" s="13">
        <f>Arrivals!F668</f>
        <v>3351.2726971470584</v>
      </c>
      <c r="D668" s="13">
        <f>Arrivals!J668</f>
        <v>16.754251167918362</v>
      </c>
      <c r="E668" s="14">
        <f t="shared" si="132"/>
        <v>3306.0618462422021</v>
      </c>
      <c r="F668" s="14">
        <f t="shared" si="134"/>
        <v>3351.2726971470584</v>
      </c>
      <c r="G668" s="14">
        <f t="shared" si="135"/>
        <v>3368.0269483149768</v>
      </c>
      <c r="H668" s="13">
        <f>Arrivals!L668</f>
        <v>75</v>
      </c>
      <c r="I668" s="14">
        <f>H668*8/Settings!$B$28+Settings!$B$29</f>
        <v>6.02</v>
      </c>
      <c r="J668" s="14">
        <f t="shared" si="133"/>
        <v>3312.0818462422021</v>
      </c>
      <c r="K668" s="14">
        <f t="shared" si="136"/>
        <v>3368.0269483149768</v>
      </c>
      <c r="L668" s="14">
        <f>MOD(K668-Settings!$B$32,Settings!$B$33)</f>
        <v>488.02694831497683</v>
      </c>
      <c r="M668" s="14">
        <f>IF(L668&lt;Settings!$B$30,IF(Settings!$B$30-L668&gt;=I668,K668,K668+(Settings!$B$30-L668)+Settings!$B$31),K668+(Settings!$B$33-L668))</f>
        <v>3368.0269483149768</v>
      </c>
      <c r="N668" s="14">
        <f t="shared" si="137"/>
        <v>3374.0469483149768</v>
      </c>
      <c r="O668" s="14">
        <f t="shared" si="138"/>
        <v>22.774251167918464</v>
      </c>
      <c r="P668" s="14">
        <f t="shared" si="139"/>
        <v>0</v>
      </c>
      <c r="Q668" s="14">
        <f t="shared" si="140"/>
        <v>0</v>
      </c>
      <c r="R668" s="14">
        <f t="shared" si="141"/>
        <v>0</v>
      </c>
      <c r="S668" s="14">
        <f t="shared" si="142"/>
        <v>0</v>
      </c>
      <c r="T668" t="str">
        <f>IF(MOD(C668-Settings!$B$32,Settings!$B$33)&lt;Settings!$B$30,"Up","Down")</f>
        <v>Up</v>
      </c>
      <c r="U668" s="15">
        <f>IF(OR(I668&gt;Settings!$B$30,O668&gt;Settings!$B$37),0,1)</f>
        <v>1</v>
      </c>
      <c r="V668" s="15">
        <f>IF(AND(U668=1,O668&lt;=Settings!$B$36),1,0)</f>
        <v>1</v>
      </c>
    </row>
    <row r="669" spans="1:22" x14ac:dyDescent="0.25">
      <c r="A669">
        <v>6</v>
      </c>
      <c r="B669">
        <v>64</v>
      </c>
      <c r="C669" s="13">
        <f>Arrivals!F669</f>
        <v>3376.2667825256299</v>
      </c>
      <c r="D669" s="13">
        <f>Arrivals!J669</f>
        <v>11.421652052771696</v>
      </c>
      <c r="E669" s="14">
        <f t="shared" si="132"/>
        <v>3368.0269483149768</v>
      </c>
      <c r="F669" s="14">
        <f t="shared" si="134"/>
        <v>3376.2667825256299</v>
      </c>
      <c r="G669" s="14">
        <f t="shared" si="135"/>
        <v>3387.6884345784015</v>
      </c>
      <c r="H669" s="13">
        <f>Arrivals!L669</f>
        <v>75</v>
      </c>
      <c r="I669" s="14">
        <f>H669*8/Settings!$B$28+Settings!$B$29</f>
        <v>6.02</v>
      </c>
      <c r="J669" s="14">
        <f t="shared" si="133"/>
        <v>3374.0469483149768</v>
      </c>
      <c r="K669" s="14">
        <f t="shared" si="136"/>
        <v>3387.6884345784015</v>
      </c>
      <c r="L669" s="14">
        <f>MOD(K669-Settings!$B$32,Settings!$B$33)</f>
        <v>507.68843457840148</v>
      </c>
      <c r="M669" s="14">
        <f>IF(L669&lt;Settings!$B$30,IF(Settings!$B$30-L669&gt;=I669,K669,K669+(Settings!$B$30-L669)+Settings!$B$31),K669+(Settings!$B$33-L669))</f>
        <v>3387.6884345784015</v>
      </c>
      <c r="N669" s="14">
        <f t="shared" si="137"/>
        <v>3393.7084345784015</v>
      </c>
      <c r="O669" s="14">
        <f t="shared" si="138"/>
        <v>17.441652052771587</v>
      </c>
      <c r="P669" s="14">
        <f t="shared" si="139"/>
        <v>0</v>
      </c>
      <c r="Q669" s="14">
        <f t="shared" si="140"/>
        <v>0</v>
      </c>
      <c r="R669" s="14">
        <f t="shared" si="141"/>
        <v>0</v>
      </c>
      <c r="S669" s="14">
        <f t="shared" si="142"/>
        <v>0</v>
      </c>
      <c r="T669" t="str">
        <f>IF(MOD(C669-Settings!$B$32,Settings!$B$33)&lt;Settings!$B$30,"Up","Down")</f>
        <v>Up</v>
      </c>
      <c r="U669" s="15">
        <f>IF(OR(I669&gt;Settings!$B$30,O669&gt;Settings!$B$37),0,1)</f>
        <v>1</v>
      </c>
      <c r="V669" s="15">
        <f>IF(AND(U669=1,O669&lt;=Settings!$B$36),1,0)</f>
        <v>1</v>
      </c>
    </row>
    <row r="670" spans="1:22" x14ac:dyDescent="0.25">
      <c r="A670">
        <v>6</v>
      </c>
      <c r="B670">
        <v>65</v>
      </c>
      <c r="C670" s="13">
        <f>Arrivals!F670</f>
        <v>3379.373125903709</v>
      </c>
      <c r="D670" s="13">
        <f>Arrivals!J670</f>
        <v>17.183585510766385</v>
      </c>
      <c r="E670" s="14">
        <f t="shared" si="132"/>
        <v>3387.6884345784015</v>
      </c>
      <c r="F670" s="14">
        <f t="shared" si="134"/>
        <v>3387.6884345784015</v>
      </c>
      <c r="G670" s="14">
        <f t="shared" si="135"/>
        <v>3404.872020089168</v>
      </c>
      <c r="H670" s="13">
        <f>Arrivals!L670</f>
        <v>75</v>
      </c>
      <c r="I670" s="14">
        <f>H670*8/Settings!$B$28+Settings!$B$29</f>
        <v>6.02</v>
      </c>
      <c r="J670" s="14">
        <f t="shared" si="133"/>
        <v>3393.7084345784015</v>
      </c>
      <c r="K670" s="14">
        <f t="shared" si="136"/>
        <v>3404.872020089168</v>
      </c>
      <c r="L670" s="14">
        <f>MOD(K670-Settings!$B$32,Settings!$B$33)</f>
        <v>524.87202008916802</v>
      </c>
      <c r="M670" s="14">
        <f>IF(L670&lt;Settings!$B$30,IF(Settings!$B$30-L670&gt;=I670,K670,K670+(Settings!$B$30-L670)+Settings!$B$31),K670+(Settings!$B$33-L670))</f>
        <v>3404.872020089168</v>
      </c>
      <c r="N670" s="14">
        <f t="shared" si="137"/>
        <v>3410.892020089168</v>
      </c>
      <c r="O670" s="14">
        <f t="shared" si="138"/>
        <v>31.518894185458976</v>
      </c>
      <c r="P670" s="14">
        <f t="shared" si="139"/>
        <v>8.31530867469246</v>
      </c>
      <c r="Q670" s="14">
        <f t="shared" si="140"/>
        <v>0</v>
      </c>
      <c r="R670" s="14">
        <f t="shared" si="141"/>
        <v>0</v>
      </c>
      <c r="S670" s="14">
        <f t="shared" si="142"/>
        <v>8.31530867469246</v>
      </c>
      <c r="T670" t="str">
        <f>IF(MOD(C670-Settings!$B$32,Settings!$B$33)&lt;Settings!$B$30,"Up","Down")</f>
        <v>Up</v>
      </c>
      <c r="U670" s="15">
        <f>IF(OR(I670&gt;Settings!$B$30,O670&gt;Settings!$B$37),0,1)</f>
        <v>1</v>
      </c>
      <c r="V670" s="15">
        <f>IF(AND(U670=1,O670&lt;=Settings!$B$36),1,0)</f>
        <v>1</v>
      </c>
    </row>
    <row r="671" spans="1:22" x14ac:dyDescent="0.25">
      <c r="A671">
        <v>6</v>
      </c>
      <c r="B671">
        <v>66</v>
      </c>
      <c r="C671" s="13">
        <f>Arrivals!F671</f>
        <v>3744.2299429325531</v>
      </c>
      <c r="D671" s="13">
        <f>Arrivals!J671</f>
        <v>21.433037738111388</v>
      </c>
      <c r="E671" s="14">
        <f t="shared" ref="E671:E702" si="143">G670</f>
        <v>3404.872020089168</v>
      </c>
      <c r="F671" s="14">
        <f t="shared" si="134"/>
        <v>3744.2299429325531</v>
      </c>
      <c r="G671" s="14">
        <f t="shared" si="135"/>
        <v>3765.6629806706646</v>
      </c>
      <c r="H671" s="13">
        <f>Arrivals!L671</f>
        <v>75</v>
      </c>
      <c r="I671" s="14">
        <f>H671*8/Settings!$B$28+Settings!$B$29</f>
        <v>6.02</v>
      </c>
      <c r="J671" s="14">
        <f t="shared" ref="J671:J702" si="144">N670</f>
        <v>3410.892020089168</v>
      </c>
      <c r="K671" s="14">
        <f t="shared" si="136"/>
        <v>3765.6629806706646</v>
      </c>
      <c r="L671" s="14">
        <f>MOD(K671-Settings!$B$32,Settings!$B$33)</f>
        <v>165.66298067066464</v>
      </c>
      <c r="M671" s="14">
        <f>IF(L671&lt;Settings!$B$30,IF(Settings!$B$30-L671&gt;=I671,K671,K671+(Settings!$B$30-L671)+Settings!$B$31),K671+(Settings!$B$33-L671))</f>
        <v>3765.6629806706646</v>
      </c>
      <c r="N671" s="14">
        <f t="shared" si="137"/>
        <v>3771.6829806706646</v>
      </c>
      <c r="O671" s="14">
        <f t="shared" si="138"/>
        <v>27.453037738111561</v>
      </c>
      <c r="P671" s="14">
        <f t="shared" si="139"/>
        <v>0</v>
      </c>
      <c r="Q671" s="14">
        <f t="shared" si="140"/>
        <v>0</v>
      </c>
      <c r="R671" s="14">
        <f t="shared" si="141"/>
        <v>0</v>
      </c>
      <c r="S671" s="14">
        <f t="shared" si="142"/>
        <v>0</v>
      </c>
      <c r="T671" t="str">
        <f>IF(MOD(C671-Settings!$B$32,Settings!$B$33)&lt;Settings!$B$30,"Up","Down")</f>
        <v>Up</v>
      </c>
      <c r="U671" s="15">
        <f>IF(OR(I671&gt;Settings!$B$30,O671&gt;Settings!$B$37),0,1)</f>
        <v>1</v>
      </c>
      <c r="V671" s="15">
        <f>IF(AND(U671=1,O671&lt;=Settings!$B$36),1,0)</f>
        <v>1</v>
      </c>
    </row>
    <row r="672" spans="1:22" x14ac:dyDescent="0.25">
      <c r="A672">
        <v>6</v>
      </c>
      <c r="B672">
        <v>67</v>
      </c>
      <c r="C672" s="13">
        <f>Arrivals!F672</f>
        <v>3796.1394269336847</v>
      </c>
      <c r="D672" s="13">
        <f>Arrivals!J672</f>
        <v>27.29728240352123</v>
      </c>
      <c r="E672" s="14">
        <f t="shared" si="143"/>
        <v>3765.6629806706646</v>
      </c>
      <c r="F672" s="14">
        <f t="shared" si="134"/>
        <v>3796.1394269336847</v>
      </c>
      <c r="G672" s="14">
        <f t="shared" si="135"/>
        <v>3823.4367093372061</v>
      </c>
      <c r="H672" s="13">
        <f>Arrivals!L672</f>
        <v>75</v>
      </c>
      <c r="I672" s="14">
        <f>H672*8/Settings!$B$28+Settings!$B$29</f>
        <v>6.02</v>
      </c>
      <c r="J672" s="14">
        <f t="shared" si="144"/>
        <v>3771.6829806706646</v>
      </c>
      <c r="K672" s="14">
        <f t="shared" si="136"/>
        <v>3823.4367093372061</v>
      </c>
      <c r="L672" s="14">
        <f>MOD(K672-Settings!$B$32,Settings!$B$33)</f>
        <v>223.43670933720614</v>
      </c>
      <c r="M672" s="14">
        <f>IF(L672&lt;Settings!$B$30,IF(Settings!$B$30-L672&gt;=I672,K672,K672+(Settings!$B$30-L672)+Settings!$B$31),K672+(Settings!$B$33-L672))</f>
        <v>3823.4367093372061</v>
      </c>
      <c r="N672" s="14">
        <f t="shared" si="137"/>
        <v>3829.4567093372061</v>
      </c>
      <c r="O672" s="14">
        <f t="shared" si="138"/>
        <v>33.317282403521403</v>
      </c>
      <c r="P672" s="14">
        <f t="shared" si="139"/>
        <v>0</v>
      </c>
      <c r="Q672" s="14">
        <f t="shared" si="140"/>
        <v>0</v>
      </c>
      <c r="R672" s="14">
        <f t="shared" si="141"/>
        <v>0</v>
      </c>
      <c r="S672" s="14">
        <f t="shared" si="142"/>
        <v>0</v>
      </c>
      <c r="T672" t="str">
        <f>IF(MOD(C672-Settings!$B$32,Settings!$B$33)&lt;Settings!$B$30,"Up","Down")</f>
        <v>Up</v>
      </c>
      <c r="U672" s="15">
        <f>IF(OR(I672&gt;Settings!$B$30,O672&gt;Settings!$B$37),0,1)</f>
        <v>1</v>
      </c>
      <c r="V672" s="15">
        <f>IF(AND(U672=1,O672&lt;=Settings!$B$36),1,0)</f>
        <v>1</v>
      </c>
    </row>
    <row r="673" spans="1:22" x14ac:dyDescent="0.25">
      <c r="A673">
        <v>6</v>
      </c>
      <c r="B673">
        <v>68</v>
      </c>
      <c r="C673" s="13">
        <f>Arrivals!F673</f>
        <v>3838.336541717314</v>
      </c>
      <c r="D673" s="13">
        <f>Arrivals!J673</f>
        <v>27.757437106155805</v>
      </c>
      <c r="E673" s="14">
        <f t="shared" si="143"/>
        <v>3823.4367093372061</v>
      </c>
      <c r="F673" s="14">
        <f t="shared" si="134"/>
        <v>3838.336541717314</v>
      </c>
      <c r="G673" s="14">
        <f t="shared" si="135"/>
        <v>3866.09397882347</v>
      </c>
      <c r="H673" s="13">
        <f>Arrivals!L673</f>
        <v>75</v>
      </c>
      <c r="I673" s="14">
        <f>H673*8/Settings!$B$28+Settings!$B$29</f>
        <v>6.02</v>
      </c>
      <c r="J673" s="14">
        <f t="shared" si="144"/>
        <v>3829.4567093372061</v>
      </c>
      <c r="K673" s="14">
        <f t="shared" si="136"/>
        <v>3866.09397882347</v>
      </c>
      <c r="L673" s="14">
        <f>MOD(K673-Settings!$B$32,Settings!$B$33)</f>
        <v>266.09397882347002</v>
      </c>
      <c r="M673" s="14">
        <f>IF(L673&lt;Settings!$B$30,IF(Settings!$B$30-L673&gt;=I673,K673,K673+(Settings!$B$30-L673)+Settings!$B$31),K673+(Settings!$B$33-L673))</f>
        <v>3866.09397882347</v>
      </c>
      <c r="N673" s="14">
        <f t="shared" si="137"/>
        <v>3872.11397882347</v>
      </c>
      <c r="O673" s="14">
        <f t="shared" si="138"/>
        <v>33.777437106155958</v>
      </c>
      <c r="P673" s="14">
        <f t="shared" si="139"/>
        <v>0</v>
      </c>
      <c r="Q673" s="14">
        <f t="shared" si="140"/>
        <v>0</v>
      </c>
      <c r="R673" s="14">
        <f t="shared" si="141"/>
        <v>0</v>
      </c>
      <c r="S673" s="14">
        <f t="shared" si="142"/>
        <v>0</v>
      </c>
      <c r="T673" t="str">
        <f>IF(MOD(C673-Settings!$B$32,Settings!$B$33)&lt;Settings!$B$30,"Up","Down")</f>
        <v>Up</v>
      </c>
      <c r="U673" s="15">
        <f>IF(OR(I673&gt;Settings!$B$30,O673&gt;Settings!$B$37),0,1)</f>
        <v>1</v>
      </c>
      <c r="V673" s="15">
        <f>IF(AND(U673=1,O673&lt;=Settings!$B$36),1,0)</f>
        <v>1</v>
      </c>
    </row>
    <row r="674" spans="1:22" x14ac:dyDescent="0.25">
      <c r="A674">
        <v>6</v>
      </c>
      <c r="B674">
        <v>69</v>
      </c>
      <c r="C674" s="13">
        <f>Arrivals!F674</f>
        <v>3856.7961187214419</v>
      </c>
      <c r="D674" s="13">
        <f>Arrivals!J674</f>
        <v>29.257857734304412</v>
      </c>
      <c r="E674" s="14">
        <f t="shared" si="143"/>
        <v>3866.09397882347</v>
      </c>
      <c r="F674" s="14">
        <f t="shared" si="134"/>
        <v>3866.09397882347</v>
      </c>
      <c r="G674" s="14">
        <f t="shared" si="135"/>
        <v>3895.3518365577743</v>
      </c>
      <c r="H674" s="13">
        <f>Arrivals!L674</f>
        <v>75</v>
      </c>
      <c r="I674" s="14">
        <f>H674*8/Settings!$B$28+Settings!$B$29</f>
        <v>6.02</v>
      </c>
      <c r="J674" s="14">
        <f t="shared" si="144"/>
        <v>3872.11397882347</v>
      </c>
      <c r="K674" s="14">
        <f t="shared" si="136"/>
        <v>3895.3518365577743</v>
      </c>
      <c r="L674" s="14">
        <f>MOD(K674-Settings!$B$32,Settings!$B$33)</f>
        <v>295.35183655777428</v>
      </c>
      <c r="M674" s="14">
        <f>IF(L674&lt;Settings!$B$30,IF(Settings!$B$30-L674&gt;=I674,K674,K674+(Settings!$B$30-L674)+Settings!$B$31),K674+(Settings!$B$33-L674))</f>
        <v>3895.3518365577743</v>
      </c>
      <c r="N674" s="14">
        <f t="shared" si="137"/>
        <v>3901.3718365577743</v>
      </c>
      <c r="O674" s="14">
        <f t="shared" si="138"/>
        <v>44.575717836332387</v>
      </c>
      <c r="P674" s="14">
        <f t="shared" si="139"/>
        <v>9.2978601020281531</v>
      </c>
      <c r="Q674" s="14">
        <f t="shared" si="140"/>
        <v>0</v>
      </c>
      <c r="R674" s="14">
        <f t="shared" si="141"/>
        <v>0</v>
      </c>
      <c r="S674" s="14">
        <f t="shared" si="142"/>
        <v>9.2978601020281531</v>
      </c>
      <c r="T674" t="str">
        <f>IF(MOD(C674-Settings!$B$32,Settings!$B$33)&lt;Settings!$B$30,"Up","Down")</f>
        <v>Up</v>
      </c>
      <c r="U674" s="15">
        <f>IF(OR(I674&gt;Settings!$B$30,O674&gt;Settings!$B$37),0,1)</f>
        <v>1</v>
      </c>
      <c r="V674" s="15">
        <f>IF(AND(U674=1,O674&lt;=Settings!$B$36),1,0)</f>
        <v>1</v>
      </c>
    </row>
    <row r="675" spans="1:22" x14ac:dyDescent="0.25">
      <c r="A675">
        <v>6</v>
      </c>
      <c r="B675">
        <v>70</v>
      </c>
      <c r="C675" s="13">
        <f>Arrivals!F675</f>
        <v>3861.3581537936684</v>
      </c>
      <c r="D675" s="13">
        <f>Arrivals!J675</f>
        <v>5.7758642625410914</v>
      </c>
      <c r="E675" s="14">
        <f t="shared" si="143"/>
        <v>3895.3518365577743</v>
      </c>
      <c r="F675" s="14">
        <f t="shared" si="134"/>
        <v>3895.3518365577743</v>
      </c>
      <c r="G675" s="14">
        <f t="shared" si="135"/>
        <v>3901.1277008203156</v>
      </c>
      <c r="H675" s="13">
        <f>Arrivals!L675</f>
        <v>75</v>
      </c>
      <c r="I675" s="14">
        <f>H675*8/Settings!$B$28+Settings!$B$29</f>
        <v>6.02</v>
      </c>
      <c r="J675" s="14">
        <f t="shared" si="144"/>
        <v>3901.3718365577743</v>
      </c>
      <c r="K675" s="14">
        <f t="shared" si="136"/>
        <v>3901.3718365577743</v>
      </c>
      <c r="L675" s="14">
        <f>MOD(K675-Settings!$B$32,Settings!$B$33)</f>
        <v>301.37183655777426</v>
      </c>
      <c r="M675" s="14">
        <f>IF(L675&lt;Settings!$B$30,IF(Settings!$B$30-L675&gt;=I675,K675,K675+(Settings!$B$30-L675)+Settings!$B$31),K675+(Settings!$B$33-L675))</f>
        <v>3901.3718365577743</v>
      </c>
      <c r="N675" s="14">
        <f t="shared" si="137"/>
        <v>3907.3918365577742</v>
      </c>
      <c r="O675" s="14">
        <f t="shared" si="138"/>
        <v>46.033682764105833</v>
      </c>
      <c r="P675" s="14">
        <f t="shared" si="139"/>
        <v>33.99368276410587</v>
      </c>
      <c r="Q675" s="14">
        <f t="shared" si="140"/>
        <v>0.24413573745869144</v>
      </c>
      <c r="R675" s="14">
        <f t="shared" si="141"/>
        <v>0</v>
      </c>
      <c r="S675" s="14">
        <f t="shared" si="142"/>
        <v>34.237818501564561</v>
      </c>
      <c r="T675" t="str">
        <f>IF(MOD(C675-Settings!$B$32,Settings!$B$33)&lt;Settings!$B$30,"Up","Down")</f>
        <v>Up</v>
      </c>
      <c r="U675" s="15">
        <f>IF(OR(I675&gt;Settings!$B$30,O675&gt;Settings!$B$37),0,1)</f>
        <v>1</v>
      </c>
      <c r="V675" s="15">
        <f>IF(AND(U675=1,O675&lt;=Settings!$B$36),1,0)</f>
        <v>1</v>
      </c>
    </row>
    <row r="676" spans="1:22" x14ac:dyDescent="0.25">
      <c r="A676">
        <v>6</v>
      </c>
      <c r="B676">
        <v>71</v>
      </c>
      <c r="C676" s="13">
        <f>Arrivals!F676</f>
        <v>3906.4487386951555</v>
      </c>
      <c r="D676" s="13">
        <f>Arrivals!J676</f>
        <v>22.55412163550503</v>
      </c>
      <c r="E676" s="14">
        <f t="shared" si="143"/>
        <v>3901.1277008203156</v>
      </c>
      <c r="F676" s="14">
        <f t="shared" si="134"/>
        <v>3906.4487386951555</v>
      </c>
      <c r="G676" s="14">
        <f t="shared" si="135"/>
        <v>3929.0028603306605</v>
      </c>
      <c r="H676" s="13">
        <f>Arrivals!L676</f>
        <v>75</v>
      </c>
      <c r="I676" s="14">
        <f>H676*8/Settings!$B$28+Settings!$B$29</f>
        <v>6.02</v>
      </c>
      <c r="J676" s="14">
        <f t="shared" si="144"/>
        <v>3907.3918365577742</v>
      </c>
      <c r="K676" s="14">
        <f t="shared" si="136"/>
        <v>3929.0028603306605</v>
      </c>
      <c r="L676" s="14">
        <f>MOD(K676-Settings!$B$32,Settings!$B$33)</f>
        <v>329.0028603306605</v>
      </c>
      <c r="M676" s="14">
        <f>IF(L676&lt;Settings!$B$30,IF(Settings!$B$30-L676&gt;=I676,K676,K676+(Settings!$B$30-L676)+Settings!$B$31),K676+(Settings!$B$33-L676))</f>
        <v>3929.0028603306605</v>
      </c>
      <c r="N676" s="14">
        <f t="shared" si="137"/>
        <v>3935.0228603306605</v>
      </c>
      <c r="O676" s="14">
        <f t="shared" si="138"/>
        <v>28.57412163550498</v>
      </c>
      <c r="P676" s="14">
        <f t="shared" si="139"/>
        <v>0</v>
      </c>
      <c r="Q676" s="14">
        <f t="shared" si="140"/>
        <v>0</v>
      </c>
      <c r="R676" s="14">
        <f t="shared" si="141"/>
        <v>0</v>
      </c>
      <c r="S676" s="14">
        <f t="shared" si="142"/>
        <v>0</v>
      </c>
      <c r="T676" t="str">
        <f>IF(MOD(C676-Settings!$B$32,Settings!$B$33)&lt;Settings!$B$30,"Up","Down")</f>
        <v>Up</v>
      </c>
      <c r="U676" s="15">
        <f>IF(OR(I676&gt;Settings!$B$30,O676&gt;Settings!$B$37),0,1)</f>
        <v>1</v>
      </c>
      <c r="V676" s="15">
        <f>IF(AND(U676=1,O676&lt;=Settings!$B$36),1,0)</f>
        <v>1</v>
      </c>
    </row>
    <row r="677" spans="1:22" x14ac:dyDescent="0.25">
      <c r="A677">
        <v>6</v>
      </c>
      <c r="B677">
        <v>72</v>
      </c>
      <c r="C677" s="13">
        <f>Arrivals!F677</f>
        <v>4052.4750077513713</v>
      </c>
      <c r="D677" s="13">
        <f>Arrivals!J677</f>
        <v>2.1135335908749404</v>
      </c>
      <c r="E677" s="14">
        <f t="shared" si="143"/>
        <v>3929.0028603306605</v>
      </c>
      <c r="F677" s="14">
        <f t="shared" si="134"/>
        <v>4052.4750077513713</v>
      </c>
      <c r="G677" s="14">
        <f t="shared" si="135"/>
        <v>4054.5885413422461</v>
      </c>
      <c r="H677" s="13">
        <f>Arrivals!L677</f>
        <v>75</v>
      </c>
      <c r="I677" s="14">
        <f>H677*8/Settings!$B$28+Settings!$B$29</f>
        <v>6.02</v>
      </c>
      <c r="J677" s="14">
        <f t="shared" si="144"/>
        <v>3935.0228603306605</v>
      </c>
      <c r="K677" s="14">
        <f t="shared" si="136"/>
        <v>4054.5885413422461</v>
      </c>
      <c r="L677" s="14">
        <f>MOD(K677-Settings!$B$32,Settings!$B$33)</f>
        <v>454.58854134224612</v>
      </c>
      <c r="M677" s="14">
        <f>IF(L677&lt;Settings!$B$30,IF(Settings!$B$30-L677&gt;=I677,K677,K677+(Settings!$B$30-L677)+Settings!$B$31),K677+(Settings!$B$33-L677))</f>
        <v>4054.5885413422461</v>
      </c>
      <c r="N677" s="14">
        <f t="shared" si="137"/>
        <v>4060.6085413422461</v>
      </c>
      <c r="O677" s="14">
        <f t="shared" si="138"/>
        <v>8.1335335908747766</v>
      </c>
      <c r="P677" s="14">
        <f t="shared" si="139"/>
        <v>0</v>
      </c>
      <c r="Q677" s="14">
        <f t="shared" si="140"/>
        <v>0</v>
      </c>
      <c r="R677" s="14">
        <f t="shared" si="141"/>
        <v>0</v>
      </c>
      <c r="S677" s="14">
        <f t="shared" si="142"/>
        <v>0</v>
      </c>
      <c r="T677" t="str">
        <f>IF(MOD(C677-Settings!$B$32,Settings!$B$33)&lt;Settings!$B$30,"Up","Down")</f>
        <v>Up</v>
      </c>
      <c r="U677" s="15">
        <f>IF(OR(I677&gt;Settings!$B$30,O677&gt;Settings!$B$37),0,1)</f>
        <v>1</v>
      </c>
      <c r="V677" s="15">
        <f>IF(AND(U677=1,O677&lt;=Settings!$B$36),1,0)</f>
        <v>1</v>
      </c>
    </row>
    <row r="678" spans="1:22" x14ac:dyDescent="0.25">
      <c r="A678">
        <v>6</v>
      </c>
      <c r="B678">
        <v>73</v>
      </c>
      <c r="C678" s="13">
        <f>Arrivals!F678</f>
        <v>4215.9017463264572</v>
      </c>
      <c r="D678" s="13">
        <f>Arrivals!J678</f>
        <v>1.9322381303399121</v>
      </c>
      <c r="E678" s="14">
        <f t="shared" si="143"/>
        <v>4054.5885413422461</v>
      </c>
      <c r="F678" s="14">
        <f t="shared" si="134"/>
        <v>4215.9017463264572</v>
      </c>
      <c r="G678" s="14">
        <f t="shared" si="135"/>
        <v>4217.8339844567972</v>
      </c>
      <c r="H678" s="13">
        <f>Arrivals!L678</f>
        <v>75</v>
      </c>
      <c r="I678" s="14">
        <f>H678*8/Settings!$B$28+Settings!$B$29</f>
        <v>6.02</v>
      </c>
      <c r="J678" s="14">
        <f t="shared" si="144"/>
        <v>4060.6085413422461</v>
      </c>
      <c r="K678" s="14">
        <f t="shared" si="136"/>
        <v>4217.8339844567972</v>
      </c>
      <c r="L678" s="14">
        <f>MOD(K678-Settings!$B$32,Settings!$B$33)</f>
        <v>617.83398445679722</v>
      </c>
      <c r="M678" s="14">
        <f>IF(L678&lt;Settings!$B$30,IF(Settings!$B$30-L678&gt;=I678,K678,K678+(Settings!$B$30-L678)+Settings!$B$31),K678+(Settings!$B$33-L678))</f>
        <v>4320</v>
      </c>
      <c r="N678" s="14">
        <f t="shared" si="137"/>
        <v>4326.0200000000004</v>
      </c>
      <c r="O678" s="14">
        <f t="shared" si="138"/>
        <v>110.11825367354322</v>
      </c>
      <c r="P678" s="14">
        <f t="shared" si="139"/>
        <v>0</v>
      </c>
      <c r="Q678" s="14">
        <f t="shared" si="140"/>
        <v>0</v>
      </c>
      <c r="R678" s="14">
        <f t="shared" si="141"/>
        <v>102.16601554320278</v>
      </c>
      <c r="S678" s="14">
        <f t="shared" si="142"/>
        <v>102.16601554320278</v>
      </c>
      <c r="T678" t="str">
        <f>IF(MOD(C678-Settings!$B$32,Settings!$B$33)&lt;Settings!$B$30,"Up","Down")</f>
        <v>Down</v>
      </c>
      <c r="U678" s="15">
        <f>IF(OR(I678&gt;Settings!$B$30,O678&gt;Settings!$B$37),0,1)</f>
        <v>1</v>
      </c>
      <c r="V678" s="15">
        <f>IF(AND(U678=1,O678&lt;=Settings!$B$36),1,0)</f>
        <v>1</v>
      </c>
    </row>
    <row r="679" spans="1:22" x14ac:dyDescent="0.25">
      <c r="A679">
        <v>6</v>
      </c>
      <c r="B679">
        <v>74</v>
      </c>
      <c r="C679" s="13">
        <f>Arrivals!F679</f>
        <v>4217.0543569687306</v>
      </c>
      <c r="D679" s="13">
        <f>Arrivals!J679</f>
        <v>11.550598389615102</v>
      </c>
      <c r="E679" s="14">
        <f t="shared" si="143"/>
        <v>4217.8339844567972</v>
      </c>
      <c r="F679" s="14">
        <f t="shared" si="134"/>
        <v>4217.8339844567972</v>
      </c>
      <c r="G679" s="14">
        <f t="shared" si="135"/>
        <v>4229.3845828464127</v>
      </c>
      <c r="H679" s="13">
        <f>Arrivals!L679</f>
        <v>75</v>
      </c>
      <c r="I679" s="14">
        <f>H679*8/Settings!$B$28+Settings!$B$29</f>
        <v>6.02</v>
      </c>
      <c r="J679" s="14">
        <f t="shared" si="144"/>
        <v>4326.0200000000004</v>
      </c>
      <c r="K679" s="14">
        <f t="shared" si="136"/>
        <v>4326.0200000000004</v>
      </c>
      <c r="L679" s="14">
        <f>MOD(K679-Settings!$B$32,Settings!$B$33)</f>
        <v>6.0200000000004366</v>
      </c>
      <c r="M679" s="14">
        <f>IF(L679&lt;Settings!$B$30,IF(Settings!$B$30-L679&gt;=I679,K679,K679+(Settings!$B$30-L679)+Settings!$B$31),K679+(Settings!$B$33-L679))</f>
        <v>4326.0200000000004</v>
      </c>
      <c r="N679" s="14">
        <f t="shared" si="137"/>
        <v>4332.0400000000009</v>
      </c>
      <c r="O679" s="14">
        <f t="shared" si="138"/>
        <v>114.98564303127023</v>
      </c>
      <c r="P679" s="14">
        <f t="shared" si="139"/>
        <v>0.77962748806658055</v>
      </c>
      <c r="Q679" s="14">
        <f t="shared" si="140"/>
        <v>96.635417153587696</v>
      </c>
      <c r="R679" s="14">
        <f t="shared" si="141"/>
        <v>0</v>
      </c>
      <c r="S679" s="14">
        <f t="shared" si="142"/>
        <v>97.415044641654276</v>
      </c>
      <c r="T679" t="str">
        <f>IF(MOD(C679-Settings!$B$32,Settings!$B$33)&lt;Settings!$B$30,"Up","Down")</f>
        <v>Down</v>
      </c>
      <c r="U679" s="15">
        <f>IF(OR(I679&gt;Settings!$B$30,O679&gt;Settings!$B$37),0,1)</f>
        <v>1</v>
      </c>
      <c r="V679" s="15">
        <f>IF(AND(U679=1,O679&lt;=Settings!$B$36),1,0)</f>
        <v>1</v>
      </c>
    </row>
    <row r="680" spans="1:22" x14ac:dyDescent="0.25">
      <c r="A680">
        <v>6</v>
      </c>
      <c r="B680">
        <v>75</v>
      </c>
      <c r="C680" s="13">
        <f>Arrivals!F680</f>
        <v>4309.0203808759443</v>
      </c>
      <c r="D680" s="13">
        <f>Arrivals!J680</f>
        <v>1.3642739154680108</v>
      </c>
      <c r="E680" s="14">
        <f t="shared" si="143"/>
        <v>4229.3845828464127</v>
      </c>
      <c r="F680" s="14">
        <f t="shared" si="134"/>
        <v>4309.0203808759443</v>
      </c>
      <c r="G680" s="14">
        <f t="shared" si="135"/>
        <v>4310.3846547914127</v>
      </c>
      <c r="H680" s="13">
        <f>Arrivals!L680</f>
        <v>75</v>
      </c>
      <c r="I680" s="14">
        <f>H680*8/Settings!$B$28+Settings!$B$29</f>
        <v>6.02</v>
      </c>
      <c r="J680" s="14">
        <f t="shared" si="144"/>
        <v>4332.0400000000009</v>
      </c>
      <c r="K680" s="14">
        <f t="shared" si="136"/>
        <v>4332.0400000000009</v>
      </c>
      <c r="L680" s="14">
        <f>MOD(K680-Settings!$B$32,Settings!$B$33)</f>
        <v>12.040000000000873</v>
      </c>
      <c r="M680" s="14">
        <f>IF(L680&lt;Settings!$B$30,IF(Settings!$B$30-L680&gt;=I680,K680,K680+(Settings!$B$30-L680)+Settings!$B$31),K680+(Settings!$B$33-L680))</f>
        <v>4332.0400000000009</v>
      </c>
      <c r="N680" s="14">
        <f t="shared" si="137"/>
        <v>4338.0600000000013</v>
      </c>
      <c r="O680" s="14">
        <f t="shared" si="138"/>
        <v>29.039619124057026</v>
      </c>
      <c r="P680" s="14">
        <f t="shared" si="139"/>
        <v>0</v>
      </c>
      <c r="Q680" s="14">
        <f t="shared" si="140"/>
        <v>21.655345208588187</v>
      </c>
      <c r="R680" s="14">
        <f t="shared" si="141"/>
        <v>0</v>
      </c>
      <c r="S680" s="14">
        <f t="shared" si="142"/>
        <v>21.655345208588187</v>
      </c>
      <c r="T680" t="str">
        <f>IF(MOD(C680-Settings!$B$32,Settings!$B$33)&lt;Settings!$B$30,"Up","Down")</f>
        <v>Down</v>
      </c>
      <c r="U680" s="15">
        <f>IF(OR(I680&gt;Settings!$B$30,O680&gt;Settings!$B$37),0,1)</f>
        <v>1</v>
      </c>
      <c r="V680" s="15">
        <f>IF(AND(U680=1,O680&lt;=Settings!$B$36),1,0)</f>
        <v>1</v>
      </c>
    </row>
    <row r="681" spans="1:22" x14ac:dyDescent="0.25">
      <c r="A681">
        <v>6</v>
      </c>
      <c r="B681">
        <v>76</v>
      </c>
      <c r="C681" s="13">
        <f>Arrivals!F681</f>
        <v>4390.1551250371504</v>
      </c>
      <c r="D681" s="13">
        <f>Arrivals!J681</f>
        <v>2.1408119867848185</v>
      </c>
      <c r="E681" s="14">
        <f t="shared" si="143"/>
        <v>4310.3846547914127</v>
      </c>
      <c r="F681" s="14">
        <f t="shared" si="134"/>
        <v>4390.1551250371504</v>
      </c>
      <c r="G681" s="14">
        <f t="shared" si="135"/>
        <v>4392.295937023935</v>
      </c>
      <c r="H681" s="13">
        <f>Arrivals!L681</f>
        <v>75</v>
      </c>
      <c r="I681" s="14">
        <f>H681*8/Settings!$B$28+Settings!$B$29</f>
        <v>6.02</v>
      </c>
      <c r="J681" s="14">
        <f t="shared" si="144"/>
        <v>4338.0600000000013</v>
      </c>
      <c r="K681" s="14">
        <f t="shared" si="136"/>
        <v>4392.295937023935</v>
      </c>
      <c r="L681" s="14">
        <f>MOD(K681-Settings!$B$32,Settings!$B$33)</f>
        <v>72.295937023935039</v>
      </c>
      <c r="M681" s="14">
        <f>IF(L681&lt;Settings!$B$30,IF(Settings!$B$30-L681&gt;=I681,K681,K681+(Settings!$B$30-L681)+Settings!$B$31),K681+(Settings!$B$33-L681))</f>
        <v>4392.295937023935</v>
      </c>
      <c r="N681" s="14">
        <f t="shared" si="137"/>
        <v>4398.3159370239355</v>
      </c>
      <c r="O681" s="14">
        <f t="shared" si="138"/>
        <v>8.1608119867851201</v>
      </c>
      <c r="P681" s="14">
        <f t="shared" si="139"/>
        <v>0</v>
      </c>
      <c r="Q681" s="14">
        <f t="shared" si="140"/>
        <v>0</v>
      </c>
      <c r="R681" s="14">
        <f t="shared" si="141"/>
        <v>0</v>
      </c>
      <c r="S681" s="14">
        <f t="shared" si="142"/>
        <v>0</v>
      </c>
      <c r="T681" t="str">
        <f>IF(MOD(C681-Settings!$B$32,Settings!$B$33)&lt;Settings!$B$30,"Up","Down")</f>
        <v>Up</v>
      </c>
      <c r="U681" s="15">
        <f>IF(OR(I681&gt;Settings!$B$30,O681&gt;Settings!$B$37),0,1)</f>
        <v>1</v>
      </c>
      <c r="V681" s="15">
        <f>IF(AND(U681=1,O681&lt;=Settings!$B$36),1,0)</f>
        <v>1</v>
      </c>
    </row>
    <row r="682" spans="1:22" x14ac:dyDescent="0.25">
      <c r="A682">
        <v>6</v>
      </c>
      <c r="B682">
        <v>77</v>
      </c>
      <c r="C682" s="13">
        <f>Arrivals!F682</f>
        <v>4467.1246212787773</v>
      </c>
      <c r="D682" s="13">
        <f>Arrivals!J682</f>
        <v>1.9249148626876791</v>
      </c>
      <c r="E682" s="14">
        <f t="shared" si="143"/>
        <v>4392.295937023935</v>
      </c>
      <c r="F682" s="14">
        <f t="shared" si="134"/>
        <v>4467.1246212787773</v>
      </c>
      <c r="G682" s="14">
        <f t="shared" si="135"/>
        <v>4469.0495361414651</v>
      </c>
      <c r="H682" s="13">
        <f>Arrivals!L682</f>
        <v>75</v>
      </c>
      <c r="I682" s="14">
        <f>H682*8/Settings!$B$28+Settings!$B$29</f>
        <v>6.02</v>
      </c>
      <c r="J682" s="14">
        <f t="shared" si="144"/>
        <v>4398.3159370239355</v>
      </c>
      <c r="K682" s="14">
        <f t="shared" si="136"/>
        <v>4469.0495361414651</v>
      </c>
      <c r="L682" s="14">
        <f>MOD(K682-Settings!$B$32,Settings!$B$33)</f>
        <v>149.04953614146507</v>
      </c>
      <c r="M682" s="14">
        <f>IF(L682&lt;Settings!$B$30,IF(Settings!$B$30-L682&gt;=I682,K682,K682+(Settings!$B$30-L682)+Settings!$B$31),K682+(Settings!$B$33-L682))</f>
        <v>4469.0495361414651</v>
      </c>
      <c r="N682" s="14">
        <f t="shared" si="137"/>
        <v>4475.0695361414655</v>
      </c>
      <c r="O682" s="14">
        <f t="shared" si="138"/>
        <v>7.9449148626881652</v>
      </c>
      <c r="P682" s="14">
        <f t="shared" si="139"/>
        <v>0</v>
      </c>
      <c r="Q682" s="14">
        <f t="shared" si="140"/>
        <v>0</v>
      </c>
      <c r="R682" s="14">
        <f t="shared" si="141"/>
        <v>0</v>
      </c>
      <c r="S682" s="14">
        <f t="shared" si="142"/>
        <v>0</v>
      </c>
      <c r="T682" t="str">
        <f>IF(MOD(C682-Settings!$B$32,Settings!$B$33)&lt;Settings!$B$30,"Up","Down")</f>
        <v>Up</v>
      </c>
      <c r="U682" s="15">
        <f>IF(OR(I682&gt;Settings!$B$30,O682&gt;Settings!$B$37),0,1)</f>
        <v>1</v>
      </c>
      <c r="V682" s="15">
        <f>IF(AND(U682=1,O682&lt;=Settings!$B$36),1,0)</f>
        <v>1</v>
      </c>
    </row>
    <row r="683" spans="1:22" x14ac:dyDescent="0.25">
      <c r="A683">
        <v>6</v>
      </c>
      <c r="B683">
        <v>78</v>
      </c>
      <c r="C683" s="13">
        <f>Arrivals!F683</f>
        <v>4481.2162459196725</v>
      </c>
      <c r="D683" s="13">
        <f>Arrivals!J683</f>
        <v>25.851890452307902</v>
      </c>
      <c r="E683" s="14">
        <f t="shared" si="143"/>
        <v>4469.0495361414651</v>
      </c>
      <c r="F683" s="14">
        <f t="shared" si="134"/>
        <v>4481.2162459196725</v>
      </c>
      <c r="G683" s="14">
        <f t="shared" si="135"/>
        <v>4507.0681363719805</v>
      </c>
      <c r="H683" s="13">
        <f>Arrivals!L683</f>
        <v>75</v>
      </c>
      <c r="I683" s="14">
        <f>H683*8/Settings!$B$28+Settings!$B$29</f>
        <v>6.02</v>
      </c>
      <c r="J683" s="14">
        <f t="shared" si="144"/>
        <v>4475.0695361414655</v>
      </c>
      <c r="K683" s="14">
        <f t="shared" si="136"/>
        <v>4507.0681363719805</v>
      </c>
      <c r="L683" s="14">
        <f>MOD(K683-Settings!$B$32,Settings!$B$33)</f>
        <v>187.06813637198047</v>
      </c>
      <c r="M683" s="14">
        <f>IF(L683&lt;Settings!$B$30,IF(Settings!$B$30-L683&gt;=I683,K683,K683+(Settings!$B$30-L683)+Settings!$B$31),K683+(Settings!$B$33-L683))</f>
        <v>4507.0681363719805</v>
      </c>
      <c r="N683" s="14">
        <f t="shared" si="137"/>
        <v>4513.0881363719809</v>
      </c>
      <c r="O683" s="14">
        <f t="shared" si="138"/>
        <v>31.871890452308435</v>
      </c>
      <c r="P683" s="14">
        <f t="shared" si="139"/>
        <v>0</v>
      </c>
      <c r="Q683" s="14">
        <f t="shared" si="140"/>
        <v>0</v>
      </c>
      <c r="R683" s="14">
        <f t="shared" si="141"/>
        <v>0</v>
      </c>
      <c r="S683" s="14">
        <f t="shared" si="142"/>
        <v>0</v>
      </c>
      <c r="T683" t="str">
        <f>IF(MOD(C683-Settings!$B$32,Settings!$B$33)&lt;Settings!$B$30,"Up","Down")</f>
        <v>Up</v>
      </c>
      <c r="U683" s="15">
        <f>IF(OR(I683&gt;Settings!$B$30,O683&gt;Settings!$B$37),0,1)</f>
        <v>1</v>
      </c>
      <c r="V683" s="15">
        <f>IF(AND(U683=1,O683&lt;=Settings!$B$36),1,0)</f>
        <v>1</v>
      </c>
    </row>
    <row r="684" spans="1:22" x14ac:dyDescent="0.25">
      <c r="A684">
        <v>6</v>
      </c>
      <c r="B684">
        <v>79</v>
      </c>
      <c r="C684" s="13">
        <f>Arrivals!F684</f>
        <v>4482.4810975517958</v>
      </c>
      <c r="D684" s="13">
        <f>Arrivals!J684</f>
        <v>14.375520057854509</v>
      </c>
      <c r="E684" s="14">
        <f t="shared" si="143"/>
        <v>4507.0681363719805</v>
      </c>
      <c r="F684" s="14">
        <f t="shared" si="134"/>
        <v>4507.0681363719805</v>
      </c>
      <c r="G684" s="14">
        <f t="shared" si="135"/>
        <v>4521.4436564298348</v>
      </c>
      <c r="H684" s="13">
        <f>Arrivals!L684</f>
        <v>75</v>
      </c>
      <c r="I684" s="14">
        <f>H684*8/Settings!$B$28+Settings!$B$29</f>
        <v>6.02</v>
      </c>
      <c r="J684" s="14">
        <f t="shared" si="144"/>
        <v>4513.0881363719809</v>
      </c>
      <c r="K684" s="14">
        <f t="shared" si="136"/>
        <v>4521.4436564298348</v>
      </c>
      <c r="L684" s="14">
        <f>MOD(K684-Settings!$B$32,Settings!$B$33)</f>
        <v>201.44365642983485</v>
      </c>
      <c r="M684" s="14">
        <f>IF(L684&lt;Settings!$B$30,IF(Settings!$B$30-L684&gt;=I684,K684,K684+(Settings!$B$30-L684)+Settings!$B$31),K684+(Settings!$B$33-L684))</f>
        <v>4521.4436564298348</v>
      </c>
      <c r="N684" s="14">
        <f t="shared" si="137"/>
        <v>4527.4636564298353</v>
      </c>
      <c r="O684" s="14">
        <f t="shared" si="138"/>
        <v>44.982558878039526</v>
      </c>
      <c r="P684" s="14">
        <f t="shared" si="139"/>
        <v>24.587038820184716</v>
      </c>
      <c r="Q684" s="14">
        <f t="shared" si="140"/>
        <v>0</v>
      </c>
      <c r="R684" s="14">
        <f t="shared" si="141"/>
        <v>0</v>
      </c>
      <c r="S684" s="14">
        <f t="shared" si="142"/>
        <v>24.587038820184716</v>
      </c>
      <c r="T684" t="str">
        <f>IF(MOD(C684-Settings!$B$32,Settings!$B$33)&lt;Settings!$B$30,"Up","Down")</f>
        <v>Up</v>
      </c>
      <c r="U684" s="15">
        <f>IF(OR(I684&gt;Settings!$B$30,O684&gt;Settings!$B$37),0,1)</f>
        <v>1</v>
      </c>
      <c r="V684" s="15">
        <f>IF(AND(U684=1,O684&lt;=Settings!$B$36),1,0)</f>
        <v>1</v>
      </c>
    </row>
    <row r="685" spans="1:22" x14ac:dyDescent="0.25">
      <c r="A685">
        <v>6</v>
      </c>
      <c r="B685">
        <v>80</v>
      </c>
      <c r="C685" s="13">
        <f>Arrivals!F685</f>
        <v>4537.0980950504454</v>
      </c>
      <c r="D685" s="13">
        <f>Arrivals!J685</f>
        <v>8.1163122062842099</v>
      </c>
      <c r="E685" s="14">
        <f t="shared" si="143"/>
        <v>4521.4436564298348</v>
      </c>
      <c r="F685" s="14">
        <f t="shared" si="134"/>
        <v>4537.0980950504454</v>
      </c>
      <c r="G685" s="14">
        <f t="shared" si="135"/>
        <v>4545.2144072567298</v>
      </c>
      <c r="H685" s="13">
        <f>Arrivals!L685</f>
        <v>75</v>
      </c>
      <c r="I685" s="14">
        <f>H685*8/Settings!$B$28+Settings!$B$29</f>
        <v>6.02</v>
      </c>
      <c r="J685" s="14">
        <f t="shared" si="144"/>
        <v>4527.4636564298353</v>
      </c>
      <c r="K685" s="14">
        <f t="shared" si="136"/>
        <v>4545.2144072567298</v>
      </c>
      <c r="L685" s="14">
        <f>MOD(K685-Settings!$B$32,Settings!$B$33)</f>
        <v>225.21440725672983</v>
      </c>
      <c r="M685" s="14">
        <f>IF(L685&lt;Settings!$B$30,IF(Settings!$B$30-L685&gt;=I685,K685,K685+(Settings!$B$30-L685)+Settings!$B$31),K685+(Settings!$B$33-L685))</f>
        <v>4545.2144072567298</v>
      </c>
      <c r="N685" s="14">
        <f t="shared" si="137"/>
        <v>4551.2344072567303</v>
      </c>
      <c r="O685" s="14">
        <f t="shared" si="138"/>
        <v>14.136312206284856</v>
      </c>
      <c r="P685" s="14">
        <f t="shared" si="139"/>
        <v>0</v>
      </c>
      <c r="Q685" s="14">
        <f t="shared" si="140"/>
        <v>0</v>
      </c>
      <c r="R685" s="14">
        <f t="shared" si="141"/>
        <v>0</v>
      </c>
      <c r="S685" s="14">
        <f t="shared" si="142"/>
        <v>0</v>
      </c>
      <c r="T685" t="str">
        <f>IF(MOD(C685-Settings!$B$32,Settings!$B$33)&lt;Settings!$B$30,"Up","Down")</f>
        <v>Up</v>
      </c>
      <c r="U685" s="15">
        <f>IF(OR(I685&gt;Settings!$B$30,O685&gt;Settings!$B$37),0,1)</f>
        <v>1</v>
      </c>
      <c r="V685" s="15">
        <f>IF(AND(U685=1,O685&lt;=Settings!$B$36),1,0)</f>
        <v>1</v>
      </c>
    </row>
    <row r="686" spans="1:22" x14ac:dyDescent="0.25">
      <c r="A686">
        <v>6</v>
      </c>
      <c r="B686">
        <v>81</v>
      </c>
      <c r="C686" s="13">
        <f>Arrivals!F686</f>
        <v>4607.6847739708928</v>
      </c>
      <c r="D686" s="13">
        <f>Arrivals!J686</f>
        <v>3.1774555242993827</v>
      </c>
      <c r="E686" s="14">
        <f t="shared" si="143"/>
        <v>4545.2144072567298</v>
      </c>
      <c r="F686" s="14">
        <f t="shared" si="134"/>
        <v>4607.6847739708928</v>
      </c>
      <c r="G686" s="14">
        <f t="shared" si="135"/>
        <v>4610.862229495192</v>
      </c>
      <c r="H686" s="13">
        <f>Arrivals!L686</f>
        <v>75</v>
      </c>
      <c r="I686" s="14">
        <f>H686*8/Settings!$B$28+Settings!$B$29</f>
        <v>6.02</v>
      </c>
      <c r="J686" s="14">
        <f t="shared" si="144"/>
        <v>4551.2344072567303</v>
      </c>
      <c r="K686" s="14">
        <f t="shared" si="136"/>
        <v>4610.862229495192</v>
      </c>
      <c r="L686" s="14">
        <f>MOD(K686-Settings!$B$32,Settings!$B$33)</f>
        <v>290.86222949519197</v>
      </c>
      <c r="M686" s="14">
        <f>IF(L686&lt;Settings!$B$30,IF(Settings!$B$30-L686&gt;=I686,K686,K686+(Settings!$B$30-L686)+Settings!$B$31),K686+(Settings!$B$33-L686))</f>
        <v>4610.862229495192</v>
      </c>
      <c r="N686" s="14">
        <f t="shared" si="137"/>
        <v>4616.8822294951924</v>
      </c>
      <c r="O686" s="14">
        <f t="shared" si="138"/>
        <v>9.1974555242995848</v>
      </c>
      <c r="P686" s="14">
        <f t="shared" si="139"/>
        <v>0</v>
      </c>
      <c r="Q686" s="14">
        <f t="shared" si="140"/>
        <v>0</v>
      </c>
      <c r="R686" s="14">
        <f t="shared" si="141"/>
        <v>0</v>
      </c>
      <c r="S686" s="14">
        <f t="shared" si="142"/>
        <v>0</v>
      </c>
      <c r="T686" t="str">
        <f>IF(MOD(C686-Settings!$B$32,Settings!$B$33)&lt;Settings!$B$30,"Up","Down")</f>
        <v>Up</v>
      </c>
      <c r="U686" s="15">
        <f>IF(OR(I686&gt;Settings!$B$30,O686&gt;Settings!$B$37),0,1)</f>
        <v>1</v>
      </c>
      <c r="V686" s="15">
        <f>IF(AND(U686=1,O686&lt;=Settings!$B$36),1,0)</f>
        <v>1</v>
      </c>
    </row>
    <row r="687" spans="1:22" x14ac:dyDescent="0.25">
      <c r="A687">
        <v>6</v>
      </c>
      <c r="B687">
        <v>82</v>
      </c>
      <c r="C687" s="13">
        <f>Arrivals!F687</f>
        <v>4619.0226816814165</v>
      </c>
      <c r="D687" s="13">
        <f>Arrivals!J687</f>
        <v>21.634703655788496</v>
      </c>
      <c r="E687" s="14">
        <f t="shared" si="143"/>
        <v>4610.862229495192</v>
      </c>
      <c r="F687" s="14">
        <f t="shared" si="134"/>
        <v>4619.0226816814165</v>
      </c>
      <c r="G687" s="14">
        <f t="shared" si="135"/>
        <v>4640.6573853372047</v>
      </c>
      <c r="H687" s="13">
        <f>Arrivals!L687</f>
        <v>75</v>
      </c>
      <c r="I687" s="14">
        <f>H687*8/Settings!$B$28+Settings!$B$29</f>
        <v>6.02</v>
      </c>
      <c r="J687" s="14">
        <f t="shared" si="144"/>
        <v>4616.8822294951924</v>
      </c>
      <c r="K687" s="14">
        <f t="shared" si="136"/>
        <v>4640.6573853372047</v>
      </c>
      <c r="L687" s="14">
        <f>MOD(K687-Settings!$B$32,Settings!$B$33)</f>
        <v>320.65738533720469</v>
      </c>
      <c r="M687" s="14">
        <f>IF(L687&lt;Settings!$B$30,IF(Settings!$B$30-L687&gt;=I687,K687,K687+(Settings!$B$30-L687)+Settings!$B$31),K687+(Settings!$B$33-L687))</f>
        <v>4640.6573853372047</v>
      </c>
      <c r="N687" s="14">
        <f t="shared" si="137"/>
        <v>4646.6773853372051</v>
      </c>
      <c r="O687" s="14">
        <f t="shared" si="138"/>
        <v>27.65470365578858</v>
      </c>
      <c r="P687" s="14">
        <f t="shared" si="139"/>
        <v>0</v>
      </c>
      <c r="Q687" s="14">
        <f t="shared" si="140"/>
        <v>0</v>
      </c>
      <c r="R687" s="14">
        <f t="shared" si="141"/>
        <v>0</v>
      </c>
      <c r="S687" s="14">
        <f t="shared" si="142"/>
        <v>0</v>
      </c>
      <c r="T687" t="str">
        <f>IF(MOD(C687-Settings!$B$32,Settings!$B$33)&lt;Settings!$B$30,"Up","Down")</f>
        <v>Up</v>
      </c>
      <c r="U687" s="15">
        <f>IF(OR(I687&gt;Settings!$B$30,O687&gt;Settings!$B$37),0,1)</f>
        <v>1</v>
      </c>
      <c r="V687" s="15">
        <f>IF(AND(U687=1,O687&lt;=Settings!$B$36),1,0)</f>
        <v>1</v>
      </c>
    </row>
    <row r="688" spans="1:22" x14ac:dyDescent="0.25">
      <c r="A688">
        <v>6</v>
      </c>
      <c r="B688">
        <v>83</v>
      </c>
      <c r="C688" s="13">
        <f>Arrivals!F688</f>
        <v>4761.5450240421987</v>
      </c>
      <c r="D688" s="13">
        <f>Arrivals!J688</f>
        <v>22.324943746675057</v>
      </c>
      <c r="E688" s="14">
        <f t="shared" si="143"/>
        <v>4640.6573853372047</v>
      </c>
      <c r="F688" s="14">
        <f t="shared" si="134"/>
        <v>4761.5450240421987</v>
      </c>
      <c r="G688" s="14">
        <f t="shared" si="135"/>
        <v>4783.8699677888735</v>
      </c>
      <c r="H688" s="13">
        <f>Arrivals!L688</f>
        <v>75</v>
      </c>
      <c r="I688" s="14">
        <f>H688*8/Settings!$B$28+Settings!$B$29</f>
        <v>6.02</v>
      </c>
      <c r="J688" s="14">
        <f t="shared" si="144"/>
        <v>4646.6773853372051</v>
      </c>
      <c r="K688" s="14">
        <f t="shared" si="136"/>
        <v>4783.8699677888735</v>
      </c>
      <c r="L688" s="14">
        <f>MOD(K688-Settings!$B$32,Settings!$B$33)</f>
        <v>463.86996778887351</v>
      </c>
      <c r="M688" s="14">
        <f>IF(L688&lt;Settings!$B$30,IF(Settings!$B$30-L688&gt;=I688,K688,K688+(Settings!$B$30-L688)+Settings!$B$31),K688+(Settings!$B$33-L688))</f>
        <v>4783.8699677888735</v>
      </c>
      <c r="N688" s="14">
        <f t="shared" si="137"/>
        <v>4789.8899677888739</v>
      </c>
      <c r="O688" s="14">
        <f t="shared" si="138"/>
        <v>28.344943746675199</v>
      </c>
      <c r="P688" s="14">
        <f t="shared" si="139"/>
        <v>0</v>
      </c>
      <c r="Q688" s="14">
        <f t="shared" si="140"/>
        <v>0</v>
      </c>
      <c r="R688" s="14">
        <f t="shared" si="141"/>
        <v>0</v>
      </c>
      <c r="S688" s="14">
        <f t="shared" si="142"/>
        <v>0</v>
      </c>
      <c r="T688" t="str">
        <f>IF(MOD(C688-Settings!$B$32,Settings!$B$33)&lt;Settings!$B$30,"Up","Down")</f>
        <v>Up</v>
      </c>
      <c r="U688" s="15">
        <f>IF(OR(I688&gt;Settings!$B$30,O688&gt;Settings!$B$37),0,1)</f>
        <v>1</v>
      </c>
      <c r="V688" s="15">
        <f>IF(AND(U688=1,O688&lt;=Settings!$B$36),1,0)</f>
        <v>1</v>
      </c>
    </row>
    <row r="689" spans="1:22" x14ac:dyDescent="0.25">
      <c r="A689">
        <v>6</v>
      </c>
      <c r="B689">
        <v>84</v>
      </c>
      <c r="C689" s="13">
        <f>Arrivals!F689</f>
        <v>4781.8835153282344</v>
      </c>
      <c r="D689" s="13">
        <f>Arrivals!J689</f>
        <v>13.968443748574355</v>
      </c>
      <c r="E689" s="14">
        <f t="shared" si="143"/>
        <v>4783.8699677888735</v>
      </c>
      <c r="F689" s="14">
        <f t="shared" si="134"/>
        <v>4783.8699677888735</v>
      </c>
      <c r="G689" s="14">
        <f t="shared" si="135"/>
        <v>4797.8384115374474</v>
      </c>
      <c r="H689" s="13">
        <f>Arrivals!L689</f>
        <v>75</v>
      </c>
      <c r="I689" s="14">
        <f>H689*8/Settings!$B$28+Settings!$B$29</f>
        <v>6.02</v>
      </c>
      <c r="J689" s="14">
        <f t="shared" si="144"/>
        <v>4789.8899677888739</v>
      </c>
      <c r="K689" s="14">
        <f t="shared" si="136"/>
        <v>4797.8384115374474</v>
      </c>
      <c r="L689" s="14">
        <f>MOD(K689-Settings!$B$32,Settings!$B$33)</f>
        <v>477.83841153744743</v>
      </c>
      <c r="M689" s="14">
        <f>IF(L689&lt;Settings!$B$30,IF(Settings!$B$30-L689&gt;=I689,K689,K689+(Settings!$B$30-L689)+Settings!$B$31),K689+(Settings!$B$33-L689))</f>
        <v>4797.8384115374474</v>
      </c>
      <c r="N689" s="14">
        <f t="shared" si="137"/>
        <v>4803.8584115374479</v>
      </c>
      <c r="O689" s="14">
        <f t="shared" si="138"/>
        <v>21.974896209213512</v>
      </c>
      <c r="P689" s="14">
        <f t="shared" si="139"/>
        <v>1.9864524606391569</v>
      </c>
      <c r="Q689" s="14">
        <f t="shared" si="140"/>
        <v>0</v>
      </c>
      <c r="R689" s="14">
        <f t="shared" si="141"/>
        <v>0</v>
      </c>
      <c r="S689" s="14">
        <f t="shared" si="142"/>
        <v>1.9864524606391569</v>
      </c>
      <c r="T689" t="str">
        <f>IF(MOD(C689-Settings!$B$32,Settings!$B$33)&lt;Settings!$B$30,"Up","Down")</f>
        <v>Up</v>
      </c>
      <c r="U689" s="15">
        <f>IF(OR(I689&gt;Settings!$B$30,O689&gt;Settings!$B$37),0,1)</f>
        <v>1</v>
      </c>
      <c r="V689" s="15">
        <f>IF(AND(U689=1,O689&lt;=Settings!$B$36),1,0)</f>
        <v>1</v>
      </c>
    </row>
    <row r="690" spans="1:22" x14ac:dyDescent="0.25">
      <c r="A690">
        <v>6</v>
      </c>
      <c r="B690">
        <v>85</v>
      </c>
      <c r="C690" s="13">
        <f>Arrivals!F690</f>
        <v>4782.2668135493559</v>
      </c>
      <c r="D690" s="13">
        <f>Arrivals!J690</f>
        <v>7.5006006973292774</v>
      </c>
      <c r="E690" s="14">
        <f t="shared" si="143"/>
        <v>4797.8384115374474</v>
      </c>
      <c r="F690" s="14">
        <f t="shared" si="134"/>
        <v>4797.8384115374474</v>
      </c>
      <c r="G690" s="14">
        <f t="shared" si="135"/>
        <v>4805.3390122347764</v>
      </c>
      <c r="H690" s="13">
        <f>Arrivals!L690</f>
        <v>75</v>
      </c>
      <c r="I690" s="14">
        <f>H690*8/Settings!$B$28+Settings!$B$29</f>
        <v>6.02</v>
      </c>
      <c r="J690" s="14">
        <f t="shared" si="144"/>
        <v>4803.8584115374479</v>
      </c>
      <c r="K690" s="14">
        <f t="shared" si="136"/>
        <v>4805.3390122347764</v>
      </c>
      <c r="L690" s="14">
        <f>MOD(K690-Settings!$B$32,Settings!$B$33)</f>
        <v>485.33901223477642</v>
      </c>
      <c r="M690" s="14">
        <f>IF(L690&lt;Settings!$B$30,IF(Settings!$B$30-L690&gt;=I690,K690,K690+(Settings!$B$30-L690)+Settings!$B$31),K690+(Settings!$B$33-L690))</f>
        <v>4805.3390122347764</v>
      </c>
      <c r="N690" s="14">
        <f t="shared" si="137"/>
        <v>4811.3590122347769</v>
      </c>
      <c r="O690" s="14">
        <f t="shared" si="138"/>
        <v>29.092198685420954</v>
      </c>
      <c r="P690" s="14">
        <f t="shared" si="139"/>
        <v>15.571597988091526</v>
      </c>
      <c r="Q690" s="14">
        <f t="shared" si="140"/>
        <v>0</v>
      </c>
      <c r="R690" s="14">
        <f t="shared" si="141"/>
        <v>0</v>
      </c>
      <c r="S690" s="14">
        <f t="shared" si="142"/>
        <v>15.571597988091526</v>
      </c>
      <c r="T690" t="str">
        <f>IF(MOD(C690-Settings!$B$32,Settings!$B$33)&lt;Settings!$B$30,"Up","Down")</f>
        <v>Up</v>
      </c>
      <c r="U690" s="15">
        <f>IF(OR(I690&gt;Settings!$B$30,O690&gt;Settings!$B$37),0,1)</f>
        <v>1</v>
      </c>
      <c r="V690" s="15">
        <f>IF(AND(U690=1,O690&lt;=Settings!$B$36),1,0)</f>
        <v>1</v>
      </c>
    </row>
    <row r="691" spans="1:22" x14ac:dyDescent="0.25">
      <c r="A691">
        <v>6</v>
      </c>
      <c r="B691">
        <v>86</v>
      </c>
      <c r="C691" s="13">
        <f>Arrivals!F691</f>
        <v>4783.8473761443665</v>
      </c>
      <c r="D691" s="13">
        <f>Arrivals!J691</f>
        <v>4.4786934611464106</v>
      </c>
      <c r="E691" s="14">
        <f t="shared" si="143"/>
        <v>4805.3390122347764</v>
      </c>
      <c r="F691" s="14">
        <f t="shared" si="134"/>
        <v>4805.3390122347764</v>
      </c>
      <c r="G691" s="14">
        <f t="shared" si="135"/>
        <v>4809.817705695923</v>
      </c>
      <c r="H691" s="13">
        <f>Arrivals!L691</f>
        <v>75</v>
      </c>
      <c r="I691" s="14">
        <f>H691*8/Settings!$B$28+Settings!$B$29</f>
        <v>6.02</v>
      </c>
      <c r="J691" s="14">
        <f t="shared" si="144"/>
        <v>4811.3590122347769</v>
      </c>
      <c r="K691" s="14">
        <f t="shared" si="136"/>
        <v>4811.3590122347769</v>
      </c>
      <c r="L691" s="14">
        <f>MOD(K691-Settings!$B$32,Settings!$B$33)</f>
        <v>491.35901223477686</v>
      </c>
      <c r="M691" s="14">
        <f>IF(L691&lt;Settings!$B$30,IF(Settings!$B$30-L691&gt;=I691,K691,K691+(Settings!$B$30-L691)+Settings!$B$31),K691+(Settings!$B$33-L691))</f>
        <v>4811.3590122347769</v>
      </c>
      <c r="N691" s="14">
        <f t="shared" si="137"/>
        <v>4817.3790122347773</v>
      </c>
      <c r="O691" s="14">
        <f t="shared" si="138"/>
        <v>33.531636090410757</v>
      </c>
      <c r="P691" s="14">
        <f t="shared" si="139"/>
        <v>21.491636090409884</v>
      </c>
      <c r="Q691" s="14">
        <f t="shared" si="140"/>
        <v>1.5413065388538598</v>
      </c>
      <c r="R691" s="14">
        <f t="shared" si="141"/>
        <v>0</v>
      </c>
      <c r="S691" s="14">
        <f t="shared" si="142"/>
        <v>23.032942629263744</v>
      </c>
      <c r="T691" t="str">
        <f>IF(MOD(C691-Settings!$B$32,Settings!$B$33)&lt;Settings!$B$30,"Up","Down")</f>
        <v>Up</v>
      </c>
      <c r="U691" s="15">
        <f>IF(OR(I691&gt;Settings!$B$30,O691&gt;Settings!$B$37),0,1)</f>
        <v>1</v>
      </c>
      <c r="V691" s="15">
        <f>IF(AND(U691=1,O691&lt;=Settings!$B$36),1,0)</f>
        <v>1</v>
      </c>
    </row>
    <row r="692" spans="1:22" x14ac:dyDescent="0.25">
      <c r="A692">
        <v>6</v>
      </c>
      <c r="B692">
        <v>87</v>
      </c>
      <c r="C692" s="13">
        <f>Arrivals!F692</f>
        <v>4978.9390557535689</v>
      </c>
      <c r="D692" s="13">
        <f>Arrivals!J692</f>
        <v>2.6938185267336694</v>
      </c>
      <c r="E692" s="14">
        <f t="shared" si="143"/>
        <v>4809.817705695923</v>
      </c>
      <c r="F692" s="14">
        <f t="shared" si="134"/>
        <v>4978.9390557535689</v>
      </c>
      <c r="G692" s="14">
        <f t="shared" si="135"/>
        <v>4981.6328742803025</v>
      </c>
      <c r="H692" s="13">
        <f>Arrivals!L692</f>
        <v>75</v>
      </c>
      <c r="I692" s="14">
        <f>H692*8/Settings!$B$28+Settings!$B$29</f>
        <v>6.02</v>
      </c>
      <c r="J692" s="14">
        <f t="shared" si="144"/>
        <v>4817.3790122347773</v>
      </c>
      <c r="K692" s="14">
        <f t="shared" si="136"/>
        <v>4981.6328742803025</v>
      </c>
      <c r="L692" s="14">
        <f>MOD(K692-Settings!$B$32,Settings!$B$33)</f>
        <v>661.63287428030253</v>
      </c>
      <c r="M692" s="14">
        <f>IF(L692&lt;Settings!$B$30,IF(Settings!$B$30-L692&gt;=I692,K692,K692+(Settings!$B$30-L692)+Settings!$B$31),K692+(Settings!$B$33-L692))</f>
        <v>5040</v>
      </c>
      <c r="N692" s="14">
        <f t="shared" si="137"/>
        <v>5046.0200000000004</v>
      </c>
      <c r="O692" s="14">
        <f t="shared" si="138"/>
        <v>67.0809442464315</v>
      </c>
      <c r="P692" s="14">
        <f t="shared" si="139"/>
        <v>0</v>
      </c>
      <c r="Q692" s="14">
        <f t="shared" si="140"/>
        <v>0</v>
      </c>
      <c r="R692" s="14">
        <f t="shared" si="141"/>
        <v>58.367125719697469</v>
      </c>
      <c r="S692" s="14">
        <f t="shared" si="142"/>
        <v>58.367125719697469</v>
      </c>
      <c r="T692" t="str">
        <f>IF(MOD(C692-Settings!$B$32,Settings!$B$33)&lt;Settings!$B$30,"Up","Down")</f>
        <v>Down</v>
      </c>
      <c r="U692" s="15">
        <f>IF(OR(I692&gt;Settings!$B$30,O692&gt;Settings!$B$37),0,1)</f>
        <v>1</v>
      </c>
      <c r="V692" s="15">
        <f>IF(AND(U692=1,O692&lt;=Settings!$B$36),1,0)</f>
        <v>1</v>
      </c>
    </row>
    <row r="693" spans="1:22" x14ac:dyDescent="0.25">
      <c r="A693">
        <v>6</v>
      </c>
      <c r="B693">
        <v>88</v>
      </c>
      <c r="C693" s="13">
        <f>Arrivals!F693</f>
        <v>5001.8048876907369</v>
      </c>
      <c r="D693" s="13">
        <f>Arrivals!J693</f>
        <v>6.595665426254909</v>
      </c>
      <c r="E693" s="14">
        <f t="shared" si="143"/>
        <v>4981.6328742803025</v>
      </c>
      <c r="F693" s="14">
        <f t="shared" si="134"/>
        <v>5001.8048876907369</v>
      </c>
      <c r="G693" s="14">
        <f t="shared" si="135"/>
        <v>5008.4005531169914</v>
      </c>
      <c r="H693" s="13">
        <f>Arrivals!L693</f>
        <v>75</v>
      </c>
      <c r="I693" s="14">
        <f>H693*8/Settings!$B$28+Settings!$B$29</f>
        <v>6.02</v>
      </c>
      <c r="J693" s="14">
        <f t="shared" si="144"/>
        <v>5046.0200000000004</v>
      </c>
      <c r="K693" s="14">
        <f t="shared" si="136"/>
        <v>5046.0200000000004</v>
      </c>
      <c r="L693" s="14">
        <f>MOD(K693-Settings!$B$32,Settings!$B$33)</f>
        <v>6.0200000000004366</v>
      </c>
      <c r="M693" s="14">
        <f>IF(L693&lt;Settings!$B$30,IF(Settings!$B$30-L693&gt;=I693,K693,K693+(Settings!$B$30-L693)+Settings!$B$31),K693+(Settings!$B$33-L693))</f>
        <v>5046.0200000000004</v>
      </c>
      <c r="N693" s="14">
        <f t="shared" si="137"/>
        <v>5052.0400000000009</v>
      </c>
      <c r="O693" s="14">
        <f t="shared" si="138"/>
        <v>50.235112309263968</v>
      </c>
      <c r="P693" s="14">
        <f t="shared" si="139"/>
        <v>0</v>
      </c>
      <c r="Q693" s="14">
        <f t="shared" si="140"/>
        <v>37.619446883009005</v>
      </c>
      <c r="R693" s="14">
        <f t="shared" si="141"/>
        <v>0</v>
      </c>
      <c r="S693" s="14">
        <f t="shared" si="142"/>
        <v>37.619446883009005</v>
      </c>
      <c r="T693" t="str">
        <f>IF(MOD(C693-Settings!$B$32,Settings!$B$33)&lt;Settings!$B$30,"Up","Down")</f>
        <v>Down</v>
      </c>
      <c r="U693" s="15">
        <f>IF(OR(I693&gt;Settings!$B$30,O693&gt;Settings!$B$37),0,1)</f>
        <v>1</v>
      </c>
      <c r="V693" s="15">
        <f>IF(AND(U693=1,O693&lt;=Settings!$B$36),1,0)</f>
        <v>1</v>
      </c>
    </row>
    <row r="694" spans="1:22" x14ac:dyDescent="0.25">
      <c r="A694">
        <v>6</v>
      </c>
      <c r="B694">
        <v>89</v>
      </c>
      <c r="C694" s="13">
        <f>Arrivals!F694</f>
        <v>5176.0596300095058</v>
      </c>
      <c r="D694" s="13">
        <f>Arrivals!J694</f>
        <v>14.499037065024144</v>
      </c>
      <c r="E694" s="14">
        <f t="shared" si="143"/>
        <v>5008.4005531169914</v>
      </c>
      <c r="F694" s="14">
        <f t="shared" si="134"/>
        <v>5176.0596300095058</v>
      </c>
      <c r="G694" s="14">
        <f t="shared" si="135"/>
        <v>5190.5586670745297</v>
      </c>
      <c r="H694" s="13">
        <f>Arrivals!L694</f>
        <v>75</v>
      </c>
      <c r="I694" s="14">
        <f>H694*8/Settings!$B$28+Settings!$B$29</f>
        <v>6.02</v>
      </c>
      <c r="J694" s="14">
        <f t="shared" si="144"/>
        <v>5052.0400000000009</v>
      </c>
      <c r="K694" s="14">
        <f t="shared" si="136"/>
        <v>5190.5586670745297</v>
      </c>
      <c r="L694" s="14">
        <f>MOD(K694-Settings!$B$32,Settings!$B$33)</f>
        <v>150.55866707452969</v>
      </c>
      <c r="M694" s="14">
        <f>IF(L694&lt;Settings!$B$30,IF(Settings!$B$30-L694&gt;=I694,K694,K694+(Settings!$B$30-L694)+Settings!$B$31),K694+(Settings!$B$33-L694))</f>
        <v>5190.5586670745297</v>
      </c>
      <c r="N694" s="14">
        <f t="shared" si="137"/>
        <v>5196.5786670745301</v>
      </c>
      <c r="O694" s="14">
        <f t="shared" si="138"/>
        <v>20.519037065024349</v>
      </c>
      <c r="P694" s="14">
        <f t="shared" si="139"/>
        <v>0</v>
      </c>
      <c r="Q694" s="14">
        <f t="shared" si="140"/>
        <v>0</v>
      </c>
      <c r="R694" s="14">
        <f t="shared" si="141"/>
        <v>0</v>
      </c>
      <c r="S694" s="14">
        <f t="shared" si="142"/>
        <v>0</v>
      </c>
      <c r="T694" t="str">
        <f>IF(MOD(C694-Settings!$B$32,Settings!$B$33)&lt;Settings!$B$30,"Up","Down")</f>
        <v>Up</v>
      </c>
      <c r="U694" s="15">
        <f>IF(OR(I694&gt;Settings!$B$30,O694&gt;Settings!$B$37),0,1)</f>
        <v>1</v>
      </c>
      <c r="V694" s="15">
        <f>IF(AND(U694=1,O694&lt;=Settings!$B$36),1,0)</f>
        <v>1</v>
      </c>
    </row>
    <row r="695" spans="1:22" x14ac:dyDescent="0.25">
      <c r="A695">
        <v>6</v>
      </c>
      <c r="B695">
        <v>90</v>
      </c>
      <c r="C695" s="13">
        <f>Arrivals!F695</f>
        <v>5185.3005079022887</v>
      </c>
      <c r="D695" s="13">
        <f>Arrivals!J695</f>
        <v>6.8617828402011796</v>
      </c>
      <c r="E695" s="14">
        <f t="shared" si="143"/>
        <v>5190.5586670745297</v>
      </c>
      <c r="F695" s="14">
        <f t="shared" si="134"/>
        <v>5190.5586670745297</v>
      </c>
      <c r="G695" s="14">
        <f t="shared" si="135"/>
        <v>5197.4204499147309</v>
      </c>
      <c r="H695" s="13">
        <f>Arrivals!L695</f>
        <v>75</v>
      </c>
      <c r="I695" s="14">
        <f>H695*8/Settings!$B$28+Settings!$B$29</f>
        <v>6.02</v>
      </c>
      <c r="J695" s="14">
        <f t="shared" si="144"/>
        <v>5196.5786670745301</v>
      </c>
      <c r="K695" s="14">
        <f t="shared" si="136"/>
        <v>5197.4204499147309</v>
      </c>
      <c r="L695" s="14">
        <f>MOD(K695-Settings!$B$32,Settings!$B$33)</f>
        <v>157.42044991473085</v>
      </c>
      <c r="M695" s="14">
        <f>IF(L695&lt;Settings!$B$30,IF(Settings!$B$30-L695&gt;=I695,K695,K695+(Settings!$B$30-L695)+Settings!$B$31),K695+(Settings!$B$33-L695))</f>
        <v>5197.4204499147309</v>
      </c>
      <c r="N695" s="14">
        <f t="shared" si="137"/>
        <v>5203.4404499147313</v>
      </c>
      <c r="O695" s="14">
        <f t="shared" si="138"/>
        <v>18.139942012442589</v>
      </c>
      <c r="P695" s="14">
        <f t="shared" si="139"/>
        <v>5.2581591722409939</v>
      </c>
      <c r="Q695" s="14">
        <f t="shared" si="140"/>
        <v>0</v>
      </c>
      <c r="R695" s="14">
        <f t="shared" si="141"/>
        <v>0</v>
      </c>
      <c r="S695" s="14">
        <f t="shared" si="142"/>
        <v>5.2581591722409939</v>
      </c>
      <c r="T695" t="str">
        <f>IF(MOD(C695-Settings!$B$32,Settings!$B$33)&lt;Settings!$B$30,"Up","Down")</f>
        <v>Up</v>
      </c>
      <c r="U695" s="15">
        <f>IF(OR(I695&gt;Settings!$B$30,O695&gt;Settings!$B$37),0,1)</f>
        <v>1</v>
      </c>
      <c r="V695" s="15">
        <f>IF(AND(U695=1,O695&lt;=Settings!$B$36),1,0)</f>
        <v>1</v>
      </c>
    </row>
    <row r="696" spans="1:22" x14ac:dyDescent="0.25">
      <c r="A696">
        <v>6</v>
      </c>
      <c r="B696">
        <v>91</v>
      </c>
      <c r="C696" s="13">
        <f>Arrivals!F696</f>
        <v>5187.7470237794805</v>
      </c>
      <c r="D696" s="13">
        <f>Arrivals!J696</f>
        <v>7.2120243882915833</v>
      </c>
      <c r="E696" s="14">
        <f t="shared" si="143"/>
        <v>5197.4204499147309</v>
      </c>
      <c r="F696" s="14">
        <f t="shared" si="134"/>
        <v>5197.4204499147309</v>
      </c>
      <c r="G696" s="14">
        <f t="shared" si="135"/>
        <v>5204.6324743030227</v>
      </c>
      <c r="H696" s="13">
        <f>Arrivals!L696</f>
        <v>75</v>
      </c>
      <c r="I696" s="14">
        <f>H696*8/Settings!$B$28+Settings!$B$29</f>
        <v>6.02</v>
      </c>
      <c r="J696" s="14">
        <f t="shared" si="144"/>
        <v>5203.4404499147313</v>
      </c>
      <c r="K696" s="14">
        <f t="shared" si="136"/>
        <v>5204.6324743030227</v>
      </c>
      <c r="L696" s="14">
        <f>MOD(K696-Settings!$B$32,Settings!$B$33)</f>
        <v>164.63247430302272</v>
      </c>
      <c r="M696" s="14">
        <f>IF(L696&lt;Settings!$B$30,IF(Settings!$B$30-L696&gt;=I696,K696,K696+(Settings!$B$30-L696)+Settings!$B$31),K696+(Settings!$B$33-L696))</f>
        <v>5204.6324743030227</v>
      </c>
      <c r="N696" s="14">
        <f t="shared" si="137"/>
        <v>5210.6524743030232</v>
      </c>
      <c r="O696" s="14">
        <f t="shared" si="138"/>
        <v>22.90545052354264</v>
      </c>
      <c r="P696" s="14">
        <f t="shared" si="139"/>
        <v>9.6734261352503381</v>
      </c>
      <c r="Q696" s="14">
        <f t="shared" si="140"/>
        <v>0</v>
      </c>
      <c r="R696" s="14">
        <f t="shared" si="141"/>
        <v>0</v>
      </c>
      <c r="S696" s="14">
        <f t="shared" si="142"/>
        <v>9.6734261352503381</v>
      </c>
      <c r="T696" t="str">
        <f>IF(MOD(C696-Settings!$B$32,Settings!$B$33)&lt;Settings!$B$30,"Up","Down")</f>
        <v>Up</v>
      </c>
      <c r="U696" s="15">
        <f>IF(OR(I696&gt;Settings!$B$30,O696&gt;Settings!$B$37),0,1)</f>
        <v>1</v>
      </c>
      <c r="V696" s="15">
        <f>IF(AND(U696=1,O696&lt;=Settings!$B$36),1,0)</f>
        <v>1</v>
      </c>
    </row>
    <row r="697" spans="1:22" x14ac:dyDescent="0.25">
      <c r="A697">
        <v>6</v>
      </c>
      <c r="B697">
        <v>92</v>
      </c>
      <c r="C697" s="13">
        <f>Arrivals!F697</f>
        <v>5232.540980303781</v>
      </c>
      <c r="D697" s="13">
        <f>Arrivals!J697</f>
        <v>5.3709501531477351</v>
      </c>
      <c r="E697" s="14">
        <f t="shared" si="143"/>
        <v>5204.6324743030227</v>
      </c>
      <c r="F697" s="14">
        <f t="shared" si="134"/>
        <v>5232.540980303781</v>
      </c>
      <c r="G697" s="14">
        <f t="shared" si="135"/>
        <v>5237.9119304569285</v>
      </c>
      <c r="H697" s="13">
        <f>Arrivals!L697</f>
        <v>75</v>
      </c>
      <c r="I697" s="14">
        <f>H697*8/Settings!$B$28+Settings!$B$29</f>
        <v>6.02</v>
      </c>
      <c r="J697" s="14">
        <f t="shared" si="144"/>
        <v>5210.6524743030232</v>
      </c>
      <c r="K697" s="14">
        <f t="shared" si="136"/>
        <v>5237.9119304569285</v>
      </c>
      <c r="L697" s="14">
        <f>MOD(K697-Settings!$B$32,Settings!$B$33)</f>
        <v>197.91193045692853</v>
      </c>
      <c r="M697" s="14">
        <f>IF(L697&lt;Settings!$B$30,IF(Settings!$B$30-L697&gt;=I697,K697,K697+(Settings!$B$30-L697)+Settings!$B$31),K697+(Settings!$B$33-L697))</f>
        <v>5237.9119304569285</v>
      </c>
      <c r="N697" s="14">
        <f t="shared" si="137"/>
        <v>5243.931930456929</v>
      </c>
      <c r="O697" s="14">
        <f t="shared" si="138"/>
        <v>11.390950153147969</v>
      </c>
      <c r="P697" s="14">
        <f t="shared" si="139"/>
        <v>0</v>
      </c>
      <c r="Q697" s="14">
        <f t="shared" si="140"/>
        <v>0</v>
      </c>
      <c r="R697" s="14">
        <f t="shared" si="141"/>
        <v>0</v>
      </c>
      <c r="S697" s="14">
        <f t="shared" si="142"/>
        <v>0</v>
      </c>
      <c r="T697" t="str">
        <f>IF(MOD(C697-Settings!$B$32,Settings!$B$33)&lt;Settings!$B$30,"Up","Down")</f>
        <v>Up</v>
      </c>
      <c r="U697" s="15">
        <f>IF(OR(I697&gt;Settings!$B$30,O697&gt;Settings!$B$37),0,1)</f>
        <v>1</v>
      </c>
      <c r="V697" s="15">
        <f>IF(AND(U697=1,O697&lt;=Settings!$B$36),1,0)</f>
        <v>1</v>
      </c>
    </row>
    <row r="698" spans="1:22" x14ac:dyDescent="0.25">
      <c r="A698">
        <v>6</v>
      </c>
      <c r="B698">
        <v>93</v>
      </c>
      <c r="C698" s="13">
        <f>Arrivals!F698</f>
        <v>5291.4347231154334</v>
      </c>
      <c r="D698" s="13">
        <f>Arrivals!J698</f>
        <v>6.31580721917208</v>
      </c>
      <c r="E698" s="14">
        <f t="shared" si="143"/>
        <v>5237.9119304569285</v>
      </c>
      <c r="F698" s="14">
        <f t="shared" si="134"/>
        <v>5291.4347231154334</v>
      </c>
      <c r="G698" s="14">
        <f t="shared" si="135"/>
        <v>5297.7505303346052</v>
      </c>
      <c r="H698" s="13">
        <f>Arrivals!L698</f>
        <v>75</v>
      </c>
      <c r="I698" s="14">
        <f>H698*8/Settings!$B$28+Settings!$B$29</f>
        <v>6.02</v>
      </c>
      <c r="J698" s="14">
        <f t="shared" si="144"/>
        <v>5243.931930456929</v>
      </c>
      <c r="K698" s="14">
        <f t="shared" si="136"/>
        <v>5297.7505303346052</v>
      </c>
      <c r="L698" s="14">
        <f>MOD(K698-Settings!$B$32,Settings!$B$33)</f>
        <v>257.75053033460517</v>
      </c>
      <c r="M698" s="14">
        <f>IF(L698&lt;Settings!$B$30,IF(Settings!$B$30-L698&gt;=I698,K698,K698+(Settings!$B$30-L698)+Settings!$B$31),K698+(Settings!$B$33-L698))</f>
        <v>5297.7505303346052</v>
      </c>
      <c r="N698" s="14">
        <f t="shared" si="137"/>
        <v>5303.7705303346056</v>
      </c>
      <c r="O698" s="14">
        <f t="shared" si="138"/>
        <v>12.335807219172239</v>
      </c>
      <c r="P698" s="14">
        <f t="shared" si="139"/>
        <v>0</v>
      </c>
      <c r="Q698" s="14">
        <f t="shared" si="140"/>
        <v>0</v>
      </c>
      <c r="R698" s="14">
        <f t="shared" si="141"/>
        <v>0</v>
      </c>
      <c r="S698" s="14">
        <f t="shared" si="142"/>
        <v>0</v>
      </c>
      <c r="T698" t="str">
        <f>IF(MOD(C698-Settings!$B$32,Settings!$B$33)&lt;Settings!$B$30,"Up","Down")</f>
        <v>Up</v>
      </c>
      <c r="U698" s="15">
        <f>IF(OR(I698&gt;Settings!$B$30,O698&gt;Settings!$B$37),0,1)</f>
        <v>1</v>
      </c>
      <c r="V698" s="15">
        <f>IF(AND(U698=1,O698&lt;=Settings!$B$36),1,0)</f>
        <v>1</v>
      </c>
    </row>
    <row r="699" spans="1:22" x14ac:dyDescent="0.25">
      <c r="A699">
        <v>6</v>
      </c>
      <c r="B699">
        <v>94</v>
      </c>
      <c r="C699" s="13">
        <f>Arrivals!F699</f>
        <v>5597.7219465296566</v>
      </c>
      <c r="D699" s="13">
        <f>Arrivals!J699</f>
        <v>20.379692203694383</v>
      </c>
      <c r="E699" s="14">
        <f t="shared" si="143"/>
        <v>5297.7505303346052</v>
      </c>
      <c r="F699" s="14">
        <f t="shared" si="134"/>
        <v>5597.7219465296566</v>
      </c>
      <c r="G699" s="14">
        <f t="shared" si="135"/>
        <v>5618.1016387333511</v>
      </c>
      <c r="H699" s="13">
        <f>Arrivals!L699</f>
        <v>75</v>
      </c>
      <c r="I699" s="14">
        <f>H699*8/Settings!$B$28+Settings!$B$29</f>
        <v>6.02</v>
      </c>
      <c r="J699" s="14">
        <f t="shared" si="144"/>
        <v>5303.7705303346056</v>
      </c>
      <c r="K699" s="14">
        <f t="shared" si="136"/>
        <v>5618.1016387333511</v>
      </c>
      <c r="L699" s="14">
        <f>MOD(K699-Settings!$B$32,Settings!$B$33)</f>
        <v>578.10163873335114</v>
      </c>
      <c r="M699" s="14">
        <f>IF(L699&lt;Settings!$B$30,IF(Settings!$B$30-L699&gt;=I699,K699,K699+(Settings!$B$30-L699)+Settings!$B$31),K699+(Settings!$B$33-L699))</f>
        <v>5618.1016387333511</v>
      </c>
      <c r="N699" s="14">
        <f t="shared" si="137"/>
        <v>5624.1216387333516</v>
      </c>
      <c r="O699" s="14">
        <f t="shared" si="138"/>
        <v>26.39969220369494</v>
      </c>
      <c r="P699" s="14">
        <f t="shared" si="139"/>
        <v>0</v>
      </c>
      <c r="Q699" s="14">
        <f t="shared" si="140"/>
        <v>0</v>
      </c>
      <c r="R699" s="14">
        <f t="shared" si="141"/>
        <v>0</v>
      </c>
      <c r="S699" s="14">
        <f t="shared" si="142"/>
        <v>0</v>
      </c>
      <c r="T699" t="str">
        <f>IF(MOD(C699-Settings!$B$32,Settings!$B$33)&lt;Settings!$B$30,"Up","Down")</f>
        <v>Up</v>
      </c>
      <c r="U699" s="15">
        <f>IF(OR(I699&gt;Settings!$B$30,O699&gt;Settings!$B$37),0,1)</f>
        <v>1</v>
      </c>
      <c r="V699" s="15">
        <f>IF(AND(U699=1,O699&lt;=Settings!$B$36),1,0)</f>
        <v>1</v>
      </c>
    </row>
    <row r="700" spans="1:22" x14ac:dyDescent="0.25">
      <c r="A700">
        <v>6</v>
      </c>
      <c r="B700">
        <v>95</v>
      </c>
      <c r="C700" s="13">
        <f>Arrivals!F700</f>
        <v>5599.0155015414284</v>
      </c>
      <c r="D700" s="13">
        <f>Arrivals!J700</f>
        <v>6.9062533083764155</v>
      </c>
      <c r="E700" s="14">
        <f t="shared" si="143"/>
        <v>5618.1016387333511</v>
      </c>
      <c r="F700" s="14">
        <f t="shared" si="134"/>
        <v>5618.1016387333511</v>
      </c>
      <c r="G700" s="14">
        <f t="shared" si="135"/>
        <v>5625.0078920417272</v>
      </c>
      <c r="H700" s="13">
        <f>Arrivals!L700</f>
        <v>75</v>
      </c>
      <c r="I700" s="14">
        <f>H700*8/Settings!$B$28+Settings!$B$29</f>
        <v>6.02</v>
      </c>
      <c r="J700" s="14">
        <f t="shared" si="144"/>
        <v>5624.1216387333516</v>
      </c>
      <c r="K700" s="14">
        <f t="shared" si="136"/>
        <v>5625.0078920417272</v>
      </c>
      <c r="L700" s="14">
        <f>MOD(K700-Settings!$B$32,Settings!$B$33)</f>
        <v>585.00789204172725</v>
      </c>
      <c r="M700" s="14">
        <f>IF(L700&lt;Settings!$B$30,IF(Settings!$B$30-L700&gt;=I700,K700,K700+(Settings!$B$30-L700)+Settings!$B$31),K700+(Settings!$B$33-L700))</f>
        <v>5625.0078920417272</v>
      </c>
      <c r="N700" s="14">
        <f t="shared" si="137"/>
        <v>5631.0278920417277</v>
      </c>
      <c r="O700" s="14">
        <f t="shared" si="138"/>
        <v>32.012390500299261</v>
      </c>
      <c r="P700" s="14">
        <f t="shared" si="139"/>
        <v>19.086137191922717</v>
      </c>
      <c r="Q700" s="14">
        <f t="shared" si="140"/>
        <v>0</v>
      </c>
      <c r="R700" s="14">
        <f t="shared" si="141"/>
        <v>0</v>
      </c>
      <c r="S700" s="14">
        <f t="shared" si="142"/>
        <v>19.086137191922717</v>
      </c>
      <c r="T700" t="str">
        <f>IF(MOD(C700-Settings!$B$32,Settings!$B$33)&lt;Settings!$B$30,"Up","Down")</f>
        <v>Up</v>
      </c>
      <c r="U700" s="15">
        <f>IF(OR(I700&gt;Settings!$B$30,O700&gt;Settings!$B$37),0,1)</f>
        <v>1</v>
      </c>
      <c r="V700" s="15">
        <f>IF(AND(U700=1,O700&lt;=Settings!$B$36),1,0)</f>
        <v>1</v>
      </c>
    </row>
    <row r="701" spans="1:22" x14ac:dyDescent="0.25">
      <c r="A701">
        <v>6</v>
      </c>
      <c r="B701">
        <v>96</v>
      </c>
      <c r="C701" s="13">
        <f>Arrivals!F701</f>
        <v>5636.9137713673481</v>
      </c>
      <c r="D701" s="13">
        <f>Arrivals!J701</f>
        <v>9.484162327281016</v>
      </c>
      <c r="E701" s="14">
        <f t="shared" si="143"/>
        <v>5625.0078920417272</v>
      </c>
      <c r="F701" s="14">
        <f t="shared" si="134"/>
        <v>5636.9137713673481</v>
      </c>
      <c r="G701" s="14">
        <f t="shared" si="135"/>
        <v>5646.3979336946295</v>
      </c>
      <c r="H701" s="13">
        <f>Arrivals!L701</f>
        <v>75</v>
      </c>
      <c r="I701" s="14">
        <f>H701*8/Settings!$B$28+Settings!$B$29</f>
        <v>6.02</v>
      </c>
      <c r="J701" s="14">
        <f t="shared" si="144"/>
        <v>5631.0278920417277</v>
      </c>
      <c r="K701" s="14">
        <f t="shared" si="136"/>
        <v>5646.3979336946295</v>
      </c>
      <c r="L701" s="14">
        <f>MOD(K701-Settings!$B$32,Settings!$B$33)</f>
        <v>606.3979336946295</v>
      </c>
      <c r="M701" s="14">
        <f>IF(L701&lt;Settings!$B$30,IF(Settings!$B$30-L701&gt;=I701,K701,K701+(Settings!$B$30-L701)+Settings!$B$31),K701+(Settings!$B$33-L701))</f>
        <v>5760</v>
      </c>
      <c r="N701" s="14">
        <f t="shared" si="137"/>
        <v>5766.02</v>
      </c>
      <c r="O701" s="14">
        <f t="shared" si="138"/>
        <v>129.10622863265235</v>
      </c>
      <c r="P701" s="14">
        <f t="shared" si="139"/>
        <v>0</v>
      </c>
      <c r="Q701" s="14">
        <f t="shared" si="140"/>
        <v>0</v>
      </c>
      <c r="R701" s="14">
        <f t="shared" si="141"/>
        <v>113.6020663053705</v>
      </c>
      <c r="S701" s="14">
        <f t="shared" si="142"/>
        <v>113.6020663053705</v>
      </c>
      <c r="T701" t="str">
        <f>IF(MOD(C701-Settings!$B$32,Settings!$B$33)&lt;Settings!$B$30,"Up","Down")</f>
        <v>Up</v>
      </c>
      <c r="U701" s="15">
        <f>IF(OR(I701&gt;Settings!$B$30,O701&gt;Settings!$B$37),0,1)</f>
        <v>1</v>
      </c>
      <c r="V701" s="15">
        <f>IF(AND(U701=1,O701&lt;=Settings!$B$36),1,0)</f>
        <v>0</v>
      </c>
    </row>
    <row r="702" spans="1:22" x14ac:dyDescent="0.25">
      <c r="A702">
        <v>6</v>
      </c>
      <c r="B702">
        <v>97</v>
      </c>
      <c r="C702" s="13">
        <f>Arrivals!F702</f>
        <v>5665.4281787108721</v>
      </c>
      <c r="D702" s="13">
        <f>Arrivals!J702</f>
        <v>25.034175233473444</v>
      </c>
      <c r="E702" s="14">
        <f t="shared" si="143"/>
        <v>5646.3979336946295</v>
      </c>
      <c r="F702" s="14">
        <f t="shared" si="134"/>
        <v>5665.4281787108721</v>
      </c>
      <c r="G702" s="14">
        <f t="shared" si="135"/>
        <v>5690.4623539443455</v>
      </c>
      <c r="H702" s="13">
        <f>Arrivals!L702</f>
        <v>75</v>
      </c>
      <c r="I702" s="14">
        <f>H702*8/Settings!$B$28+Settings!$B$29</f>
        <v>6.02</v>
      </c>
      <c r="J702" s="14">
        <f t="shared" si="144"/>
        <v>5766.02</v>
      </c>
      <c r="K702" s="14">
        <f t="shared" si="136"/>
        <v>5766.02</v>
      </c>
      <c r="L702" s="14">
        <f>MOD(K702-Settings!$B$32,Settings!$B$33)</f>
        <v>6.0200000000004366</v>
      </c>
      <c r="M702" s="14">
        <f>IF(L702&lt;Settings!$B$30,IF(Settings!$B$30-L702&gt;=I702,K702,K702+(Settings!$B$30-L702)+Settings!$B$31),K702+(Settings!$B$33-L702))</f>
        <v>5766.02</v>
      </c>
      <c r="N702" s="14">
        <f t="shared" si="137"/>
        <v>5772.0400000000009</v>
      </c>
      <c r="O702" s="14">
        <f t="shared" si="138"/>
        <v>106.61182128912878</v>
      </c>
      <c r="P702" s="14">
        <f t="shared" si="139"/>
        <v>0</v>
      </c>
      <c r="Q702" s="14">
        <f t="shared" si="140"/>
        <v>75.557646055654914</v>
      </c>
      <c r="R702" s="14">
        <f t="shared" si="141"/>
        <v>0</v>
      </c>
      <c r="S702" s="14">
        <f t="shared" si="142"/>
        <v>75.557646055654914</v>
      </c>
      <c r="T702" t="str">
        <f>IF(MOD(C702-Settings!$B$32,Settings!$B$33)&lt;Settings!$B$30,"Up","Down")</f>
        <v>Down</v>
      </c>
      <c r="U702" s="15">
        <f>IF(OR(I702&gt;Settings!$B$30,O702&gt;Settings!$B$37),0,1)</f>
        <v>1</v>
      </c>
      <c r="V702" s="15">
        <f>IF(AND(U702=1,O702&lt;=Settings!$B$36),1,0)</f>
        <v>1</v>
      </c>
    </row>
    <row r="703" spans="1:22" x14ac:dyDescent="0.25">
      <c r="A703">
        <v>6</v>
      </c>
      <c r="B703">
        <v>98</v>
      </c>
      <c r="C703" s="13">
        <f>Arrivals!F703</f>
        <v>5705.5142955853544</v>
      </c>
      <c r="D703" s="13">
        <f>Arrivals!J703</f>
        <v>3.2415264887560298</v>
      </c>
      <c r="E703" s="14">
        <f t="shared" ref="E703:E725" si="145">G702</f>
        <v>5690.4623539443455</v>
      </c>
      <c r="F703" s="14">
        <f t="shared" si="134"/>
        <v>5705.5142955853544</v>
      </c>
      <c r="G703" s="14">
        <f t="shared" si="135"/>
        <v>5708.7558220741103</v>
      </c>
      <c r="H703" s="13">
        <f>Arrivals!L703</f>
        <v>75</v>
      </c>
      <c r="I703" s="14">
        <f>H703*8/Settings!$B$28+Settings!$B$29</f>
        <v>6.02</v>
      </c>
      <c r="J703" s="14">
        <f t="shared" ref="J703:J725" si="146">N702</f>
        <v>5772.0400000000009</v>
      </c>
      <c r="K703" s="14">
        <f t="shared" si="136"/>
        <v>5772.0400000000009</v>
      </c>
      <c r="L703" s="14">
        <f>MOD(K703-Settings!$B$32,Settings!$B$33)</f>
        <v>12.040000000000873</v>
      </c>
      <c r="M703" s="14">
        <f>IF(L703&lt;Settings!$B$30,IF(Settings!$B$30-L703&gt;=I703,K703,K703+(Settings!$B$30-L703)+Settings!$B$31),K703+(Settings!$B$33-L703))</f>
        <v>5772.0400000000009</v>
      </c>
      <c r="N703" s="14">
        <f t="shared" si="137"/>
        <v>5778.0600000000013</v>
      </c>
      <c r="O703" s="14">
        <f t="shared" si="138"/>
        <v>72.545704414646934</v>
      </c>
      <c r="P703" s="14">
        <f t="shared" si="139"/>
        <v>0</v>
      </c>
      <c r="Q703" s="14">
        <f t="shared" si="140"/>
        <v>63.284177925890617</v>
      </c>
      <c r="R703" s="14">
        <f t="shared" si="141"/>
        <v>0</v>
      </c>
      <c r="S703" s="14">
        <f t="shared" si="142"/>
        <v>63.284177925890617</v>
      </c>
      <c r="T703" t="str">
        <f>IF(MOD(C703-Settings!$B$32,Settings!$B$33)&lt;Settings!$B$30,"Up","Down")</f>
        <v>Down</v>
      </c>
      <c r="U703" s="15">
        <f>IF(OR(I703&gt;Settings!$B$30,O703&gt;Settings!$B$37),0,1)</f>
        <v>1</v>
      </c>
      <c r="V703" s="15">
        <f>IF(AND(U703=1,O703&lt;=Settings!$B$36),1,0)</f>
        <v>1</v>
      </c>
    </row>
    <row r="704" spans="1:22" x14ac:dyDescent="0.25">
      <c r="A704">
        <v>6</v>
      </c>
      <c r="B704">
        <v>99</v>
      </c>
      <c r="C704" s="13">
        <f>Arrivals!F704</f>
        <v>5733.6800277813836</v>
      </c>
      <c r="D704" s="13">
        <f>Arrivals!J704</f>
        <v>8.629482313597908</v>
      </c>
      <c r="E704" s="14">
        <f t="shared" si="145"/>
        <v>5708.7558220741103</v>
      </c>
      <c r="F704" s="14">
        <f t="shared" si="134"/>
        <v>5733.6800277813836</v>
      </c>
      <c r="G704" s="14">
        <f t="shared" si="135"/>
        <v>5742.3095100949813</v>
      </c>
      <c r="H704" s="13">
        <f>Arrivals!L704</f>
        <v>75</v>
      </c>
      <c r="I704" s="14">
        <f>H704*8/Settings!$B$28+Settings!$B$29</f>
        <v>6.02</v>
      </c>
      <c r="J704" s="14">
        <f t="shared" si="146"/>
        <v>5778.0600000000013</v>
      </c>
      <c r="K704" s="14">
        <f t="shared" si="136"/>
        <v>5778.0600000000013</v>
      </c>
      <c r="L704" s="14">
        <f>MOD(K704-Settings!$B$32,Settings!$B$33)</f>
        <v>18.06000000000131</v>
      </c>
      <c r="M704" s="14">
        <f>IF(L704&lt;Settings!$B$30,IF(Settings!$B$30-L704&gt;=I704,K704,K704+(Settings!$B$30-L704)+Settings!$B$31),K704+(Settings!$B$33-L704))</f>
        <v>5778.0600000000013</v>
      </c>
      <c r="N704" s="14">
        <f t="shared" si="137"/>
        <v>5784.0800000000017</v>
      </c>
      <c r="O704" s="14">
        <f t="shared" si="138"/>
        <v>50.399972218618132</v>
      </c>
      <c r="P704" s="14">
        <f t="shared" si="139"/>
        <v>0</v>
      </c>
      <c r="Q704" s="14">
        <f t="shared" si="140"/>
        <v>35.750489905020004</v>
      </c>
      <c r="R704" s="14">
        <f t="shared" si="141"/>
        <v>0</v>
      </c>
      <c r="S704" s="14">
        <f t="shared" si="142"/>
        <v>35.750489905020004</v>
      </c>
      <c r="T704" t="str">
        <f>IF(MOD(C704-Settings!$B$32,Settings!$B$33)&lt;Settings!$B$30,"Up","Down")</f>
        <v>Down</v>
      </c>
      <c r="U704" s="15">
        <f>IF(OR(I704&gt;Settings!$B$30,O704&gt;Settings!$B$37),0,1)</f>
        <v>1</v>
      </c>
      <c r="V704" s="15">
        <f>IF(AND(U704=1,O704&lt;=Settings!$B$36),1,0)</f>
        <v>1</v>
      </c>
    </row>
    <row r="705" spans="1:22" x14ac:dyDescent="0.25">
      <c r="A705">
        <v>6</v>
      </c>
      <c r="B705">
        <v>100</v>
      </c>
      <c r="C705" s="13">
        <f>Arrivals!F705</f>
        <v>5786.561114985876</v>
      </c>
      <c r="D705" s="13">
        <f>Arrivals!J705</f>
        <v>47.811174669573546</v>
      </c>
      <c r="E705" s="14">
        <f t="shared" si="145"/>
        <v>5742.3095100949813</v>
      </c>
      <c r="F705" s="14">
        <f t="shared" si="134"/>
        <v>5786.561114985876</v>
      </c>
      <c r="G705" s="14">
        <f t="shared" si="135"/>
        <v>5834.3722896554491</v>
      </c>
      <c r="H705" s="13">
        <f>Arrivals!L705</f>
        <v>75</v>
      </c>
      <c r="I705" s="14">
        <f>H705*8/Settings!$B$28+Settings!$B$29</f>
        <v>6.02</v>
      </c>
      <c r="J705" s="14">
        <f t="shared" si="146"/>
        <v>5784.0800000000017</v>
      </c>
      <c r="K705" s="14">
        <f t="shared" si="136"/>
        <v>5834.3722896554491</v>
      </c>
      <c r="L705" s="14">
        <f>MOD(K705-Settings!$B$32,Settings!$B$33)</f>
        <v>74.372289655449094</v>
      </c>
      <c r="M705" s="14">
        <f>IF(L705&lt;Settings!$B$30,IF(Settings!$B$30-L705&gt;=I705,K705,K705+(Settings!$B$30-L705)+Settings!$B$31),K705+(Settings!$B$33-L705))</f>
        <v>5834.3722896554491</v>
      </c>
      <c r="N705" s="14">
        <f t="shared" si="137"/>
        <v>5840.3922896554495</v>
      </c>
      <c r="O705" s="14">
        <f t="shared" si="138"/>
        <v>53.831174669573556</v>
      </c>
      <c r="P705" s="14">
        <f t="shared" si="139"/>
        <v>0</v>
      </c>
      <c r="Q705" s="14">
        <f t="shared" si="140"/>
        <v>0</v>
      </c>
      <c r="R705" s="14">
        <f t="shared" si="141"/>
        <v>0</v>
      </c>
      <c r="S705" s="14">
        <f t="shared" si="142"/>
        <v>0</v>
      </c>
      <c r="T705" t="str">
        <f>IF(MOD(C705-Settings!$B$32,Settings!$B$33)&lt;Settings!$B$30,"Up","Down")</f>
        <v>Up</v>
      </c>
      <c r="U705" s="15">
        <f>IF(OR(I705&gt;Settings!$B$30,O705&gt;Settings!$B$37),0,1)</f>
        <v>1</v>
      </c>
      <c r="V705" s="15">
        <f>IF(AND(U705=1,O705&lt;=Settings!$B$36),1,0)</f>
        <v>1</v>
      </c>
    </row>
    <row r="706" spans="1:22" x14ac:dyDescent="0.25">
      <c r="A706">
        <v>6</v>
      </c>
      <c r="B706">
        <v>101</v>
      </c>
      <c r="C706" s="13">
        <f>Arrivals!F706</f>
        <v>5796.9201344323837</v>
      </c>
      <c r="D706" s="13">
        <f>Arrivals!J706</f>
        <v>4.0574312932529608</v>
      </c>
      <c r="E706" s="14">
        <f t="shared" si="145"/>
        <v>5834.3722896554491</v>
      </c>
      <c r="F706" s="14">
        <f t="shared" si="134"/>
        <v>5834.3722896554491</v>
      </c>
      <c r="G706" s="14">
        <f t="shared" si="135"/>
        <v>5838.4297209487022</v>
      </c>
      <c r="H706" s="13">
        <f>Arrivals!L706</f>
        <v>75</v>
      </c>
      <c r="I706" s="14">
        <f>H706*8/Settings!$B$28+Settings!$B$29</f>
        <v>6.02</v>
      </c>
      <c r="J706" s="14">
        <f t="shared" si="146"/>
        <v>5840.3922896554495</v>
      </c>
      <c r="K706" s="14">
        <f t="shared" si="136"/>
        <v>5840.3922896554495</v>
      </c>
      <c r="L706" s="14">
        <f>MOD(K706-Settings!$B$32,Settings!$B$33)</f>
        <v>80.392289655449531</v>
      </c>
      <c r="M706" s="14">
        <f>IF(L706&lt;Settings!$B$30,IF(Settings!$B$30-L706&gt;=I706,K706,K706+(Settings!$B$30-L706)+Settings!$B$31),K706+(Settings!$B$33-L706))</f>
        <v>5840.3922896554495</v>
      </c>
      <c r="N706" s="14">
        <f t="shared" si="137"/>
        <v>5846.41228965545</v>
      </c>
      <c r="O706" s="14">
        <f t="shared" si="138"/>
        <v>49.49215522306622</v>
      </c>
      <c r="P706" s="14">
        <f t="shared" si="139"/>
        <v>37.452155223065347</v>
      </c>
      <c r="Q706" s="14">
        <f t="shared" si="140"/>
        <v>1.9625687067473336</v>
      </c>
      <c r="R706" s="14">
        <f t="shared" si="141"/>
        <v>0</v>
      </c>
      <c r="S706" s="14">
        <f t="shared" si="142"/>
        <v>39.414723929812681</v>
      </c>
      <c r="T706" t="str">
        <f>IF(MOD(C706-Settings!$B$32,Settings!$B$33)&lt;Settings!$B$30,"Up","Down")</f>
        <v>Up</v>
      </c>
      <c r="U706" s="15">
        <f>IF(OR(I706&gt;Settings!$B$30,O706&gt;Settings!$B$37),0,1)</f>
        <v>1</v>
      </c>
      <c r="V706" s="15">
        <f>IF(AND(U706=1,O706&lt;=Settings!$B$36),1,0)</f>
        <v>1</v>
      </c>
    </row>
    <row r="707" spans="1:22" x14ac:dyDescent="0.25">
      <c r="A707">
        <v>6</v>
      </c>
      <c r="B707">
        <v>102</v>
      </c>
      <c r="C707" s="13">
        <f>Arrivals!F707</f>
        <v>5800.3699289481301</v>
      </c>
      <c r="D707" s="13">
        <f>Arrivals!J707</f>
        <v>16.947459059575834</v>
      </c>
      <c r="E707" s="14">
        <f t="shared" si="145"/>
        <v>5838.4297209487022</v>
      </c>
      <c r="F707" s="14">
        <f t="shared" si="134"/>
        <v>5838.4297209487022</v>
      </c>
      <c r="G707" s="14">
        <f t="shared" si="135"/>
        <v>5855.3771800082777</v>
      </c>
      <c r="H707" s="13">
        <f>Arrivals!L707</f>
        <v>75</v>
      </c>
      <c r="I707" s="14">
        <f>H707*8/Settings!$B$28+Settings!$B$29</f>
        <v>6.02</v>
      </c>
      <c r="J707" s="14">
        <f t="shared" si="146"/>
        <v>5846.41228965545</v>
      </c>
      <c r="K707" s="14">
        <f t="shared" si="136"/>
        <v>5855.3771800082777</v>
      </c>
      <c r="L707" s="14">
        <f>MOD(K707-Settings!$B$32,Settings!$B$33)</f>
        <v>95.377180008277719</v>
      </c>
      <c r="M707" s="14">
        <f>IF(L707&lt;Settings!$B$30,IF(Settings!$B$30-L707&gt;=I707,K707,K707+(Settings!$B$30-L707)+Settings!$B$31),K707+(Settings!$B$33-L707))</f>
        <v>5855.3771800082777</v>
      </c>
      <c r="N707" s="14">
        <f t="shared" si="137"/>
        <v>5861.3971800082782</v>
      </c>
      <c r="O707" s="14">
        <f t="shared" si="138"/>
        <v>61.027251060148046</v>
      </c>
      <c r="P707" s="14">
        <f t="shared" si="139"/>
        <v>38.059792000572088</v>
      </c>
      <c r="Q707" s="14">
        <f t="shared" si="140"/>
        <v>0</v>
      </c>
      <c r="R707" s="14">
        <f t="shared" si="141"/>
        <v>0</v>
      </c>
      <c r="S707" s="14">
        <f t="shared" si="142"/>
        <v>38.059792000572088</v>
      </c>
      <c r="T707" t="str">
        <f>IF(MOD(C707-Settings!$B$32,Settings!$B$33)&lt;Settings!$B$30,"Up","Down")</f>
        <v>Up</v>
      </c>
      <c r="U707" s="15">
        <f>IF(OR(I707&gt;Settings!$B$30,O707&gt;Settings!$B$37),0,1)</f>
        <v>1</v>
      </c>
      <c r="V707" s="15">
        <f>IF(AND(U707=1,O707&lt;=Settings!$B$36),1,0)</f>
        <v>1</v>
      </c>
    </row>
    <row r="708" spans="1:22" x14ac:dyDescent="0.25">
      <c r="A708">
        <v>6</v>
      </c>
      <c r="B708">
        <v>103</v>
      </c>
      <c r="C708" s="13">
        <f>Arrivals!F708</f>
        <v>5805.9656316108767</v>
      </c>
      <c r="D708" s="13">
        <f>Arrivals!J708</f>
        <v>0.77496268121363676</v>
      </c>
      <c r="E708" s="14">
        <f t="shared" si="145"/>
        <v>5855.3771800082777</v>
      </c>
      <c r="F708" s="14">
        <f t="shared" si="134"/>
        <v>5855.3771800082777</v>
      </c>
      <c r="G708" s="14">
        <f t="shared" si="135"/>
        <v>5856.1521426894915</v>
      </c>
      <c r="H708" s="13">
        <f>Arrivals!L708</f>
        <v>75</v>
      </c>
      <c r="I708" s="14">
        <f>H708*8/Settings!$B$28+Settings!$B$29</f>
        <v>6.02</v>
      </c>
      <c r="J708" s="14">
        <f t="shared" si="146"/>
        <v>5861.3971800082782</v>
      </c>
      <c r="K708" s="14">
        <f t="shared" si="136"/>
        <v>5861.3971800082782</v>
      </c>
      <c r="L708" s="14">
        <f>MOD(K708-Settings!$B$32,Settings!$B$33)</f>
        <v>101.39718000827816</v>
      </c>
      <c r="M708" s="14">
        <f>IF(L708&lt;Settings!$B$30,IF(Settings!$B$30-L708&gt;=I708,K708,K708+(Settings!$B$30-L708)+Settings!$B$31),K708+(Settings!$B$33-L708))</f>
        <v>5861.3971800082782</v>
      </c>
      <c r="N708" s="14">
        <f t="shared" si="137"/>
        <v>5867.4171800082786</v>
      </c>
      <c r="O708" s="14">
        <f t="shared" si="138"/>
        <v>61.451548397401893</v>
      </c>
      <c r="P708" s="14">
        <f t="shared" si="139"/>
        <v>49.41154839740102</v>
      </c>
      <c r="Q708" s="14">
        <f t="shared" si="140"/>
        <v>5.2450373187866717</v>
      </c>
      <c r="R708" s="14">
        <f t="shared" si="141"/>
        <v>0</v>
      </c>
      <c r="S708" s="14">
        <f t="shared" si="142"/>
        <v>54.656585716187692</v>
      </c>
      <c r="T708" t="str">
        <f>IF(MOD(C708-Settings!$B$32,Settings!$B$33)&lt;Settings!$B$30,"Up","Down")</f>
        <v>Up</v>
      </c>
      <c r="U708" s="15">
        <f>IF(OR(I708&gt;Settings!$B$30,O708&gt;Settings!$B$37),0,1)</f>
        <v>1</v>
      </c>
      <c r="V708" s="15">
        <f>IF(AND(U708=1,O708&lt;=Settings!$B$36),1,0)</f>
        <v>1</v>
      </c>
    </row>
    <row r="709" spans="1:22" x14ac:dyDescent="0.25">
      <c r="A709">
        <v>6</v>
      </c>
      <c r="B709">
        <v>104</v>
      </c>
      <c r="C709" s="13">
        <f>Arrivals!F709</f>
        <v>5857.7692262184892</v>
      </c>
      <c r="D709" s="13">
        <f>Arrivals!J709</f>
        <v>1.1921589175864666</v>
      </c>
      <c r="E709" s="14">
        <f t="shared" si="145"/>
        <v>5856.1521426894915</v>
      </c>
      <c r="F709" s="14">
        <f t="shared" si="134"/>
        <v>5857.7692262184892</v>
      </c>
      <c r="G709" s="14">
        <f t="shared" si="135"/>
        <v>5858.9613851360755</v>
      </c>
      <c r="H709" s="13">
        <f>Arrivals!L709</f>
        <v>75</v>
      </c>
      <c r="I709" s="14">
        <f>H709*8/Settings!$B$28+Settings!$B$29</f>
        <v>6.02</v>
      </c>
      <c r="J709" s="14">
        <f t="shared" si="146"/>
        <v>5867.4171800082786</v>
      </c>
      <c r="K709" s="14">
        <f t="shared" si="136"/>
        <v>5867.4171800082786</v>
      </c>
      <c r="L709" s="14">
        <f>MOD(K709-Settings!$B$32,Settings!$B$33)</f>
        <v>107.41718000827859</v>
      </c>
      <c r="M709" s="14">
        <f>IF(L709&lt;Settings!$B$30,IF(Settings!$B$30-L709&gt;=I709,K709,K709+(Settings!$B$30-L709)+Settings!$B$31),K709+(Settings!$B$33-L709))</f>
        <v>5867.4171800082786</v>
      </c>
      <c r="N709" s="14">
        <f t="shared" si="137"/>
        <v>5873.437180008279</v>
      </c>
      <c r="O709" s="14">
        <f t="shared" si="138"/>
        <v>15.667953789789863</v>
      </c>
      <c r="P709" s="14">
        <f t="shared" si="139"/>
        <v>0</v>
      </c>
      <c r="Q709" s="14">
        <f t="shared" si="140"/>
        <v>8.4557948722031142</v>
      </c>
      <c r="R709" s="14">
        <f t="shared" si="141"/>
        <v>0</v>
      </c>
      <c r="S709" s="14">
        <f t="shared" si="142"/>
        <v>8.4557948722031142</v>
      </c>
      <c r="T709" t="str">
        <f>IF(MOD(C709-Settings!$B$32,Settings!$B$33)&lt;Settings!$B$30,"Up","Down")</f>
        <v>Up</v>
      </c>
      <c r="U709" s="15">
        <f>IF(OR(I709&gt;Settings!$B$30,O709&gt;Settings!$B$37),0,1)</f>
        <v>1</v>
      </c>
      <c r="V709" s="15">
        <f>IF(AND(U709=1,O709&lt;=Settings!$B$36),1,0)</f>
        <v>1</v>
      </c>
    </row>
    <row r="710" spans="1:22" x14ac:dyDescent="0.25">
      <c r="A710">
        <v>6</v>
      </c>
      <c r="B710">
        <v>105</v>
      </c>
      <c r="C710" s="13">
        <f>Arrivals!F710</f>
        <v>5858.1919380293839</v>
      </c>
      <c r="D710" s="13">
        <f>Arrivals!J710</f>
        <v>7.3335531190623815</v>
      </c>
      <c r="E710" s="14">
        <f t="shared" si="145"/>
        <v>5858.9613851360755</v>
      </c>
      <c r="F710" s="14">
        <f t="shared" ref="F710:F773" si="147">MAX(C710,E710)</f>
        <v>5858.9613851360755</v>
      </c>
      <c r="G710" s="14">
        <f t="shared" ref="G710:G773" si="148">F710+D710</f>
        <v>5866.2949382551378</v>
      </c>
      <c r="H710" s="13">
        <f>Arrivals!L710</f>
        <v>75</v>
      </c>
      <c r="I710" s="14">
        <f>H710*8/Settings!$B$28+Settings!$B$29</f>
        <v>6.02</v>
      </c>
      <c r="J710" s="14">
        <f t="shared" si="146"/>
        <v>5873.437180008279</v>
      </c>
      <c r="K710" s="14">
        <f t="shared" ref="K710:K773" si="149">MAX(G710,J710)</f>
        <v>5873.437180008279</v>
      </c>
      <c r="L710" s="14">
        <f>MOD(K710-Settings!$B$32,Settings!$B$33)</f>
        <v>113.43718000827903</v>
      </c>
      <c r="M710" s="14">
        <f>IF(L710&lt;Settings!$B$30,IF(Settings!$B$30-L710&gt;=I710,K710,K710+(Settings!$B$30-L710)+Settings!$B$31),K710+(Settings!$B$33-L710))</f>
        <v>5873.437180008279</v>
      </c>
      <c r="N710" s="14">
        <f t="shared" ref="N710:N773" si="150">M710+I710</f>
        <v>5879.4571800082795</v>
      </c>
      <c r="O710" s="14">
        <f t="shared" ref="O710:O773" si="151">N710-C710</f>
        <v>21.265241978895574</v>
      </c>
      <c r="P710" s="14">
        <f t="shared" ref="P710:P773" si="152">F710-C710</f>
        <v>0.76944710669158667</v>
      </c>
      <c r="Q710" s="14">
        <f t="shared" ref="Q710:Q773" si="153">K710-G710</f>
        <v>7.1422417531412066</v>
      </c>
      <c r="R710" s="14">
        <f t="shared" ref="R710:R773" si="154">M710-K710</f>
        <v>0</v>
      </c>
      <c r="S710" s="14">
        <f t="shared" ref="S710:S773" si="155">P710+Q710+R710</f>
        <v>7.9116888598327932</v>
      </c>
      <c r="T710" t="str">
        <f>IF(MOD(C710-Settings!$B$32,Settings!$B$33)&lt;Settings!$B$30,"Up","Down")</f>
        <v>Up</v>
      </c>
      <c r="U710" s="15">
        <f>IF(OR(I710&gt;Settings!$B$30,O710&gt;Settings!$B$37),0,1)</f>
        <v>1</v>
      </c>
      <c r="V710" s="15">
        <f>IF(AND(U710=1,O710&lt;=Settings!$B$36),1,0)</f>
        <v>1</v>
      </c>
    </row>
    <row r="711" spans="1:22" x14ac:dyDescent="0.25">
      <c r="A711">
        <v>6</v>
      </c>
      <c r="B711">
        <v>106</v>
      </c>
      <c r="C711" s="13">
        <f>Arrivals!F711</f>
        <v>6151.724738959364</v>
      </c>
      <c r="D711" s="13">
        <f>Arrivals!J711</f>
        <v>2.8310308502592814</v>
      </c>
      <c r="E711" s="14">
        <f t="shared" si="145"/>
        <v>5866.2949382551378</v>
      </c>
      <c r="F711" s="14">
        <f t="shared" si="147"/>
        <v>6151.724738959364</v>
      </c>
      <c r="G711" s="14">
        <f t="shared" si="148"/>
        <v>6154.5557698096236</v>
      </c>
      <c r="H711" s="13">
        <f>Arrivals!L711</f>
        <v>75</v>
      </c>
      <c r="I711" s="14">
        <f>H711*8/Settings!$B$28+Settings!$B$29</f>
        <v>6.02</v>
      </c>
      <c r="J711" s="14">
        <f t="shared" si="146"/>
        <v>5879.4571800082795</v>
      </c>
      <c r="K711" s="14">
        <f t="shared" si="149"/>
        <v>6154.5557698096236</v>
      </c>
      <c r="L711" s="14">
        <f>MOD(K711-Settings!$B$32,Settings!$B$33)</f>
        <v>394.5557698096236</v>
      </c>
      <c r="M711" s="14">
        <f>IF(L711&lt;Settings!$B$30,IF(Settings!$B$30-L711&gt;=I711,K711,K711+(Settings!$B$30-L711)+Settings!$B$31),K711+(Settings!$B$33-L711))</f>
        <v>6154.5557698096236</v>
      </c>
      <c r="N711" s="14">
        <f t="shared" si="150"/>
        <v>6160.575769809624</v>
      </c>
      <c r="O711" s="14">
        <f t="shared" si="151"/>
        <v>8.851030850260031</v>
      </c>
      <c r="P711" s="14">
        <f t="shared" si="152"/>
        <v>0</v>
      </c>
      <c r="Q711" s="14">
        <f t="shared" si="153"/>
        <v>0</v>
      </c>
      <c r="R711" s="14">
        <f t="shared" si="154"/>
        <v>0</v>
      </c>
      <c r="S711" s="14">
        <f t="shared" si="155"/>
        <v>0</v>
      </c>
      <c r="T711" t="str">
        <f>IF(MOD(C711-Settings!$B$32,Settings!$B$33)&lt;Settings!$B$30,"Up","Down")</f>
        <v>Up</v>
      </c>
      <c r="U711" s="15">
        <f>IF(OR(I711&gt;Settings!$B$30,O711&gt;Settings!$B$37),0,1)</f>
        <v>1</v>
      </c>
      <c r="V711" s="15">
        <f>IF(AND(U711=1,O711&lt;=Settings!$B$36),1,0)</f>
        <v>1</v>
      </c>
    </row>
    <row r="712" spans="1:22" x14ac:dyDescent="0.25">
      <c r="A712">
        <v>6</v>
      </c>
      <c r="B712">
        <v>107</v>
      </c>
      <c r="C712" s="13">
        <f>Arrivals!F712</f>
        <v>6272.7411958391403</v>
      </c>
      <c r="D712" s="13">
        <f>Arrivals!J712</f>
        <v>1.0547194948598904</v>
      </c>
      <c r="E712" s="14">
        <f t="shared" si="145"/>
        <v>6154.5557698096236</v>
      </c>
      <c r="F712" s="14">
        <f t="shared" si="147"/>
        <v>6272.7411958391403</v>
      </c>
      <c r="G712" s="14">
        <f t="shared" si="148"/>
        <v>6273.7959153339998</v>
      </c>
      <c r="H712" s="13">
        <f>Arrivals!L712</f>
        <v>75</v>
      </c>
      <c r="I712" s="14">
        <f>H712*8/Settings!$B$28+Settings!$B$29</f>
        <v>6.02</v>
      </c>
      <c r="J712" s="14">
        <f t="shared" si="146"/>
        <v>6160.575769809624</v>
      </c>
      <c r="K712" s="14">
        <f t="shared" si="149"/>
        <v>6273.7959153339998</v>
      </c>
      <c r="L712" s="14">
        <f>MOD(K712-Settings!$B$32,Settings!$B$33)</f>
        <v>513.7959153339998</v>
      </c>
      <c r="M712" s="14">
        <f>IF(L712&lt;Settings!$B$30,IF(Settings!$B$30-L712&gt;=I712,K712,K712+(Settings!$B$30-L712)+Settings!$B$31),K712+(Settings!$B$33-L712))</f>
        <v>6273.7959153339998</v>
      </c>
      <c r="N712" s="14">
        <f t="shared" si="150"/>
        <v>6279.8159153340002</v>
      </c>
      <c r="O712" s="14">
        <f t="shared" si="151"/>
        <v>7.0747194948598917</v>
      </c>
      <c r="P712" s="14">
        <f t="shared" si="152"/>
        <v>0</v>
      </c>
      <c r="Q712" s="14">
        <f t="shared" si="153"/>
        <v>0</v>
      </c>
      <c r="R712" s="14">
        <f t="shared" si="154"/>
        <v>0</v>
      </c>
      <c r="S712" s="14">
        <f t="shared" si="155"/>
        <v>0</v>
      </c>
      <c r="T712" t="str">
        <f>IF(MOD(C712-Settings!$B$32,Settings!$B$33)&lt;Settings!$B$30,"Up","Down")</f>
        <v>Up</v>
      </c>
      <c r="U712" s="15">
        <f>IF(OR(I712&gt;Settings!$B$30,O712&gt;Settings!$B$37),0,1)</f>
        <v>1</v>
      </c>
      <c r="V712" s="15">
        <f>IF(AND(U712=1,O712&lt;=Settings!$B$36),1,0)</f>
        <v>1</v>
      </c>
    </row>
    <row r="713" spans="1:22" x14ac:dyDescent="0.25">
      <c r="A713">
        <v>6</v>
      </c>
      <c r="B713">
        <v>108</v>
      </c>
      <c r="C713" s="13">
        <f>Arrivals!F713</f>
        <v>6332.2143260685443</v>
      </c>
      <c r="D713" s="13">
        <f>Arrivals!J713</f>
        <v>2.1564424906921174</v>
      </c>
      <c r="E713" s="14">
        <f t="shared" si="145"/>
        <v>6273.7959153339998</v>
      </c>
      <c r="F713" s="14">
        <f t="shared" si="147"/>
        <v>6332.2143260685443</v>
      </c>
      <c r="G713" s="14">
        <f t="shared" si="148"/>
        <v>6334.3707685592362</v>
      </c>
      <c r="H713" s="13">
        <f>Arrivals!L713</f>
        <v>75</v>
      </c>
      <c r="I713" s="14">
        <f>H713*8/Settings!$B$28+Settings!$B$29</f>
        <v>6.02</v>
      </c>
      <c r="J713" s="14">
        <f t="shared" si="146"/>
        <v>6279.8159153340002</v>
      </c>
      <c r="K713" s="14">
        <f t="shared" si="149"/>
        <v>6334.3707685592362</v>
      </c>
      <c r="L713" s="14">
        <f>MOD(K713-Settings!$B$32,Settings!$B$33)</f>
        <v>574.37076855923624</v>
      </c>
      <c r="M713" s="14">
        <f>IF(L713&lt;Settings!$B$30,IF(Settings!$B$30-L713&gt;=I713,K713,K713+(Settings!$B$30-L713)+Settings!$B$31),K713+(Settings!$B$33-L713))</f>
        <v>6334.3707685592362</v>
      </c>
      <c r="N713" s="14">
        <f t="shared" si="150"/>
        <v>6340.3907685592367</v>
      </c>
      <c r="O713" s="14">
        <f t="shared" si="151"/>
        <v>8.1764424906923523</v>
      </c>
      <c r="P713" s="14">
        <f t="shared" si="152"/>
        <v>0</v>
      </c>
      <c r="Q713" s="14">
        <f t="shared" si="153"/>
        <v>0</v>
      </c>
      <c r="R713" s="14">
        <f t="shared" si="154"/>
        <v>0</v>
      </c>
      <c r="S713" s="14">
        <f t="shared" si="155"/>
        <v>0</v>
      </c>
      <c r="T713" t="str">
        <f>IF(MOD(C713-Settings!$B$32,Settings!$B$33)&lt;Settings!$B$30,"Up","Down")</f>
        <v>Up</v>
      </c>
      <c r="U713" s="15">
        <f>IF(OR(I713&gt;Settings!$B$30,O713&gt;Settings!$B$37),0,1)</f>
        <v>1</v>
      </c>
      <c r="V713" s="15">
        <f>IF(AND(U713=1,O713&lt;=Settings!$B$36),1,0)</f>
        <v>1</v>
      </c>
    </row>
    <row r="714" spans="1:22" x14ac:dyDescent="0.25">
      <c r="A714">
        <v>6</v>
      </c>
      <c r="B714">
        <v>109</v>
      </c>
      <c r="C714" s="13">
        <f>Arrivals!F714</f>
        <v>6375.9612097386835</v>
      </c>
      <c r="D714" s="13">
        <f>Arrivals!J714</f>
        <v>7.1987744266091642</v>
      </c>
      <c r="E714" s="14">
        <f t="shared" si="145"/>
        <v>6334.3707685592362</v>
      </c>
      <c r="F714" s="14">
        <f t="shared" si="147"/>
        <v>6375.9612097386835</v>
      </c>
      <c r="G714" s="14">
        <f t="shared" si="148"/>
        <v>6383.1599841652924</v>
      </c>
      <c r="H714" s="13">
        <f>Arrivals!L714</f>
        <v>75</v>
      </c>
      <c r="I714" s="14">
        <f>H714*8/Settings!$B$28+Settings!$B$29</f>
        <v>6.02</v>
      </c>
      <c r="J714" s="14">
        <f t="shared" si="146"/>
        <v>6340.3907685592367</v>
      </c>
      <c r="K714" s="14">
        <f t="shared" si="149"/>
        <v>6383.1599841652924</v>
      </c>
      <c r="L714" s="14">
        <f>MOD(K714-Settings!$B$32,Settings!$B$33)</f>
        <v>623.15998416529237</v>
      </c>
      <c r="M714" s="14">
        <f>IF(L714&lt;Settings!$B$30,IF(Settings!$B$30-L714&gt;=I714,K714,K714+(Settings!$B$30-L714)+Settings!$B$31),K714+(Settings!$B$33-L714))</f>
        <v>6480</v>
      </c>
      <c r="N714" s="14">
        <f t="shared" si="150"/>
        <v>6486.02</v>
      </c>
      <c r="O714" s="14">
        <f t="shared" si="151"/>
        <v>110.05879026131697</v>
      </c>
      <c r="P714" s="14">
        <f t="shared" si="152"/>
        <v>0</v>
      </c>
      <c r="Q714" s="14">
        <f t="shared" si="153"/>
        <v>0</v>
      </c>
      <c r="R714" s="14">
        <f t="shared" si="154"/>
        <v>96.840015834707629</v>
      </c>
      <c r="S714" s="14">
        <f t="shared" si="155"/>
        <v>96.840015834707629</v>
      </c>
      <c r="T714" t="str">
        <f>IF(MOD(C714-Settings!$B$32,Settings!$B$33)&lt;Settings!$B$30,"Up","Down")</f>
        <v>Down</v>
      </c>
      <c r="U714" s="15">
        <f>IF(OR(I714&gt;Settings!$B$30,O714&gt;Settings!$B$37),0,1)</f>
        <v>1</v>
      </c>
      <c r="V714" s="15">
        <f>IF(AND(U714=1,O714&lt;=Settings!$B$36),1,0)</f>
        <v>1</v>
      </c>
    </row>
    <row r="715" spans="1:22" x14ac:dyDescent="0.25">
      <c r="A715">
        <v>6</v>
      </c>
      <c r="B715">
        <v>110</v>
      </c>
      <c r="C715" s="13">
        <f>Arrivals!F715</f>
        <v>6404.8582082850453</v>
      </c>
      <c r="D715" s="13">
        <f>Arrivals!J715</f>
        <v>2.3922335859232948</v>
      </c>
      <c r="E715" s="14">
        <f t="shared" si="145"/>
        <v>6383.1599841652924</v>
      </c>
      <c r="F715" s="14">
        <f t="shared" si="147"/>
        <v>6404.8582082850453</v>
      </c>
      <c r="G715" s="14">
        <f t="shared" si="148"/>
        <v>6407.2504418709686</v>
      </c>
      <c r="H715" s="13">
        <f>Arrivals!L715</f>
        <v>75</v>
      </c>
      <c r="I715" s="14">
        <f>H715*8/Settings!$B$28+Settings!$B$29</f>
        <v>6.02</v>
      </c>
      <c r="J715" s="14">
        <f t="shared" si="146"/>
        <v>6486.02</v>
      </c>
      <c r="K715" s="14">
        <f t="shared" si="149"/>
        <v>6486.02</v>
      </c>
      <c r="L715" s="14">
        <f>MOD(K715-Settings!$B$32,Settings!$B$33)</f>
        <v>6.0200000000004366</v>
      </c>
      <c r="M715" s="14">
        <f>IF(L715&lt;Settings!$B$30,IF(Settings!$B$30-L715&gt;=I715,K715,K715+(Settings!$B$30-L715)+Settings!$B$31),K715+(Settings!$B$33-L715))</f>
        <v>6486.02</v>
      </c>
      <c r="N715" s="14">
        <f t="shared" si="150"/>
        <v>6492.0400000000009</v>
      </c>
      <c r="O715" s="14">
        <f t="shared" si="151"/>
        <v>87.18179171495558</v>
      </c>
      <c r="P715" s="14">
        <f t="shared" si="152"/>
        <v>0</v>
      </c>
      <c r="Q715" s="14">
        <f t="shared" si="153"/>
        <v>78.769558129031793</v>
      </c>
      <c r="R715" s="14">
        <f t="shared" si="154"/>
        <v>0</v>
      </c>
      <c r="S715" s="14">
        <f t="shared" si="155"/>
        <v>78.769558129031793</v>
      </c>
      <c r="T715" t="str">
        <f>IF(MOD(C715-Settings!$B$32,Settings!$B$33)&lt;Settings!$B$30,"Up","Down")</f>
        <v>Down</v>
      </c>
      <c r="U715" s="15">
        <f>IF(OR(I715&gt;Settings!$B$30,O715&gt;Settings!$B$37),0,1)</f>
        <v>1</v>
      </c>
      <c r="V715" s="15">
        <f>IF(AND(U715=1,O715&lt;=Settings!$B$36),1,0)</f>
        <v>1</v>
      </c>
    </row>
    <row r="716" spans="1:22" x14ac:dyDescent="0.25">
      <c r="A716">
        <v>6</v>
      </c>
      <c r="B716">
        <v>111</v>
      </c>
      <c r="C716" s="13">
        <f>Arrivals!F716</f>
        <v>6547.2763540213709</v>
      </c>
      <c r="D716" s="13">
        <f>Arrivals!J716</f>
        <v>13.808917404319253</v>
      </c>
      <c r="E716" s="14">
        <f t="shared" si="145"/>
        <v>6407.2504418709686</v>
      </c>
      <c r="F716" s="14">
        <f t="shared" si="147"/>
        <v>6547.2763540213709</v>
      </c>
      <c r="G716" s="14">
        <f t="shared" si="148"/>
        <v>6561.0852714256898</v>
      </c>
      <c r="H716" s="13">
        <f>Arrivals!L716</f>
        <v>75</v>
      </c>
      <c r="I716" s="14">
        <f>H716*8/Settings!$B$28+Settings!$B$29</f>
        <v>6.02</v>
      </c>
      <c r="J716" s="14">
        <f t="shared" si="146"/>
        <v>6492.0400000000009</v>
      </c>
      <c r="K716" s="14">
        <f t="shared" si="149"/>
        <v>6561.0852714256898</v>
      </c>
      <c r="L716" s="14">
        <f>MOD(K716-Settings!$B$32,Settings!$B$33)</f>
        <v>81.085271425689825</v>
      </c>
      <c r="M716" s="14">
        <f>IF(L716&lt;Settings!$B$30,IF(Settings!$B$30-L716&gt;=I716,K716,K716+(Settings!$B$30-L716)+Settings!$B$31),K716+(Settings!$B$33-L716))</f>
        <v>6561.0852714256898</v>
      </c>
      <c r="N716" s="14">
        <f t="shared" si="150"/>
        <v>6567.1052714256903</v>
      </c>
      <c r="O716" s="14">
        <f t="shared" si="151"/>
        <v>19.828917404319327</v>
      </c>
      <c r="P716" s="14">
        <f t="shared" si="152"/>
        <v>0</v>
      </c>
      <c r="Q716" s="14">
        <f t="shared" si="153"/>
        <v>0</v>
      </c>
      <c r="R716" s="14">
        <f t="shared" si="154"/>
        <v>0</v>
      </c>
      <c r="S716" s="14">
        <f t="shared" si="155"/>
        <v>0</v>
      </c>
      <c r="T716" t="str">
        <f>IF(MOD(C716-Settings!$B$32,Settings!$B$33)&lt;Settings!$B$30,"Up","Down")</f>
        <v>Up</v>
      </c>
      <c r="U716" s="15">
        <f>IF(OR(I716&gt;Settings!$B$30,O716&gt;Settings!$B$37),0,1)</f>
        <v>1</v>
      </c>
      <c r="V716" s="15">
        <f>IF(AND(U716=1,O716&lt;=Settings!$B$36),1,0)</f>
        <v>1</v>
      </c>
    </row>
    <row r="717" spans="1:22" x14ac:dyDescent="0.25">
      <c r="A717">
        <v>6</v>
      </c>
      <c r="B717">
        <v>112</v>
      </c>
      <c r="C717" s="13">
        <f>Arrivals!F717</f>
        <v>6598.0988948579834</v>
      </c>
      <c r="D717" s="13">
        <f>Arrivals!J717</f>
        <v>3.2775331294959829</v>
      </c>
      <c r="E717" s="14">
        <f t="shared" si="145"/>
        <v>6561.0852714256898</v>
      </c>
      <c r="F717" s="14">
        <f t="shared" si="147"/>
        <v>6598.0988948579834</v>
      </c>
      <c r="G717" s="14">
        <f t="shared" si="148"/>
        <v>6601.3764279874795</v>
      </c>
      <c r="H717" s="13">
        <f>Arrivals!L717</f>
        <v>75</v>
      </c>
      <c r="I717" s="14">
        <f>H717*8/Settings!$B$28+Settings!$B$29</f>
        <v>6.02</v>
      </c>
      <c r="J717" s="14">
        <f t="shared" si="146"/>
        <v>6567.1052714256903</v>
      </c>
      <c r="K717" s="14">
        <f t="shared" si="149"/>
        <v>6601.3764279874795</v>
      </c>
      <c r="L717" s="14">
        <f>MOD(K717-Settings!$B$32,Settings!$B$33)</f>
        <v>121.37642798747947</v>
      </c>
      <c r="M717" s="14">
        <f>IF(L717&lt;Settings!$B$30,IF(Settings!$B$30-L717&gt;=I717,K717,K717+(Settings!$B$30-L717)+Settings!$B$31),K717+(Settings!$B$33-L717))</f>
        <v>6601.3764279874795</v>
      </c>
      <c r="N717" s="14">
        <f t="shared" si="150"/>
        <v>6607.3964279874799</v>
      </c>
      <c r="O717" s="14">
        <f t="shared" si="151"/>
        <v>9.2975331294965144</v>
      </c>
      <c r="P717" s="14">
        <f t="shared" si="152"/>
        <v>0</v>
      </c>
      <c r="Q717" s="14">
        <f t="shared" si="153"/>
        <v>0</v>
      </c>
      <c r="R717" s="14">
        <f t="shared" si="154"/>
        <v>0</v>
      </c>
      <c r="S717" s="14">
        <f t="shared" si="155"/>
        <v>0</v>
      </c>
      <c r="T717" t="str">
        <f>IF(MOD(C717-Settings!$B$32,Settings!$B$33)&lt;Settings!$B$30,"Up","Down")</f>
        <v>Up</v>
      </c>
      <c r="U717" s="15">
        <f>IF(OR(I717&gt;Settings!$B$30,O717&gt;Settings!$B$37),0,1)</f>
        <v>1</v>
      </c>
      <c r="V717" s="15">
        <f>IF(AND(U717=1,O717&lt;=Settings!$B$36),1,0)</f>
        <v>1</v>
      </c>
    </row>
    <row r="718" spans="1:22" x14ac:dyDescent="0.25">
      <c r="A718">
        <v>6</v>
      </c>
      <c r="B718">
        <v>113</v>
      </c>
      <c r="C718" s="13">
        <f>Arrivals!F718</f>
        <v>6608.5103983401868</v>
      </c>
      <c r="D718" s="13">
        <f>Arrivals!J718</f>
        <v>35.406792958248133</v>
      </c>
      <c r="E718" s="14">
        <f t="shared" si="145"/>
        <v>6601.3764279874795</v>
      </c>
      <c r="F718" s="14">
        <f t="shared" si="147"/>
        <v>6608.5103983401868</v>
      </c>
      <c r="G718" s="14">
        <f t="shared" si="148"/>
        <v>6643.9171912984348</v>
      </c>
      <c r="H718" s="13">
        <f>Arrivals!L718</f>
        <v>75</v>
      </c>
      <c r="I718" s="14">
        <f>H718*8/Settings!$B$28+Settings!$B$29</f>
        <v>6.02</v>
      </c>
      <c r="J718" s="14">
        <f t="shared" si="146"/>
        <v>6607.3964279874799</v>
      </c>
      <c r="K718" s="14">
        <f t="shared" si="149"/>
        <v>6643.9171912984348</v>
      </c>
      <c r="L718" s="14">
        <f>MOD(K718-Settings!$B$32,Settings!$B$33)</f>
        <v>163.91719129843477</v>
      </c>
      <c r="M718" s="14">
        <f>IF(L718&lt;Settings!$B$30,IF(Settings!$B$30-L718&gt;=I718,K718,K718+(Settings!$B$30-L718)+Settings!$B$31),K718+(Settings!$B$33-L718))</f>
        <v>6643.9171912984348</v>
      </c>
      <c r="N718" s="14">
        <f t="shared" si="150"/>
        <v>6649.9371912984352</v>
      </c>
      <c r="O718" s="14">
        <f t="shared" si="151"/>
        <v>41.42679295824837</v>
      </c>
      <c r="P718" s="14">
        <f t="shared" si="152"/>
        <v>0</v>
      </c>
      <c r="Q718" s="14">
        <f t="shared" si="153"/>
        <v>0</v>
      </c>
      <c r="R718" s="14">
        <f t="shared" si="154"/>
        <v>0</v>
      </c>
      <c r="S718" s="14">
        <f t="shared" si="155"/>
        <v>0</v>
      </c>
      <c r="T718" t="str">
        <f>IF(MOD(C718-Settings!$B$32,Settings!$B$33)&lt;Settings!$B$30,"Up","Down")</f>
        <v>Up</v>
      </c>
      <c r="U718" s="15">
        <f>IF(OR(I718&gt;Settings!$B$30,O718&gt;Settings!$B$37),0,1)</f>
        <v>1</v>
      </c>
      <c r="V718" s="15">
        <f>IF(AND(U718=1,O718&lt;=Settings!$B$36),1,0)</f>
        <v>1</v>
      </c>
    </row>
    <row r="719" spans="1:22" x14ac:dyDescent="0.25">
      <c r="A719">
        <v>6</v>
      </c>
      <c r="B719">
        <v>114</v>
      </c>
      <c r="C719" s="13">
        <f>Arrivals!F719</f>
        <v>6641.2876574213378</v>
      </c>
      <c r="D719" s="13">
        <f>Arrivals!J719</f>
        <v>20.873644753817537</v>
      </c>
      <c r="E719" s="14">
        <f t="shared" si="145"/>
        <v>6643.9171912984348</v>
      </c>
      <c r="F719" s="14">
        <f t="shared" si="147"/>
        <v>6643.9171912984348</v>
      </c>
      <c r="G719" s="14">
        <f t="shared" si="148"/>
        <v>6664.7908360522524</v>
      </c>
      <c r="H719" s="13">
        <f>Arrivals!L719</f>
        <v>75</v>
      </c>
      <c r="I719" s="14">
        <f>H719*8/Settings!$B$28+Settings!$B$29</f>
        <v>6.02</v>
      </c>
      <c r="J719" s="14">
        <f t="shared" si="146"/>
        <v>6649.9371912984352</v>
      </c>
      <c r="K719" s="14">
        <f t="shared" si="149"/>
        <v>6664.7908360522524</v>
      </c>
      <c r="L719" s="14">
        <f>MOD(K719-Settings!$B$32,Settings!$B$33)</f>
        <v>184.79083605225242</v>
      </c>
      <c r="M719" s="14">
        <f>IF(L719&lt;Settings!$B$30,IF(Settings!$B$30-L719&gt;=I719,K719,K719+(Settings!$B$30-L719)+Settings!$B$31),K719+(Settings!$B$33-L719))</f>
        <v>6664.7908360522524</v>
      </c>
      <c r="N719" s="14">
        <f t="shared" si="150"/>
        <v>6670.8108360522529</v>
      </c>
      <c r="O719" s="14">
        <f t="shared" si="151"/>
        <v>29.523178630915027</v>
      </c>
      <c r="P719" s="14">
        <f t="shared" si="152"/>
        <v>2.6295338770969465</v>
      </c>
      <c r="Q719" s="14">
        <f t="shared" si="153"/>
        <v>0</v>
      </c>
      <c r="R719" s="14">
        <f t="shared" si="154"/>
        <v>0</v>
      </c>
      <c r="S719" s="14">
        <f t="shared" si="155"/>
        <v>2.6295338770969465</v>
      </c>
      <c r="T719" t="str">
        <f>IF(MOD(C719-Settings!$B$32,Settings!$B$33)&lt;Settings!$B$30,"Up","Down")</f>
        <v>Up</v>
      </c>
      <c r="U719" s="15">
        <f>IF(OR(I719&gt;Settings!$B$30,O719&gt;Settings!$B$37),0,1)</f>
        <v>1</v>
      </c>
      <c r="V719" s="15">
        <f>IF(AND(U719=1,O719&lt;=Settings!$B$36),1,0)</f>
        <v>1</v>
      </c>
    </row>
    <row r="720" spans="1:22" x14ac:dyDescent="0.25">
      <c r="A720">
        <v>6</v>
      </c>
      <c r="B720">
        <v>115</v>
      </c>
      <c r="C720" s="13">
        <f>Arrivals!F720</f>
        <v>6650.3196124715359</v>
      </c>
      <c r="D720" s="13">
        <f>Arrivals!J720</f>
        <v>7.5259957613158477</v>
      </c>
      <c r="E720" s="14">
        <f t="shared" si="145"/>
        <v>6664.7908360522524</v>
      </c>
      <c r="F720" s="14">
        <f t="shared" si="147"/>
        <v>6664.7908360522524</v>
      </c>
      <c r="G720" s="14">
        <f t="shared" si="148"/>
        <v>6672.3168318135686</v>
      </c>
      <c r="H720" s="13">
        <f>Arrivals!L720</f>
        <v>75</v>
      </c>
      <c r="I720" s="14">
        <f>H720*8/Settings!$B$28+Settings!$B$29</f>
        <v>6.02</v>
      </c>
      <c r="J720" s="14">
        <f t="shared" si="146"/>
        <v>6670.8108360522529</v>
      </c>
      <c r="K720" s="14">
        <f t="shared" si="149"/>
        <v>6672.3168318135686</v>
      </c>
      <c r="L720" s="14">
        <f>MOD(K720-Settings!$B$32,Settings!$B$33)</f>
        <v>192.31683181356857</v>
      </c>
      <c r="M720" s="14">
        <f>IF(L720&lt;Settings!$B$30,IF(Settings!$B$30-L720&gt;=I720,K720,K720+(Settings!$B$30-L720)+Settings!$B$31),K720+(Settings!$B$33-L720))</f>
        <v>6672.3168318135686</v>
      </c>
      <c r="N720" s="14">
        <f t="shared" si="150"/>
        <v>6678.336831813569</v>
      </c>
      <c r="O720" s="14">
        <f t="shared" si="151"/>
        <v>28.017219342033059</v>
      </c>
      <c r="P720" s="14">
        <f t="shared" si="152"/>
        <v>14.471223580716469</v>
      </c>
      <c r="Q720" s="14">
        <f t="shared" si="153"/>
        <v>0</v>
      </c>
      <c r="R720" s="14">
        <f t="shared" si="154"/>
        <v>0</v>
      </c>
      <c r="S720" s="14">
        <f t="shared" si="155"/>
        <v>14.471223580716469</v>
      </c>
      <c r="T720" t="str">
        <f>IF(MOD(C720-Settings!$B$32,Settings!$B$33)&lt;Settings!$B$30,"Up","Down")</f>
        <v>Up</v>
      </c>
      <c r="U720" s="15">
        <f>IF(OR(I720&gt;Settings!$B$30,O720&gt;Settings!$B$37),0,1)</f>
        <v>1</v>
      </c>
      <c r="V720" s="15">
        <f>IF(AND(U720=1,O720&lt;=Settings!$B$36),1,0)</f>
        <v>1</v>
      </c>
    </row>
    <row r="721" spans="1:22" x14ac:dyDescent="0.25">
      <c r="A721">
        <v>6</v>
      </c>
      <c r="B721">
        <v>116</v>
      </c>
      <c r="C721" s="13">
        <f>Arrivals!F721</f>
        <v>6742.0764291059368</v>
      </c>
      <c r="D721" s="13">
        <f>Arrivals!J721</f>
        <v>4.7794946152933271</v>
      </c>
      <c r="E721" s="14">
        <f t="shared" si="145"/>
        <v>6672.3168318135686</v>
      </c>
      <c r="F721" s="14">
        <f t="shared" si="147"/>
        <v>6742.0764291059368</v>
      </c>
      <c r="G721" s="14">
        <f t="shared" si="148"/>
        <v>6746.8559237212303</v>
      </c>
      <c r="H721" s="13">
        <f>Arrivals!L721</f>
        <v>75</v>
      </c>
      <c r="I721" s="14">
        <f>H721*8/Settings!$B$28+Settings!$B$29</f>
        <v>6.02</v>
      </c>
      <c r="J721" s="14">
        <f t="shared" si="146"/>
        <v>6678.336831813569</v>
      </c>
      <c r="K721" s="14">
        <f t="shared" si="149"/>
        <v>6746.8559237212303</v>
      </c>
      <c r="L721" s="14">
        <f>MOD(K721-Settings!$B$32,Settings!$B$33)</f>
        <v>266.85592372123028</v>
      </c>
      <c r="M721" s="14">
        <f>IF(L721&lt;Settings!$B$30,IF(Settings!$B$30-L721&gt;=I721,K721,K721+(Settings!$B$30-L721)+Settings!$B$31),K721+(Settings!$B$33-L721))</f>
        <v>6746.8559237212303</v>
      </c>
      <c r="N721" s="14">
        <f t="shared" si="150"/>
        <v>6752.8759237212307</v>
      </c>
      <c r="O721" s="14">
        <f t="shared" si="151"/>
        <v>10.799494615293952</v>
      </c>
      <c r="P721" s="14">
        <f t="shared" si="152"/>
        <v>0</v>
      </c>
      <c r="Q721" s="14">
        <f t="shared" si="153"/>
        <v>0</v>
      </c>
      <c r="R721" s="14">
        <f t="shared" si="154"/>
        <v>0</v>
      </c>
      <c r="S721" s="14">
        <f t="shared" si="155"/>
        <v>0</v>
      </c>
      <c r="T721" t="str">
        <f>IF(MOD(C721-Settings!$B$32,Settings!$B$33)&lt;Settings!$B$30,"Up","Down")</f>
        <v>Up</v>
      </c>
      <c r="U721" s="15">
        <f>IF(OR(I721&gt;Settings!$B$30,O721&gt;Settings!$B$37),0,1)</f>
        <v>1</v>
      </c>
      <c r="V721" s="15">
        <f>IF(AND(U721=1,O721&lt;=Settings!$B$36),1,0)</f>
        <v>1</v>
      </c>
    </row>
    <row r="722" spans="1:22" x14ac:dyDescent="0.25">
      <c r="A722">
        <v>6</v>
      </c>
      <c r="B722">
        <v>117</v>
      </c>
      <c r="C722" s="13">
        <f>Arrivals!F722</f>
        <v>6746.0960443557524</v>
      </c>
      <c r="D722" s="13">
        <f>Arrivals!J722</f>
        <v>13.061764698124824</v>
      </c>
      <c r="E722" s="14">
        <f t="shared" si="145"/>
        <v>6746.8559237212303</v>
      </c>
      <c r="F722" s="14">
        <f t="shared" si="147"/>
        <v>6746.8559237212303</v>
      </c>
      <c r="G722" s="14">
        <f t="shared" si="148"/>
        <v>6759.9176884193548</v>
      </c>
      <c r="H722" s="13">
        <f>Arrivals!L722</f>
        <v>75</v>
      </c>
      <c r="I722" s="14">
        <f>H722*8/Settings!$B$28+Settings!$B$29</f>
        <v>6.02</v>
      </c>
      <c r="J722" s="14">
        <f t="shared" si="146"/>
        <v>6752.8759237212307</v>
      </c>
      <c r="K722" s="14">
        <f t="shared" si="149"/>
        <v>6759.9176884193548</v>
      </c>
      <c r="L722" s="14">
        <f>MOD(K722-Settings!$B$32,Settings!$B$33)</f>
        <v>279.91768841935482</v>
      </c>
      <c r="M722" s="14">
        <f>IF(L722&lt;Settings!$B$30,IF(Settings!$B$30-L722&gt;=I722,K722,K722+(Settings!$B$30-L722)+Settings!$B$31),K722+(Settings!$B$33-L722))</f>
        <v>6759.9176884193548</v>
      </c>
      <c r="N722" s="14">
        <f t="shared" si="150"/>
        <v>6765.9376884193553</v>
      </c>
      <c r="O722" s="14">
        <f t="shared" si="151"/>
        <v>19.841644063602871</v>
      </c>
      <c r="P722" s="14">
        <f t="shared" si="152"/>
        <v>0.75987936547790014</v>
      </c>
      <c r="Q722" s="14">
        <f t="shared" si="153"/>
        <v>0</v>
      </c>
      <c r="R722" s="14">
        <f t="shared" si="154"/>
        <v>0</v>
      </c>
      <c r="S722" s="14">
        <f t="shared" si="155"/>
        <v>0.75987936547790014</v>
      </c>
      <c r="T722" t="str">
        <f>IF(MOD(C722-Settings!$B$32,Settings!$B$33)&lt;Settings!$B$30,"Up","Down")</f>
        <v>Up</v>
      </c>
      <c r="U722" s="15">
        <f>IF(OR(I722&gt;Settings!$B$30,O722&gt;Settings!$B$37),0,1)</f>
        <v>1</v>
      </c>
      <c r="V722" s="15">
        <f>IF(AND(U722=1,O722&lt;=Settings!$B$36),1,0)</f>
        <v>1</v>
      </c>
    </row>
    <row r="723" spans="1:22" x14ac:dyDescent="0.25">
      <c r="A723">
        <v>6</v>
      </c>
      <c r="B723">
        <v>118</v>
      </c>
      <c r="C723" s="13">
        <f>Arrivals!F723</f>
        <v>6750.673941199575</v>
      </c>
      <c r="D723" s="13">
        <f>Arrivals!J723</f>
        <v>11.481389319720364</v>
      </c>
      <c r="E723" s="14">
        <f t="shared" si="145"/>
        <v>6759.9176884193548</v>
      </c>
      <c r="F723" s="14">
        <f t="shared" si="147"/>
        <v>6759.9176884193548</v>
      </c>
      <c r="G723" s="14">
        <f t="shared" si="148"/>
        <v>6771.3990777390754</v>
      </c>
      <c r="H723" s="13">
        <f>Arrivals!L723</f>
        <v>75</v>
      </c>
      <c r="I723" s="14">
        <f>H723*8/Settings!$B$28+Settings!$B$29</f>
        <v>6.02</v>
      </c>
      <c r="J723" s="14">
        <f t="shared" si="146"/>
        <v>6765.9376884193553</v>
      </c>
      <c r="K723" s="14">
        <f t="shared" si="149"/>
        <v>6771.3990777390754</v>
      </c>
      <c r="L723" s="14">
        <f>MOD(K723-Settings!$B$32,Settings!$B$33)</f>
        <v>291.39907773907544</v>
      </c>
      <c r="M723" s="14">
        <f>IF(L723&lt;Settings!$B$30,IF(Settings!$B$30-L723&gt;=I723,K723,K723+(Settings!$B$30-L723)+Settings!$B$31),K723+(Settings!$B$33-L723))</f>
        <v>6771.3990777390754</v>
      </c>
      <c r="N723" s="14">
        <f t="shared" si="150"/>
        <v>6777.4190777390759</v>
      </c>
      <c r="O723" s="14">
        <f t="shared" si="151"/>
        <v>26.745136539500891</v>
      </c>
      <c r="P723" s="14">
        <f t="shared" si="152"/>
        <v>9.2437472197798343</v>
      </c>
      <c r="Q723" s="14">
        <f t="shared" si="153"/>
        <v>0</v>
      </c>
      <c r="R723" s="14">
        <f t="shared" si="154"/>
        <v>0</v>
      </c>
      <c r="S723" s="14">
        <f t="shared" si="155"/>
        <v>9.2437472197798343</v>
      </c>
      <c r="T723" t="str">
        <f>IF(MOD(C723-Settings!$B$32,Settings!$B$33)&lt;Settings!$B$30,"Up","Down")</f>
        <v>Up</v>
      </c>
      <c r="U723" s="15">
        <f>IF(OR(I723&gt;Settings!$B$30,O723&gt;Settings!$B$37),0,1)</f>
        <v>1</v>
      </c>
      <c r="V723" s="15">
        <f>IF(AND(U723=1,O723&lt;=Settings!$B$36),1,0)</f>
        <v>1</v>
      </c>
    </row>
    <row r="724" spans="1:22" x14ac:dyDescent="0.25">
      <c r="A724">
        <v>6</v>
      </c>
      <c r="B724">
        <v>119</v>
      </c>
      <c r="C724" s="13">
        <f>Arrivals!F724</f>
        <v>6812.920864219418</v>
      </c>
      <c r="D724" s="13">
        <f>Arrivals!J724</f>
        <v>46.967043043880636</v>
      </c>
      <c r="E724" s="14">
        <f t="shared" si="145"/>
        <v>6771.3990777390754</v>
      </c>
      <c r="F724" s="14">
        <f t="shared" si="147"/>
        <v>6812.920864219418</v>
      </c>
      <c r="G724" s="14">
        <f t="shared" si="148"/>
        <v>6859.887907263299</v>
      </c>
      <c r="H724" s="13">
        <f>Arrivals!L724</f>
        <v>75</v>
      </c>
      <c r="I724" s="14">
        <f>H724*8/Settings!$B$28+Settings!$B$29</f>
        <v>6.02</v>
      </c>
      <c r="J724" s="14">
        <f t="shared" si="146"/>
        <v>6777.4190777390759</v>
      </c>
      <c r="K724" s="14">
        <f t="shared" si="149"/>
        <v>6859.887907263299</v>
      </c>
      <c r="L724" s="14">
        <f>MOD(K724-Settings!$B$32,Settings!$B$33)</f>
        <v>379.88790726329898</v>
      </c>
      <c r="M724" s="14">
        <f>IF(L724&lt;Settings!$B$30,IF(Settings!$B$30-L724&gt;=I724,K724,K724+(Settings!$B$30-L724)+Settings!$B$31),K724+(Settings!$B$33-L724))</f>
        <v>6859.887907263299</v>
      </c>
      <c r="N724" s="14">
        <f t="shared" si="150"/>
        <v>6865.9079072632994</v>
      </c>
      <c r="O724" s="14">
        <f t="shared" si="151"/>
        <v>52.987043043881386</v>
      </c>
      <c r="P724" s="14">
        <f t="shared" si="152"/>
        <v>0</v>
      </c>
      <c r="Q724" s="14">
        <f t="shared" si="153"/>
        <v>0</v>
      </c>
      <c r="R724" s="14">
        <f t="shared" si="154"/>
        <v>0</v>
      </c>
      <c r="S724" s="14">
        <f t="shared" si="155"/>
        <v>0</v>
      </c>
      <c r="T724" t="str">
        <f>IF(MOD(C724-Settings!$B$32,Settings!$B$33)&lt;Settings!$B$30,"Up","Down")</f>
        <v>Up</v>
      </c>
      <c r="U724" s="15">
        <f>IF(OR(I724&gt;Settings!$B$30,O724&gt;Settings!$B$37),0,1)</f>
        <v>1</v>
      </c>
      <c r="V724" s="15">
        <f>IF(AND(U724=1,O724&lt;=Settings!$B$36),1,0)</f>
        <v>1</v>
      </c>
    </row>
    <row r="725" spans="1:22" x14ac:dyDescent="0.25">
      <c r="A725">
        <v>6</v>
      </c>
      <c r="B725">
        <v>120</v>
      </c>
      <c r="C725" s="13">
        <f>Arrivals!F725</f>
        <v>6835.3484648899448</v>
      </c>
      <c r="D725" s="13">
        <f>Arrivals!J725</f>
        <v>8.249236430946711</v>
      </c>
      <c r="E725" s="14">
        <f t="shared" si="145"/>
        <v>6859.887907263299</v>
      </c>
      <c r="F725" s="14">
        <f t="shared" si="147"/>
        <v>6859.887907263299</v>
      </c>
      <c r="G725" s="14">
        <f t="shared" si="148"/>
        <v>6868.1371436942454</v>
      </c>
      <c r="H725" s="13">
        <f>Arrivals!L725</f>
        <v>75</v>
      </c>
      <c r="I725" s="14">
        <f>H725*8/Settings!$B$28+Settings!$B$29</f>
        <v>6.02</v>
      </c>
      <c r="J725" s="14">
        <f t="shared" si="146"/>
        <v>6865.9079072632994</v>
      </c>
      <c r="K725" s="14">
        <f t="shared" si="149"/>
        <v>6868.1371436942454</v>
      </c>
      <c r="L725" s="14">
        <f>MOD(K725-Settings!$B$32,Settings!$B$33)</f>
        <v>388.13714369424542</v>
      </c>
      <c r="M725" s="14">
        <f>IF(L725&lt;Settings!$B$30,IF(Settings!$B$30-L725&gt;=I725,K725,K725+(Settings!$B$30-L725)+Settings!$B$31),K725+(Settings!$B$33-L725))</f>
        <v>6868.1371436942454</v>
      </c>
      <c r="N725" s="14">
        <f t="shared" si="150"/>
        <v>6874.1571436942459</v>
      </c>
      <c r="O725" s="14">
        <f t="shared" si="151"/>
        <v>38.808678804301053</v>
      </c>
      <c r="P725" s="14">
        <f t="shared" si="152"/>
        <v>24.539442373354177</v>
      </c>
      <c r="Q725" s="14">
        <f t="shared" si="153"/>
        <v>0</v>
      </c>
      <c r="R725" s="14">
        <f t="shared" si="154"/>
        <v>0</v>
      </c>
      <c r="S725" s="14">
        <f t="shared" si="155"/>
        <v>24.539442373354177</v>
      </c>
      <c r="T725" t="str">
        <f>IF(MOD(C725-Settings!$B$32,Settings!$B$33)&lt;Settings!$B$30,"Up","Down")</f>
        <v>Up</v>
      </c>
      <c r="U725" s="15">
        <f>IF(OR(I725&gt;Settings!$B$30,O725&gt;Settings!$B$37),0,1)</f>
        <v>1</v>
      </c>
      <c r="V725" s="15">
        <f>IF(AND(U725=1,O725&lt;=Settings!$B$36),1,0)</f>
        <v>1</v>
      </c>
    </row>
    <row r="726" spans="1:22" x14ac:dyDescent="0.25">
      <c r="A726">
        <v>7</v>
      </c>
      <c r="B726">
        <v>1</v>
      </c>
      <c r="C726" s="13">
        <f>Arrivals!F726</f>
        <v>113.26935506888782</v>
      </c>
      <c r="D726" s="13">
        <f>Arrivals!J726</f>
        <v>8.8096105304433401</v>
      </c>
      <c r="E726" s="14">
        <v>0</v>
      </c>
      <c r="F726" s="14">
        <f t="shared" si="147"/>
        <v>113.26935506888782</v>
      </c>
      <c r="G726" s="14">
        <f t="shared" si="148"/>
        <v>122.07896559933116</v>
      </c>
      <c r="H726" s="13">
        <f>Arrivals!L726</f>
        <v>75</v>
      </c>
      <c r="I726" s="14">
        <f>H726*8/Settings!$B$28+Settings!$B$29</f>
        <v>6.02</v>
      </c>
      <c r="J726" s="14">
        <v>0</v>
      </c>
      <c r="K726" s="14">
        <f t="shared" si="149"/>
        <v>122.07896559933116</v>
      </c>
      <c r="L726" s="14">
        <f>MOD(K726-Settings!$B$32,Settings!$B$33)</f>
        <v>122.07896559933116</v>
      </c>
      <c r="M726" s="14">
        <f>IF(L726&lt;Settings!$B$30,IF(Settings!$B$30-L726&gt;=I726,K726,K726+(Settings!$B$30-L726)+Settings!$B$31),K726+(Settings!$B$33-L726))</f>
        <v>122.07896559933116</v>
      </c>
      <c r="N726" s="14">
        <f t="shared" si="150"/>
        <v>128.09896559933117</v>
      </c>
      <c r="O726" s="14">
        <f t="shared" si="151"/>
        <v>14.829610530443347</v>
      </c>
      <c r="P726" s="14">
        <f t="shared" si="152"/>
        <v>0</v>
      </c>
      <c r="Q726" s="14">
        <f t="shared" si="153"/>
        <v>0</v>
      </c>
      <c r="R726" s="14">
        <f t="shared" si="154"/>
        <v>0</v>
      </c>
      <c r="S726" s="14">
        <f t="shared" si="155"/>
        <v>0</v>
      </c>
      <c r="T726" t="str">
        <f>IF(MOD(C726-Settings!$B$32,Settings!$B$33)&lt;Settings!$B$30,"Up","Down")</f>
        <v>Up</v>
      </c>
      <c r="U726" s="15">
        <f>IF(OR(I726&gt;Settings!$B$30,O726&gt;Settings!$B$37),0,1)</f>
        <v>1</v>
      </c>
      <c r="V726" s="15">
        <f>IF(AND(U726=1,O726&lt;=Settings!$B$36),1,0)</f>
        <v>1</v>
      </c>
    </row>
    <row r="727" spans="1:22" x14ac:dyDescent="0.25">
      <c r="A727">
        <v>7</v>
      </c>
      <c r="B727">
        <v>2</v>
      </c>
      <c r="C727" s="13">
        <f>Arrivals!F727</f>
        <v>144.0679144494913</v>
      </c>
      <c r="D727" s="13">
        <f>Arrivals!J727</f>
        <v>42.607485480646609</v>
      </c>
      <c r="E727" s="14">
        <f t="shared" ref="E727:E758" si="156">G726</f>
        <v>122.07896559933116</v>
      </c>
      <c r="F727" s="14">
        <f t="shared" si="147"/>
        <v>144.0679144494913</v>
      </c>
      <c r="G727" s="14">
        <f t="shared" si="148"/>
        <v>186.6753999301379</v>
      </c>
      <c r="H727" s="13">
        <f>Arrivals!L727</f>
        <v>75</v>
      </c>
      <c r="I727" s="14">
        <f>H727*8/Settings!$B$28+Settings!$B$29</f>
        <v>6.02</v>
      </c>
      <c r="J727" s="14">
        <f t="shared" ref="J727:J758" si="157">N726</f>
        <v>128.09896559933117</v>
      </c>
      <c r="K727" s="14">
        <f t="shared" si="149"/>
        <v>186.6753999301379</v>
      </c>
      <c r="L727" s="14">
        <f>MOD(K727-Settings!$B$32,Settings!$B$33)</f>
        <v>186.6753999301379</v>
      </c>
      <c r="M727" s="14">
        <f>IF(L727&lt;Settings!$B$30,IF(Settings!$B$30-L727&gt;=I727,K727,K727+(Settings!$B$30-L727)+Settings!$B$31),K727+(Settings!$B$33-L727))</f>
        <v>186.6753999301379</v>
      </c>
      <c r="N727" s="14">
        <f t="shared" si="150"/>
        <v>192.69539993013791</v>
      </c>
      <c r="O727" s="14">
        <f t="shared" si="151"/>
        <v>48.627485480646612</v>
      </c>
      <c r="P727" s="14">
        <f t="shared" si="152"/>
        <v>0</v>
      </c>
      <c r="Q727" s="14">
        <f t="shared" si="153"/>
        <v>0</v>
      </c>
      <c r="R727" s="14">
        <f t="shared" si="154"/>
        <v>0</v>
      </c>
      <c r="S727" s="14">
        <f t="shared" si="155"/>
        <v>0</v>
      </c>
      <c r="T727" t="str">
        <f>IF(MOD(C727-Settings!$B$32,Settings!$B$33)&lt;Settings!$B$30,"Up","Down")</f>
        <v>Up</v>
      </c>
      <c r="U727" s="15">
        <f>IF(OR(I727&gt;Settings!$B$30,O727&gt;Settings!$B$37),0,1)</f>
        <v>1</v>
      </c>
      <c r="V727" s="15">
        <f>IF(AND(U727=1,O727&lt;=Settings!$B$36),1,0)</f>
        <v>1</v>
      </c>
    </row>
    <row r="728" spans="1:22" x14ac:dyDescent="0.25">
      <c r="A728">
        <v>7</v>
      </c>
      <c r="B728">
        <v>3</v>
      </c>
      <c r="C728" s="13">
        <f>Arrivals!F728</f>
        <v>245.32554932102445</v>
      </c>
      <c r="D728" s="13">
        <f>Arrivals!J728</f>
        <v>8.9595294080798205</v>
      </c>
      <c r="E728" s="14">
        <f t="shared" si="156"/>
        <v>186.6753999301379</v>
      </c>
      <c r="F728" s="14">
        <f t="shared" si="147"/>
        <v>245.32554932102445</v>
      </c>
      <c r="G728" s="14">
        <f t="shared" si="148"/>
        <v>254.28507872910427</v>
      </c>
      <c r="H728" s="13">
        <f>Arrivals!L728</f>
        <v>75</v>
      </c>
      <c r="I728" s="14">
        <f>H728*8/Settings!$B$28+Settings!$B$29</f>
        <v>6.02</v>
      </c>
      <c r="J728" s="14">
        <f t="shared" si="157"/>
        <v>192.69539993013791</v>
      </c>
      <c r="K728" s="14">
        <f t="shared" si="149"/>
        <v>254.28507872910427</v>
      </c>
      <c r="L728" s="14">
        <f>MOD(K728-Settings!$B$32,Settings!$B$33)</f>
        <v>254.28507872910427</v>
      </c>
      <c r="M728" s="14">
        <f>IF(L728&lt;Settings!$B$30,IF(Settings!$B$30-L728&gt;=I728,K728,K728+(Settings!$B$30-L728)+Settings!$B$31),K728+(Settings!$B$33-L728))</f>
        <v>254.28507872910427</v>
      </c>
      <c r="N728" s="14">
        <f t="shared" si="150"/>
        <v>260.30507872910425</v>
      </c>
      <c r="O728" s="14">
        <f t="shared" si="151"/>
        <v>14.979529408079799</v>
      </c>
      <c r="P728" s="14">
        <f t="shared" si="152"/>
        <v>0</v>
      </c>
      <c r="Q728" s="14">
        <f t="shared" si="153"/>
        <v>0</v>
      </c>
      <c r="R728" s="14">
        <f t="shared" si="154"/>
        <v>0</v>
      </c>
      <c r="S728" s="14">
        <f t="shared" si="155"/>
        <v>0</v>
      </c>
      <c r="T728" t="str">
        <f>IF(MOD(C728-Settings!$B$32,Settings!$B$33)&lt;Settings!$B$30,"Up","Down")</f>
        <v>Up</v>
      </c>
      <c r="U728" s="15">
        <f>IF(OR(I728&gt;Settings!$B$30,O728&gt;Settings!$B$37),0,1)</f>
        <v>1</v>
      </c>
      <c r="V728" s="15">
        <f>IF(AND(U728=1,O728&lt;=Settings!$B$36),1,0)</f>
        <v>1</v>
      </c>
    </row>
    <row r="729" spans="1:22" x14ac:dyDescent="0.25">
      <c r="A729">
        <v>7</v>
      </c>
      <c r="B729">
        <v>4</v>
      </c>
      <c r="C729" s="13">
        <f>Arrivals!F729</f>
        <v>277.30961273956467</v>
      </c>
      <c r="D729" s="13">
        <f>Arrivals!J729</f>
        <v>1.4695419190202368</v>
      </c>
      <c r="E729" s="14">
        <f t="shared" si="156"/>
        <v>254.28507872910427</v>
      </c>
      <c r="F729" s="14">
        <f t="shared" si="147"/>
        <v>277.30961273956467</v>
      </c>
      <c r="G729" s="14">
        <f t="shared" si="148"/>
        <v>278.7791546585849</v>
      </c>
      <c r="H729" s="13">
        <f>Arrivals!L729</f>
        <v>75</v>
      </c>
      <c r="I729" s="14">
        <f>H729*8/Settings!$B$28+Settings!$B$29</f>
        <v>6.02</v>
      </c>
      <c r="J729" s="14">
        <f t="shared" si="157"/>
        <v>260.30507872910425</v>
      </c>
      <c r="K729" s="14">
        <f t="shared" si="149"/>
        <v>278.7791546585849</v>
      </c>
      <c r="L729" s="14">
        <f>MOD(K729-Settings!$B$32,Settings!$B$33)</f>
        <v>278.7791546585849</v>
      </c>
      <c r="M729" s="14">
        <f>IF(L729&lt;Settings!$B$30,IF(Settings!$B$30-L729&gt;=I729,K729,K729+(Settings!$B$30-L729)+Settings!$B$31),K729+(Settings!$B$33-L729))</f>
        <v>278.7791546585849</v>
      </c>
      <c r="N729" s="14">
        <f t="shared" si="150"/>
        <v>284.79915465858488</v>
      </c>
      <c r="O729" s="14">
        <f t="shared" si="151"/>
        <v>7.4895419190202119</v>
      </c>
      <c r="P729" s="14">
        <f t="shared" si="152"/>
        <v>0</v>
      </c>
      <c r="Q729" s="14">
        <f t="shared" si="153"/>
        <v>0</v>
      </c>
      <c r="R729" s="14">
        <f t="shared" si="154"/>
        <v>0</v>
      </c>
      <c r="S729" s="14">
        <f t="shared" si="155"/>
        <v>0</v>
      </c>
      <c r="T729" t="str">
        <f>IF(MOD(C729-Settings!$B$32,Settings!$B$33)&lt;Settings!$B$30,"Up","Down")</f>
        <v>Up</v>
      </c>
      <c r="U729" s="15">
        <f>IF(OR(I729&gt;Settings!$B$30,O729&gt;Settings!$B$37),0,1)</f>
        <v>1</v>
      </c>
      <c r="V729" s="15">
        <f>IF(AND(U729=1,O729&lt;=Settings!$B$36),1,0)</f>
        <v>1</v>
      </c>
    </row>
    <row r="730" spans="1:22" x14ac:dyDescent="0.25">
      <c r="A730">
        <v>7</v>
      </c>
      <c r="B730">
        <v>5</v>
      </c>
      <c r="C730" s="13">
        <f>Arrivals!F730</f>
        <v>335.01707276082374</v>
      </c>
      <c r="D730" s="13">
        <f>Arrivals!J730</f>
        <v>2.3848456346965223</v>
      </c>
      <c r="E730" s="14">
        <f t="shared" si="156"/>
        <v>278.7791546585849</v>
      </c>
      <c r="F730" s="14">
        <f t="shared" si="147"/>
        <v>335.01707276082374</v>
      </c>
      <c r="G730" s="14">
        <f t="shared" si="148"/>
        <v>337.40191839552028</v>
      </c>
      <c r="H730" s="13">
        <f>Arrivals!L730</f>
        <v>75</v>
      </c>
      <c r="I730" s="14">
        <f>H730*8/Settings!$B$28+Settings!$B$29</f>
        <v>6.02</v>
      </c>
      <c r="J730" s="14">
        <f t="shared" si="157"/>
        <v>284.79915465858488</v>
      </c>
      <c r="K730" s="14">
        <f t="shared" si="149"/>
        <v>337.40191839552028</v>
      </c>
      <c r="L730" s="14">
        <f>MOD(K730-Settings!$B$32,Settings!$B$33)</f>
        <v>337.40191839552028</v>
      </c>
      <c r="M730" s="14">
        <f>IF(L730&lt;Settings!$B$30,IF(Settings!$B$30-L730&gt;=I730,K730,K730+(Settings!$B$30-L730)+Settings!$B$31),K730+(Settings!$B$33-L730))</f>
        <v>337.40191839552028</v>
      </c>
      <c r="N730" s="14">
        <f t="shared" si="150"/>
        <v>343.42191839552027</v>
      </c>
      <c r="O730" s="14">
        <f t="shared" si="151"/>
        <v>8.4048456346965281</v>
      </c>
      <c r="P730" s="14">
        <f t="shared" si="152"/>
        <v>0</v>
      </c>
      <c r="Q730" s="14">
        <f t="shared" si="153"/>
        <v>0</v>
      </c>
      <c r="R730" s="14">
        <f t="shared" si="154"/>
        <v>0</v>
      </c>
      <c r="S730" s="14">
        <f t="shared" si="155"/>
        <v>0</v>
      </c>
      <c r="T730" t="str">
        <f>IF(MOD(C730-Settings!$B$32,Settings!$B$33)&lt;Settings!$B$30,"Up","Down")</f>
        <v>Up</v>
      </c>
      <c r="U730" s="15">
        <f>IF(OR(I730&gt;Settings!$B$30,O730&gt;Settings!$B$37),0,1)</f>
        <v>1</v>
      </c>
      <c r="V730" s="15">
        <f>IF(AND(U730=1,O730&lt;=Settings!$B$36),1,0)</f>
        <v>1</v>
      </c>
    </row>
    <row r="731" spans="1:22" x14ac:dyDescent="0.25">
      <c r="A731">
        <v>7</v>
      </c>
      <c r="B731">
        <v>6</v>
      </c>
      <c r="C731" s="13">
        <f>Arrivals!F731</f>
        <v>351.05380974837846</v>
      </c>
      <c r="D731" s="13">
        <f>Arrivals!J731</f>
        <v>2.7338814475252837</v>
      </c>
      <c r="E731" s="14">
        <f t="shared" si="156"/>
        <v>337.40191839552028</v>
      </c>
      <c r="F731" s="14">
        <f t="shared" si="147"/>
        <v>351.05380974837846</v>
      </c>
      <c r="G731" s="14">
        <f t="shared" si="148"/>
        <v>353.78769119590373</v>
      </c>
      <c r="H731" s="13">
        <f>Arrivals!L731</f>
        <v>75</v>
      </c>
      <c r="I731" s="14">
        <f>H731*8/Settings!$B$28+Settings!$B$29</f>
        <v>6.02</v>
      </c>
      <c r="J731" s="14">
        <f t="shared" si="157"/>
        <v>343.42191839552027</v>
      </c>
      <c r="K731" s="14">
        <f t="shared" si="149"/>
        <v>353.78769119590373</v>
      </c>
      <c r="L731" s="14">
        <f>MOD(K731-Settings!$B$32,Settings!$B$33)</f>
        <v>353.78769119590373</v>
      </c>
      <c r="M731" s="14">
        <f>IF(L731&lt;Settings!$B$30,IF(Settings!$B$30-L731&gt;=I731,K731,K731+(Settings!$B$30-L731)+Settings!$B$31),K731+(Settings!$B$33-L731))</f>
        <v>353.78769119590373</v>
      </c>
      <c r="N731" s="14">
        <f t="shared" si="150"/>
        <v>359.80769119590371</v>
      </c>
      <c r="O731" s="14">
        <f t="shared" si="151"/>
        <v>8.7538814475252593</v>
      </c>
      <c r="P731" s="14">
        <f t="shared" si="152"/>
        <v>0</v>
      </c>
      <c r="Q731" s="14">
        <f t="shared" si="153"/>
        <v>0</v>
      </c>
      <c r="R731" s="14">
        <f t="shared" si="154"/>
        <v>0</v>
      </c>
      <c r="S731" s="14">
        <f t="shared" si="155"/>
        <v>0</v>
      </c>
      <c r="T731" t="str">
        <f>IF(MOD(C731-Settings!$B$32,Settings!$B$33)&lt;Settings!$B$30,"Up","Down")</f>
        <v>Up</v>
      </c>
      <c r="U731" s="15">
        <f>IF(OR(I731&gt;Settings!$B$30,O731&gt;Settings!$B$37),0,1)</f>
        <v>1</v>
      </c>
      <c r="V731" s="15">
        <f>IF(AND(U731=1,O731&lt;=Settings!$B$36),1,0)</f>
        <v>1</v>
      </c>
    </row>
    <row r="732" spans="1:22" x14ac:dyDescent="0.25">
      <c r="A732">
        <v>7</v>
      </c>
      <c r="B732">
        <v>7</v>
      </c>
      <c r="C732" s="13">
        <f>Arrivals!F732</f>
        <v>504.03920894245357</v>
      </c>
      <c r="D732" s="13">
        <f>Arrivals!J732</f>
        <v>2.3388883270866474</v>
      </c>
      <c r="E732" s="14">
        <f t="shared" si="156"/>
        <v>353.78769119590373</v>
      </c>
      <c r="F732" s="14">
        <f t="shared" si="147"/>
        <v>504.03920894245357</v>
      </c>
      <c r="G732" s="14">
        <f t="shared" si="148"/>
        <v>506.37809726954021</v>
      </c>
      <c r="H732" s="13">
        <f>Arrivals!L732</f>
        <v>75</v>
      </c>
      <c r="I732" s="14">
        <f>H732*8/Settings!$B$28+Settings!$B$29</f>
        <v>6.02</v>
      </c>
      <c r="J732" s="14">
        <f t="shared" si="157"/>
        <v>359.80769119590371</v>
      </c>
      <c r="K732" s="14">
        <f t="shared" si="149"/>
        <v>506.37809726954021</v>
      </c>
      <c r="L732" s="14">
        <f>MOD(K732-Settings!$B$32,Settings!$B$33)</f>
        <v>506.37809726954021</v>
      </c>
      <c r="M732" s="14">
        <f>IF(L732&lt;Settings!$B$30,IF(Settings!$B$30-L732&gt;=I732,K732,K732+(Settings!$B$30-L732)+Settings!$B$31),K732+(Settings!$B$33-L732))</f>
        <v>506.37809726954021</v>
      </c>
      <c r="N732" s="14">
        <f t="shared" si="150"/>
        <v>512.39809726954024</v>
      </c>
      <c r="O732" s="14">
        <f t="shared" si="151"/>
        <v>8.3588883270866745</v>
      </c>
      <c r="P732" s="14">
        <f t="shared" si="152"/>
        <v>0</v>
      </c>
      <c r="Q732" s="14">
        <f t="shared" si="153"/>
        <v>0</v>
      </c>
      <c r="R732" s="14">
        <f t="shared" si="154"/>
        <v>0</v>
      </c>
      <c r="S732" s="14">
        <f t="shared" si="155"/>
        <v>0</v>
      </c>
      <c r="T732" t="str">
        <f>IF(MOD(C732-Settings!$B$32,Settings!$B$33)&lt;Settings!$B$30,"Up","Down")</f>
        <v>Up</v>
      </c>
      <c r="U732" s="15">
        <f>IF(OR(I732&gt;Settings!$B$30,O732&gt;Settings!$B$37),0,1)</f>
        <v>1</v>
      </c>
      <c r="V732" s="15">
        <f>IF(AND(U732=1,O732&lt;=Settings!$B$36),1,0)</f>
        <v>1</v>
      </c>
    </row>
    <row r="733" spans="1:22" x14ac:dyDescent="0.25">
      <c r="A733">
        <v>7</v>
      </c>
      <c r="B733">
        <v>8</v>
      </c>
      <c r="C733" s="13">
        <f>Arrivals!F733</f>
        <v>531.00913631430114</v>
      </c>
      <c r="D733" s="13">
        <f>Arrivals!J733</f>
        <v>4.926279068589011</v>
      </c>
      <c r="E733" s="14">
        <f t="shared" si="156"/>
        <v>506.37809726954021</v>
      </c>
      <c r="F733" s="14">
        <f t="shared" si="147"/>
        <v>531.00913631430114</v>
      </c>
      <c r="G733" s="14">
        <f t="shared" si="148"/>
        <v>535.93541538289014</v>
      </c>
      <c r="H733" s="13">
        <f>Arrivals!L733</f>
        <v>75</v>
      </c>
      <c r="I733" s="14">
        <f>H733*8/Settings!$B$28+Settings!$B$29</f>
        <v>6.02</v>
      </c>
      <c r="J733" s="14">
        <f t="shared" si="157"/>
        <v>512.39809726954024</v>
      </c>
      <c r="K733" s="14">
        <f t="shared" si="149"/>
        <v>535.93541538289014</v>
      </c>
      <c r="L733" s="14">
        <f>MOD(K733-Settings!$B$32,Settings!$B$33)</f>
        <v>535.93541538289014</v>
      </c>
      <c r="M733" s="14">
        <f>IF(L733&lt;Settings!$B$30,IF(Settings!$B$30-L733&gt;=I733,K733,K733+(Settings!$B$30-L733)+Settings!$B$31),K733+(Settings!$B$33-L733))</f>
        <v>535.93541538289014</v>
      </c>
      <c r="N733" s="14">
        <f t="shared" si="150"/>
        <v>541.95541538289012</v>
      </c>
      <c r="O733" s="14">
        <f t="shared" si="151"/>
        <v>10.946279068588979</v>
      </c>
      <c r="P733" s="14">
        <f t="shared" si="152"/>
        <v>0</v>
      </c>
      <c r="Q733" s="14">
        <f t="shared" si="153"/>
        <v>0</v>
      </c>
      <c r="R733" s="14">
        <f t="shared" si="154"/>
        <v>0</v>
      </c>
      <c r="S733" s="14">
        <f t="shared" si="155"/>
        <v>0</v>
      </c>
      <c r="T733" t="str">
        <f>IF(MOD(C733-Settings!$B$32,Settings!$B$33)&lt;Settings!$B$30,"Up","Down")</f>
        <v>Up</v>
      </c>
      <c r="U733" s="15">
        <f>IF(OR(I733&gt;Settings!$B$30,O733&gt;Settings!$B$37),0,1)</f>
        <v>1</v>
      </c>
      <c r="V733" s="15">
        <f>IF(AND(U733=1,O733&lt;=Settings!$B$36),1,0)</f>
        <v>1</v>
      </c>
    </row>
    <row r="734" spans="1:22" x14ac:dyDescent="0.25">
      <c r="A734">
        <v>7</v>
      </c>
      <c r="B734">
        <v>9</v>
      </c>
      <c r="C734" s="13">
        <f>Arrivals!F734</f>
        <v>531.674558039506</v>
      </c>
      <c r="D734" s="13">
        <f>Arrivals!J734</f>
        <v>24.038452981618398</v>
      </c>
      <c r="E734" s="14">
        <f t="shared" si="156"/>
        <v>535.93541538289014</v>
      </c>
      <c r="F734" s="14">
        <f t="shared" si="147"/>
        <v>535.93541538289014</v>
      </c>
      <c r="G734" s="14">
        <f t="shared" si="148"/>
        <v>559.97386836450858</v>
      </c>
      <c r="H734" s="13">
        <f>Arrivals!L734</f>
        <v>75</v>
      </c>
      <c r="I734" s="14">
        <f>H734*8/Settings!$B$28+Settings!$B$29</f>
        <v>6.02</v>
      </c>
      <c r="J734" s="14">
        <f t="shared" si="157"/>
        <v>541.95541538289012</v>
      </c>
      <c r="K734" s="14">
        <f t="shared" si="149"/>
        <v>559.97386836450858</v>
      </c>
      <c r="L734" s="14">
        <f>MOD(K734-Settings!$B$32,Settings!$B$33)</f>
        <v>559.97386836450858</v>
      </c>
      <c r="M734" s="14">
        <f>IF(L734&lt;Settings!$B$30,IF(Settings!$B$30-L734&gt;=I734,K734,K734+(Settings!$B$30-L734)+Settings!$B$31),K734+(Settings!$B$33-L734))</f>
        <v>559.97386836450858</v>
      </c>
      <c r="N734" s="14">
        <f t="shared" si="150"/>
        <v>565.99386836450856</v>
      </c>
      <c r="O734" s="14">
        <f t="shared" si="151"/>
        <v>34.319310325002562</v>
      </c>
      <c r="P734" s="14">
        <f t="shared" si="152"/>
        <v>4.2608573433841457</v>
      </c>
      <c r="Q734" s="14">
        <f t="shared" si="153"/>
        <v>0</v>
      </c>
      <c r="R734" s="14">
        <f t="shared" si="154"/>
        <v>0</v>
      </c>
      <c r="S734" s="14">
        <f t="shared" si="155"/>
        <v>4.2608573433841457</v>
      </c>
      <c r="T734" t="str">
        <f>IF(MOD(C734-Settings!$B$32,Settings!$B$33)&lt;Settings!$B$30,"Up","Down")</f>
        <v>Up</v>
      </c>
      <c r="U734" s="15">
        <f>IF(OR(I734&gt;Settings!$B$30,O734&gt;Settings!$B$37),0,1)</f>
        <v>1</v>
      </c>
      <c r="V734" s="15">
        <f>IF(AND(U734=1,O734&lt;=Settings!$B$36),1,0)</f>
        <v>1</v>
      </c>
    </row>
    <row r="735" spans="1:22" x14ac:dyDescent="0.25">
      <c r="A735">
        <v>7</v>
      </c>
      <c r="B735">
        <v>10</v>
      </c>
      <c r="C735" s="13">
        <f>Arrivals!F735</f>
        <v>559.01012635524626</v>
      </c>
      <c r="D735" s="13">
        <f>Arrivals!J735</f>
        <v>14.325419030562724</v>
      </c>
      <c r="E735" s="14">
        <f t="shared" si="156"/>
        <v>559.97386836450858</v>
      </c>
      <c r="F735" s="14">
        <f t="shared" si="147"/>
        <v>559.97386836450858</v>
      </c>
      <c r="G735" s="14">
        <f t="shared" si="148"/>
        <v>574.29928739507125</v>
      </c>
      <c r="H735" s="13">
        <f>Arrivals!L735</f>
        <v>75</v>
      </c>
      <c r="I735" s="14">
        <f>H735*8/Settings!$B$28+Settings!$B$29</f>
        <v>6.02</v>
      </c>
      <c r="J735" s="14">
        <f t="shared" si="157"/>
        <v>565.99386836450856</v>
      </c>
      <c r="K735" s="14">
        <f t="shared" si="149"/>
        <v>574.29928739507125</v>
      </c>
      <c r="L735" s="14">
        <f>MOD(K735-Settings!$B$32,Settings!$B$33)</f>
        <v>574.29928739507125</v>
      </c>
      <c r="M735" s="14">
        <f>IF(L735&lt;Settings!$B$30,IF(Settings!$B$30-L735&gt;=I735,K735,K735+(Settings!$B$30-L735)+Settings!$B$31),K735+(Settings!$B$33-L735))</f>
        <v>574.29928739507125</v>
      </c>
      <c r="N735" s="14">
        <f t="shared" si="150"/>
        <v>580.31928739507123</v>
      </c>
      <c r="O735" s="14">
        <f t="shared" si="151"/>
        <v>21.309161039824971</v>
      </c>
      <c r="P735" s="14">
        <f t="shared" si="152"/>
        <v>0.96374200926231879</v>
      </c>
      <c r="Q735" s="14">
        <f t="shared" si="153"/>
        <v>0</v>
      </c>
      <c r="R735" s="14">
        <f t="shared" si="154"/>
        <v>0</v>
      </c>
      <c r="S735" s="14">
        <f t="shared" si="155"/>
        <v>0.96374200926231879</v>
      </c>
      <c r="T735" t="str">
        <f>IF(MOD(C735-Settings!$B$32,Settings!$B$33)&lt;Settings!$B$30,"Up","Down")</f>
        <v>Up</v>
      </c>
      <c r="U735" s="15">
        <f>IF(OR(I735&gt;Settings!$B$30,O735&gt;Settings!$B$37),0,1)</f>
        <v>1</v>
      </c>
      <c r="V735" s="15">
        <f>IF(AND(U735=1,O735&lt;=Settings!$B$36),1,0)</f>
        <v>1</v>
      </c>
    </row>
    <row r="736" spans="1:22" x14ac:dyDescent="0.25">
      <c r="A736">
        <v>7</v>
      </c>
      <c r="B736">
        <v>11</v>
      </c>
      <c r="C736" s="13">
        <f>Arrivals!F736</f>
        <v>568.9246107742365</v>
      </c>
      <c r="D736" s="13">
        <f>Arrivals!J736</f>
        <v>3.7618460504807181</v>
      </c>
      <c r="E736" s="14">
        <f t="shared" si="156"/>
        <v>574.29928739507125</v>
      </c>
      <c r="F736" s="14">
        <f t="shared" si="147"/>
        <v>574.29928739507125</v>
      </c>
      <c r="G736" s="14">
        <f t="shared" si="148"/>
        <v>578.06113344555195</v>
      </c>
      <c r="H736" s="13">
        <f>Arrivals!L736</f>
        <v>75</v>
      </c>
      <c r="I736" s="14">
        <f>H736*8/Settings!$B$28+Settings!$B$29</f>
        <v>6.02</v>
      </c>
      <c r="J736" s="14">
        <f t="shared" si="157"/>
        <v>580.31928739507123</v>
      </c>
      <c r="K736" s="14">
        <f t="shared" si="149"/>
        <v>580.31928739507123</v>
      </c>
      <c r="L736" s="14">
        <f>MOD(K736-Settings!$B$32,Settings!$B$33)</f>
        <v>580.31928739507123</v>
      </c>
      <c r="M736" s="14">
        <f>IF(L736&lt;Settings!$B$30,IF(Settings!$B$30-L736&gt;=I736,K736,K736+(Settings!$B$30-L736)+Settings!$B$31),K736+(Settings!$B$33-L736))</f>
        <v>580.31928739507123</v>
      </c>
      <c r="N736" s="14">
        <f t="shared" si="150"/>
        <v>586.33928739507121</v>
      </c>
      <c r="O736" s="14">
        <f t="shared" si="151"/>
        <v>17.414676620834712</v>
      </c>
      <c r="P736" s="14">
        <f t="shared" si="152"/>
        <v>5.3746766208347481</v>
      </c>
      <c r="Q736" s="14">
        <f t="shared" si="153"/>
        <v>2.2581539495192828</v>
      </c>
      <c r="R736" s="14">
        <f t="shared" si="154"/>
        <v>0</v>
      </c>
      <c r="S736" s="14">
        <f t="shared" si="155"/>
        <v>7.6328305703540309</v>
      </c>
      <c r="T736" t="str">
        <f>IF(MOD(C736-Settings!$B$32,Settings!$B$33)&lt;Settings!$B$30,"Up","Down")</f>
        <v>Up</v>
      </c>
      <c r="U736" s="15">
        <f>IF(OR(I736&gt;Settings!$B$30,O736&gt;Settings!$B$37),0,1)</f>
        <v>1</v>
      </c>
      <c r="V736" s="15">
        <f>IF(AND(U736=1,O736&lt;=Settings!$B$36),1,0)</f>
        <v>1</v>
      </c>
    </row>
    <row r="737" spans="1:22" x14ac:dyDescent="0.25">
      <c r="A737">
        <v>7</v>
      </c>
      <c r="B737">
        <v>12</v>
      </c>
      <c r="C737" s="13">
        <f>Arrivals!F737</f>
        <v>701.51531014689613</v>
      </c>
      <c r="D737" s="13">
        <f>Arrivals!J737</f>
        <v>24.358532895445727</v>
      </c>
      <c r="E737" s="14">
        <f t="shared" si="156"/>
        <v>578.06113344555195</v>
      </c>
      <c r="F737" s="14">
        <f t="shared" si="147"/>
        <v>701.51531014689613</v>
      </c>
      <c r="G737" s="14">
        <f t="shared" si="148"/>
        <v>725.87384304234183</v>
      </c>
      <c r="H737" s="13">
        <f>Arrivals!L737</f>
        <v>75</v>
      </c>
      <c r="I737" s="14">
        <f>H737*8/Settings!$B$28+Settings!$B$29</f>
        <v>6.02</v>
      </c>
      <c r="J737" s="14">
        <f t="shared" si="157"/>
        <v>586.33928739507121</v>
      </c>
      <c r="K737" s="14">
        <f t="shared" si="149"/>
        <v>725.87384304234183</v>
      </c>
      <c r="L737" s="14">
        <f>MOD(K737-Settings!$B$32,Settings!$B$33)</f>
        <v>5.8738430423418322</v>
      </c>
      <c r="M737" s="14">
        <f>IF(L737&lt;Settings!$B$30,IF(Settings!$B$30-L737&gt;=I737,K737,K737+(Settings!$B$30-L737)+Settings!$B$31),K737+(Settings!$B$33-L737))</f>
        <v>725.87384304234183</v>
      </c>
      <c r="N737" s="14">
        <f t="shared" si="150"/>
        <v>731.89384304234181</v>
      </c>
      <c r="O737" s="14">
        <f t="shared" si="151"/>
        <v>30.378532895445687</v>
      </c>
      <c r="P737" s="14">
        <f t="shared" si="152"/>
        <v>0</v>
      </c>
      <c r="Q737" s="14">
        <f t="shared" si="153"/>
        <v>0</v>
      </c>
      <c r="R737" s="14">
        <f t="shared" si="154"/>
        <v>0</v>
      </c>
      <c r="S737" s="14">
        <f t="shared" si="155"/>
        <v>0</v>
      </c>
      <c r="T737" t="str">
        <f>IF(MOD(C737-Settings!$B$32,Settings!$B$33)&lt;Settings!$B$30,"Up","Down")</f>
        <v>Down</v>
      </c>
      <c r="U737" s="15">
        <f>IF(OR(I737&gt;Settings!$B$30,O737&gt;Settings!$B$37),0,1)</f>
        <v>1</v>
      </c>
      <c r="V737" s="15">
        <f>IF(AND(U737=1,O737&lt;=Settings!$B$36),1,0)</f>
        <v>1</v>
      </c>
    </row>
    <row r="738" spans="1:22" x14ac:dyDescent="0.25">
      <c r="A738">
        <v>7</v>
      </c>
      <c r="B738">
        <v>13</v>
      </c>
      <c r="C738" s="13">
        <f>Arrivals!F738</f>
        <v>923.76575460753088</v>
      </c>
      <c r="D738" s="13">
        <f>Arrivals!J738</f>
        <v>5.6210705954934896</v>
      </c>
      <c r="E738" s="14">
        <f t="shared" si="156"/>
        <v>725.87384304234183</v>
      </c>
      <c r="F738" s="14">
        <f t="shared" si="147"/>
        <v>923.76575460753088</v>
      </c>
      <c r="G738" s="14">
        <f t="shared" si="148"/>
        <v>929.38682520302439</v>
      </c>
      <c r="H738" s="13">
        <f>Arrivals!L738</f>
        <v>75</v>
      </c>
      <c r="I738" s="14">
        <f>H738*8/Settings!$B$28+Settings!$B$29</f>
        <v>6.02</v>
      </c>
      <c r="J738" s="14">
        <f t="shared" si="157"/>
        <v>731.89384304234181</v>
      </c>
      <c r="K738" s="14">
        <f t="shared" si="149"/>
        <v>929.38682520302439</v>
      </c>
      <c r="L738" s="14">
        <f>MOD(K738-Settings!$B$32,Settings!$B$33)</f>
        <v>209.38682520302439</v>
      </c>
      <c r="M738" s="14">
        <f>IF(L738&lt;Settings!$B$30,IF(Settings!$B$30-L738&gt;=I738,K738,K738+(Settings!$B$30-L738)+Settings!$B$31),K738+(Settings!$B$33-L738))</f>
        <v>929.38682520302439</v>
      </c>
      <c r="N738" s="14">
        <f t="shared" si="150"/>
        <v>935.40682520302437</v>
      </c>
      <c r="O738" s="14">
        <f t="shared" si="151"/>
        <v>11.641070595493488</v>
      </c>
      <c r="P738" s="14">
        <f t="shared" si="152"/>
        <v>0</v>
      </c>
      <c r="Q738" s="14">
        <f t="shared" si="153"/>
        <v>0</v>
      </c>
      <c r="R738" s="14">
        <f t="shared" si="154"/>
        <v>0</v>
      </c>
      <c r="S738" s="14">
        <f t="shared" si="155"/>
        <v>0</v>
      </c>
      <c r="T738" t="str">
        <f>IF(MOD(C738-Settings!$B$32,Settings!$B$33)&lt;Settings!$B$30,"Up","Down")</f>
        <v>Up</v>
      </c>
      <c r="U738" s="15">
        <f>IF(OR(I738&gt;Settings!$B$30,O738&gt;Settings!$B$37),0,1)</f>
        <v>1</v>
      </c>
      <c r="V738" s="15">
        <f>IF(AND(U738=1,O738&lt;=Settings!$B$36),1,0)</f>
        <v>1</v>
      </c>
    </row>
    <row r="739" spans="1:22" x14ac:dyDescent="0.25">
      <c r="A739">
        <v>7</v>
      </c>
      <c r="B739">
        <v>14</v>
      </c>
      <c r="C739" s="13">
        <f>Arrivals!F739</f>
        <v>937.3438048950735</v>
      </c>
      <c r="D739" s="13">
        <f>Arrivals!J739</f>
        <v>4.3402542758047231E-2</v>
      </c>
      <c r="E739" s="14">
        <f t="shared" si="156"/>
        <v>929.38682520302439</v>
      </c>
      <c r="F739" s="14">
        <f t="shared" si="147"/>
        <v>937.3438048950735</v>
      </c>
      <c r="G739" s="14">
        <f t="shared" si="148"/>
        <v>937.38720743783153</v>
      </c>
      <c r="H739" s="13">
        <f>Arrivals!L739</f>
        <v>75</v>
      </c>
      <c r="I739" s="14">
        <f>H739*8/Settings!$B$28+Settings!$B$29</f>
        <v>6.02</v>
      </c>
      <c r="J739" s="14">
        <f t="shared" si="157"/>
        <v>935.40682520302437</v>
      </c>
      <c r="K739" s="14">
        <f t="shared" si="149"/>
        <v>937.38720743783153</v>
      </c>
      <c r="L739" s="14">
        <f>MOD(K739-Settings!$B$32,Settings!$B$33)</f>
        <v>217.38720743783153</v>
      </c>
      <c r="M739" s="14">
        <f>IF(L739&lt;Settings!$B$30,IF(Settings!$B$30-L739&gt;=I739,K739,K739+(Settings!$B$30-L739)+Settings!$B$31),K739+(Settings!$B$33-L739))</f>
        <v>937.38720743783153</v>
      </c>
      <c r="N739" s="14">
        <f t="shared" si="150"/>
        <v>943.40720743783152</v>
      </c>
      <c r="O739" s="14">
        <f t="shared" si="151"/>
        <v>6.0634025427580127</v>
      </c>
      <c r="P739" s="14">
        <f t="shared" si="152"/>
        <v>0</v>
      </c>
      <c r="Q739" s="14">
        <f t="shared" si="153"/>
        <v>0</v>
      </c>
      <c r="R739" s="14">
        <f t="shared" si="154"/>
        <v>0</v>
      </c>
      <c r="S739" s="14">
        <f t="shared" si="155"/>
        <v>0</v>
      </c>
      <c r="T739" t="str">
        <f>IF(MOD(C739-Settings!$B$32,Settings!$B$33)&lt;Settings!$B$30,"Up","Down")</f>
        <v>Up</v>
      </c>
      <c r="U739" s="15">
        <f>IF(OR(I739&gt;Settings!$B$30,O739&gt;Settings!$B$37),0,1)</f>
        <v>1</v>
      </c>
      <c r="V739" s="15">
        <f>IF(AND(U739=1,O739&lt;=Settings!$B$36),1,0)</f>
        <v>1</v>
      </c>
    </row>
    <row r="740" spans="1:22" x14ac:dyDescent="0.25">
      <c r="A740">
        <v>7</v>
      </c>
      <c r="B740">
        <v>15</v>
      </c>
      <c r="C740" s="13">
        <f>Arrivals!F740</f>
        <v>1029.4788352652097</v>
      </c>
      <c r="D740" s="13">
        <f>Arrivals!J740</f>
        <v>13.63866497344101</v>
      </c>
      <c r="E740" s="14">
        <f t="shared" si="156"/>
        <v>937.38720743783153</v>
      </c>
      <c r="F740" s="14">
        <f t="shared" si="147"/>
        <v>1029.4788352652097</v>
      </c>
      <c r="G740" s="14">
        <f t="shared" si="148"/>
        <v>1043.1175002386508</v>
      </c>
      <c r="H740" s="13">
        <f>Arrivals!L740</f>
        <v>75</v>
      </c>
      <c r="I740" s="14">
        <f>H740*8/Settings!$B$28+Settings!$B$29</f>
        <v>6.02</v>
      </c>
      <c r="J740" s="14">
        <f t="shared" si="157"/>
        <v>943.40720743783152</v>
      </c>
      <c r="K740" s="14">
        <f t="shared" si="149"/>
        <v>1043.1175002386508</v>
      </c>
      <c r="L740" s="14">
        <f>MOD(K740-Settings!$B$32,Settings!$B$33)</f>
        <v>323.11750023865079</v>
      </c>
      <c r="M740" s="14">
        <f>IF(L740&lt;Settings!$B$30,IF(Settings!$B$30-L740&gt;=I740,K740,K740+(Settings!$B$30-L740)+Settings!$B$31),K740+(Settings!$B$33-L740))</f>
        <v>1043.1175002386508</v>
      </c>
      <c r="N740" s="14">
        <f t="shared" si="150"/>
        <v>1049.1375002386508</v>
      </c>
      <c r="O740" s="14">
        <f t="shared" si="151"/>
        <v>19.658664973441091</v>
      </c>
      <c r="P740" s="14">
        <f t="shared" si="152"/>
        <v>0</v>
      </c>
      <c r="Q740" s="14">
        <f t="shared" si="153"/>
        <v>0</v>
      </c>
      <c r="R740" s="14">
        <f t="shared" si="154"/>
        <v>0</v>
      </c>
      <c r="S740" s="14">
        <f t="shared" si="155"/>
        <v>0</v>
      </c>
      <c r="T740" t="str">
        <f>IF(MOD(C740-Settings!$B$32,Settings!$B$33)&lt;Settings!$B$30,"Up","Down")</f>
        <v>Up</v>
      </c>
      <c r="U740" s="15">
        <f>IF(OR(I740&gt;Settings!$B$30,O740&gt;Settings!$B$37),0,1)</f>
        <v>1</v>
      </c>
      <c r="V740" s="15">
        <f>IF(AND(U740=1,O740&lt;=Settings!$B$36),1,0)</f>
        <v>1</v>
      </c>
    </row>
    <row r="741" spans="1:22" x14ac:dyDescent="0.25">
      <c r="A741">
        <v>7</v>
      </c>
      <c r="B741">
        <v>16</v>
      </c>
      <c r="C741" s="13">
        <f>Arrivals!F741</f>
        <v>1208.9353786047318</v>
      </c>
      <c r="D741" s="13">
        <f>Arrivals!J741</f>
        <v>3.5235083218353185</v>
      </c>
      <c r="E741" s="14">
        <f t="shared" si="156"/>
        <v>1043.1175002386508</v>
      </c>
      <c r="F741" s="14">
        <f t="shared" si="147"/>
        <v>1208.9353786047318</v>
      </c>
      <c r="G741" s="14">
        <f t="shared" si="148"/>
        <v>1212.4588869265672</v>
      </c>
      <c r="H741" s="13">
        <f>Arrivals!L741</f>
        <v>75</v>
      </c>
      <c r="I741" s="14">
        <f>H741*8/Settings!$B$28+Settings!$B$29</f>
        <v>6.02</v>
      </c>
      <c r="J741" s="14">
        <f t="shared" si="157"/>
        <v>1049.1375002386508</v>
      </c>
      <c r="K741" s="14">
        <f t="shared" si="149"/>
        <v>1212.4588869265672</v>
      </c>
      <c r="L741" s="14">
        <f>MOD(K741-Settings!$B$32,Settings!$B$33)</f>
        <v>492.45888692656717</v>
      </c>
      <c r="M741" s="14">
        <f>IF(L741&lt;Settings!$B$30,IF(Settings!$B$30-L741&gt;=I741,K741,K741+(Settings!$B$30-L741)+Settings!$B$31),K741+(Settings!$B$33-L741))</f>
        <v>1212.4588869265672</v>
      </c>
      <c r="N741" s="14">
        <f t="shared" si="150"/>
        <v>1218.4788869265672</v>
      </c>
      <c r="O741" s="14">
        <f t="shared" si="151"/>
        <v>9.5435083218353611</v>
      </c>
      <c r="P741" s="14">
        <f t="shared" si="152"/>
        <v>0</v>
      </c>
      <c r="Q741" s="14">
        <f t="shared" si="153"/>
        <v>0</v>
      </c>
      <c r="R741" s="14">
        <f t="shared" si="154"/>
        <v>0</v>
      </c>
      <c r="S741" s="14">
        <f t="shared" si="155"/>
        <v>0</v>
      </c>
      <c r="T741" t="str">
        <f>IF(MOD(C741-Settings!$B$32,Settings!$B$33)&lt;Settings!$B$30,"Up","Down")</f>
        <v>Up</v>
      </c>
      <c r="U741" s="15">
        <f>IF(OR(I741&gt;Settings!$B$30,O741&gt;Settings!$B$37),0,1)</f>
        <v>1</v>
      </c>
      <c r="V741" s="15">
        <f>IF(AND(U741=1,O741&lt;=Settings!$B$36),1,0)</f>
        <v>1</v>
      </c>
    </row>
    <row r="742" spans="1:22" x14ac:dyDescent="0.25">
      <c r="A742">
        <v>7</v>
      </c>
      <c r="B742">
        <v>17</v>
      </c>
      <c r="C742" s="13">
        <f>Arrivals!F742</f>
        <v>1266.2318190982701</v>
      </c>
      <c r="D742" s="13">
        <f>Arrivals!J742</f>
        <v>7.1439508522598061</v>
      </c>
      <c r="E742" s="14">
        <f t="shared" si="156"/>
        <v>1212.4588869265672</v>
      </c>
      <c r="F742" s="14">
        <f t="shared" si="147"/>
        <v>1266.2318190982701</v>
      </c>
      <c r="G742" s="14">
        <f t="shared" si="148"/>
        <v>1273.37576995053</v>
      </c>
      <c r="H742" s="13">
        <f>Arrivals!L742</f>
        <v>75</v>
      </c>
      <c r="I742" s="14">
        <f>H742*8/Settings!$B$28+Settings!$B$29</f>
        <v>6.02</v>
      </c>
      <c r="J742" s="14">
        <f t="shared" si="157"/>
        <v>1218.4788869265672</v>
      </c>
      <c r="K742" s="14">
        <f t="shared" si="149"/>
        <v>1273.37576995053</v>
      </c>
      <c r="L742" s="14">
        <f>MOD(K742-Settings!$B$32,Settings!$B$33)</f>
        <v>553.37576995052996</v>
      </c>
      <c r="M742" s="14">
        <f>IF(L742&lt;Settings!$B$30,IF(Settings!$B$30-L742&gt;=I742,K742,K742+(Settings!$B$30-L742)+Settings!$B$31),K742+(Settings!$B$33-L742))</f>
        <v>1273.37576995053</v>
      </c>
      <c r="N742" s="14">
        <f t="shared" si="150"/>
        <v>1279.3957699505299</v>
      </c>
      <c r="O742" s="14">
        <f t="shared" si="151"/>
        <v>13.163950852259859</v>
      </c>
      <c r="P742" s="14">
        <f t="shared" si="152"/>
        <v>0</v>
      </c>
      <c r="Q742" s="14">
        <f t="shared" si="153"/>
        <v>0</v>
      </c>
      <c r="R742" s="14">
        <f t="shared" si="154"/>
        <v>0</v>
      </c>
      <c r="S742" s="14">
        <f t="shared" si="155"/>
        <v>0</v>
      </c>
      <c r="T742" t="str">
        <f>IF(MOD(C742-Settings!$B$32,Settings!$B$33)&lt;Settings!$B$30,"Up","Down")</f>
        <v>Up</v>
      </c>
      <c r="U742" s="15">
        <f>IF(OR(I742&gt;Settings!$B$30,O742&gt;Settings!$B$37),0,1)</f>
        <v>1</v>
      </c>
      <c r="V742" s="15">
        <f>IF(AND(U742=1,O742&lt;=Settings!$B$36),1,0)</f>
        <v>1</v>
      </c>
    </row>
    <row r="743" spans="1:22" x14ac:dyDescent="0.25">
      <c r="A743">
        <v>7</v>
      </c>
      <c r="B743">
        <v>18</v>
      </c>
      <c r="C743" s="13">
        <f>Arrivals!F743</f>
        <v>1271.1426826906327</v>
      </c>
      <c r="D743" s="13">
        <f>Arrivals!J743</f>
        <v>33.66597451788514</v>
      </c>
      <c r="E743" s="14">
        <f t="shared" si="156"/>
        <v>1273.37576995053</v>
      </c>
      <c r="F743" s="14">
        <f t="shared" si="147"/>
        <v>1273.37576995053</v>
      </c>
      <c r="G743" s="14">
        <f t="shared" si="148"/>
        <v>1307.0417444684151</v>
      </c>
      <c r="H743" s="13">
        <f>Arrivals!L743</f>
        <v>75</v>
      </c>
      <c r="I743" s="14">
        <f>H743*8/Settings!$B$28+Settings!$B$29</f>
        <v>6.02</v>
      </c>
      <c r="J743" s="14">
        <f t="shared" si="157"/>
        <v>1279.3957699505299</v>
      </c>
      <c r="K743" s="14">
        <f t="shared" si="149"/>
        <v>1307.0417444684151</v>
      </c>
      <c r="L743" s="14">
        <f>MOD(K743-Settings!$B$32,Settings!$B$33)</f>
        <v>587.04174446841512</v>
      </c>
      <c r="M743" s="14">
        <f>IF(L743&lt;Settings!$B$30,IF(Settings!$B$30-L743&gt;=I743,K743,K743+(Settings!$B$30-L743)+Settings!$B$31),K743+(Settings!$B$33-L743))</f>
        <v>1307.0417444684151</v>
      </c>
      <c r="N743" s="14">
        <f t="shared" si="150"/>
        <v>1313.0617444684151</v>
      </c>
      <c r="O743" s="14">
        <f t="shared" si="151"/>
        <v>41.919061777782417</v>
      </c>
      <c r="P743" s="14">
        <f t="shared" si="152"/>
        <v>2.2330872598972746</v>
      </c>
      <c r="Q743" s="14">
        <f t="shared" si="153"/>
        <v>0</v>
      </c>
      <c r="R743" s="14">
        <f t="shared" si="154"/>
        <v>0</v>
      </c>
      <c r="S743" s="14">
        <f t="shared" si="155"/>
        <v>2.2330872598972746</v>
      </c>
      <c r="T743" t="str">
        <f>IF(MOD(C743-Settings!$B$32,Settings!$B$33)&lt;Settings!$B$30,"Up","Down")</f>
        <v>Up</v>
      </c>
      <c r="U743" s="15">
        <f>IF(OR(I743&gt;Settings!$B$30,O743&gt;Settings!$B$37),0,1)</f>
        <v>1</v>
      </c>
      <c r="V743" s="15">
        <f>IF(AND(U743=1,O743&lt;=Settings!$B$36),1,0)</f>
        <v>1</v>
      </c>
    </row>
    <row r="744" spans="1:22" x14ac:dyDescent="0.25">
      <c r="A744">
        <v>7</v>
      </c>
      <c r="B744">
        <v>19</v>
      </c>
      <c r="C744" s="13">
        <f>Arrivals!F744</f>
        <v>1375.4595182922353</v>
      </c>
      <c r="D744" s="13">
        <f>Arrivals!J744</f>
        <v>10.096427309019958</v>
      </c>
      <c r="E744" s="14">
        <f t="shared" si="156"/>
        <v>1307.0417444684151</v>
      </c>
      <c r="F744" s="14">
        <f t="shared" si="147"/>
        <v>1375.4595182922353</v>
      </c>
      <c r="G744" s="14">
        <f t="shared" si="148"/>
        <v>1385.5559456012552</v>
      </c>
      <c r="H744" s="13">
        <f>Arrivals!L744</f>
        <v>75</v>
      </c>
      <c r="I744" s="14">
        <f>H744*8/Settings!$B$28+Settings!$B$29</f>
        <v>6.02</v>
      </c>
      <c r="J744" s="14">
        <f t="shared" si="157"/>
        <v>1313.0617444684151</v>
      </c>
      <c r="K744" s="14">
        <f t="shared" si="149"/>
        <v>1385.5559456012552</v>
      </c>
      <c r="L744" s="14">
        <f>MOD(K744-Settings!$B$32,Settings!$B$33)</f>
        <v>665.55594560125519</v>
      </c>
      <c r="M744" s="14">
        <f>IF(L744&lt;Settings!$B$30,IF(Settings!$B$30-L744&gt;=I744,K744,K744+(Settings!$B$30-L744)+Settings!$B$31),K744+(Settings!$B$33-L744))</f>
        <v>1440</v>
      </c>
      <c r="N744" s="14">
        <f t="shared" si="150"/>
        <v>1446.02</v>
      </c>
      <c r="O744" s="14">
        <f t="shared" si="151"/>
        <v>70.560481707764666</v>
      </c>
      <c r="P744" s="14">
        <f t="shared" si="152"/>
        <v>0</v>
      </c>
      <c r="Q744" s="14">
        <f t="shared" si="153"/>
        <v>0</v>
      </c>
      <c r="R744" s="14">
        <f t="shared" si="154"/>
        <v>54.444054398744811</v>
      </c>
      <c r="S744" s="14">
        <f t="shared" si="155"/>
        <v>54.444054398744811</v>
      </c>
      <c r="T744" t="str">
        <f>IF(MOD(C744-Settings!$B$32,Settings!$B$33)&lt;Settings!$B$30,"Up","Down")</f>
        <v>Down</v>
      </c>
      <c r="U744" s="15">
        <f>IF(OR(I744&gt;Settings!$B$30,O744&gt;Settings!$B$37),0,1)</f>
        <v>1</v>
      </c>
      <c r="V744" s="15">
        <f>IF(AND(U744=1,O744&lt;=Settings!$B$36),1,0)</f>
        <v>1</v>
      </c>
    </row>
    <row r="745" spans="1:22" x14ac:dyDescent="0.25">
      <c r="A745">
        <v>7</v>
      </c>
      <c r="B745">
        <v>20</v>
      </c>
      <c r="C745" s="13">
        <f>Arrivals!F745</f>
        <v>1541.2560471142224</v>
      </c>
      <c r="D745" s="13">
        <f>Arrivals!J745</f>
        <v>2.194865716961476</v>
      </c>
      <c r="E745" s="14">
        <f t="shared" si="156"/>
        <v>1385.5559456012552</v>
      </c>
      <c r="F745" s="14">
        <f t="shared" si="147"/>
        <v>1541.2560471142224</v>
      </c>
      <c r="G745" s="14">
        <f t="shared" si="148"/>
        <v>1543.4509128311838</v>
      </c>
      <c r="H745" s="13">
        <f>Arrivals!L745</f>
        <v>75</v>
      </c>
      <c r="I745" s="14">
        <f>H745*8/Settings!$B$28+Settings!$B$29</f>
        <v>6.02</v>
      </c>
      <c r="J745" s="14">
        <f t="shared" si="157"/>
        <v>1446.02</v>
      </c>
      <c r="K745" s="14">
        <f t="shared" si="149"/>
        <v>1543.4509128311838</v>
      </c>
      <c r="L745" s="14">
        <f>MOD(K745-Settings!$B$32,Settings!$B$33)</f>
        <v>103.45091283118381</v>
      </c>
      <c r="M745" s="14">
        <f>IF(L745&lt;Settings!$B$30,IF(Settings!$B$30-L745&gt;=I745,K745,K745+(Settings!$B$30-L745)+Settings!$B$31),K745+(Settings!$B$33-L745))</f>
        <v>1543.4509128311838</v>
      </c>
      <c r="N745" s="14">
        <f t="shared" si="150"/>
        <v>1549.4709128311838</v>
      </c>
      <c r="O745" s="14">
        <f t="shared" si="151"/>
        <v>8.2148657169614125</v>
      </c>
      <c r="P745" s="14">
        <f t="shared" si="152"/>
        <v>0</v>
      </c>
      <c r="Q745" s="14">
        <f t="shared" si="153"/>
        <v>0</v>
      </c>
      <c r="R745" s="14">
        <f t="shared" si="154"/>
        <v>0</v>
      </c>
      <c r="S745" s="14">
        <f t="shared" si="155"/>
        <v>0</v>
      </c>
      <c r="T745" t="str">
        <f>IF(MOD(C745-Settings!$B$32,Settings!$B$33)&lt;Settings!$B$30,"Up","Down")</f>
        <v>Up</v>
      </c>
      <c r="U745" s="15">
        <f>IF(OR(I745&gt;Settings!$B$30,O745&gt;Settings!$B$37),0,1)</f>
        <v>1</v>
      </c>
      <c r="V745" s="15">
        <f>IF(AND(U745=1,O745&lt;=Settings!$B$36),1,0)</f>
        <v>1</v>
      </c>
    </row>
    <row r="746" spans="1:22" x14ac:dyDescent="0.25">
      <c r="A746">
        <v>7</v>
      </c>
      <c r="B746">
        <v>21</v>
      </c>
      <c r="C746" s="13">
        <f>Arrivals!F746</f>
        <v>1620.671924841359</v>
      </c>
      <c r="D746" s="13">
        <f>Arrivals!J746</f>
        <v>5.03282626590536</v>
      </c>
      <c r="E746" s="14">
        <f t="shared" si="156"/>
        <v>1543.4509128311838</v>
      </c>
      <c r="F746" s="14">
        <f t="shared" si="147"/>
        <v>1620.671924841359</v>
      </c>
      <c r="G746" s="14">
        <f t="shared" si="148"/>
        <v>1625.7047511072644</v>
      </c>
      <c r="H746" s="13">
        <f>Arrivals!L746</f>
        <v>75</v>
      </c>
      <c r="I746" s="14">
        <f>H746*8/Settings!$B$28+Settings!$B$29</f>
        <v>6.02</v>
      </c>
      <c r="J746" s="14">
        <f t="shared" si="157"/>
        <v>1549.4709128311838</v>
      </c>
      <c r="K746" s="14">
        <f t="shared" si="149"/>
        <v>1625.7047511072644</v>
      </c>
      <c r="L746" s="14">
        <f>MOD(K746-Settings!$B$32,Settings!$B$33)</f>
        <v>185.70475110726443</v>
      </c>
      <c r="M746" s="14">
        <f>IF(L746&lt;Settings!$B$30,IF(Settings!$B$30-L746&gt;=I746,K746,K746+(Settings!$B$30-L746)+Settings!$B$31),K746+(Settings!$B$33-L746))</f>
        <v>1625.7047511072644</v>
      </c>
      <c r="N746" s="14">
        <f t="shared" si="150"/>
        <v>1631.7247511072644</v>
      </c>
      <c r="O746" s="14">
        <f t="shared" si="151"/>
        <v>11.052826265905423</v>
      </c>
      <c r="P746" s="14">
        <f t="shared" si="152"/>
        <v>0</v>
      </c>
      <c r="Q746" s="14">
        <f t="shared" si="153"/>
        <v>0</v>
      </c>
      <c r="R746" s="14">
        <f t="shared" si="154"/>
        <v>0</v>
      </c>
      <c r="S746" s="14">
        <f t="shared" si="155"/>
        <v>0</v>
      </c>
      <c r="T746" t="str">
        <f>IF(MOD(C746-Settings!$B$32,Settings!$B$33)&lt;Settings!$B$30,"Up","Down")</f>
        <v>Up</v>
      </c>
      <c r="U746" s="15">
        <f>IF(OR(I746&gt;Settings!$B$30,O746&gt;Settings!$B$37),0,1)</f>
        <v>1</v>
      </c>
      <c r="V746" s="15">
        <f>IF(AND(U746=1,O746&lt;=Settings!$B$36),1,0)</f>
        <v>1</v>
      </c>
    </row>
    <row r="747" spans="1:22" x14ac:dyDescent="0.25">
      <c r="A747">
        <v>7</v>
      </c>
      <c r="B747">
        <v>22</v>
      </c>
      <c r="C747" s="13">
        <f>Arrivals!F747</f>
        <v>1649.5362251981346</v>
      </c>
      <c r="D747" s="13">
        <f>Arrivals!J747</f>
        <v>6.3418754520149268</v>
      </c>
      <c r="E747" s="14">
        <f t="shared" si="156"/>
        <v>1625.7047511072644</v>
      </c>
      <c r="F747" s="14">
        <f t="shared" si="147"/>
        <v>1649.5362251981346</v>
      </c>
      <c r="G747" s="14">
        <f t="shared" si="148"/>
        <v>1655.8781006501495</v>
      </c>
      <c r="H747" s="13">
        <f>Arrivals!L747</f>
        <v>75</v>
      </c>
      <c r="I747" s="14">
        <f>H747*8/Settings!$B$28+Settings!$B$29</f>
        <v>6.02</v>
      </c>
      <c r="J747" s="14">
        <f t="shared" si="157"/>
        <v>1631.7247511072644</v>
      </c>
      <c r="K747" s="14">
        <f t="shared" si="149"/>
        <v>1655.8781006501495</v>
      </c>
      <c r="L747" s="14">
        <f>MOD(K747-Settings!$B$32,Settings!$B$33)</f>
        <v>215.87810065014946</v>
      </c>
      <c r="M747" s="14">
        <f>IF(L747&lt;Settings!$B$30,IF(Settings!$B$30-L747&gt;=I747,K747,K747+(Settings!$B$30-L747)+Settings!$B$31),K747+(Settings!$B$33-L747))</f>
        <v>1655.8781006501495</v>
      </c>
      <c r="N747" s="14">
        <f t="shared" si="150"/>
        <v>1661.8981006501494</v>
      </c>
      <c r="O747" s="14">
        <f t="shared" si="151"/>
        <v>12.361875452014829</v>
      </c>
      <c r="P747" s="14">
        <f t="shared" si="152"/>
        <v>0</v>
      </c>
      <c r="Q747" s="14">
        <f t="shared" si="153"/>
        <v>0</v>
      </c>
      <c r="R747" s="14">
        <f t="shared" si="154"/>
        <v>0</v>
      </c>
      <c r="S747" s="14">
        <f t="shared" si="155"/>
        <v>0</v>
      </c>
      <c r="T747" t="str">
        <f>IF(MOD(C747-Settings!$B$32,Settings!$B$33)&lt;Settings!$B$30,"Up","Down")</f>
        <v>Up</v>
      </c>
      <c r="U747" s="15">
        <f>IF(OR(I747&gt;Settings!$B$30,O747&gt;Settings!$B$37),0,1)</f>
        <v>1</v>
      </c>
      <c r="V747" s="15">
        <f>IF(AND(U747=1,O747&lt;=Settings!$B$36),1,0)</f>
        <v>1</v>
      </c>
    </row>
    <row r="748" spans="1:22" x14ac:dyDescent="0.25">
      <c r="A748">
        <v>7</v>
      </c>
      <c r="B748">
        <v>23</v>
      </c>
      <c r="C748" s="13">
        <f>Arrivals!F748</f>
        <v>1666.5451940706964</v>
      </c>
      <c r="D748" s="13">
        <f>Arrivals!J748</f>
        <v>5.4171669992023235</v>
      </c>
      <c r="E748" s="14">
        <f t="shared" si="156"/>
        <v>1655.8781006501495</v>
      </c>
      <c r="F748" s="14">
        <f t="shared" si="147"/>
        <v>1666.5451940706964</v>
      </c>
      <c r="G748" s="14">
        <f t="shared" si="148"/>
        <v>1671.9623610698989</v>
      </c>
      <c r="H748" s="13">
        <f>Arrivals!L748</f>
        <v>75</v>
      </c>
      <c r="I748" s="14">
        <f>H748*8/Settings!$B$28+Settings!$B$29</f>
        <v>6.02</v>
      </c>
      <c r="J748" s="14">
        <f t="shared" si="157"/>
        <v>1661.8981006501494</v>
      </c>
      <c r="K748" s="14">
        <f t="shared" si="149"/>
        <v>1671.9623610698989</v>
      </c>
      <c r="L748" s="14">
        <f>MOD(K748-Settings!$B$32,Settings!$B$33)</f>
        <v>231.96236106989886</v>
      </c>
      <c r="M748" s="14">
        <f>IF(L748&lt;Settings!$B$30,IF(Settings!$B$30-L748&gt;=I748,K748,K748+(Settings!$B$30-L748)+Settings!$B$31),K748+(Settings!$B$33-L748))</f>
        <v>1671.9623610698989</v>
      </c>
      <c r="N748" s="14">
        <f t="shared" si="150"/>
        <v>1677.9823610698988</v>
      </c>
      <c r="O748" s="14">
        <f t="shared" si="151"/>
        <v>11.437166999202418</v>
      </c>
      <c r="P748" s="14">
        <f t="shared" si="152"/>
        <v>0</v>
      </c>
      <c r="Q748" s="14">
        <f t="shared" si="153"/>
        <v>0</v>
      </c>
      <c r="R748" s="14">
        <f t="shared" si="154"/>
        <v>0</v>
      </c>
      <c r="S748" s="14">
        <f t="shared" si="155"/>
        <v>0</v>
      </c>
      <c r="T748" t="str">
        <f>IF(MOD(C748-Settings!$B$32,Settings!$B$33)&lt;Settings!$B$30,"Up","Down")</f>
        <v>Up</v>
      </c>
      <c r="U748" s="15">
        <f>IF(OR(I748&gt;Settings!$B$30,O748&gt;Settings!$B$37),0,1)</f>
        <v>1</v>
      </c>
      <c r="V748" s="15">
        <f>IF(AND(U748=1,O748&lt;=Settings!$B$36),1,0)</f>
        <v>1</v>
      </c>
    </row>
    <row r="749" spans="1:22" x14ac:dyDescent="0.25">
      <c r="A749">
        <v>7</v>
      </c>
      <c r="B749">
        <v>24</v>
      </c>
      <c r="C749" s="13">
        <f>Arrivals!F749</f>
        <v>1739.9976615921057</v>
      </c>
      <c r="D749" s="13">
        <f>Arrivals!J749</f>
        <v>14.596869098622777</v>
      </c>
      <c r="E749" s="14">
        <f t="shared" si="156"/>
        <v>1671.9623610698989</v>
      </c>
      <c r="F749" s="14">
        <f t="shared" si="147"/>
        <v>1739.9976615921057</v>
      </c>
      <c r="G749" s="14">
        <f t="shared" si="148"/>
        <v>1754.5945306907286</v>
      </c>
      <c r="H749" s="13">
        <f>Arrivals!L749</f>
        <v>75</v>
      </c>
      <c r="I749" s="14">
        <f>H749*8/Settings!$B$28+Settings!$B$29</f>
        <v>6.02</v>
      </c>
      <c r="J749" s="14">
        <f t="shared" si="157"/>
        <v>1677.9823610698988</v>
      </c>
      <c r="K749" s="14">
        <f t="shared" si="149"/>
        <v>1754.5945306907286</v>
      </c>
      <c r="L749" s="14">
        <f>MOD(K749-Settings!$B$32,Settings!$B$33)</f>
        <v>314.59453069072856</v>
      </c>
      <c r="M749" s="14">
        <f>IF(L749&lt;Settings!$B$30,IF(Settings!$B$30-L749&gt;=I749,K749,K749+(Settings!$B$30-L749)+Settings!$B$31),K749+(Settings!$B$33-L749))</f>
        <v>1754.5945306907286</v>
      </c>
      <c r="N749" s="14">
        <f t="shared" si="150"/>
        <v>1760.6145306907285</v>
      </c>
      <c r="O749" s="14">
        <f t="shared" si="151"/>
        <v>20.616869098622828</v>
      </c>
      <c r="P749" s="14">
        <f t="shared" si="152"/>
        <v>0</v>
      </c>
      <c r="Q749" s="14">
        <f t="shared" si="153"/>
        <v>0</v>
      </c>
      <c r="R749" s="14">
        <f t="shared" si="154"/>
        <v>0</v>
      </c>
      <c r="S749" s="14">
        <f t="shared" si="155"/>
        <v>0</v>
      </c>
      <c r="T749" t="str">
        <f>IF(MOD(C749-Settings!$B$32,Settings!$B$33)&lt;Settings!$B$30,"Up","Down")</f>
        <v>Up</v>
      </c>
      <c r="U749" s="15">
        <f>IF(OR(I749&gt;Settings!$B$30,O749&gt;Settings!$B$37),0,1)</f>
        <v>1</v>
      </c>
      <c r="V749" s="15">
        <f>IF(AND(U749=1,O749&lt;=Settings!$B$36),1,0)</f>
        <v>1</v>
      </c>
    </row>
    <row r="750" spans="1:22" x14ac:dyDescent="0.25">
      <c r="A750">
        <v>7</v>
      </c>
      <c r="B750">
        <v>25</v>
      </c>
      <c r="C750" s="13">
        <f>Arrivals!F750</f>
        <v>1879.061480895017</v>
      </c>
      <c r="D750" s="13">
        <f>Arrivals!J750</f>
        <v>2.6793295803022055</v>
      </c>
      <c r="E750" s="14">
        <f t="shared" si="156"/>
        <v>1754.5945306907286</v>
      </c>
      <c r="F750" s="14">
        <f t="shared" si="147"/>
        <v>1879.061480895017</v>
      </c>
      <c r="G750" s="14">
        <f t="shared" si="148"/>
        <v>1881.7408104753192</v>
      </c>
      <c r="H750" s="13">
        <f>Arrivals!L750</f>
        <v>75</v>
      </c>
      <c r="I750" s="14">
        <f>H750*8/Settings!$B$28+Settings!$B$29</f>
        <v>6.02</v>
      </c>
      <c r="J750" s="14">
        <f t="shared" si="157"/>
        <v>1760.6145306907285</v>
      </c>
      <c r="K750" s="14">
        <f t="shared" si="149"/>
        <v>1881.7408104753192</v>
      </c>
      <c r="L750" s="14">
        <f>MOD(K750-Settings!$B$32,Settings!$B$33)</f>
        <v>441.74081047531922</v>
      </c>
      <c r="M750" s="14">
        <f>IF(L750&lt;Settings!$B$30,IF(Settings!$B$30-L750&gt;=I750,K750,K750+(Settings!$B$30-L750)+Settings!$B$31),K750+(Settings!$B$33-L750))</f>
        <v>1881.7408104753192</v>
      </c>
      <c r="N750" s="14">
        <f t="shared" si="150"/>
        <v>1887.7608104753192</v>
      </c>
      <c r="O750" s="14">
        <f t="shared" si="151"/>
        <v>8.6993295803022193</v>
      </c>
      <c r="P750" s="14">
        <f t="shared" si="152"/>
        <v>0</v>
      </c>
      <c r="Q750" s="14">
        <f t="shared" si="153"/>
        <v>0</v>
      </c>
      <c r="R750" s="14">
        <f t="shared" si="154"/>
        <v>0</v>
      </c>
      <c r="S750" s="14">
        <f t="shared" si="155"/>
        <v>0</v>
      </c>
      <c r="T750" t="str">
        <f>IF(MOD(C750-Settings!$B$32,Settings!$B$33)&lt;Settings!$B$30,"Up","Down")</f>
        <v>Up</v>
      </c>
      <c r="U750" s="15">
        <f>IF(OR(I750&gt;Settings!$B$30,O750&gt;Settings!$B$37),0,1)</f>
        <v>1</v>
      </c>
      <c r="V750" s="15">
        <f>IF(AND(U750=1,O750&lt;=Settings!$B$36),1,0)</f>
        <v>1</v>
      </c>
    </row>
    <row r="751" spans="1:22" x14ac:dyDescent="0.25">
      <c r="A751">
        <v>7</v>
      </c>
      <c r="B751">
        <v>26</v>
      </c>
      <c r="C751" s="13">
        <f>Arrivals!F751</f>
        <v>1928.7030222763656</v>
      </c>
      <c r="D751" s="13">
        <f>Arrivals!J751</f>
        <v>2.6841689240449793</v>
      </c>
      <c r="E751" s="14">
        <f t="shared" si="156"/>
        <v>1881.7408104753192</v>
      </c>
      <c r="F751" s="14">
        <f t="shared" si="147"/>
        <v>1928.7030222763656</v>
      </c>
      <c r="G751" s="14">
        <f t="shared" si="148"/>
        <v>1931.3871912004106</v>
      </c>
      <c r="H751" s="13">
        <f>Arrivals!L751</f>
        <v>75</v>
      </c>
      <c r="I751" s="14">
        <f>H751*8/Settings!$B$28+Settings!$B$29</f>
        <v>6.02</v>
      </c>
      <c r="J751" s="14">
        <f t="shared" si="157"/>
        <v>1887.7608104753192</v>
      </c>
      <c r="K751" s="14">
        <f t="shared" si="149"/>
        <v>1931.3871912004106</v>
      </c>
      <c r="L751" s="14">
        <f>MOD(K751-Settings!$B$32,Settings!$B$33)</f>
        <v>491.3871912004106</v>
      </c>
      <c r="M751" s="14">
        <f>IF(L751&lt;Settings!$B$30,IF(Settings!$B$30-L751&gt;=I751,K751,K751+(Settings!$B$30-L751)+Settings!$B$31),K751+(Settings!$B$33-L751))</f>
        <v>1931.3871912004106</v>
      </c>
      <c r="N751" s="14">
        <f t="shared" si="150"/>
        <v>1937.4071912004106</v>
      </c>
      <c r="O751" s="14">
        <f t="shared" si="151"/>
        <v>8.7041689240450069</v>
      </c>
      <c r="P751" s="14">
        <f t="shared" si="152"/>
        <v>0</v>
      </c>
      <c r="Q751" s="14">
        <f t="shared" si="153"/>
        <v>0</v>
      </c>
      <c r="R751" s="14">
        <f t="shared" si="154"/>
        <v>0</v>
      </c>
      <c r="S751" s="14">
        <f t="shared" si="155"/>
        <v>0</v>
      </c>
      <c r="T751" t="str">
        <f>IF(MOD(C751-Settings!$B$32,Settings!$B$33)&lt;Settings!$B$30,"Up","Down")</f>
        <v>Up</v>
      </c>
      <c r="U751" s="15">
        <f>IF(OR(I751&gt;Settings!$B$30,O751&gt;Settings!$B$37),0,1)</f>
        <v>1</v>
      </c>
      <c r="V751" s="15">
        <f>IF(AND(U751=1,O751&lt;=Settings!$B$36),1,0)</f>
        <v>1</v>
      </c>
    </row>
    <row r="752" spans="1:22" x14ac:dyDescent="0.25">
      <c r="A752">
        <v>7</v>
      </c>
      <c r="B752">
        <v>27</v>
      </c>
      <c r="C752" s="13">
        <f>Arrivals!F752</f>
        <v>2096.7014018173372</v>
      </c>
      <c r="D752" s="13">
        <f>Arrivals!J752</f>
        <v>11.640534791127276</v>
      </c>
      <c r="E752" s="14">
        <f t="shared" si="156"/>
        <v>1931.3871912004106</v>
      </c>
      <c r="F752" s="14">
        <f t="shared" si="147"/>
        <v>2096.7014018173372</v>
      </c>
      <c r="G752" s="14">
        <f t="shared" si="148"/>
        <v>2108.3419366084645</v>
      </c>
      <c r="H752" s="13">
        <f>Arrivals!L752</f>
        <v>75</v>
      </c>
      <c r="I752" s="14">
        <f>H752*8/Settings!$B$28+Settings!$B$29</f>
        <v>6.02</v>
      </c>
      <c r="J752" s="14">
        <f t="shared" si="157"/>
        <v>1937.4071912004106</v>
      </c>
      <c r="K752" s="14">
        <f t="shared" si="149"/>
        <v>2108.3419366084645</v>
      </c>
      <c r="L752" s="14">
        <f>MOD(K752-Settings!$B$32,Settings!$B$33)</f>
        <v>668.34193660846449</v>
      </c>
      <c r="M752" s="14">
        <f>IF(L752&lt;Settings!$B$30,IF(Settings!$B$30-L752&gt;=I752,K752,K752+(Settings!$B$30-L752)+Settings!$B$31),K752+(Settings!$B$33-L752))</f>
        <v>2160</v>
      </c>
      <c r="N752" s="14">
        <f t="shared" si="150"/>
        <v>2166.02</v>
      </c>
      <c r="O752" s="14">
        <f t="shared" si="151"/>
        <v>69.318598182662754</v>
      </c>
      <c r="P752" s="14">
        <f t="shared" si="152"/>
        <v>0</v>
      </c>
      <c r="Q752" s="14">
        <f t="shared" si="153"/>
        <v>0</v>
      </c>
      <c r="R752" s="14">
        <f t="shared" si="154"/>
        <v>51.658063391535507</v>
      </c>
      <c r="S752" s="14">
        <f t="shared" si="155"/>
        <v>51.658063391535507</v>
      </c>
      <c r="T752" t="str">
        <f>IF(MOD(C752-Settings!$B$32,Settings!$B$33)&lt;Settings!$B$30,"Up","Down")</f>
        <v>Down</v>
      </c>
      <c r="U752" s="15">
        <f>IF(OR(I752&gt;Settings!$B$30,O752&gt;Settings!$B$37),0,1)</f>
        <v>1</v>
      </c>
      <c r="V752" s="15">
        <f>IF(AND(U752=1,O752&lt;=Settings!$B$36),1,0)</f>
        <v>1</v>
      </c>
    </row>
    <row r="753" spans="1:22" x14ac:dyDescent="0.25">
      <c r="A753">
        <v>7</v>
      </c>
      <c r="B753">
        <v>28</v>
      </c>
      <c r="C753" s="13">
        <f>Arrivals!F753</f>
        <v>2263.2243144950817</v>
      </c>
      <c r="D753" s="13">
        <f>Arrivals!J753</f>
        <v>0.43141739797325607</v>
      </c>
      <c r="E753" s="14">
        <f t="shared" si="156"/>
        <v>2108.3419366084645</v>
      </c>
      <c r="F753" s="14">
        <f t="shared" si="147"/>
        <v>2263.2243144950817</v>
      </c>
      <c r="G753" s="14">
        <f t="shared" si="148"/>
        <v>2263.655731893055</v>
      </c>
      <c r="H753" s="13">
        <f>Arrivals!L753</f>
        <v>75</v>
      </c>
      <c r="I753" s="14">
        <f>H753*8/Settings!$B$28+Settings!$B$29</f>
        <v>6.02</v>
      </c>
      <c r="J753" s="14">
        <f t="shared" si="157"/>
        <v>2166.02</v>
      </c>
      <c r="K753" s="14">
        <f t="shared" si="149"/>
        <v>2263.655731893055</v>
      </c>
      <c r="L753" s="14">
        <f>MOD(K753-Settings!$B$32,Settings!$B$33)</f>
        <v>103.65573189305496</v>
      </c>
      <c r="M753" s="14">
        <f>IF(L753&lt;Settings!$B$30,IF(Settings!$B$30-L753&gt;=I753,K753,K753+(Settings!$B$30-L753)+Settings!$B$31),K753+(Settings!$B$33-L753))</f>
        <v>2263.655731893055</v>
      </c>
      <c r="N753" s="14">
        <f t="shared" si="150"/>
        <v>2269.6757318930549</v>
      </c>
      <c r="O753" s="14">
        <f t="shared" si="151"/>
        <v>6.4514173979732732</v>
      </c>
      <c r="P753" s="14">
        <f t="shared" si="152"/>
        <v>0</v>
      </c>
      <c r="Q753" s="14">
        <f t="shared" si="153"/>
        <v>0</v>
      </c>
      <c r="R753" s="14">
        <f t="shared" si="154"/>
        <v>0</v>
      </c>
      <c r="S753" s="14">
        <f t="shared" si="155"/>
        <v>0</v>
      </c>
      <c r="T753" t="str">
        <f>IF(MOD(C753-Settings!$B$32,Settings!$B$33)&lt;Settings!$B$30,"Up","Down")</f>
        <v>Up</v>
      </c>
      <c r="U753" s="15">
        <f>IF(OR(I753&gt;Settings!$B$30,O753&gt;Settings!$B$37),0,1)</f>
        <v>1</v>
      </c>
      <c r="V753" s="15">
        <f>IF(AND(U753=1,O753&lt;=Settings!$B$36),1,0)</f>
        <v>1</v>
      </c>
    </row>
    <row r="754" spans="1:22" x14ac:dyDescent="0.25">
      <c r="A754">
        <v>7</v>
      </c>
      <c r="B754">
        <v>29</v>
      </c>
      <c r="C754" s="13">
        <f>Arrivals!F754</f>
        <v>2303.9129384640896</v>
      </c>
      <c r="D754" s="13">
        <f>Arrivals!J754</f>
        <v>8.4005762232392449</v>
      </c>
      <c r="E754" s="14">
        <f t="shared" si="156"/>
        <v>2263.655731893055</v>
      </c>
      <c r="F754" s="14">
        <f t="shared" si="147"/>
        <v>2303.9129384640896</v>
      </c>
      <c r="G754" s="14">
        <f t="shared" si="148"/>
        <v>2312.3135146873287</v>
      </c>
      <c r="H754" s="13">
        <f>Arrivals!L754</f>
        <v>75</v>
      </c>
      <c r="I754" s="14">
        <f>H754*8/Settings!$B$28+Settings!$B$29</f>
        <v>6.02</v>
      </c>
      <c r="J754" s="14">
        <f t="shared" si="157"/>
        <v>2269.6757318930549</v>
      </c>
      <c r="K754" s="14">
        <f t="shared" si="149"/>
        <v>2312.3135146873287</v>
      </c>
      <c r="L754" s="14">
        <f>MOD(K754-Settings!$B$32,Settings!$B$33)</f>
        <v>152.31351468732873</v>
      </c>
      <c r="M754" s="14">
        <f>IF(L754&lt;Settings!$B$30,IF(Settings!$B$30-L754&gt;=I754,K754,K754+(Settings!$B$30-L754)+Settings!$B$31),K754+(Settings!$B$33-L754))</f>
        <v>2312.3135146873287</v>
      </c>
      <c r="N754" s="14">
        <f t="shared" si="150"/>
        <v>2318.3335146873287</v>
      </c>
      <c r="O754" s="14">
        <f t="shared" si="151"/>
        <v>14.420576223239095</v>
      </c>
      <c r="P754" s="14">
        <f t="shared" si="152"/>
        <v>0</v>
      </c>
      <c r="Q754" s="14">
        <f t="shared" si="153"/>
        <v>0</v>
      </c>
      <c r="R754" s="14">
        <f t="shared" si="154"/>
        <v>0</v>
      </c>
      <c r="S754" s="14">
        <f t="shared" si="155"/>
        <v>0</v>
      </c>
      <c r="T754" t="str">
        <f>IF(MOD(C754-Settings!$B$32,Settings!$B$33)&lt;Settings!$B$30,"Up","Down")</f>
        <v>Up</v>
      </c>
      <c r="U754" s="15">
        <f>IF(OR(I754&gt;Settings!$B$30,O754&gt;Settings!$B$37),0,1)</f>
        <v>1</v>
      </c>
      <c r="V754" s="15">
        <f>IF(AND(U754=1,O754&lt;=Settings!$B$36),1,0)</f>
        <v>1</v>
      </c>
    </row>
    <row r="755" spans="1:22" x14ac:dyDescent="0.25">
      <c r="A755">
        <v>7</v>
      </c>
      <c r="B755">
        <v>30</v>
      </c>
      <c r="C755" s="13">
        <f>Arrivals!F755</f>
        <v>2341.7740599109129</v>
      </c>
      <c r="D755" s="13">
        <f>Arrivals!J755</f>
        <v>4.136246091265539</v>
      </c>
      <c r="E755" s="14">
        <f t="shared" si="156"/>
        <v>2312.3135146873287</v>
      </c>
      <c r="F755" s="14">
        <f t="shared" si="147"/>
        <v>2341.7740599109129</v>
      </c>
      <c r="G755" s="14">
        <f t="shared" si="148"/>
        <v>2345.9103060021785</v>
      </c>
      <c r="H755" s="13">
        <f>Arrivals!L755</f>
        <v>75</v>
      </c>
      <c r="I755" s="14">
        <f>H755*8/Settings!$B$28+Settings!$B$29</f>
        <v>6.02</v>
      </c>
      <c r="J755" s="14">
        <f t="shared" si="157"/>
        <v>2318.3335146873287</v>
      </c>
      <c r="K755" s="14">
        <f t="shared" si="149"/>
        <v>2345.9103060021785</v>
      </c>
      <c r="L755" s="14">
        <f>MOD(K755-Settings!$B$32,Settings!$B$33)</f>
        <v>185.91030600217846</v>
      </c>
      <c r="M755" s="14">
        <f>IF(L755&lt;Settings!$B$30,IF(Settings!$B$30-L755&gt;=I755,K755,K755+(Settings!$B$30-L755)+Settings!$B$31),K755+(Settings!$B$33-L755))</f>
        <v>2345.9103060021785</v>
      </c>
      <c r="N755" s="14">
        <f t="shared" si="150"/>
        <v>2351.9303060021784</v>
      </c>
      <c r="O755" s="14">
        <f t="shared" si="151"/>
        <v>10.15624609126553</v>
      </c>
      <c r="P755" s="14">
        <f t="shared" si="152"/>
        <v>0</v>
      </c>
      <c r="Q755" s="14">
        <f t="shared" si="153"/>
        <v>0</v>
      </c>
      <c r="R755" s="14">
        <f t="shared" si="154"/>
        <v>0</v>
      </c>
      <c r="S755" s="14">
        <f t="shared" si="155"/>
        <v>0</v>
      </c>
      <c r="T755" t="str">
        <f>IF(MOD(C755-Settings!$B$32,Settings!$B$33)&lt;Settings!$B$30,"Up","Down")</f>
        <v>Up</v>
      </c>
      <c r="U755" s="15">
        <f>IF(OR(I755&gt;Settings!$B$30,O755&gt;Settings!$B$37),0,1)</f>
        <v>1</v>
      </c>
      <c r="V755" s="15">
        <f>IF(AND(U755=1,O755&lt;=Settings!$B$36),1,0)</f>
        <v>1</v>
      </c>
    </row>
    <row r="756" spans="1:22" x14ac:dyDescent="0.25">
      <c r="A756">
        <v>7</v>
      </c>
      <c r="B756">
        <v>31</v>
      </c>
      <c r="C756" s="13">
        <f>Arrivals!F756</f>
        <v>2453.069120700683</v>
      </c>
      <c r="D756" s="13">
        <f>Arrivals!J756</f>
        <v>2.9255677067663659</v>
      </c>
      <c r="E756" s="14">
        <f t="shared" si="156"/>
        <v>2345.9103060021785</v>
      </c>
      <c r="F756" s="14">
        <f t="shared" si="147"/>
        <v>2453.069120700683</v>
      </c>
      <c r="G756" s="14">
        <f t="shared" si="148"/>
        <v>2455.9946884074493</v>
      </c>
      <c r="H756" s="13">
        <f>Arrivals!L756</f>
        <v>75</v>
      </c>
      <c r="I756" s="14">
        <f>H756*8/Settings!$B$28+Settings!$B$29</f>
        <v>6.02</v>
      </c>
      <c r="J756" s="14">
        <f t="shared" si="157"/>
        <v>2351.9303060021784</v>
      </c>
      <c r="K756" s="14">
        <f t="shared" si="149"/>
        <v>2455.9946884074493</v>
      </c>
      <c r="L756" s="14">
        <f>MOD(K756-Settings!$B$32,Settings!$B$33)</f>
        <v>295.9946884074493</v>
      </c>
      <c r="M756" s="14">
        <f>IF(L756&lt;Settings!$B$30,IF(Settings!$B$30-L756&gt;=I756,K756,K756+(Settings!$B$30-L756)+Settings!$B$31),K756+(Settings!$B$33-L756))</f>
        <v>2455.9946884074493</v>
      </c>
      <c r="N756" s="14">
        <f t="shared" si="150"/>
        <v>2462.0146884074493</v>
      </c>
      <c r="O756" s="14">
        <f t="shared" si="151"/>
        <v>8.9455677067662691</v>
      </c>
      <c r="P756" s="14">
        <f t="shared" si="152"/>
        <v>0</v>
      </c>
      <c r="Q756" s="14">
        <f t="shared" si="153"/>
        <v>0</v>
      </c>
      <c r="R756" s="14">
        <f t="shared" si="154"/>
        <v>0</v>
      </c>
      <c r="S756" s="14">
        <f t="shared" si="155"/>
        <v>0</v>
      </c>
      <c r="T756" t="str">
        <f>IF(MOD(C756-Settings!$B$32,Settings!$B$33)&lt;Settings!$B$30,"Up","Down")</f>
        <v>Up</v>
      </c>
      <c r="U756" s="15">
        <f>IF(OR(I756&gt;Settings!$B$30,O756&gt;Settings!$B$37),0,1)</f>
        <v>1</v>
      </c>
      <c r="V756" s="15">
        <f>IF(AND(U756=1,O756&lt;=Settings!$B$36),1,0)</f>
        <v>1</v>
      </c>
    </row>
    <row r="757" spans="1:22" x14ac:dyDescent="0.25">
      <c r="A757">
        <v>7</v>
      </c>
      <c r="B757">
        <v>32</v>
      </c>
      <c r="C757" s="13">
        <f>Arrivals!F757</f>
        <v>2472.6896222515261</v>
      </c>
      <c r="D757" s="13">
        <f>Arrivals!J757</f>
        <v>3.5164920292845041</v>
      </c>
      <c r="E757" s="14">
        <f t="shared" si="156"/>
        <v>2455.9946884074493</v>
      </c>
      <c r="F757" s="14">
        <f t="shared" si="147"/>
        <v>2472.6896222515261</v>
      </c>
      <c r="G757" s="14">
        <f t="shared" si="148"/>
        <v>2476.2061142808107</v>
      </c>
      <c r="H757" s="13">
        <f>Arrivals!L757</f>
        <v>75</v>
      </c>
      <c r="I757" s="14">
        <f>H757*8/Settings!$B$28+Settings!$B$29</f>
        <v>6.02</v>
      </c>
      <c r="J757" s="14">
        <f t="shared" si="157"/>
        <v>2462.0146884074493</v>
      </c>
      <c r="K757" s="14">
        <f t="shared" si="149"/>
        <v>2476.2061142808107</v>
      </c>
      <c r="L757" s="14">
        <f>MOD(K757-Settings!$B$32,Settings!$B$33)</f>
        <v>316.20611428081065</v>
      </c>
      <c r="M757" s="14">
        <f>IF(L757&lt;Settings!$B$30,IF(Settings!$B$30-L757&gt;=I757,K757,K757+(Settings!$B$30-L757)+Settings!$B$31),K757+(Settings!$B$33-L757))</f>
        <v>2476.2061142808107</v>
      </c>
      <c r="N757" s="14">
        <f t="shared" si="150"/>
        <v>2482.2261142808106</v>
      </c>
      <c r="O757" s="14">
        <f t="shared" si="151"/>
        <v>9.5364920292845454</v>
      </c>
      <c r="P757" s="14">
        <f t="shared" si="152"/>
        <v>0</v>
      </c>
      <c r="Q757" s="14">
        <f t="shared" si="153"/>
        <v>0</v>
      </c>
      <c r="R757" s="14">
        <f t="shared" si="154"/>
        <v>0</v>
      </c>
      <c r="S757" s="14">
        <f t="shared" si="155"/>
        <v>0</v>
      </c>
      <c r="T757" t="str">
        <f>IF(MOD(C757-Settings!$B$32,Settings!$B$33)&lt;Settings!$B$30,"Up","Down")</f>
        <v>Up</v>
      </c>
      <c r="U757" s="15">
        <f>IF(OR(I757&gt;Settings!$B$30,O757&gt;Settings!$B$37),0,1)</f>
        <v>1</v>
      </c>
      <c r="V757" s="15">
        <f>IF(AND(U757=1,O757&lt;=Settings!$B$36),1,0)</f>
        <v>1</v>
      </c>
    </row>
    <row r="758" spans="1:22" x14ac:dyDescent="0.25">
      <c r="A758">
        <v>7</v>
      </c>
      <c r="B758">
        <v>33</v>
      </c>
      <c r="C758" s="13">
        <f>Arrivals!F758</f>
        <v>2585.2649981350323</v>
      </c>
      <c r="D758" s="13">
        <f>Arrivals!J758</f>
        <v>1.533666636704091</v>
      </c>
      <c r="E758" s="14">
        <f t="shared" si="156"/>
        <v>2476.2061142808107</v>
      </c>
      <c r="F758" s="14">
        <f t="shared" si="147"/>
        <v>2585.2649981350323</v>
      </c>
      <c r="G758" s="14">
        <f t="shared" si="148"/>
        <v>2586.7986647717366</v>
      </c>
      <c r="H758" s="13">
        <f>Arrivals!L758</f>
        <v>75</v>
      </c>
      <c r="I758" s="14">
        <f>H758*8/Settings!$B$28+Settings!$B$29</f>
        <v>6.02</v>
      </c>
      <c r="J758" s="14">
        <f t="shared" si="157"/>
        <v>2482.2261142808106</v>
      </c>
      <c r="K758" s="14">
        <f t="shared" si="149"/>
        <v>2586.7986647717366</v>
      </c>
      <c r="L758" s="14">
        <f>MOD(K758-Settings!$B$32,Settings!$B$33)</f>
        <v>426.79866477173664</v>
      </c>
      <c r="M758" s="14">
        <f>IF(L758&lt;Settings!$B$30,IF(Settings!$B$30-L758&gt;=I758,K758,K758+(Settings!$B$30-L758)+Settings!$B$31),K758+(Settings!$B$33-L758))</f>
        <v>2586.7986647717366</v>
      </c>
      <c r="N758" s="14">
        <f t="shared" si="150"/>
        <v>2592.8186647717366</v>
      </c>
      <c r="O758" s="14">
        <f t="shared" si="151"/>
        <v>7.5536666367042926</v>
      </c>
      <c r="P758" s="14">
        <f t="shared" si="152"/>
        <v>0</v>
      </c>
      <c r="Q758" s="14">
        <f t="shared" si="153"/>
        <v>0</v>
      </c>
      <c r="R758" s="14">
        <f t="shared" si="154"/>
        <v>0</v>
      </c>
      <c r="S758" s="14">
        <f t="shared" si="155"/>
        <v>0</v>
      </c>
      <c r="T758" t="str">
        <f>IF(MOD(C758-Settings!$B$32,Settings!$B$33)&lt;Settings!$B$30,"Up","Down")</f>
        <v>Up</v>
      </c>
      <c r="U758" s="15">
        <f>IF(OR(I758&gt;Settings!$B$30,O758&gt;Settings!$B$37),0,1)</f>
        <v>1</v>
      </c>
      <c r="V758" s="15">
        <f>IF(AND(U758=1,O758&lt;=Settings!$B$36),1,0)</f>
        <v>1</v>
      </c>
    </row>
    <row r="759" spans="1:22" x14ac:dyDescent="0.25">
      <c r="A759">
        <v>7</v>
      </c>
      <c r="B759">
        <v>34</v>
      </c>
      <c r="C759" s="13">
        <f>Arrivals!F759</f>
        <v>2681.5267446170146</v>
      </c>
      <c r="D759" s="13">
        <f>Arrivals!J759</f>
        <v>6.7150430487396289</v>
      </c>
      <c r="E759" s="14">
        <f t="shared" ref="E759:E790" si="158">G758</f>
        <v>2586.7986647717366</v>
      </c>
      <c r="F759" s="14">
        <f t="shared" si="147"/>
        <v>2681.5267446170146</v>
      </c>
      <c r="G759" s="14">
        <f t="shared" si="148"/>
        <v>2688.2417876657541</v>
      </c>
      <c r="H759" s="13">
        <f>Arrivals!L759</f>
        <v>75</v>
      </c>
      <c r="I759" s="14">
        <f>H759*8/Settings!$B$28+Settings!$B$29</f>
        <v>6.02</v>
      </c>
      <c r="J759" s="14">
        <f t="shared" ref="J759:J790" si="159">N758</f>
        <v>2592.8186647717366</v>
      </c>
      <c r="K759" s="14">
        <f t="shared" si="149"/>
        <v>2688.2417876657541</v>
      </c>
      <c r="L759" s="14">
        <f>MOD(K759-Settings!$B$32,Settings!$B$33)</f>
        <v>528.24178766575415</v>
      </c>
      <c r="M759" s="14">
        <f>IF(L759&lt;Settings!$B$30,IF(Settings!$B$30-L759&gt;=I759,K759,K759+(Settings!$B$30-L759)+Settings!$B$31),K759+(Settings!$B$33-L759))</f>
        <v>2688.2417876657541</v>
      </c>
      <c r="N759" s="14">
        <f t="shared" si="150"/>
        <v>2694.2617876657541</v>
      </c>
      <c r="O759" s="14">
        <f t="shared" si="151"/>
        <v>12.735043048739499</v>
      </c>
      <c r="P759" s="14">
        <f t="shared" si="152"/>
        <v>0</v>
      </c>
      <c r="Q759" s="14">
        <f t="shared" si="153"/>
        <v>0</v>
      </c>
      <c r="R759" s="14">
        <f t="shared" si="154"/>
        <v>0</v>
      </c>
      <c r="S759" s="14">
        <f t="shared" si="155"/>
        <v>0</v>
      </c>
      <c r="T759" t="str">
        <f>IF(MOD(C759-Settings!$B$32,Settings!$B$33)&lt;Settings!$B$30,"Up","Down")</f>
        <v>Up</v>
      </c>
      <c r="U759" s="15">
        <f>IF(OR(I759&gt;Settings!$B$30,O759&gt;Settings!$B$37),0,1)</f>
        <v>1</v>
      </c>
      <c r="V759" s="15">
        <f>IF(AND(U759=1,O759&lt;=Settings!$B$36),1,0)</f>
        <v>1</v>
      </c>
    </row>
    <row r="760" spans="1:22" x14ac:dyDescent="0.25">
      <c r="A760">
        <v>7</v>
      </c>
      <c r="B760">
        <v>35</v>
      </c>
      <c r="C760" s="13">
        <f>Arrivals!F760</f>
        <v>2722.6306637819002</v>
      </c>
      <c r="D760" s="13">
        <f>Arrivals!J760</f>
        <v>15.394259014147543</v>
      </c>
      <c r="E760" s="14">
        <f t="shared" si="158"/>
        <v>2688.2417876657541</v>
      </c>
      <c r="F760" s="14">
        <f t="shared" si="147"/>
        <v>2722.6306637819002</v>
      </c>
      <c r="G760" s="14">
        <f t="shared" si="148"/>
        <v>2738.0249227960476</v>
      </c>
      <c r="H760" s="13">
        <f>Arrivals!L760</f>
        <v>75</v>
      </c>
      <c r="I760" s="14">
        <f>H760*8/Settings!$B$28+Settings!$B$29</f>
        <v>6.02</v>
      </c>
      <c r="J760" s="14">
        <f t="shared" si="159"/>
        <v>2694.2617876657541</v>
      </c>
      <c r="K760" s="14">
        <f t="shared" si="149"/>
        <v>2738.0249227960476</v>
      </c>
      <c r="L760" s="14">
        <f>MOD(K760-Settings!$B$32,Settings!$B$33)</f>
        <v>578.02492279604758</v>
      </c>
      <c r="M760" s="14">
        <f>IF(L760&lt;Settings!$B$30,IF(Settings!$B$30-L760&gt;=I760,K760,K760+(Settings!$B$30-L760)+Settings!$B$31),K760+(Settings!$B$33-L760))</f>
        <v>2738.0249227960476</v>
      </c>
      <c r="N760" s="14">
        <f t="shared" si="150"/>
        <v>2744.0449227960476</v>
      </c>
      <c r="O760" s="14">
        <f t="shared" si="151"/>
        <v>21.414259014147319</v>
      </c>
      <c r="P760" s="14">
        <f t="shared" si="152"/>
        <v>0</v>
      </c>
      <c r="Q760" s="14">
        <f t="shared" si="153"/>
        <v>0</v>
      </c>
      <c r="R760" s="14">
        <f t="shared" si="154"/>
        <v>0</v>
      </c>
      <c r="S760" s="14">
        <f t="shared" si="155"/>
        <v>0</v>
      </c>
      <c r="T760" t="str">
        <f>IF(MOD(C760-Settings!$B$32,Settings!$B$33)&lt;Settings!$B$30,"Up","Down")</f>
        <v>Up</v>
      </c>
      <c r="U760" s="15">
        <f>IF(OR(I760&gt;Settings!$B$30,O760&gt;Settings!$B$37),0,1)</f>
        <v>1</v>
      </c>
      <c r="V760" s="15">
        <f>IF(AND(U760=1,O760&lt;=Settings!$B$36),1,0)</f>
        <v>1</v>
      </c>
    </row>
    <row r="761" spans="1:22" x14ac:dyDescent="0.25">
      <c r="A761">
        <v>7</v>
      </c>
      <c r="B761">
        <v>36</v>
      </c>
      <c r="C761" s="13">
        <f>Arrivals!F761</f>
        <v>2744.7985191923394</v>
      </c>
      <c r="D761" s="13">
        <f>Arrivals!J761</f>
        <v>5.1513067010950051</v>
      </c>
      <c r="E761" s="14">
        <f t="shared" si="158"/>
        <v>2738.0249227960476</v>
      </c>
      <c r="F761" s="14">
        <f t="shared" si="147"/>
        <v>2744.7985191923394</v>
      </c>
      <c r="G761" s="14">
        <f t="shared" si="148"/>
        <v>2749.9498258934345</v>
      </c>
      <c r="H761" s="13">
        <f>Arrivals!L761</f>
        <v>75</v>
      </c>
      <c r="I761" s="14">
        <f>H761*8/Settings!$B$28+Settings!$B$29</f>
        <v>6.02</v>
      </c>
      <c r="J761" s="14">
        <f t="shared" si="159"/>
        <v>2744.0449227960476</v>
      </c>
      <c r="K761" s="14">
        <f t="shared" si="149"/>
        <v>2749.9498258934345</v>
      </c>
      <c r="L761" s="14">
        <f>MOD(K761-Settings!$B$32,Settings!$B$33)</f>
        <v>589.94982589343454</v>
      </c>
      <c r="M761" s="14">
        <f>IF(L761&lt;Settings!$B$30,IF(Settings!$B$30-L761&gt;=I761,K761,K761+(Settings!$B$30-L761)+Settings!$B$31),K761+(Settings!$B$33-L761))</f>
        <v>2749.9498258934345</v>
      </c>
      <c r="N761" s="14">
        <f t="shared" si="150"/>
        <v>2755.9698258934345</v>
      </c>
      <c r="O761" s="14">
        <f t="shared" si="151"/>
        <v>11.171306701095091</v>
      </c>
      <c r="P761" s="14">
        <f t="shared" si="152"/>
        <v>0</v>
      </c>
      <c r="Q761" s="14">
        <f t="shared" si="153"/>
        <v>0</v>
      </c>
      <c r="R761" s="14">
        <f t="shared" si="154"/>
        <v>0</v>
      </c>
      <c r="S761" s="14">
        <f t="shared" si="155"/>
        <v>0</v>
      </c>
      <c r="T761" t="str">
        <f>IF(MOD(C761-Settings!$B$32,Settings!$B$33)&lt;Settings!$B$30,"Up","Down")</f>
        <v>Up</v>
      </c>
      <c r="U761" s="15">
        <f>IF(OR(I761&gt;Settings!$B$30,O761&gt;Settings!$B$37),0,1)</f>
        <v>1</v>
      </c>
      <c r="V761" s="15">
        <f>IF(AND(U761=1,O761&lt;=Settings!$B$36),1,0)</f>
        <v>1</v>
      </c>
    </row>
    <row r="762" spans="1:22" x14ac:dyDescent="0.25">
      <c r="A762">
        <v>7</v>
      </c>
      <c r="B762">
        <v>37</v>
      </c>
      <c r="C762" s="13">
        <f>Arrivals!F762</f>
        <v>2800.8206374073129</v>
      </c>
      <c r="D762" s="13">
        <f>Arrivals!J762</f>
        <v>42.23108547336512</v>
      </c>
      <c r="E762" s="14">
        <f t="shared" si="158"/>
        <v>2749.9498258934345</v>
      </c>
      <c r="F762" s="14">
        <f t="shared" si="147"/>
        <v>2800.8206374073129</v>
      </c>
      <c r="G762" s="14">
        <f t="shared" si="148"/>
        <v>2843.051722880678</v>
      </c>
      <c r="H762" s="13">
        <f>Arrivals!L762</f>
        <v>75</v>
      </c>
      <c r="I762" s="14">
        <f>H762*8/Settings!$B$28+Settings!$B$29</f>
        <v>6.02</v>
      </c>
      <c r="J762" s="14">
        <f t="shared" si="159"/>
        <v>2755.9698258934345</v>
      </c>
      <c r="K762" s="14">
        <f t="shared" si="149"/>
        <v>2843.051722880678</v>
      </c>
      <c r="L762" s="14">
        <f>MOD(K762-Settings!$B$32,Settings!$B$33)</f>
        <v>683.05172288067797</v>
      </c>
      <c r="M762" s="14">
        <f>IF(L762&lt;Settings!$B$30,IF(Settings!$B$30-L762&gt;=I762,K762,K762+(Settings!$B$30-L762)+Settings!$B$31),K762+(Settings!$B$33-L762))</f>
        <v>2880</v>
      </c>
      <c r="N762" s="14">
        <f t="shared" si="150"/>
        <v>2886.02</v>
      </c>
      <c r="O762" s="14">
        <f t="shared" si="151"/>
        <v>85.199362592687066</v>
      </c>
      <c r="P762" s="14">
        <f t="shared" si="152"/>
        <v>0</v>
      </c>
      <c r="Q762" s="14">
        <f t="shared" si="153"/>
        <v>0</v>
      </c>
      <c r="R762" s="14">
        <f t="shared" si="154"/>
        <v>36.948277119322029</v>
      </c>
      <c r="S762" s="14">
        <f t="shared" si="155"/>
        <v>36.948277119322029</v>
      </c>
      <c r="T762" t="str">
        <f>IF(MOD(C762-Settings!$B$32,Settings!$B$33)&lt;Settings!$B$30,"Up","Down")</f>
        <v>Down</v>
      </c>
      <c r="U762" s="15">
        <f>IF(OR(I762&gt;Settings!$B$30,O762&gt;Settings!$B$37),0,1)</f>
        <v>1</v>
      </c>
      <c r="V762" s="15">
        <f>IF(AND(U762=1,O762&lt;=Settings!$B$36),1,0)</f>
        <v>1</v>
      </c>
    </row>
    <row r="763" spans="1:22" x14ac:dyDescent="0.25">
      <c r="A763">
        <v>7</v>
      </c>
      <c r="B763">
        <v>38</v>
      </c>
      <c r="C763" s="13">
        <f>Arrivals!F763</f>
        <v>2817.2197227981223</v>
      </c>
      <c r="D763" s="13">
        <f>Arrivals!J763</f>
        <v>1.9868614578433439</v>
      </c>
      <c r="E763" s="14">
        <f t="shared" si="158"/>
        <v>2843.051722880678</v>
      </c>
      <c r="F763" s="14">
        <f t="shared" si="147"/>
        <v>2843.051722880678</v>
      </c>
      <c r="G763" s="14">
        <f t="shared" si="148"/>
        <v>2845.0385843385211</v>
      </c>
      <c r="H763" s="13">
        <f>Arrivals!L763</f>
        <v>75</v>
      </c>
      <c r="I763" s="14">
        <f>H763*8/Settings!$B$28+Settings!$B$29</f>
        <v>6.02</v>
      </c>
      <c r="J763" s="14">
        <f t="shared" si="159"/>
        <v>2886.02</v>
      </c>
      <c r="K763" s="14">
        <f t="shared" si="149"/>
        <v>2886.02</v>
      </c>
      <c r="L763" s="14">
        <f>MOD(K763-Settings!$B$32,Settings!$B$33)</f>
        <v>6.0199999999999818</v>
      </c>
      <c r="M763" s="14">
        <f>IF(L763&lt;Settings!$B$30,IF(Settings!$B$30-L763&gt;=I763,K763,K763+(Settings!$B$30-L763)+Settings!$B$31),K763+(Settings!$B$33-L763))</f>
        <v>2886.02</v>
      </c>
      <c r="N763" s="14">
        <f t="shared" si="150"/>
        <v>2892.04</v>
      </c>
      <c r="O763" s="14">
        <f t="shared" si="151"/>
        <v>74.820277201877616</v>
      </c>
      <c r="P763" s="14">
        <f t="shared" si="152"/>
        <v>25.832000082555624</v>
      </c>
      <c r="Q763" s="14">
        <f t="shared" si="153"/>
        <v>40.981415661478877</v>
      </c>
      <c r="R763" s="14">
        <f t="shared" si="154"/>
        <v>0</v>
      </c>
      <c r="S763" s="14">
        <f t="shared" si="155"/>
        <v>66.813415744034501</v>
      </c>
      <c r="T763" t="str">
        <f>IF(MOD(C763-Settings!$B$32,Settings!$B$33)&lt;Settings!$B$30,"Up","Down")</f>
        <v>Down</v>
      </c>
      <c r="U763" s="15">
        <f>IF(OR(I763&gt;Settings!$B$30,O763&gt;Settings!$B$37),0,1)</f>
        <v>1</v>
      </c>
      <c r="V763" s="15">
        <f>IF(AND(U763=1,O763&lt;=Settings!$B$36),1,0)</f>
        <v>1</v>
      </c>
    </row>
    <row r="764" spans="1:22" x14ac:dyDescent="0.25">
      <c r="A764">
        <v>7</v>
      </c>
      <c r="B764">
        <v>39</v>
      </c>
      <c r="C764" s="13">
        <f>Arrivals!F764</f>
        <v>2846.0740703559891</v>
      </c>
      <c r="D764" s="13">
        <f>Arrivals!J764</f>
        <v>10.890400279765069</v>
      </c>
      <c r="E764" s="14">
        <f t="shared" si="158"/>
        <v>2845.0385843385211</v>
      </c>
      <c r="F764" s="14">
        <f t="shared" si="147"/>
        <v>2846.0740703559891</v>
      </c>
      <c r="G764" s="14">
        <f t="shared" si="148"/>
        <v>2856.964470635754</v>
      </c>
      <c r="H764" s="13">
        <f>Arrivals!L764</f>
        <v>75</v>
      </c>
      <c r="I764" s="14">
        <f>H764*8/Settings!$B$28+Settings!$B$29</f>
        <v>6.02</v>
      </c>
      <c r="J764" s="14">
        <f t="shared" si="159"/>
        <v>2892.04</v>
      </c>
      <c r="K764" s="14">
        <f t="shared" si="149"/>
        <v>2892.04</v>
      </c>
      <c r="L764" s="14">
        <f>MOD(K764-Settings!$B$32,Settings!$B$33)</f>
        <v>12.039999999999964</v>
      </c>
      <c r="M764" s="14">
        <f>IF(L764&lt;Settings!$B$30,IF(Settings!$B$30-L764&gt;=I764,K764,K764+(Settings!$B$30-L764)+Settings!$B$31),K764+(Settings!$B$33-L764))</f>
        <v>2892.04</v>
      </c>
      <c r="N764" s="14">
        <f t="shared" si="150"/>
        <v>2898.06</v>
      </c>
      <c r="O764" s="14">
        <f t="shared" si="151"/>
        <v>51.985929644010866</v>
      </c>
      <c r="P764" s="14">
        <f t="shared" si="152"/>
        <v>0</v>
      </c>
      <c r="Q764" s="14">
        <f t="shared" si="153"/>
        <v>35.075529364245995</v>
      </c>
      <c r="R764" s="14">
        <f t="shared" si="154"/>
        <v>0</v>
      </c>
      <c r="S764" s="14">
        <f t="shared" si="155"/>
        <v>35.075529364245995</v>
      </c>
      <c r="T764" t="str">
        <f>IF(MOD(C764-Settings!$B$32,Settings!$B$33)&lt;Settings!$B$30,"Up","Down")</f>
        <v>Down</v>
      </c>
      <c r="U764" s="15">
        <f>IF(OR(I764&gt;Settings!$B$30,O764&gt;Settings!$B$37),0,1)</f>
        <v>1</v>
      </c>
      <c r="V764" s="15">
        <f>IF(AND(U764=1,O764&lt;=Settings!$B$36),1,0)</f>
        <v>1</v>
      </c>
    </row>
    <row r="765" spans="1:22" x14ac:dyDescent="0.25">
      <c r="A765">
        <v>7</v>
      </c>
      <c r="B765">
        <v>40</v>
      </c>
      <c r="C765" s="13">
        <f>Arrivals!F765</f>
        <v>2890.5405980480664</v>
      </c>
      <c r="D765" s="13">
        <f>Arrivals!J765</f>
        <v>0.83699204020597351</v>
      </c>
      <c r="E765" s="14">
        <f t="shared" si="158"/>
        <v>2856.964470635754</v>
      </c>
      <c r="F765" s="14">
        <f t="shared" si="147"/>
        <v>2890.5405980480664</v>
      </c>
      <c r="G765" s="14">
        <f t="shared" si="148"/>
        <v>2891.3775900882724</v>
      </c>
      <c r="H765" s="13">
        <f>Arrivals!L765</f>
        <v>75</v>
      </c>
      <c r="I765" s="14">
        <f>H765*8/Settings!$B$28+Settings!$B$29</f>
        <v>6.02</v>
      </c>
      <c r="J765" s="14">
        <f t="shared" si="159"/>
        <v>2898.06</v>
      </c>
      <c r="K765" s="14">
        <f t="shared" si="149"/>
        <v>2898.06</v>
      </c>
      <c r="L765" s="14">
        <f>MOD(K765-Settings!$B$32,Settings!$B$33)</f>
        <v>18.059999999999945</v>
      </c>
      <c r="M765" s="14">
        <f>IF(L765&lt;Settings!$B$30,IF(Settings!$B$30-L765&gt;=I765,K765,K765+(Settings!$B$30-L765)+Settings!$B$31),K765+(Settings!$B$33-L765))</f>
        <v>2898.06</v>
      </c>
      <c r="N765" s="14">
        <f t="shared" si="150"/>
        <v>2904.08</v>
      </c>
      <c r="O765" s="14">
        <f t="shared" si="151"/>
        <v>13.539401951933542</v>
      </c>
      <c r="P765" s="14">
        <f t="shared" si="152"/>
        <v>0</v>
      </c>
      <c r="Q765" s="14">
        <f t="shared" si="153"/>
        <v>6.6824099117275182</v>
      </c>
      <c r="R765" s="14">
        <f t="shared" si="154"/>
        <v>0</v>
      </c>
      <c r="S765" s="14">
        <f t="shared" si="155"/>
        <v>6.6824099117275182</v>
      </c>
      <c r="T765" t="str">
        <f>IF(MOD(C765-Settings!$B$32,Settings!$B$33)&lt;Settings!$B$30,"Up","Down")</f>
        <v>Up</v>
      </c>
      <c r="U765" s="15">
        <f>IF(OR(I765&gt;Settings!$B$30,O765&gt;Settings!$B$37),0,1)</f>
        <v>1</v>
      </c>
      <c r="V765" s="15">
        <f>IF(AND(U765=1,O765&lt;=Settings!$B$36),1,0)</f>
        <v>1</v>
      </c>
    </row>
    <row r="766" spans="1:22" x14ac:dyDescent="0.25">
      <c r="A766">
        <v>7</v>
      </c>
      <c r="B766">
        <v>41</v>
      </c>
      <c r="C766" s="13">
        <f>Arrivals!F766</f>
        <v>2892.538995143846</v>
      </c>
      <c r="D766" s="13">
        <f>Arrivals!J766</f>
        <v>4.7788254046854943</v>
      </c>
      <c r="E766" s="14">
        <f t="shared" si="158"/>
        <v>2891.3775900882724</v>
      </c>
      <c r="F766" s="14">
        <f t="shared" si="147"/>
        <v>2892.538995143846</v>
      </c>
      <c r="G766" s="14">
        <f t="shared" si="148"/>
        <v>2897.3178205485315</v>
      </c>
      <c r="H766" s="13">
        <f>Arrivals!L766</f>
        <v>75</v>
      </c>
      <c r="I766" s="14">
        <f>H766*8/Settings!$B$28+Settings!$B$29</f>
        <v>6.02</v>
      </c>
      <c r="J766" s="14">
        <f t="shared" si="159"/>
        <v>2904.08</v>
      </c>
      <c r="K766" s="14">
        <f t="shared" si="149"/>
        <v>2904.08</v>
      </c>
      <c r="L766" s="14">
        <f>MOD(K766-Settings!$B$32,Settings!$B$33)</f>
        <v>24.079999999999927</v>
      </c>
      <c r="M766" s="14">
        <f>IF(L766&lt;Settings!$B$30,IF(Settings!$B$30-L766&gt;=I766,K766,K766+(Settings!$B$30-L766)+Settings!$B$31),K766+(Settings!$B$33-L766))</f>
        <v>2904.08</v>
      </c>
      <c r="N766" s="14">
        <f t="shared" si="150"/>
        <v>2910.1</v>
      </c>
      <c r="O766" s="14">
        <f t="shared" si="151"/>
        <v>17.561004856153886</v>
      </c>
      <c r="P766" s="14">
        <f t="shared" si="152"/>
        <v>0</v>
      </c>
      <c r="Q766" s="14">
        <f t="shared" si="153"/>
        <v>6.7621794514684552</v>
      </c>
      <c r="R766" s="14">
        <f t="shared" si="154"/>
        <v>0</v>
      </c>
      <c r="S766" s="14">
        <f t="shared" si="155"/>
        <v>6.7621794514684552</v>
      </c>
      <c r="T766" t="str">
        <f>IF(MOD(C766-Settings!$B$32,Settings!$B$33)&lt;Settings!$B$30,"Up","Down")</f>
        <v>Up</v>
      </c>
      <c r="U766" s="15">
        <f>IF(OR(I766&gt;Settings!$B$30,O766&gt;Settings!$B$37),0,1)</f>
        <v>1</v>
      </c>
      <c r="V766" s="15">
        <f>IF(AND(U766=1,O766&lt;=Settings!$B$36),1,0)</f>
        <v>1</v>
      </c>
    </row>
    <row r="767" spans="1:22" x14ac:dyDescent="0.25">
      <c r="A767">
        <v>7</v>
      </c>
      <c r="B767">
        <v>42</v>
      </c>
      <c r="C767" s="13">
        <f>Arrivals!F767</f>
        <v>2942.4440027471528</v>
      </c>
      <c r="D767" s="13">
        <f>Arrivals!J767</f>
        <v>0.41384353597954571</v>
      </c>
      <c r="E767" s="14">
        <f t="shared" si="158"/>
        <v>2897.3178205485315</v>
      </c>
      <c r="F767" s="14">
        <f t="shared" si="147"/>
        <v>2942.4440027471528</v>
      </c>
      <c r="G767" s="14">
        <f t="shared" si="148"/>
        <v>2942.8578462831324</v>
      </c>
      <c r="H767" s="13">
        <f>Arrivals!L767</f>
        <v>75</v>
      </c>
      <c r="I767" s="14">
        <f>H767*8/Settings!$B$28+Settings!$B$29</f>
        <v>6.02</v>
      </c>
      <c r="J767" s="14">
        <f t="shared" si="159"/>
        <v>2910.1</v>
      </c>
      <c r="K767" s="14">
        <f t="shared" si="149"/>
        <v>2942.8578462831324</v>
      </c>
      <c r="L767" s="14">
        <f>MOD(K767-Settings!$B$32,Settings!$B$33)</f>
        <v>62.857846283132403</v>
      </c>
      <c r="M767" s="14">
        <f>IF(L767&lt;Settings!$B$30,IF(Settings!$B$30-L767&gt;=I767,K767,K767+(Settings!$B$30-L767)+Settings!$B$31),K767+(Settings!$B$33-L767))</f>
        <v>2942.8578462831324</v>
      </c>
      <c r="N767" s="14">
        <f t="shared" si="150"/>
        <v>2948.8778462831324</v>
      </c>
      <c r="O767" s="14">
        <f t="shared" si="151"/>
        <v>6.4338435359795767</v>
      </c>
      <c r="P767" s="14">
        <f t="shared" si="152"/>
        <v>0</v>
      </c>
      <c r="Q767" s="14">
        <f t="shared" si="153"/>
        <v>0</v>
      </c>
      <c r="R767" s="14">
        <f t="shared" si="154"/>
        <v>0</v>
      </c>
      <c r="S767" s="14">
        <f t="shared" si="155"/>
        <v>0</v>
      </c>
      <c r="T767" t="str">
        <f>IF(MOD(C767-Settings!$B$32,Settings!$B$33)&lt;Settings!$B$30,"Up","Down")</f>
        <v>Up</v>
      </c>
      <c r="U767" s="15">
        <f>IF(OR(I767&gt;Settings!$B$30,O767&gt;Settings!$B$37),0,1)</f>
        <v>1</v>
      </c>
      <c r="V767" s="15">
        <f>IF(AND(U767=1,O767&lt;=Settings!$B$36),1,0)</f>
        <v>1</v>
      </c>
    </row>
    <row r="768" spans="1:22" x14ac:dyDescent="0.25">
      <c r="A768">
        <v>7</v>
      </c>
      <c r="B768">
        <v>43</v>
      </c>
      <c r="C768" s="13">
        <f>Arrivals!F768</f>
        <v>2951.1141350956636</v>
      </c>
      <c r="D768" s="13">
        <f>Arrivals!J768</f>
        <v>16.237288294666929</v>
      </c>
      <c r="E768" s="14">
        <f t="shared" si="158"/>
        <v>2942.8578462831324</v>
      </c>
      <c r="F768" s="14">
        <f t="shared" si="147"/>
        <v>2951.1141350956636</v>
      </c>
      <c r="G768" s="14">
        <f t="shared" si="148"/>
        <v>2967.3514233903306</v>
      </c>
      <c r="H768" s="13">
        <f>Arrivals!L768</f>
        <v>75</v>
      </c>
      <c r="I768" s="14">
        <f>H768*8/Settings!$B$28+Settings!$B$29</f>
        <v>6.02</v>
      </c>
      <c r="J768" s="14">
        <f t="shared" si="159"/>
        <v>2948.8778462831324</v>
      </c>
      <c r="K768" s="14">
        <f t="shared" si="149"/>
        <v>2967.3514233903306</v>
      </c>
      <c r="L768" s="14">
        <f>MOD(K768-Settings!$B$32,Settings!$B$33)</f>
        <v>87.351423390330638</v>
      </c>
      <c r="M768" s="14">
        <f>IF(L768&lt;Settings!$B$30,IF(Settings!$B$30-L768&gt;=I768,K768,K768+(Settings!$B$30-L768)+Settings!$B$31),K768+(Settings!$B$33-L768))</f>
        <v>2967.3514233903306</v>
      </c>
      <c r="N768" s="14">
        <f t="shared" si="150"/>
        <v>2973.3714233903306</v>
      </c>
      <c r="O768" s="14">
        <f t="shared" si="151"/>
        <v>22.257288294666978</v>
      </c>
      <c r="P768" s="14">
        <f t="shared" si="152"/>
        <v>0</v>
      </c>
      <c r="Q768" s="14">
        <f t="shared" si="153"/>
        <v>0</v>
      </c>
      <c r="R768" s="14">
        <f t="shared" si="154"/>
        <v>0</v>
      </c>
      <c r="S768" s="14">
        <f t="shared" si="155"/>
        <v>0</v>
      </c>
      <c r="T768" t="str">
        <f>IF(MOD(C768-Settings!$B$32,Settings!$B$33)&lt;Settings!$B$30,"Up","Down")</f>
        <v>Up</v>
      </c>
      <c r="U768" s="15">
        <f>IF(OR(I768&gt;Settings!$B$30,O768&gt;Settings!$B$37),0,1)</f>
        <v>1</v>
      </c>
      <c r="V768" s="15">
        <f>IF(AND(U768=1,O768&lt;=Settings!$B$36),1,0)</f>
        <v>1</v>
      </c>
    </row>
    <row r="769" spans="1:22" x14ac:dyDescent="0.25">
      <c r="A769">
        <v>7</v>
      </c>
      <c r="B769">
        <v>44</v>
      </c>
      <c r="C769" s="13">
        <f>Arrivals!F769</f>
        <v>2975.2658019176338</v>
      </c>
      <c r="D769" s="13">
        <f>Arrivals!J769</f>
        <v>7.5472709663335698</v>
      </c>
      <c r="E769" s="14">
        <f t="shared" si="158"/>
        <v>2967.3514233903306</v>
      </c>
      <c r="F769" s="14">
        <f t="shared" si="147"/>
        <v>2975.2658019176338</v>
      </c>
      <c r="G769" s="14">
        <f t="shared" si="148"/>
        <v>2982.8130728839674</v>
      </c>
      <c r="H769" s="13">
        <f>Arrivals!L769</f>
        <v>75</v>
      </c>
      <c r="I769" s="14">
        <f>H769*8/Settings!$B$28+Settings!$B$29</f>
        <v>6.02</v>
      </c>
      <c r="J769" s="14">
        <f t="shared" si="159"/>
        <v>2973.3714233903306</v>
      </c>
      <c r="K769" s="14">
        <f t="shared" si="149"/>
        <v>2982.8130728839674</v>
      </c>
      <c r="L769" s="14">
        <f>MOD(K769-Settings!$B$32,Settings!$B$33)</f>
        <v>102.81307288396738</v>
      </c>
      <c r="M769" s="14">
        <f>IF(L769&lt;Settings!$B$30,IF(Settings!$B$30-L769&gt;=I769,K769,K769+(Settings!$B$30-L769)+Settings!$B$31),K769+(Settings!$B$33-L769))</f>
        <v>2982.8130728839674</v>
      </c>
      <c r="N769" s="14">
        <f t="shared" si="150"/>
        <v>2988.8330728839674</v>
      </c>
      <c r="O769" s="14">
        <f t="shared" si="151"/>
        <v>13.567270966333581</v>
      </c>
      <c r="P769" s="14">
        <f t="shared" si="152"/>
        <v>0</v>
      </c>
      <c r="Q769" s="14">
        <f t="shared" si="153"/>
        <v>0</v>
      </c>
      <c r="R769" s="14">
        <f t="shared" si="154"/>
        <v>0</v>
      </c>
      <c r="S769" s="14">
        <f t="shared" si="155"/>
        <v>0</v>
      </c>
      <c r="T769" t="str">
        <f>IF(MOD(C769-Settings!$B$32,Settings!$B$33)&lt;Settings!$B$30,"Up","Down")</f>
        <v>Up</v>
      </c>
      <c r="U769" s="15">
        <f>IF(OR(I769&gt;Settings!$B$30,O769&gt;Settings!$B$37),0,1)</f>
        <v>1</v>
      </c>
      <c r="V769" s="15">
        <f>IF(AND(U769=1,O769&lt;=Settings!$B$36),1,0)</f>
        <v>1</v>
      </c>
    </row>
    <row r="770" spans="1:22" x14ac:dyDescent="0.25">
      <c r="A770">
        <v>7</v>
      </c>
      <c r="B770">
        <v>45</v>
      </c>
      <c r="C770" s="13">
        <f>Arrivals!F770</f>
        <v>3003.2907296603062</v>
      </c>
      <c r="D770" s="13">
        <f>Arrivals!J770</f>
        <v>3.1282376570156405</v>
      </c>
      <c r="E770" s="14">
        <f t="shared" si="158"/>
        <v>2982.8130728839674</v>
      </c>
      <c r="F770" s="14">
        <f t="shared" si="147"/>
        <v>3003.2907296603062</v>
      </c>
      <c r="G770" s="14">
        <f t="shared" si="148"/>
        <v>3006.4189673173219</v>
      </c>
      <c r="H770" s="13">
        <f>Arrivals!L770</f>
        <v>75</v>
      </c>
      <c r="I770" s="14">
        <f>H770*8/Settings!$B$28+Settings!$B$29</f>
        <v>6.02</v>
      </c>
      <c r="J770" s="14">
        <f t="shared" si="159"/>
        <v>2988.8330728839674</v>
      </c>
      <c r="K770" s="14">
        <f t="shared" si="149"/>
        <v>3006.4189673173219</v>
      </c>
      <c r="L770" s="14">
        <f>MOD(K770-Settings!$B$32,Settings!$B$33)</f>
        <v>126.41896731732186</v>
      </c>
      <c r="M770" s="14">
        <f>IF(L770&lt;Settings!$B$30,IF(Settings!$B$30-L770&gt;=I770,K770,K770+(Settings!$B$30-L770)+Settings!$B$31),K770+(Settings!$B$33-L770))</f>
        <v>3006.4189673173219</v>
      </c>
      <c r="N770" s="14">
        <f t="shared" si="150"/>
        <v>3012.4389673173218</v>
      </c>
      <c r="O770" s="14">
        <f t="shared" si="151"/>
        <v>9.1482376570156703</v>
      </c>
      <c r="P770" s="14">
        <f t="shared" si="152"/>
        <v>0</v>
      </c>
      <c r="Q770" s="14">
        <f t="shared" si="153"/>
        <v>0</v>
      </c>
      <c r="R770" s="14">
        <f t="shared" si="154"/>
        <v>0</v>
      </c>
      <c r="S770" s="14">
        <f t="shared" si="155"/>
        <v>0</v>
      </c>
      <c r="T770" t="str">
        <f>IF(MOD(C770-Settings!$B$32,Settings!$B$33)&lt;Settings!$B$30,"Up","Down")</f>
        <v>Up</v>
      </c>
      <c r="U770" s="15">
        <f>IF(OR(I770&gt;Settings!$B$30,O770&gt;Settings!$B$37),0,1)</f>
        <v>1</v>
      </c>
      <c r="V770" s="15">
        <f>IF(AND(U770=1,O770&lt;=Settings!$B$36),1,0)</f>
        <v>1</v>
      </c>
    </row>
    <row r="771" spans="1:22" x14ac:dyDescent="0.25">
      <c r="A771">
        <v>7</v>
      </c>
      <c r="B771">
        <v>46</v>
      </c>
      <c r="C771" s="13">
        <f>Arrivals!F771</f>
        <v>3136.603238374707</v>
      </c>
      <c r="D771" s="13">
        <f>Arrivals!J771</f>
        <v>21.191115242417407</v>
      </c>
      <c r="E771" s="14">
        <f t="shared" si="158"/>
        <v>3006.4189673173219</v>
      </c>
      <c r="F771" s="14">
        <f t="shared" si="147"/>
        <v>3136.603238374707</v>
      </c>
      <c r="G771" s="14">
        <f t="shared" si="148"/>
        <v>3157.7943536171242</v>
      </c>
      <c r="H771" s="13">
        <f>Arrivals!L771</f>
        <v>75</v>
      </c>
      <c r="I771" s="14">
        <f>H771*8/Settings!$B$28+Settings!$B$29</f>
        <v>6.02</v>
      </c>
      <c r="J771" s="14">
        <f t="shared" si="159"/>
        <v>3012.4389673173218</v>
      </c>
      <c r="K771" s="14">
        <f t="shared" si="149"/>
        <v>3157.7943536171242</v>
      </c>
      <c r="L771" s="14">
        <f>MOD(K771-Settings!$B$32,Settings!$B$33)</f>
        <v>277.79435361712422</v>
      </c>
      <c r="M771" s="14">
        <f>IF(L771&lt;Settings!$B$30,IF(Settings!$B$30-L771&gt;=I771,K771,K771+(Settings!$B$30-L771)+Settings!$B$31),K771+(Settings!$B$33-L771))</f>
        <v>3157.7943536171242</v>
      </c>
      <c r="N771" s="14">
        <f t="shared" si="150"/>
        <v>3163.8143536171242</v>
      </c>
      <c r="O771" s="14">
        <f t="shared" si="151"/>
        <v>27.211115242417236</v>
      </c>
      <c r="P771" s="14">
        <f t="shared" si="152"/>
        <v>0</v>
      </c>
      <c r="Q771" s="14">
        <f t="shared" si="153"/>
        <v>0</v>
      </c>
      <c r="R771" s="14">
        <f t="shared" si="154"/>
        <v>0</v>
      </c>
      <c r="S771" s="14">
        <f t="shared" si="155"/>
        <v>0</v>
      </c>
      <c r="T771" t="str">
        <f>IF(MOD(C771-Settings!$B$32,Settings!$B$33)&lt;Settings!$B$30,"Up","Down")</f>
        <v>Up</v>
      </c>
      <c r="U771" s="15">
        <f>IF(OR(I771&gt;Settings!$B$30,O771&gt;Settings!$B$37),0,1)</f>
        <v>1</v>
      </c>
      <c r="V771" s="15">
        <f>IF(AND(U771=1,O771&lt;=Settings!$B$36),1,0)</f>
        <v>1</v>
      </c>
    </row>
    <row r="772" spans="1:22" x14ac:dyDescent="0.25">
      <c r="A772">
        <v>7</v>
      </c>
      <c r="B772">
        <v>47</v>
      </c>
      <c r="C772" s="13">
        <f>Arrivals!F772</f>
        <v>3138.2071871918542</v>
      </c>
      <c r="D772" s="13">
        <f>Arrivals!J772</f>
        <v>8.9953738790626865</v>
      </c>
      <c r="E772" s="14">
        <f t="shared" si="158"/>
        <v>3157.7943536171242</v>
      </c>
      <c r="F772" s="14">
        <f t="shared" si="147"/>
        <v>3157.7943536171242</v>
      </c>
      <c r="G772" s="14">
        <f t="shared" si="148"/>
        <v>3166.789727496187</v>
      </c>
      <c r="H772" s="13">
        <f>Arrivals!L772</f>
        <v>75</v>
      </c>
      <c r="I772" s="14">
        <f>H772*8/Settings!$B$28+Settings!$B$29</f>
        <v>6.02</v>
      </c>
      <c r="J772" s="14">
        <f t="shared" si="159"/>
        <v>3163.8143536171242</v>
      </c>
      <c r="K772" s="14">
        <f t="shared" si="149"/>
        <v>3166.789727496187</v>
      </c>
      <c r="L772" s="14">
        <f>MOD(K772-Settings!$B$32,Settings!$B$33)</f>
        <v>286.78972749618697</v>
      </c>
      <c r="M772" s="14">
        <f>IF(L772&lt;Settings!$B$30,IF(Settings!$B$30-L772&gt;=I772,K772,K772+(Settings!$B$30-L772)+Settings!$B$31),K772+(Settings!$B$33-L772))</f>
        <v>3166.789727496187</v>
      </c>
      <c r="N772" s="14">
        <f t="shared" si="150"/>
        <v>3172.809727496187</v>
      </c>
      <c r="O772" s="14">
        <f t="shared" si="151"/>
        <v>34.602540304332706</v>
      </c>
      <c r="P772" s="14">
        <f t="shared" si="152"/>
        <v>19.58716642526997</v>
      </c>
      <c r="Q772" s="14">
        <f t="shared" si="153"/>
        <v>0</v>
      </c>
      <c r="R772" s="14">
        <f t="shared" si="154"/>
        <v>0</v>
      </c>
      <c r="S772" s="14">
        <f t="shared" si="155"/>
        <v>19.58716642526997</v>
      </c>
      <c r="T772" t="str">
        <f>IF(MOD(C772-Settings!$B$32,Settings!$B$33)&lt;Settings!$B$30,"Up","Down")</f>
        <v>Up</v>
      </c>
      <c r="U772" s="15">
        <f>IF(OR(I772&gt;Settings!$B$30,O772&gt;Settings!$B$37),0,1)</f>
        <v>1</v>
      </c>
      <c r="V772" s="15">
        <f>IF(AND(U772=1,O772&lt;=Settings!$B$36),1,0)</f>
        <v>1</v>
      </c>
    </row>
    <row r="773" spans="1:22" x14ac:dyDescent="0.25">
      <c r="A773">
        <v>7</v>
      </c>
      <c r="B773">
        <v>48</v>
      </c>
      <c r="C773" s="13">
        <f>Arrivals!F773</f>
        <v>3163.1924756186504</v>
      </c>
      <c r="D773" s="13">
        <f>Arrivals!J773</f>
        <v>24.873751014489532</v>
      </c>
      <c r="E773" s="14">
        <f t="shared" si="158"/>
        <v>3166.789727496187</v>
      </c>
      <c r="F773" s="14">
        <f t="shared" si="147"/>
        <v>3166.789727496187</v>
      </c>
      <c r="G773" s="14">
        <f t="shared" si="148"/>
        <v>3191.6634785106767</v>
      </c>
      <c r="H773" s="13">
        <f>Arrivals!L773</f>
        <v>75</v>
      </c>
      <c r="I773" s="14">
        <f>H773*8/Settings!$B$28+Settings!$B$29</f>
        <v>6.02</v>
      </c>
      <c r="J773" s="14">
        <f t="shared" si="159"/>
        <v>3172.809727496187</v>
      </c>
      <c r="K773" s="14">
        <f t="shared" si="149"/>
        <v>3191.6634785106767</v>
      </c>
      <c r="L773" s="14">
        <f>MOD(K773-Settings!$B$32,Settings!$B$33)</f>
        <v>311.66347851067667</v>
      </c>
      <c r="M773" s="14">
        <f>IF(L773&lt;Settings!$B$30,IF(Settings!$B$30-L773&gt;=I773,K773,K773+(Settings!$B$30-L773)+Settings!$B$31),K773+(Settings!$B$33-L773))</f>
        <v>3191.6634785106767</v>
      </c>
      <c r="N773" s="14">
        <f t="shared" si="150"/>
        <v>3197.6834785106767</v>
      </c>
      <c r="O773" s="14">
        <f t="shared" si="151"/>
        <v>34.491002892026245</v>
      </c>
      <c r="P773" s="14">
        <f t="shared" si="152"/>
        <v>3.5972518775365643</v>
      </c>
      <c r="Q773" s="14">
        <f t="shared" si="153"/>
        <v>0</v>
      </c>
      <c r="R773" s="14">
        <f t="shared" si="154"/>
        <v>0</v>
      </c>
      <c r="S773" s="14">
        <f t="shared" si="155"/>
        <v>3.5972518775365643</v>
      </c>
      <c r="T773" t="str">
        <f>IF(MOD(C773-Settings!$B$32,Settings!$B$33)&lt;Settings!$B$30,"Up","Down")</f>
        <v>Up</v>
      </c>
      <c r="U773" s="15">
        <f>IF(OR(I773&gt;Settings!$B$30,O773&gt;Settings!$B$37),0,1)</f>
        <v>1</v>
      </c>
      <c r="V773" s="15">
        <f>IF(AND(U773=1,O773&lt;=Settings!$B$36),1,0)</f>
        <v>1</v>
      </c>
    </row>
    <row r="774" spans="1:22" x14ac:dyDescent="0.25">
      <c r="A774">
        <v>7</v>
      </c>
      <c r="B774">
        <v>49</v>
      </c>
      <c r="C774" s="13">
        <f>Arrivals!F774</f>
        <v>3196.4679410117742</v>
      </c>
      <c r="D774" s="13">
        <f>Arrivals!J774</f>
        <v>1.9803079320139978</v>
      </c>
      <c r="E774" s="14">
        <f t="shared" si="158"/>
        <v>3191.6634785106767</v>
      </c>
      <c r="F774" s="14">
        <f t="shared" ref="F774:F837" si="160">MAX(C774,E774)</f>
        <v>3196.4679410117742</v>
      </c>
      <c r="G774" s="14">
        <f t="shared" ref="G774:G837" si="161">F774+D774</f>
        <v>3198.4482489437883</v>
      </c>
      <c r="H774" s="13">
        <f>Arrivals!L774</f>
        <v>75</v>
      </c>
      <c r="I774" s="14">
        <f>H774*8/Settings!$B$28+Settings!$B$29</f>
        <v>6.02</v>
      </c>
      <c r="J774" s="14">
        <f t="shared" si="159"/>
        <v>3197.6834785106767</v>
      </c>
      <c r="K774" s="14">
        <f t="shared" ref="K774:K837" si="162">MAX(G774,J774)</f>
        <v>3198.4482489437883</v>
      </c>
      <c r="L774" s="14">
        <f>MOD(K774-Settings!$B$32,Settings!$B$33)</f>
        <v>318.44824894378826</v>
      </c>
      <c r="M774" s="14">
        <f>IF(L774&lt;Settings!$B$30,IF(Settings!$B$30-L774&gt;=I774,K774,K774+(Settings!$B$30-L774)+Settings!$B$31),K774+(Settings!$B$33-L774))</f>
        <v>3198.4482489437883</v>
      </c>
      <c r="N774" s="14">
        <f t="shared" ref="N774:N837" si="163">M774+I774</f>
        <v>3204.4682489437882</v>
      </c>
      <c r="O774" s="14">
        <f t="shared" ref="O774:O837" si="164">N774-C774</f>
        <v>8.0003079320140387</v>
      </c>
      <c r="P774" s="14">
        <f t="shared" ref="P774:P837" si="165">F774-C774</f>
        <v>0</v>
      </c>
      <c r="Q774" s="14">
        <f t="shared" ref="Q774:Q837" si="166">K774-G774</f>
        <v>0</v>
      </c>
      <c r="R774" s="14">
        <f t="shared" ref="R774:R837" si="167">M774-K774</f>
        <v>0</v>
      </c>
      <c r="S774" s="14">
        <f t="shared" ref="S774:S837" si="168">P774+Q774+R774</f>
        <v>0</v>
      </c>
      <c r="T774" t="str">
        <f>IF(MOD(C774-Settings!$B$32,Settings!$B$33)&lt;Settings!$B$30,"Up","Down")</f>
        <v>Up</v>
      </c>
      <c r="U774" s="15">
        <f>IF(OR(I774&gt;Settings!$B$30,O774&gt;Settings!$B$37),0,1)</f>
        <v>1</v>
      </c>
      <c r="V774" s="15">
        <f>IF(AND(U774=1,O774&lt;=Settings!$B$36),1,0)</f>
        <v>1</v>
      </c>
    </row>
    <row r="775" spans="1:22" x14ac:dyDescent="0.25">
      <c r="A775">
        <v>7</v>
      </c>
      <c r="B775">
        <v>50</v>
      </c>
      <c r="C775" s="13">
        <f>Arrivals!F775</f>
        <v>3254.7377369299797</v>
      </c>
      <c r="D775" s="13">
        <f>Arrivals!J775</f>
        <v>20.326497641471569</v>
      </c>
      <c r="E775" s="14">
        <f t="shared" si="158"/>
        <v>3198.4482489437883</v>
      </c>
      <c r="F775" s="14">
        <f t="shared" si="160"/>
        <v>3254.7377369299797</v>
      </c>
      <c r="G775" s="14">
        <f t="shared" si="161"/>
        <v>3275.0642345714514</v>
      </c>
      <c r="H775" s="13">
        <f>Arrivals!L775</f>
        <v>75</v>
      </c>
      <c r="I775" s="14">
        <f>H775*8/Settings!$B$28+Settings!$B$29</f>
        <v>6.02</v>
      </c>
      <c r="J775" s="14">
        <f t="shared" si="159"/>
        <v>3204.4682489437882</v>
      </c>
      <c r="K775" s="14">
        <f t="shared" si="162"/>
        <v>3275.0642345714514</v>
      </c>
      <c r="L775" s="14">
        <f>MOD(K775-Settings!$B$32,Settings!$B$33)</f>
        <v>395.06423457145138</v>
      </c>
      <c r="M775" s="14">
        <f>IF(L775&lt;Settings!$B$30,IF(Settings!$B$30-L775&gt;=I775,K775,K775+(Settings!$B$30-L775)+Settings!$B$31),K775+(Settings!$B$33-L775))</f>
        <v>3275.0642345714514</v>
      </c>
      <c r="N775" s="14">
        <f t="shared" si="163"/>
        <v>3281.0842345714514</v>
      </c>
      <c r="O775" s="14">
        <f t="shared" si="164"/>
        <v>26.346497641471615</v>
      </c>
      <c r="P775" s="14">
        <f t="shared" si="165"/>
        <v>0</v>
      </c>
      <c r="Q775" s="14">
        <f t="shared" si="166"/>
        <v>0</v>
      </c>
      <c r="R775" s="14">
        <f t="shared" si="167"/>
        <v>0</v>
      </c>
      <c r="S775" s="14">
        <f t="shared" si="168"/>
        <v>0</v>
      </c>
      <c r="T775" t="str">
        <f>IF(MOD(C775-Settings!$B$32,Settings!$B$33)&lt;Settings!$B$30,"Up","Down")</f>
        <v>Up</v>
      </c>
      <c r="U775" s="15">
        <f>IF(OR(I775&gt;Settings!$B$30,O775&gt;Settings!$B$37),0,1)</f>
        <v>1</v>
      </c>
      <c r="V775" s="15">
        <f>IF(AND(U775=1,O775&lt;=Settings!$B$36),1,0)</f>
        <v>1</v>
      </c>
    </row>
    <row r="776" spans="1:22" x14ac:dyDescent="0.25">
      <c r="A776">
        <v>7</v>
      </c>
      <c r="B776">
        <v>51</v>
      </c>
      <c r="C776" s="13">
        <f>Arrivals!F776</f>
        <v>3265.0934604468152</v>
      </c>
      <c r="D776" s="13">
        <f>Arrivals!J776</f>
        <v>17.832095784794763</v>
      </c>
      <c r="E776" s="14">
        <f t="shared" si="158"/>
        <v>3275.0642345714514</v>
      </c>
      <c r="F776" s="14">
        <f t="shared" si="160"/>
        <v>3275.0642345714514</v>
      </c>
      <c r="G776" s="14">
        <f t="shared" si="161"/>
        <v>3292.8963303562459</v>
      </c>
      <c r="H776" s="13">
        <f>Arrivals!L776</f>
        <v>75</v>
      </c>
      <c r="I776" s="14">
        <f>H776*8/Settings!$B$28+Settings!$B$29</f>
        <v>6.02</v>
      </c>
      <c r="J776" s="14">
        <f t="shared" si="159"/>
        <v>3281.0842345714514</v>
      </c>
      <c r="K776" s="14">
        <f t="shared" si="162"/>
        <v>3292.8963303562459</v>
      </c>
      <c r="L776" s="14">
        <f>MOD(K776-Settings!$B$32,Settings!$B$33)</f>
        <v>412.89633035624593</v>
      </c>
      <c r="M776" s="14">
        <f>IF(L776&lt;Settings!$B$30,IF(Settings!$B$30-L776&gt;=I776,K776,K776+(Settings!$B$30-L776)+Settings!$B$31),K776+(Settings!$B$33-L776))</f>
        <v>3292.8963303562459</v>
      </c>
      <c r="N776" s="14">
        <f t="shared" si="163"/>
        <v>3298.9163303562459</v>
      </c>
      <c r="O776" s="14">
        <f t="shared" si="164"/>
        <v>33.822869909430665</v>
      </c>
      <c r="P776" s="14">
        <f t="shared" si="165"/>
        <v>9.9707741246361365</v>
      </c>
      <c r="Q776" s="14">
        <f t="shared" si="166"/>
        <v>0</v>
      </c>
      <c r="R776" s="14">
        <f t="shared" si="167"/>
        <v>0</v>
      </c>
      <c r="S776" s="14">
        <f t="shared" si="168"/>
        <v>9.9707741246361365</v>
      </c>
      <c r="T776" t="str">
        <f>IF(MOD(C776-Settings!$B$32,Settings!$B$33)&lt;Settings!$B$30,"Up","Down")</f>
        <v>Up</v>
      </c>
      <c r="U776" s="15">
        <f>IF(OR(I776&gt;Settings!$B$30,O776&gt;Settings!$B$37),0,1)</f>
        <v>1</v>
      </c>
      <c r="V776" s="15">
        <f>IF(AND(U776=1,O776&lt;=Settings!$B$36),1,0)</f>
        <v>1</v>
      </c>
    </row>
    <row r="777" spans="1:22" x14ac:dyDescent="0.25">
      <c r="A777">
        <v>7</v>
      </c>
      <c r="B777">
        <v>52</v>
      </c>
      <c r="C777" s="13">
        <f>Arrivals!F777</f>
        <v>3284.7209269623622</v>
      </c>
      <c r="D777" s="13">
        <f>Arrivals!J777</f>
        <v>0.1259160899043108</v>
      </c>
      <c r="E777" s="14">
        <f t="shared" si="158"/>
        <v>3292.8963303562459</v>
      </c>
      <c r="F777" s="14">
        <f t="shared" si="160"/>
        <v>3292.8963303562459</v>
      </c>
      <c r="G777" s="14">
        <f t="shared" si="161"/>
        <v>3293.0222464461503</v>
      </c>
      <c r="H777" s="13">
        <f>Arrivals!L777</f>
        <v>75</v>
      </c>
      <c r="I777" s="14">
        <f>H777*8/Settings!$B$28+Settings!$B$29</f>
        <v>6.02</v>
      </c>
      <c r="J777" s="14">
        <f t="shared" si="159"/>
        <v>3298.9163303562459</v>
      </c>
      <c r="K777" s="14">
        <f t="shared" si="162"/>
        <v>3298.9163303562459</v>
      </c>
      <c r="L777" s="14">
        <f>MOD(K777-Settings!$B$32,Settings!$B$33)</f>
        <v>418.91633035624591</v>
      </c>
      <c r="M777" s="14">
        <f>IF(L777&lt;Settings!$B$30,IF(Settings!$B$30-L777&gt;=I777,K777,K777+(Settings!$B$30-L777)+Settings!$B$31),K777+(Settings!$B$33-L777))</f>
        <v>3298.9163303562459</v>
      </c>
      <c r="N777" s="14">
        <f t="shared" si="163"/>
        <v>3304.9363303562459</v>
      </c>
      <c r="O777" s="14">
        <f t="shared" si="164"/>
        <v>20.215403393883662</v>
      </c>
      <c r="P777" s="14">
        <f t="shared" si="165"/>
        <v>8.1754033938836983</v>
      </c>
      <c r="Q777" s="14">
        <f t="shared" si="166"/>
        <v>5.89408391009556</v>
      </c>
      <c r="R777" s="14">
        <f t="shared" si="167"/>
        <v>0</v>
      </c>
      <c r="S777" s="14">
        <f t="shared" si="168"/>
        <v>14.069487303979258</v>
      </c>
      <c r="T777" t="str">
        <f>IF(MOD(C777-Settings!$B$32,Settings!$B$33)&lt;Settings!$B$30,"Up","Down")</f>
        <v>Up</v>
      </c>
      <c r="U777" s="15">
        <f>IF(OR(I777&gt;Settings!$B$30,O777&gt;Settings!$B$37),0,1)</f>
        <v>1</v>
      </c>
      <c r="V777" s="15">
        <f>IF(AND(U777=1,O777&lt;=Settings!$B$36),1,0)</f>
        <v>1</v>
      </c>
    </row>
    <row r="778" spans="1:22" x14ac:dyDescent="0.25">
      <c r="A778">
        <v>7</v>
      </c>
      <c r="B778">
        <v>53</v>
      </c>
      <c r="C778" s="13">
        <f>Arrivals!F778</f>
        <v>3302.2689758426363</v>
      </c>
      <c r="D778" s="13">
        <f>Arrivals!J778</f>
        <v>6.8289248343221232</v>
      </c>
      <c r="E778" s="14">
        <f t="shared" si="158"/>
        <v>3293.0222464461503</v>
      </c>
      <c r="F778" s="14">
        <f t="shared" si="160"/>
        <v>3302.2689758426363</v>
      </c>
      <c r="G778" s="14">
        <f t="shared" si="161"/>
        <v>3309.0979006769585</v>
      </c>
      <c r="H778" s="13">
        <f>Arrivals!L778</f>
        <v>75</v>
      </c>
      <c r="I778" s="14">
        <f>H778*8/Settings!$B$28+Settings!$B$29</f>
        <v>6.02</v>
      </c>
      <c r="J778" s="14">
        <f t="shared" si="159"/>
        <v>3304.9363303562459</v>
      </c>
      <c r="K778" s="14">
        <f t="shared" si="162"/>
        <v>3309.0979006769585</v>
      </c>
      <c r="L778" s="14">
        <f>MOD(K778-Settings!$B$32,Settings!$B$33)</f>
        <v>429.09790067695849</v>
      </c>
      <c r="M778" s="14">
        <f>IF(L778&lt;Settings!$B$30,IF(Settings!$B$30-L778&gt;=I778,K778,K778+(Settings!$B$30-L778)+Settings!$B$31),K778+(Settings!$B$33-L778))</f>
        <v>3309.0979006769585</v>
      </c>
      <c r="N778" s="14">
        <f t="shared" si="163"/>
        <v>3315.1179006769585</v>
      </c>
      <c r="O778" s="14">
        <f t="shared" si="164"/>
        <v>12.848924834322133</v>
      </c>
      <c r="P778" s="14">
        <f t="shared" si="165"/>
        <v>0</v>
      </c>
      <c r="Q778" s="14">
        <f t="shared" si="166"/>
        <v>0</v>
      </c>
      <c r="R778" s="14">
        <f t="shared" si="167"/>
        <v>0</v>
      </c>
      <c r="S778" s="14">
        <f t="shared" si="168"/>
        <v>0</v>
      </c>
      <c r="T778" t="str">
        <f>IF(MOD(C778-Settings!$B$32,Settings!$B$33)&lt;Settings!$B$30,"Up","Down")</f>
        <v>Up</v>
      </c>
      <c r="U778" s="15">
        <f>IF(OR(I778&gt;Settings!$B$30,O778&gt;Settings!$B$37),0,1)</f>
        <v>1</v>
      </c>
      <c r="V778" s="15">
        <f>IF(AND(U778=1,O778&lt;=Settings!$B$36),1,0)</f>
        <v>1</v>
      </c>
    </row>
    <row r="779" spans="1:22" x14ac:dyDescent="0.25">
      <c r="A779">
        <v>7</v>
      </c>
      <c r="B779">
        <v>54</v>
      </c>
      <c r="C779" s="13">
        <f>Arrivals!F779</f>
        <v>3459.4501829448632</v>
      </c>
      <c r="D779" s="13">
        <f>Arrivals!J779</f>
        <v>6.9074795813593344</v>
      </c>
      <c r="E779" s="14">
        <f t="shared" si="158"/>
        <v>3309.0979006769585</v>
      </c>
      <c r="F779" s="14">
        <f t="shared" si="160"/>
        <v>3459.4501829448632</v>
      </c>
      <c r="G779" s="14">
        <f t="shared" si="161"/>
        <v>3466.3576625262226</v>
      </c>
      <c r="H779" s="13">
        <f>Arrivals!L779</f>
        <v>75</v>
      </c>
      <c r="I779" s="14">
        <f>H779*8/Settings!$B$28+Settings!$B$29</f>
        <v>6.02</v>
      </c>
      <c r="J779" s="14">
        <f t="shared" si="159"/>
        <v>3315.1179006769585</v>
      </c>
      <c r="K779" s="14">
        <f t="shared" si="162"/>
        <v>3466.3576625262226</v>
      </c>
      <c r="L779" s="14">
        <f>MOD(K779-Settings!$B$32,Settings!$B$33)</f>
        <v>586.35766252622261</v>
      </c>
      <c r="M779" s="14">
        <f>IF(L779&lt;Settings!$B$30,IF(Settings!$B$30-L779&gt;=I779,K779,K779+(Settings!$B$30-L779)+Settings!$B$31),K779+(Settings!$B$33-L779))</f>
        <v>3466.3576625262226</v>
      </c>
      <c r="N779" s="14">
        <f t="shared" si="163"/>
        <v>3472.3776625262226</v>
      </c>
      <c r="O779" s="14">
        <f t="shared" si="164"/>
        <v>12.927479581359421</v>
      </c>
      <c r="P779" s="14">
        <f t="shared" si="165"/>
        <v>0</v>
      </c>
      <c r="Q779" s="14">
        <f t="shared" si="166"/>
        <v>0</v>
      </c>
      <c r="R779" s="14">
        <f t="shared" si="167"/>
        <v>0</v>
      </c>
      <c r="S779" s="14">
        <f t="shared" si="168"/>
        <v>0</v>
      </c>
      <c r="T779" t="str">
        <f>IF(MOD(C779-Settings!$B$32,Settings!$B$33)&lt;Settings!$B$30,"Up","Down")</f>
        <v>Up</v>
      </c>
      <c r="U779" s="15">
        <f>IF(OR(I779&gt;Settings!$B$30,O779&gt;Settings!$B$37),0,1)</f>
        <v>1</v>
      </c>
      <c r="V779" s="15">
        <f>IF(AND(U779=1,O779&lt;=Settings!$B$36),1,0)</f>
        <v>1</v>
      </c>
    </row>
    <row r="780" spans="1:22" x14ac:dyDescent="0.25">
      <c r="A780">
        <v>7</v>
      </c>
      <c r="B780">
        <v>55</v>
      </c>
      <c r="C780" s="13">
        <f>Arrivals!F780</f>
        <v>3460.5996426659199</v>
      </c>
      <c r="D780" s="13">
        <f>Arrivals!J780</f>
        <v>8.6142949469007633</v>
      </c>
      <c r="E780" s="14">
        <f t="shared" si="158"/>
        <v>3466.3576625262226</v>
      </c>
      <c r="F780" s="14">
        <f t="shared" si="160"/>
        <v>3466.3576625262226</v>
      </c>
      <c r="G780" s="14">
        <f t="shared" si="161"/>
        <v>3474.9719574731234</v>
      </c>
      <c r="H780" s="13">
        <f>Arrivals!L780</f>
        <v>75</v>
      </c>
      <c r="I780" s="14">
        <f>H780*8/Settings!$B$28+Settings!$B$29</f>
        <v>6.02</v>
      </c>
      <c r="J780" s="14">
        <f t="shared" si="159"/>
        <v>3472.3776625262226</v>
      </c>
      <c r="K780" s="14">
        <f t="shared" si="162"/>
        <v>3474.9719574731234</v>
      </c>
      <c r="L780" s="14">
        <f>MOD(K780-Settings!$B$32,Settings!$B$33)</f>
        <v>594.97195747312344</v>
      </c>
      <c r="M780" s="14">
        <f>IF(L780&lt;Settings!$B$30,IF(Settings!$B$30-L780&gt;=I780,K780,K780+(Settings!$B$30-L780)+Settings!$B$31),K780+(Settings!$B$33-L780))</f>
        <v>3600</v>
      </c>
      <c r="N780" s="14">
        <f t="shared" si="163"/>
        <v>3606.02</v>
      </c>
      <c r="O780" s="14">
        <f t="shared" si="164"/>
        <v>145.42035733408011</v>
      </c>
      <c r="P780" s="14">
        <f t="shared" si="165"/>
        <v>5.7580198603027384</v>
      </c>
      <c r="Q780" s="14">
        <f t="shared" si="166"/>
        <v>0</v>
      </c>
      <c r="R780" s="14">
        <f t="shared" si="167"/>
        <v>125.02804252687656</v>
      </c>
      <c r="S780" s="14">
        <f t="shared" si="168"/>
        <v>130.7860623871793</v>
      </c>
      <c r="T780" t="str">
        <f>IF(MOD(C780-Settings!$B$32,Settings!$B$33)&lt;Settings!$B$30,"Up","Down")</f>
        <v>Up</v>
      </c>
      <c r="U780" s="15">
        <f>IF(OR(I780&gt;Settings!$B$30,O780&gt;Settings!$B$37),0,1)</f>
        <v>1</v>
      </c>
      <c r="V780" s="15">
        <f>IF(AND(U780=1,O780&lt;=Settings!$B$36),1,0)</f>
        <v>0</v>
      </c>
    </row>
    <row r="781" spans="1:22" x14ac:dyDescent="0.25">
      <c r="A781">
        <v>7</v>
      </c>
      <c r="B781">
        <v>56</v>
      </c>
      <c r="C781" s="13">
        <f>Arrivals!F781</f>
        <v>3610.8141655323893</v>
      </c>
      <c r="D781" s="13">
        <f>Arrivals!J781</f>
        <v>11.359864961139124</v>
      </c>
      <c r="E781" s="14">
        <f t="shared" si="158"/>
        <v>3474.9719574731234</v>
      </c>
      <c r="F781" s="14">
        <f t="shared" si="160"/>
        <v>3610.8141655323893</v>
      </c>
      <c r="G781" s="14">
        <f t="shared" si="161"/>
        <v>3622.1740304935283</v>
      </c>
      <c r="H781" s="13">
        <f>Arrivals!L781</f>
        <v>75</v>
      </c>
      <c r="I781" s="14">
        <f>H781*8/Settings!$B$28+Settings!$B$29</f>
        <v>6.02</v>
      </c>
      <c r="J781" s="14">
        <f t="shared" si="159"/>
        <v>3606.02</v>
      </c>
      <c r="K781" s="14">
        <f t="shared" si="162"/>
        <v>3622.1740304935283</v>
      </c>
      <c r="L781" s="14">
        <f>MOD(K781-Settings!$B$32,Settings!$B$33)</f>
        <v>22.174030493528335</v>
      </c>
      <c r="M781" s="14">
        <f>IF(L781&lt;Settings!$B$30,IF(Settings!$B$30-L781&gt;=I781,K781,K781+(Settings!$B$30-L781)+Settings!$B$31),K781+(Settings!$B$33-L781))</f>
        <v>3622.1740304935283</v>
      </c>
      <c r="N781" s="14">
        <f t="shared" si="163"/>
        <v>3628.1940304935283</v>
      </c>
      <c r="O781" s="14">
        <f t="shared" si="164"/>
        <v>17.379864961138992</v>
      </c>
      <c r="P781" s="14">
        <f t="shared" si="165"/>
        <v>0</v>
      </c>
      <c r="Q781" s="14">
        <f t="shared" si="166"/>
        <v>0</v>
      </c>
      <c r="R781" s="14">
        <f t="shared" si="167"/>
        <v>0</v>
      </c>
      <c r="S781" s="14">
        <f t="shared" si="168"/>
        <v>0</v>
      </c>
      <c r="T781" t="str">
        <f>IF(MOD(C781-Settings!$B$32,Settings!$B$33)&lt;Settings!$B$30,"Up","Down")</f>
        <v>Up</v>
      </c>
      <c r="U781" s="15">
        <f>IF(OR(I781&gt;Settings!$B$30,O781&gt;Settings!$B$37),0,1)</f>
        <v>1</v>
      </c>
      <c r="V781" s="15">
        <f>IF(AND(U781=1,O781&lt;=Settings!$B$36),1,0)</f>
        <v>1</v>
      </c>
    </row>
    <row r="782" spans="1:22" x14ac:dyDescent="0.25">
      <c r="A782">
        <v>7</v>
      </c>
      <c r="B782">
        <v>57</v>
      </c>
      <c r="C782" s="13">
        <f>Arrivals!F782</f>
        <v>3634.0621556400902</v>
      </c>
      <c r="D782" s="13">
        <f>Arrivals!J782</f>
        <v>3.7364257285432183</v>
      </c>
      <c r="E782" s="14">
        <f t="shared" si="158"/>
        <v>3622.1740304935283</v>
      </c>
      <c r="F782" s="14">
        <f t="shared" si="160"/>
        <v>3634.0621556400902</v>
      </c>
      <c r="G782" s="14">
        <f t="shared" si="161"/>
        <v>3637.7985813686332</v>
      </c>
      <c r="H782" s="13">
        <f>Arrivals!L782</f>
        <v>75</v>
      </c>
      <c r="I782" s="14">
        <f>H782*8/Settings!$B$28+Settings!$B$29</f>
        <v>6.02</v>
      </c>
      <c r="J782" s="14">
        <f t="shared" si="159"/>
        <v>3628.1940304935283</v>
      </c>
      <c r="K782" s="14">
        <f t="shared" si="162"/>
        <v>3637.7985813686332</v>
      </c>
      <c r="L782" s="14">
        <f>MOD(K782-Settings!$B$32,Settings!$B$33)</f>
        <v>37.798581368633222</v>
      </c>
      <c r="M782" s="14">
        <f>IF(L782&lt;Settings!$B$30,IF(Settings!$B$30-L782&gt;=I782,K782,K782+(Settings!$B$30-L782)+Settings!$B$31),K782+(Settings!$B$33-L782))</f>
        <v>3637.7985813686332</v>
      </c>
      <c r="N782" s="14">
        <f t="shared" si="163"/>
        <v>3643.8185813686332</v>
      </c>
      <c r="O782" s="14">
        <f t="shared" si="164"/>
        <v>9.7564257285430358</v>
      </c>
      <c r="P782" s="14">
        <f t="shared" si="165"/>
        <v>0</v>
      </c>
      <c r="Q782" s="14">
        <f t="shared" si="166"/>
        <v>0</v>
      </c>
      <c r="R782" s="14">
        <f t="shared" si="167"/>
        <v>0</v>
      </c>
      <c r="S782" s="14">
        <f t="shared" si="168"/>
        <v>0</v>
      </c>
      <c r="T782" t="str">
        <f>IF(MOD(C782-Settings!$B$32,Settings!$B$33)&lt;Settings!$B$30,"Up","Down")</f>
        <v>Up</v>
      </c>
      <c r="U782" s="15">
        <f>IF(OR(I782&gt;Settings!$B$30,O782&gt;Settings!$B$37),0,1)</f>
        <v>1</v>
      </c>
      <c r="V782" s="15">
        <f>IF(AND(U782=1,O782&lt;=Settings!$B$36),1,0)</f>
        <v>1</v>
      </c>
    </row>
    <row r="783" spans="1:22" x14ac:dyDescent="0.25">
      <c r="A783">
        <v>7</v>
      </c>
      <c r="B783">
        <v>58</v>
      </c>
      <c r="C783" s="13">
        <f>Arrivals!F783</f>
        <v>3743.6941486295273</v>
      </c>
      <c r="D783" s="13">
        <f>Arrivals!J783</f>
        <v>20.50130830810977</v>
      </c>
      <c r="E783" s="14">
        <f t="shared" si="158"/>
        <v>3637.7985813686332</v>
      </c>
      <c r="F783" s="14">
        <f t="shared" si="160"/>
        <v>3743.6941486295273</v>
      </c>
      <c r="G783" s="14">
        <f t="shared" si="161"/>
        <v>3764.1954569376371</v>
      </c>
      <c r="H783" s="13">
        <f>Arrivals!L783</f>
        <v>75</v>
      </c>
      <c r="I783" s="14">
        <f>H783*8/Settings!$B$28+Settings!$B$29</f>
        <v>6.02</v>
      </c>
      <c r="J783" s="14">
        <f t="shared" si="159"/>
        <v>3643.8185813686332</v>
      </c>
      <c r="K783" s="14">
        <f t="shared" si="162"/>
        <v>3764.1954569376371</v>
      </c>
      <c r="L783" s="14">
        <f>MOD(K783-Settings!$B$32,Settings!$B$33)</f>
        <v>164.19545693763712</v>
      </c>
      <c r="M783" s="14">
        <f>IF(L783&lt;Settings!$B$30,IF(Settings!$B$30-L783&gt;=I783,K783,K783+(Settings!$B$30-L783)+Settings!$B$31),K783+(Settings!$B$33-L783))</f>
        <v>3764.1954569376371</v>
      </c>
      <c r="N783" s="14">
        <f t="shared" si="163"/>
        <v>3770.2154569376371</v>
      </c>
      <c r="O783" s="14">
        <f t="shared" si="164"/>
        <v>26.521308308109838</v>
      </c>
      <c r="P783" s="14">
        <f t="shared" si="165"/>
        <v>0</v>
      </c>
      <c r="Q783" s="14">
        <f t="shared" si="166"/>
        <v>0</v>
      </c>
      <c r="R783" s="14">
        <f t="shared" si="167"/>
        <v>0</v>
      </c>
      <c r="S783" s="14">
        <f t="shared" si="168"/>
        <v>0</v>
      </c>
      <c r="T783" t="str">
        <f>IF(MOD(C783-Settings!$B$32,Settings!$B$33)&lt;Settings!$B$30,"Up","Down")</f>
        <v>Up</v>
      </c>
      <c r="U783" s="15">
        <f>IF(OR(I783&gt;Settings!$B$30,O783&gt;Settings!$B$37),0,1)</f>
        <v>1</v>
      </c>
      <c r="V783" s="15">
        <f>IF(AND(U783=1,O783&lt;=Settings!$B$36),1,0)</f>
        <v>1</v>
      </c>
    </row>
    <row r="784" spans="1:22" x14ac:dyDescent="0.25">
      <c r="A784">
        <v>7</v>
      </c>
      <c r="B784">
        <v>59</v>
      </c>
      <c r="C784" s="13">
        <f>Arrivals!F784</f>
        <v>3771.3471446620551</v>
      </c>
      <c r="D784" s="13">
        <f>Arrivals!J784</f>
        <v>7.1740243685063998</v>
      </c>
      <c r="E784" s="14">
        <f t="shared" si="158"/>
        <v>3764.1954569376371</v>
      </c>
      <c r="F784" s="14">
        <f t="shared" si="160"/>
        <v>3771.3471446620551</v>
      </c>
      <c r="G784" s="14">
        <f t="shared" si="161"/>
        <v>3778.5211690305614</v>
      </c>
      <c r="H784" s="13">
        <f>Arrivals!L784</f>
        <v>75</v>
      </c>
      <c r="I784" s="14">
        <f>H784*8/Settings!$B$28+Settings!$B$29</f>
        <v>6.02</v>
      </c>
      <c r="J784" s="14">
        <f t="shared" si="159"/>
        <v>3770.2154569376371</v>
      </c>
      <c r="K784" s="14">
        <f t="shared" si="162"/>
        <v>3778.5211690305614</v>
      </c>
      <c r="L784" s="14">
        <f>MOD(K784-Settings!$B$32,Settings!$B$33)</f>
        <v>178.5211690305614</v>
      </c>
      <c r="M784" s="14">
        <f>IF(L784&lt;Settings!$B$30,IF(Settings!$B$30-L784&gt;=I784,K784,K784+(Settings!$B$30-L784)+Settings!$B$31),K784+(Settings!$B$33-L784))</f>
        <v>3778.5211690305614</v>
      </c>
      <c r="N784" s="14">
        <f t="shared" si="163"/>
        <v>3784.5411690305614</v>
      </c>
      <c r="O784" s="14">
        <f t="shared" si="164"/>
        <v>13.194024368506234</v>
      </c>
      <c r="P784" s="14">
        <f t="shared" si="165"/>
        <v>0</v>
      </c>
      <c r="Q784" s="14">
        <f t="shared" si="166"/>
        <v>0</v>
      </c>
      <c r="R784" s="14">
        <f t="shared" si="167"/>
        <v>0</v>
      </c>
      <c r="S784" s="14">
        <f t="shared" si="168"/>
        <v>0</v>
      </c>
      <c r="T784" t="str">
        <f>IF(MOD(C784-Settings!$B$32,Settings!$B$33)&lt;Settings!$B$30,"Up","Down")</f>
        <v>Up</v>
      </c>
      <c r="U784" s="15">
        <f>IF(OR(I784&gt;Settings!$B$30,O784&gt;Settings!$B$37),0,1)</f>
        <v>1</v>
      </c>
      <c r="V784" s="15">
        <f>IF(AND(U784=1,O784&lt;=Settings!$B$36),1,0)</f>
        <v>1</v>
      </c>
    </row>
    <row r="785" spans="1:22" x14ac:dyDescent="0.25">
      <c r="A785">
        <v>7</v>
      </c>
      <c r="B785">
        <v>60</v>
      </c>
      <c r="C785" s="13">
        <f>Arrivals!F785</f>
        <v>3800.3284493875472</v>
      </c>
      <c r="D785" s="13">
        <f>Arrivals!J785</f>
        <v>1.7385122329148688</v>
      </c>
      <c r="E785" s="14">
        <f t="shared" si="158"/>
        <v>3778.5211690305614</v>
      </c>
      <c r="F785" s="14">
        <f t="shared" si="160"/>
        <v>3800.3284493875472</v>
      </c>
      <c r="G785" s="14">
        <f t="shared" si="161"/>
        <v>3802.0669616204618</v>
      </c>
      <c r="H785" s="13">
        <f>Arrivals!L785</f>
        <v>75</v>
      </c>
      <c r="I785" s="14">
        <f>H785*8/Settings!$B$28+Settings!$B$29</f>
        <v>6.02</v>
      </c>
      <c r="J785" s="14">
        <f t="shared" si="159"/>
        <v>3784.5411690305614</v>
      </c>
      <c r="K785" s="14">
        <f t="shared" si="162"/>
        <v>3802.0669616204618</v>
      </c>
      <c r="L785" s="14">
        <f>MOD(K785-Settings!$B$32,Settings!$B$33)</f>
        <v>202.06696162046183</v>
      </c>
      <c r="M785" s="14">
        <f>IF(L785&lt;Settings!$B$30,IF(Settings!$B$30-L785&gt;=I785,K785,K785+(Settings!$B$30-L785)+Settings!$B$31),K785+(Settings!$B$33-L785))</f>
        <v>3802.0669616204618</v>
      </c>
      <c r="N785" s="14">
        <f t="shared" si="163"/>
        <v>3808.0869616204618</v>
      </c>
      <c r="O785" s="14">
        <f t="shared" si="164"/>
        <v>7.7585122329146543</v>
      </c>
      <c r="P785" s="14">
        <f t="shared" si="165"/>
        <v>0</v>
      </c>
      <c r="Q785" s="14">
        <f t="shared" si="166"/>
        <v>0</v>
      </c>
      <c r="R785" s="14">
        <f t="shared" si="167"/>
        <v>0</v>
      </c>
      <c r="S785" s="14">
        <f t="shared" si="168"/>
        <v>0</v>
      </c>
      <c r="T785" t="str">
        <f>IF(MOD(C785-Settings!$B$32,Settings!$B$33)&lt;Settings!$B$30,"Up","Down")</f>
        <v>Up</v>
      </c>
      <c r="U785" s="15">
        <f>IF(OR(I785&gt;Settings!$B$30,O785&gt;Settings!$B$37),0,1)</f>
        <v>1</v>
      </c>
      <c r="V785" s="15">
        <f>IF(AND(U785=1,O785&lt;=Settings!$B$36),1,0)</f>
        <v>1</v>
      </c>
    </row>
    <row r="786" spans="1:22" x14ac:dyDescent="0.25">
      <c r="A786">
        <v>7</v>
      </c>
      <c r="B786">
        <v>61</v>
      </c>
      <c r="C786" s="13">
        <f>Arrivals!F786</f>
        <v>3840.252054348874</v>
      </c>
      <c r="D786" s="13">
        <f>Arrivals!J786</f>
        <v>17.51799147765999</v>
      </c>
      <c r="E786" s="14">
        <f t="shared" si="158"/>
        <v>3802.0669616204618</v>
      </c>
      <c r="F786" s="14">
        <f t="shared" si="160"/>
        <v>3840.252054348874</v>
      </c>
      <c r="G786" s="14">
        <f t="shared" si="161"/>
        <v>3857.770045826534</v>
      </c>
      <c r="H786" s="13">
        <f>Arrivals!L786</f>
        <v>75</v>
      </c>
      <c r="I786" s="14">
        <f>H786*8/Settings!$B$28+Settings!$B$29</f>
        <v>6.02</v>
      </c>
      <c r="J786" s="14">
        <f t="shared" si="159"/>
        <v>3808.0869616204618</v>
      </c>
      <c r="K786" s="14">
        <f t="shared" si="162"/>
        <v>3857.770045826534</v>
      </c>
      <c r="L786" s="14">
        <f>MOD(K786-Settings!$B$32,Settings!$B$33)</f>
        <v>257.77004582653399</v>
      </c>
      <c r="M786" s="14">
        <f>IF(L786&lt;Settings!$B$30,IF(Settings!$B$30-L786&gt;=I786,K786,K786+(Settings!$B$30-L786)+Settings!$B$31),K786+(Settings!$B$33-L786))</f>
        <v>3857.770045826534</v>
      </c>
      <c r="N786" s="14">
        <f t="shared" si="163"/>
        <v>3863.790045826534</v>
      </c>
      <c r="O786" s="14">
        <f t="shared" si="164"/>
        <v>23.537991477659943</v>
      </c>
      <c r="P786" s="14">
        <f t="shared" si="165"/>
        <v>0</v>
      </c>
      <c r="Q786" s="14">
        <f t="shared" si="166"/>
        <v>0</v>
      </c>
      <c r="R786" s="14">
        <f t="shared" si="167"/>
        <v>0</v>
      </c>
      <c r="S786" s="14">
        <f t="shared" si="168"/>
        <v>0</v>
      </c>
      <c r="T786" t="str">
        <f>IF(MOD(C786-Settings!$B$32,Settings!$B$33)&lt;Settings!$B$30,"Up","Down")</f>
        <v>Up</v>
      </c>
      <c r="U786" s="15">
        <f>IF(OR(I786&gt;Settings!$B$30,O786&gt;Settings!$B$37),0,1)</f>
        <v>1</v>
      </c>
      <c r="V786" s="15">
        <f>IF(AND(U786=1,O786&lt;=Settings!$B$36),1,0)</f>
        <v>1</v>
      </c>
    </row>
    <row r="787" spans="1:22" x14ac:dyDescent="0.25">
      <c r="A787">
        <v>7</v>
      </c>
      <c r="B787">
        <v>62</v>
      </c>
      <c r="C787" s="13">
        <f>Arrivals!F787</f>
        <v>3840.528761982363</v>
      </c>
      <c r="D787" s="13">
        <f>Arrivals!J787</f>
        <v>1.9724321373608609</v>
      </c>
      <c r="E787" s="14">
        <f t="shared" si="158"/>
        <v>3857.770045826534</v>
      </c>
      <c r="F787" s="14">
        <f t="shared" si="160"/>
        <v>3857.770045826534</v>
      </c>
      <c r="G787" s="14">
        <f t="shared" si="161"/>
        <v>3859.742477963895</v>
      </c>
      <c r="H787" s="13">
        <f>Arrivals!L787</f>
        <v>75</v>
      </c>
      <c r="I787" s="14">
        <f>H787*8/Settings!$B$28+Settings!$B$29</f>
        <v>6.02</v>
      </c>
      <c r="J787" s="14">
        <f t="shared" si="159"/>
        <v>3863.790045826534</v>
      </c>
      <c r="K787" s="14">
        <f t="shared" si="162"/>
        <v>3863.790045826534</v>
      </c>
      <c r="L787" s="14">
        <f>MOD(K787-Settings!$B$32,Settings!$B$33)</f>
        <v>263.79004582653397</v>
      </c>
      <c r="M787" s="14">
        <f>IF(L787&lt;Settings!$B$30,IF(Settings!$B$30-L787&gt;=I787,K787,K787+(Settings!$B$30-L787)+Settings!$B$31),K787+(Settings!$B$33-L787))</f>
        <v>3863.790045826534</v>
      </c>
      <c r="N787" s="14">
        <f t="shared" si="163"/>
        <v>3869.810045826534</v>
      </c>
      <c r="O787" s="14">
        <f t="shared" si="164"/>
        <v>29.281283844170957</v>
      </c>
      <c r="P787" s="14">
        <f t="shared" si="165"/>
        <v>17.241283844170994</v>
      </c>
      <c r="Q787" s="14">
        <f t="shared" si="166"/>
        <v>4.0475678626389708</v>
      </c>
      <c r="R787" s="14">
        <f t="shared" si="167"/>
        <v>0</v>
      </c>
      <c r="S787" s="14">
        <f t="shared" si="168"/>
        <v>21.288851706809965</v>
      </c>
      <c r="T787" t="str">
        <f>IF(MOD(C787-Settings!$B$32,Settings!$B$33)&lt;Settings!$B$30,"Up","Down")</f>
        <v>Up</v>
      </c>
      <c r="U787" s="15">
        <f>IF(OR(I787&gt;Settings!$B$30,O787&gt;Settings!$B$37),0,1)</f>
        <v>1</v>
      </c>
      <c r="V787" s="15">
        <f>IF(AND(U787=1,O787&lt;=Settings!$B$36),1,0)</f>
        <v>1</v>
      </c>
    </row>
    <row r="788" spans="1:22" x14ac:dyDescent="0.25">
      <c r="A788">
        <v>7</v>
      </c>
      <c r="B788">
        <v>63</v>
      </c>
      <c r="C788" s="13">
        <f>Arrivals!F788</f>
        <v>3864.7334950391291</v>
      </c>
      <c r="D788" s="13">
        <f>Arrivals!J788</f>
        <v>7.4052937057895596</v>
      </c>
      <c r="E788" s="14">
        <f t="shared" si="158"/>
        <v>3859.742477963895</v>
      </c>
      <c r="F788" s="14">
        <f t="shared" si="160"/>
        <v>3864.7334950391291</v>
      </c>
      <c r="G788" s="14">
        <f t="shared" si="161"/>
        <v>3872.1387887449187</v>
      </c>
      <c r="H788" s="13">
        <f>Arrivals!L788</f>
        <v>75</v>
      </c>
      <c r="I788" s="14">
        <f>H788*8/Settings!$B$28+Settings!$B$29</f>
        <v>6.02</v>
      </c>
      <c r="J788" s="14">
        <f t="shared" si="159"/>
        <v>3869.810045826534</v>
      </c>
      <c r="K788" s="14">
        <f t="shared" si="162"/>
        <v>3872.1387887449187</v>
      </c>
      <c r="L788" s="14">
        <f>MOD(K788-Settings!$B$32,Settings!$B$33)</f>
        <v>272.13878874491866</v>
      </c>
      <c r="M788" s="14">
        <f>IF(L788&lt;Settings!$B$30,IF(Settings!$B$30-L788&gt;=I788,K788,K788+(Settings!$B$30-L788)+Settings!$B$31),K788+(Settings!$B$33-L788))</f>
        <v>3872.1387887449187</v>
      </c>
      <c r="N788" s="14">
        <f t="shared" si="163"/>
        <v>3878.1587887449186</v>
      </c>
      <c r="O788" s="14">
        <f t="shared" si="164"/>
        <v>13.4252937057895</v>
      </c>
      <c r="P788" s="14">
        <f t="shared" si="165"/>
        <v>0</v>
      </c>
      <c r="Q788" s="14">
        <f t="shared" si="166"/>
        <v>0</v>
      </c>
      <c r="R788" s="14">
        <f t="shared" si="167"/>
        <v>0</v>
      </c>
      <c r="S788" s="14">
        <f t="shared" si="168"/>
        <v>0</v>
      </c>
      <c r="T788" t="str">
        <f>IF(MOD(C788-Settings!$B$32,Settings!$B$33)&lt;Settings!$B$30,"Up","Down")</f>
        <v>Up</v>
      </c>
      <c r="U788" s="15">
        <f>IF(OR(I788&gt;Settings!$B$30,O788&gt;Settings!$B$37),0,1)</f>
        <v>1</v>
      </c>
      <c r="V788" s="15">
        <f>IF(AND(U788=1,O788&lt;=Settings!$B$36),1,0)</f>
        <v>1</v>
      </c>
    </row>
    <row r="789" spans="1:22" x14ac:dyDescent="0.25">
      <c r="A789">
        <v>7</v>
      </c>
      <c r="B789">
        <v>64</v>
      </c>
      <c r="C789" s="13">
        <f>Arrivals!F789</f>
        <v>3886.8022610139255</v>
      </c>
      <c r="D789" s="13">
        <f>Arrivals!J789</f>
        <v>10.43904181516738</v>
      </c>
      <c r="E789" s="14">
        <f t="shared" si="158"/>
        <v>3872.1387887449187</v>
      </c>
      <c r="F789" s="14">
        <f t="shared" si="160"/>
        <v>3886.8022610139255</v>
      </c>
      <c r="G789" s="14">
        <f t="shared" si="161"/>
        <v>3897.241302829093</v>
      </c>
      <c r="H789" s="13">
        <f>Arrivals!L789</f>
        <v>75</v>
      </c>
      <c r="I789" s="14">
        <f>H789*8/Settings!$B$28+Settings!$B$29</f>
        <v>6.02</v>
      </c>
      <c r="J789" s="14">
        <f t="shared" si="159"/>
        <v>3878.1587887449186</v>
      </c>
      <c r="K789" s="14">
        <f t="shared" si="162"/>
        <v>3897.241302829093</v>
      </c>
      <c r="L789" s="14">
        <f>MOD(K789-Settings!$B$32,Settings!$B$33)</f>
        <v>297.241302829093</v>
      </c>
      <c r="M789" s="14">
        <f>IF(L789&lt;Settings!$B$30,IF(Settings!$B$30-L789&gt;=I789,K789,K789+(Settings!$B$30-L789)+Settings!$B$31),K789+(Settings!$B$33-L789))</f>
        <v>3897.241302829093</v>
      </c>
      <c r="N789" s="14">
        <f t="shared" si="163"/>
        <v>3903.261302829093</v>
      </c>
      <c r="O789" s="14">
        <f t="shared" si="164"/>
        <v>16.459041815167438</v>
      </c>
      <c r="P789" s="14">
        <f t="shared" si="165"/>
        <v>0</v>
      </c>
      <c r="Q789" s="14">
        <f t="shared" si="166"/>
        <v>0</v>
      </c>
      <c r="R789" s="14">
        <f t="shared" si="167"/>
        <v>0</v>
      </c>
      <c r="S789" s="14">
        <f t="shared" si="168"/>
        <v>0</v>
      </c>
      <c r="T789" t="str">
        <f>IF(MOD(C789-Settings!$B$32,Settings!$B$33)&lt;Settings!$B$30,"Up","Down")</f>
        <v>Up</v>
      </c>
      <c r="U789" s="15">
        <f>IF(OR(I789&gt;Settings!$B$30,O789&gt;Settings!$B$37),0,1)</f>
        <v>1</v>
      </c>
      <c r="V789" s="15">
        <f>IF(AND(U789=1,O789&lt;=Settings!$B$36),1,0)</f>
        <v>1</v>
      </c>
    </row>
    <row r="790" spans="1:22" x14ac:dyDescent="0.25">
      <c r="A790">
        <v>7</v>
      </c>
      <c r="B790">
        <v>65</v>
      </c>
      <c r="C790" s="13">
        <f>Arrivals!F790</f>
        <v>3918.2919546238122</v>
      </c>
      <c r="D790" s="13">
        <f>Arrivals!J790</f>
        <v>1.5210385953990944</v>
      </c>
      <c r="E790" s="14">
        <f t="shared" si="158"/>
        <v>3897.241302829093</v>
      </c>
      <c r="F790" s="14">
        <f t="shared" si="160"/>
        <v>3918.2919546238122</v>
      </c>
      <c r="G790" s="14">
        <f t="shared" si="161"/>
        <v>3919.8129932192114</v>
      </c>
      <c r="H790" s="13">
        <f>Arrivals!L790</f>
        <v>75</v>
      </c>
      <c r="I790" s="14">
        <f>H790*8/Settings!$B$28+Settings!$B$29</f>
        <v>6.02</v>
      </c>
      <c r="J790" s="14">
        <f t="shared" si="159"/>
        <v>3903.261302829093</v>
      </c>
      <c r="K790" s="14">
        <f t="shared" si="162"/>
        <v>3919.8129932192114</v>
      </c>
      <c r="L790" s="14">
        <f>MOD(K790-Settings!$B$32,Settings!$B$33)</f>
        <v>319.81299321921142</v>
      </c>
      <c r="M790" s="14">
        <f>IF(L790&lt;Settings!$B$30,IF(Settings!$B$30-L790&gt;=I790,K790,K790+(Settings!$B$30-L790)+Settings!$B$31),K790+(Settings!$B$33-L790))</f>
        <v>3919.8129932192114</v>
      </c>
      <c r="N790" s="14">
        <f t="shared" si="163"/>
        <v>3925.8329932192114</v>
      </c>
      <c r="O790" s="14">
        <f t="shared" si="164"/>
        <v>7.5410385953991863</v>
      </c>
      <c r="P790" s="14">
        <f t="shared" si="165"/>
        <v>0</v>
      </c>
      <c r="Q790" s="14">
        <f t="shared" si="166"/>
        <v>0</v>
      </c>
      <c r="R790" s="14">
        <f t="shared" si="167"/>
        <v>0</v>
      </c>
      <c r="S790" s="14">
        <f t="shared" si="168"/>
        <v>0</v>
      </c>
      <c r="T790" t="str">
        <f>IF(MOD(C790-Settings!$B$32,Settings!$B$33)&lt;Settings!$B$30,"Up","Down")</f>
        <v>Up</v>
      </c>
      <c r="U790" s="15">
        <f>IF(OR(I790&gt;Settings!$B$30,O790&gt;Settings!$B$37),0,1)</f>
        <v>1</v>
      </c>
      <c r="V790" s="15">
        <f>IF(AND(U790=1,O790&lt;=Settings!$B$36),1,0)</f>
        <v>1</v>
      </c>
    </row>
    <row r="791" spans="1:22" x14ac:dyDescent="0.25">
      <c r="A791">
        <v>7</v>
      </c>
      <c r="B791">
        <v>66</v>
      </c>
      <c r="C791" s="13">
        <f>Arrivals!F791</f>
        <v>3919.5671505431037</v>
      </c>
      <c r="D791" s="13">
        <f>Arrivals!J791</f>
        <v>23.230343477033969</v>
      </c>
      <c r="E791" s="14">
        <f t="shared" ref="E791:E822" si="169">G790</f>
        <v>3919.8129932192114</v>
      </c>
      <c r="F791" s="14">
        <f t="shared" si="160"/>
        <v>3919.8129932192114</v>
      </c>
      <c r="G791" s="14">
        <f t="shared" si="161"/>
        <v>3943.0433366962452</v>
      </c>
      <c r="H791" s="13">
        <f>Arrivals!L791</f>
        <v>75</v>
      </c>
      <c r="I791" s="14">
        <f>H791*8/Settings!$B$28+Settings!$B$29</f>
        <v>6.02</v>
      </c>
      <c r="J791" s="14">
        <f t="shared" ref="J791:J822" si="170">N790</f>
        <v>3925.8329932192114</v>
      </c>
      <c r="K791" s="14">
        <f t="shared" si="162"/>
        <v>3943.0433366962452</v>
      </c>
      <c r="L791" s="14">
        <f>MOD(K791-Settings!$B$32,Settings!$B$33)</f>
        <v>343.04333669624521</v>
      </c>
      <c r="M791" s="14">
        <f>IF(L791&lt;Settings!$B$30,IF(Settings!$B$30-L791&gt;=I791,K791,K791+(Settings!$B$30-L791)+Settings!$B$31),K791+(Settings!$B$33-L791))</f>
        <v>3943.0433366962452</v>
      </c>
      <c r="N791" s="14">
        <f t="shared" si="163"/>
        <v>3949.0633366962452</v>
      </c>
      <c r="O791" s="14">
        <f t="shared" si="164"/>
        <v>29.49618615314148</v>
      </c>
      <c r="P791" s="14">
        <f t="shared" si="165"/>
        <v>0.24584267610771349</v>
      </c>
      <c r="Q791" s="14">
        <f t="shared" si="166"/>
        <v>0</v>
      </c>
      <c r="R791" s="14">
        <f t="shared" si="167"/>
        <v>0</v>
      </c>
      <c r="S791" s="14">
        <f t="shared" si="168"/>
        <v>0.24584267610771349</v>
      </c>
      <c r="T791" t="str">
        <f>IF(MOD(C791-Settings!$B$32,Settings!$B$33)&lt;Settings!$B$30,"Up","Down")</f>
        <v>Up</v>
      </c>
      <c r="U791" s="15">
        <f>IF(OR(I791&gt;Settings!$B$30,O791&gt;Settings!$B$37),0,1)</f>
        <v>1</v>
      </c>
      <c r="V791" s="15">
        <f>IF(AND(U791=1,O791&lt;=Settings!$B$36),1,0)</f>
        <v>1</v>
      </c>
    </row>
    <row r="792" spans="1:22" x14ac:dyDescent="0.25">
      <c r="A792">
        <v>7</v>
      </c>
      <c r="B792">
        <v>67</v>
      </c>
      <c r="C792" s="13">
        <f>Arrivals!F792</f>
        <v>3953.7706743246354</v>
      </c>
      <c r="D792" s="13">
        <f>Arrivals!J792</f>
        <v>16.764507089053055</v>
      </c>
      <c r="E792" s="14">
        <f t="shared" si="169"/>
        <v>3943.0433366962452</v>
      </c>
      <c r="F792" s="14">
        <f t="shared" si="160"/>
        <v>3953.7706743246354</v>
      </c>
      <c r="G792" s="14">
        <f t="shared" si="161"/>
        <v>3970.5351814136884</v>
      </c>
      <c r="H792" s="13">
        <f>Arrivals!L792</f>
        <v>75</v>
      </c>
      <c r="I792" s="14">
        <f>H792*8/Settings!$B$28+Settings!$B$29</f>
        <v>6.02</v>
      </c>
      <c r="J792" s="14">
        <f t="shared" si="170"/>
        <v>3949.0633366962452</v>
      </c>
      <c r="K792" s="14">
        <f t="shared" si="162"/>
        <v>3970.5351814136884</v>
      </c>
      <c r="L792" s="14">
        <f>MOD(K792-Settings!$B$32,Settings!$B$33)</f>
        <v>370.53518141368841</v>
      </c>
      <c r="M792" s="14">
        <f>IF(L792&lt;Settings!$B$30,IF(Settings!$B$30-L792&gt;=I792,K792,K792+(Settings!$B$30-L792)+Settings!$B$31),K792+(Settings!$B$33-L792))</f>
        <v>3970.5351814136884</v>
      </c>
      <c r="N792" s="14">
        <f t="shared" si="163"/>
        <v>3976.5551814136884</v>
      </c>
      <c r="O792" s="14">
        <f t="shared" si="164"/>
        <v>22.784507089053022</v>
      </c>
      <c r="P792" s="14">
        <f t="shared" si="165"/>
        <v>0</v>
      </c>
      <c r="Q792" s="14">
        <f t="shared" si="166"/>
        <v>0</v>
      </c>
      <c r="R792" s="14">
        <f t="shared" si="167"/>
        <v>0</v>
      </c>
      <c r="S792" s="14">
        <f t="shared" si="168"/>
        <v>0</v>
      </c>
      <c r="T792" t="str">
        <f>IF(MOD(C792-Settings!$B$32,Settings!$B$33)&lt;Settings!$B$30,"Up","Down")</f>
        <v>Up</v>
      </c>
      <c r="U792" s="15">
        <f>IF(OR(I792&gt;Settings!$B$30,O792&gt;Settings!$B$37),0,1)</f>
        <v>1</v>
      </c>
      <c r="V792" s="15">
        <f>IF(AND(U792=1,O792&lt;=Settings!$B$36),1,0)</f>
        <v>1</v>
      </c>
    </row>
    <row r="793" spans="1:22" x14ac:dyDescent="0.25">
      <c r="A793">
        <v>7</v>
      </c>
      <c r="B793">
        <v>68</v>
      </c>
      <c r="C793" s="13">
        <f>Arrivals!F793</f>
        <v>4042.5143566785227</v>
      </c>
      <c r="D793" s="13">
        <f>Arrivals!J793</f>
        <v>2.2092818132188974</v>
      </c>
      <c r="E793" s="14">
        <f t="shared" si="169"/>
        <v>3970.5351814136884</v>
      </c>
      <c r="F793" s="14">
        <f t="shared" si="160"/>
        <v>4042.5143566785227</v>
      </c>
      <c r="G793" s="14">
        <f t="shared" si="161"/>
        <v>4044.7236384917414</v>
      </c>
      <c r="H793" s="13">
        <f>Arrivals!L793</f>
        <v>75</v>
      </c>
      <c r="I793" s="14">
        <f>H793*8/Settings!$B$28+Settings!$B$29</f>
        <v>6.02</v>
      </c>
      <c r="J793" s="14">
        <f t="shared" si="170"/>
        <v>3976.5551814136884</v>
      </c>
      <c r="K793" s="14">
        <f t="shared" si="162"/>
        <v>4044.7236384917414</v>
      </c>
      <c r="L793" s="14">
        <f>MOD(K793-Settings!$B$32,Settings!$B$33)</f>
        <v>444.72363849174144</v>
      </c>
      <c r="M793" s="14">
        <f>IF(L793&lt;Settings!$B$30,IF(Settings!$B$30-L793&gt;=I793,K793,K793+(Settings!$B$30-L793)+Settings!$B$31),K793+(Settings!$B$33-L793))</f>
        <v>4044.7236384917414</v>
      </c>
      <c r="N793" s="14">
        <f t="shared" si="163"/>
        <v>4050.7436384917414</v>
      </c>
      <c r="O793" s="14">
        <f t="shared" si="164"/>
        <v>8.2292818132186767</v>
      </c>
      <c r="P793" s="14">
        <f t="shared" si="165"/>
        <v>0</v>
      </c>
      <c r="Q793" s="14">
        <f t="shared" si="166"/>
        <v>0</v>
      </c>
      <c r="R793" s="14">
        <f t="shared" si="167"/>
        <v>0</v>
      </c>
      <c r="S793" s="14">
        <f t="shared" si="168"/>
        <v>0</v>
      </c>
      <c r="T793" t="str">
        <f>IF(MOD(C793-Settings!$B$32,Settings!$B$33)&lt;Settings!$B$30,"Up","Down")</f>
        <v>Up</v>
      </c>
      <c r="U793" s="15">
        <f>IF(OR(I793&gt;Settings!$B$30,O793&gt;Settings!$B$37),0,1)</f>
        <v>1</v>
      </c>
      <c r="V793" s="15">
        <f>IF(AND(U793=1,O793&lt;=Settings!$B$36),1,0)</f>
        <v>1</v>
      </c>
    </row>
    <row r="794" spans="1:22" x14ac:dyDescent="0.25">
      <c r="A794">
        <v>7</v>
      </c>
      <c r="B794">
        <v>69</v>
      </c>
      <c r="C794" s="13">
        <f>Arrivals!F794</f>
        <v>4084.1733717470279</v>
      </c>
      <c r="D794" s="13">
        <f>Arrivals!J794</f>
        <v>1.9280576967354905</v>
      </c>
      <c r="E794" s="14">
        <f t="shared" si="169"/>
        <v>4044.7236384917414</v>
      </c>
      <c r="F794" s="14">
        <f t="shared" si="160"/>
        <v>4084.1733717470279</v>
      </c>
      <c r="G794" s="14">
        <f t="shared" si="161"/>
        <v>4086.1014294437632</v>
      </c>
      <c r="H794" s="13">
        <f>Arrivals!L794</f>
        <v>75</v>
      </c>
      <c r="I794" s="14">
        <f>H794*8/Settings!$B$28+Settings!$B$29</f>
        <v>6.02</v>
      </c>
      <c r="J794" s="14">
        <f t="shared" si="170"/>
        <v>4050.7436384917414</v>
      </c>
      <c r="K794" s="14">
        <f t="shared" si="162"/>
        <v>4086.1014294437632</v>
      </c>
      <c r="L794" s="14">
        <f>MOD(K794-Settings!$B$32,Settings!$B$33)</f>
        <v>486.10142944376321</v>
      </c>
      <c r="M794" s="14">
        <f>IF(L794&lt;Settings!$B$30,IF(Settings!$B$30-L794&gt;=I794,K794,K794+(Settings!$B$30-L794)+Settings!$B$31),K794+(Settings!$B$33-L794))</f>
        <v>4086.1014294437632</v>
      </c>
      <c r="N794" s="14">
        <f t="shared" si="163"/>
        <v>4092.1214294437632</v>
      </c>
      <c r="O794" s="14">
        <f t="shared" si="164"/>
        <v>7.9480576967353045</v>
      </c>
      <c r="P794" s="14">
        <f t="shared" si="165"/>
        <v>0</v>
      </c>
      <c r="Q794" s="14">
        <f t="shared" si="166"/>
        <v>0</v>
      </c>
      <c r="R794" s="14">
        <f t="shared" si="167"/>
        <v>0</v>
      </c>
      <c r="S794" s="14">
        <f t="shared" si="168"/>
        <v>0</v>
      </c>
      <c r="T794" t="str">
        <f>IF(MOD(C794-Settings!$B$32,Settings!$B$33)&lt;Settings!$B$30,"Up","Down")</f>
        <v>Up</v>
      </c>
      <c r="U794" s="15">
        <f>IF(OR(I794&gt;Settings!$B$30,O794&gt;Settings!$B$37),0,1)</f>
        <v>1</v>
      </c>
      <c r="V794" s="15">
        <f>IF(AND(U794=1,O794&lt;=Settings!$B$36),1,0)</f>
        <v>1</v>
      </c>
    </row>
    <row r="795" spans="1:22" x14ac:dyDescent="0.25">
      <c r="A795">
        <v>7</v>
      </c>
      <c r="B795">
        <v>70</v>
      </c>
      <c r="C795" s="13">
        <f>Arrivals!F795</f>
        <v>4107.6795326786623</v>
      </c>
      <c r="D795" s="13">
        <f>Arrivals!J795</f>
        <v>12.02737739279841</v>
      </c>
      <c r="E795" s="14">
        <f t="shared" si="169"/>
        <v>4086.1014294437632</v>
      </c>
      <c r="F795" s="14">
        <f t="shared" si="160"/>
        <v>4107.6795326786623</v>
      </c>
      <c r="G795" s="14">
        <f t="shared" si="161"/>
        <v>4119.7069100714607</v>
      </c>
      <c r="H795" s="13">
        <f>Arrivals!L795</f>
        <v>75</v>
      </c>
      <c r="I795" s="14">
        <f>H795*8/Settings!$B$28+Settings!$B$29</f>
        <v>6.02</v>
      </c>
      <c r="J795" s="14">
        <f t="shared" si="170"/>
        <v>4092.1214294437632</v>
      </c>
      <c r="K795" s="14">
        <f t="shared" si="162"/>
        <v>4119.7069100714607</v>
      </c>
      <c r="L795" s="14">
        <f>MOD(K795-Settings!$B$32,Settings!$B$33)</f>
        <v>519.7069100714607</v>
      </c>
      <c r="M795" s="14">
        <f>IF(L795&lt;Settings!$B$30,IF(Settings!$B$30-L795&gt;=I795,K795,K795+(Settings!$B$30-L795)+Settings!$B$31),K795+(Settings!$B$33-L795))</f>
        <v>4119.7069100714607</v>
      </c>
      <c r="N795" s="14">
        <f t="shared" si="163"/>
        <v>4125.7269100714611</v>
      </c>
      <c r="O795" s="14">
        <f t="shared" si="164"/>
        <v>18.047377392798808</v>
      </c>
      <c r="P795" s="14">
        <f t="shared" si="165"/>
        <v>0</v>
      </c>
      <c r="Q795" s="14">
        <f t="shared" si="166"/>
        <v>0</v>
      </c>
      <c r="R795" s="14">
        <f t="shared" si="167"/>
        <v>0</v>
      </c>
      <c r="S795" s="14">
        <f t="shared" si="168"/>
        <v>0</v>
      </c>
      <c r="T795" t="str">
        <f>IF(MOD(C795-Settings!$B$32,Settings!$B$33)&lt;Settings!$B$30,"Up","Down")</f>
        <v>Up</v>
      </c>
      <c r="U795" s="15">
        <f>IF(OR(I795&gt;Settings!$B$30,O795&gt;Settings!$B$37),0,1)</f>
        <v>1</v>
      </c>
      <c r="V795" s="15">
        <f>IF(AND(U795=1,O795&lt;=Settings!$B$36),1,0)</f>
        <v>1</v>
      </c>
    </row>
    <row r="796" spans="1:22" x14ac:dyDescent="0.25">
      <c r="A796">
        <v>7</v>
      </c>
      <c r="B796">
        <v>71</v>
      </c>
      <c r="C796" s="13">
        <f>Arrivals!F796</f>
        <v>4210.9859858495247</v>
      </c>
      <c r="D796" s="13">
        <f>Arrivals!J796</f>
        <v>1.8132286827079775</v>
      </c>
      <c r="E796" s="14">
        <f t="shared" si="169"/>
        <v>4119.7069100714607</v>
      </c>
      <c r="F796" s="14">
        <f t="shared" si="160"/>
        <v>4210.9859858495247</v>
      </c>
      <c r="G796" s="14">
        <f t="shared" si="161"/>
        <v>4212.7992145322323</v>
      </c>
      <c r="H796" s="13">
        <f>Arrivals!L796</f>
        <v>75</v>
      </c>
      <c r="I796" s="14">
        <f>H796*8/Settings!$B$28+Settings!$B$29</f>
        <v>6.02</v>
      </c>
      <c r="J796" s="14">
        <f t="shared" si="170"/>
        <v>4125.7269100714611</v>
      </c>
      <c r="K796" s="14">
        <f t="shared" si="162"/>
        <v>4212.7992145322323</v>
      </c>
      <c r="L796" s="14">
        <f>MOD(K796-Settings!$B$32,Settings!$B$33)</f>
        <v>612.79921453223233</v>
      </c>
      <c r="M796" s="14">
        <f>IF(L796&lt;Settings!$B$30,IF(Settings!$B$30-L796&gt;=I796,K796,K796+(Settings!$B$30-L796)+Settings!$B$31),K796+(Settings!$B$33-L796))</f>
        <v>4320</v>
      </c>
      <c r="N796" s="14">
        <f t="shared" si="163"/>
        <v>4326.0200000000004</v>
      </c>
      <c r="O796" s="14">
        <f t="shared" si="164"/>
        <v>115.03401415047574</v>
      </c>
      <c r="P796" s="14">
        <f t="shared" si="165"/>
        <v>0</v>
      </c>
      <c r="Q796" s="14">
        <f t="shared" si="166"/>
        <v>0</v>
      </c>
      <c r="R796" s="14">
        <f t="shared" si="167"/>
        <v>107.20078546776767</v>
      </c>
      <c r="S796" s="14">
        <f t="shared" si="168"/>
        <v>107.20078546776767</v>
      </c>
      <c r="T796" t="str">
        <f>IF(MOD(C796-Settings!$B$32,Settings!$B$33)&lt;Settings!$B$30,"Up","Down")</f>
        <v>Down</v>
      </c>
      <c r="U796" s="15">
        <f>IF(OR(I796&gt;Settings!$B$30,O796&gt;Settings!$B$37),0,1)</f>
        <v>1</v>
      </c>
      <c r="V796" s="15">
        <f>IF(AND(U796=1,O796&lt;=Settings!$B$36),1,0)</f>
        <v>1</v>
      </c>
    </row>
    <row r="797" spans="1:22" x14ac:dyDescent="0.25">
      <c r="A797">
        <v>7</v>
      </c>
      <c r="B797">
        <v>72</v>
      </c>
      <c r="C797" s="13">
        <f>Arrivals!F797</f>
        <v>4299.204779024727</v>
      </c>
      <c r="D797" s="13">
        <f>Arrivals!J797</f>
        <v>0.23436780508116067</v>
      </c>
      <c r="E797" s="14">
        <f t="shared" si="169"/>
        <v>4212.7992145322323</v>
      </c>
      <c r="F797" s="14">
        <f t="shared" si="160"/>
        <v>4299.204779024727</v>
      </c>
      <c r="G797" s="14">
        <f t="shared" si="161"/>
        <v>4299.4391468298081</v>
      </c>
      <c r="H797" s="13">
        <f>Arrivals!L797</f>
        <v>75</v>
      </c>
      <c r="I797" s="14">
        <f>H797*8/Settings!$B$28+Settings!$B$29</f>
        <v>6.02</v>
      </c>
      <c r="J797" s="14">
        <f t="shared" si="170"/>
        <v>4326.0200000000004</v>
      </c>
      <c r="K797" s="14">
        <f t="shared" si="162"/>
        <v>4326.0200000000004</v>
      </c>
      <c r="L797" s="14">
        <f>MOD(K797-Settings!$B$32,Settings!$B$33)</f>
        <v>6.0200000000004366</v>
      </c>
      <c r="M797" s="14">
        <f>IF(L797&lt;Settings!$B$30,IF(Settings!$B$30-L797&gt;=I797,K797,K797+(Settings!$B$30-L797)+Settings!$B$31),K797+(Settings!$B$33-L797))</f>
        <v>4326.0200000000004</v>
      </c>
      <c r="N797" s="14">
        <f t="shared" si="163"/>
        <v>4332.0400000000009</v>
      </c>
      <c r="O797" s="14">
        <f t="shared" si="164"/>
        <v>32.835220975273842</v>
      </c>
      <c r="P797" s="14">
        <f t="shared" si="165"/>
        <v>0</v>
      </c>
      <c r="Q797" s="14">
        <f t="shared" si="166"/>
        <v>26.580853170192313</v>
      </c>
      <c r="R797" s="14">
        <f t="shared" si="167"/>
        <v>0</v>
      </c>
      <c r="S797" s="14">
        <f t="shared" si="168"/>
        <v>26.580853170192313</v>
      </c>
      <c r="T797" t="str">
        <f>IF(MOD(C797-Settings!$B$32,Settings!$B$33)&lt;Settings!$B$30,"Up","Down")</f>
        <v>Down</v>
      </c>
      <c r="U797" s="15">
        <f>IF(OR(I797&gt;Settings!$B$30,O797&gt;Settings!$B$37),0,1)</f>
        <v>1</v>
      </c>
      <c r="V797" s="15">
        <f>IF(AND(U797=1,O797&lt;=Settings!$B$36),1,0)</f>
        <v>1</v>
      </c>
    </row>
    <row r="798" spans="1:22" x14ac:dyDescent="0.25">
      <c r="A798">
        <v>7</v>
      </c>
      <c r="B798">
        <v>73</v>
      </c>
      <c r="C798" s="13">
        <f>Arrivals!F798</f>
        <v>4414.0702811977617</v>
      </c>
      <c r="D798" s="13">
        <f>Arrivals!J798</f>
        <v>0.83123035099114706</v>
      </c>
      <c r="E798" s="14">
        <f t="shared" si="169"/>
        <v>4299.4391468298081</v>
      </c>
      <c r="F798" s="14">
        <f t="shared" si="160"/>
        <v>4414.0702811977617</v>
      </c>
      <c r="G798" s="14">
        <f t="shared" si="161"/>
        <v>4414.9015115487528</v>
      </c>
      <c r="H798" s="13">
        <f>Arrivals!L798</f>
        <v>75</v>
      </c>
      <c r="I798" s="14">
        <f>H798*8/Settings!$B$28+Settings!$B$29</f>
        <v>6.02</v>
      </c>
      <c r="J798" s="14">
        <f t="shared" si="170"/>
        <v>4332.0400000000009</v>
      </c>
      <c r="K798" s="14">
        <f t="shared" si="162"/>
        <v>4414.9015115487528</v>
      </c>
      <c r="L798" s="14">
        <f>MOD(K798-Settings!$B$32,Settings!$B$33)</f>
        <v>94.901511548752751</v>
      </c>
      <c r="M798" s="14">
        <f>IF(L798&lt;Settings!$B$30,IF(Settings!$B$30-L798&gt;=I798,K798,K798+(Settings!$B$30-L798)+Settings!$B$31),K798+(Settings!$B$33-L798))</f>
        <v>4414.9015115487528</v>
      </c>
      <c r="N798" s="14">
        <f t="shared" si="163"/>
        <v>4420.9215115487532</v>
      </c>
      <c r="O798" s="14">
        <f t="shared" si="164"/>
        <v>6.8512303509915</v>
      </c>
      <c r="P798" s="14">
        <f t="shared" si="165"/>
        <v>0</v>
      </c>
      <c r="Q798" s="14">
        <f t="shared" si="166"/>
        <v>0</v>
      </c>
      <c r="R798" s="14">
        <f t="shared" si="167"/>
        <v>0</v>
      </c>
      <c r="S798" s="14">
        <f t="shared" si="168"/>
        <v>0</v>
      </c>
      <c r="T798" t="str">
        <f>IF(MOD(C798-Settings!$B$32,Settings!$B$33)&lt;Settings!$B$30,"Up","Down")</f>
        <v>Up</v>
      </c>
      <c r="U798" s="15">
        <f>IF(OR(I798&gt;Settings!$B$30,O798&gt;Settings!$B$37),0,1)</f>
        <v>1</v>
      </c>
      <c r="V798" s="15">
        <f>IF(AND(U798=1,O798&lt;=Settings!$B$36),1,0)</f>
        <v>1</v>
      </c>
    </row>
    <row r="799" spans="1:22" x14ac:dyDescent="0.25">
      <c r="A799">
        <v>7</v>
      </c>
      <c r="B799">
        <v>74</v>
      </c>
      <c r="C799" s="13">
        <f>Arrivals!F799</f>
        <v>4427.5778763455</v>
      </c>
      <c r="D799" s="13">
        <f>Arrivals!J799</f>
        <v>19.351729382326699</v>
      </c>
      <c r="E799" s="14">
        <f t="shared" si="169"/>
        <v>4414.9015115487528</v>
      </c>
      <c r="F799" s="14">
        <f t="shared" si="160"/>
        <v>4427.5778763455</v>
      </c>
      <c r="G799" s="14">
        <f t="shared" si="161"/>
        <v>4446.929605727827</v>
      </c>
      <c r="H799" s="13">
        <f>Arrivals!L799</f>
        <v>75</v>
      </c>
      <c r="I799" s="14">
        <f>H799*8/Settings!$B$28+Settings!$B$29</f>
        <v>6.02</v>
      </c>
      <c r="J799" s="14">
        <f t="shared" si="170"/>
        <v>4420.9215115487532</v>
      </c>
      <c r="K799" s="14">
        <f t="shared" si="162"/>
        <v>4446.929605727827</v>
      </c>
      <c r="L799" s="14">
        <f>MOD(K799-Settings!$B$32,Settings!$B$33)</f>
        <v>126.92960572782704</v>
      </c>
      <c r="M799" s="14">
        <f>IF(L799&lt;Settings!$B$30,IF(Settings!$B$30-L799&gt;=I799,K799,K799+(Settings!$B$30-L799)+Settings!$B$31),K799+(Settings!$B$33-L799))</f>
        <v>4446.929605727827</v>
      </c>
      <c r="N799" s="14">
        <f t="shared" si="163"/>
        <v>4452.9496057278275</v>
      </c>
      <c r="O799" s="14">
        <f t="shared" si="164"/>
        <v>25.37172938232743</v>
      </c>
      <c r="P799" s="14">
        <f t="shared" si="165"/>
        <v>0</v>
      </c>
      <c r="Q799" s="14">
        <f t="shared" si="166"/>
        <v>0</v>
      </c>
      <c r="R799" s="14">
        <f t="shared" si="167"/>
        <v>0</v>
      </c>
      <c r="S799" s="14">
        <f t="shared" si="168"/>
        <v>0</v>
      </c>
      <c r="T799" t="str">
        <f>IF(MOD(C799-Settings!$B$32,Settings!$B$33)&lt;Settings!$B$30,"Up","Down")</f>
        <v>Up</v>
      </c>
      <c r="U799" s="15">
        <f>IF(OR(I799&gt;Settings!$B$30,O799&gt;Settings!$B$37),0,1)</f>
        <v>1</v>
      </c>
      <c r="V799" s="15">
        <f>IF(AND(U799=1,O799&lt;=Settings!$B$36),1,0)</f>
        <v>1</v>
      </c>
    </row>
    <row r="800" spans="1:22" x14ac:dyDescent="0.25">
      <c r="A800">
        <v>7</v>
      </c>
      <c r="B800">
        <v>75</v>
      </c>
      <c r="C800" s="13">
        <f>Arrivals!F800</f>
        <v>4429.8193675081684</v>
      </c>
      <c r="D800" s="13">
        <f>Arrivals!J800</f>
        <v>5.3567813208654984</v>
      </c>
      <c r="E800" s="14">
        <f t="shared" si="169"/>
        <v>4446.929605727827</v>
      </c>
      <c r="F800" s="14">
        <f t="shared" si="160"/>
        <v>4446.929605727827</v>
      </c>
      <c r="G800" s="14">
        <f t="shared" si="161"/>
        <v>4452.2863870486926</v>
      </c>
      <c r="H800" s="13">
        <f>Arrivals!L800</f>
        <v>75</v>
      </c>
      <c r="I800" s="14">
        <f>H800*8/Settings!$B$28+Settings!$B$29</f>
        <v>6.02</v>
      </c>
      <c r="J800" s="14">
        <f t="shared" si="170"/>
        <v>4452.9496057278275</v>
      </c>
      <c r="K800" s="14">
        <f t="shared" si="162"/>
        <v>4452.9496057278275</v>
      </c>
      <c r="L800" s="14">
        <f>MOD(K800-Settings!$B$32,Settings!$B$33)</f>
        <v>132.94960572782747</v>
      </c>
      <c r="M800" s="14">
        <f>IF(L800&lt;Settings!$B$30,IF(Settings!$B$30-L800&gt;=I800,K800,K800+(Settings!$B$30-L800)+Settings!$B$31),K800+(Settings!$B$33-L800))</f>
        <v>4452.9496057278275</v>
      </c>
      <c r="N800" s="14">
        <f t="shared" si="163"/>
        <v>4458.9696057278279</v>
      </c>
      <c r="O800" s="14">
        <f t="shared" si="164"/>
        <v>29.150238219659514</v>
      </c>
      <c r="P800" s="14">
        <f t="shared" si="165"/>
        <v>17.11023821965864</v>
      </c>
      <c r="Q800" s="14">
        <f t="shared" si="166"/>
        <v>0.66321867913484311</v>
      </c>
      <c r="R800" s="14">
        <f t="shared" si="167"/>
        <v>0</v>
      </c>
      <c r="S800" s="14">
        <f t="shared" si="168"/>
        <v>17.773456898793484</v>
      </c>
      <c r="T800" t="str">
        <f>IF(MOD(C800-Settings!$B$32,Settings!$B$33)&lt;Settings!$B$30,"Up","Down")</f>
        <v>Up</v>
      </c>
      <c r="U800" s="15">
        <f>IF(OR(I800&gt;Settings!$B$30,O800&gt;Settings!$B$37),0,1)</f>
        <v>1</v>
      </c>
      <c r="V800" s="15">
        <f>IF(AND(U800=1,O800&lt;=Settings!$B$36),1,0)</f>
        <v>1</v>
      </c>
    </row>
    <row r="801" spans="1:22" x14ac:dyDescent="0.25">
      <c r="A801">
        <v>7</v>
      </c>
      <c r="B801">
        <v>76</v>
      </c>
      <c r="C801" s="13">
        <f>Arrivals!F801</f>
        <v>4450.8367743198087</v>
      </c>
      <c r="D801" s="13">
        <f>Arrivals!J801</f>
        <v>15.171816852848043</v>
      </c>
      <c r="E801" s="14">
        <f t="shared" si="169"/>
        <v>4452.2863870486926</v>
      </c>
      <c r="F801" s="14">
        <f t="shared" si="160"/>
        <v>4452.2863870486926</v>
      </c>
      <c r="G801" s="14">
        <f t="shared" si="161"/>
        <v>4467.4582039015404</v>
      </c>
      <c r="H801" s="13">
        <f>Arrivals!L801</f>
        <v>75</v>
      </c>
      <c r="I801" s="14">
        <f>H801*8/Settings!$B$28+Settings!$B$29</f>
        <v>6.02</v>
      </c>
      <c r="J801" s="14">
        <f t="shared" si="170"/>
        <v>4458.9696057278279</v>
      </c>
      <c r="K801" s="14">
        <f t="shared" si="162"/>
        <v>4467.4582039015404</v>
      </c>
      <c r="L801" s="14">
        <f>MOD(K801-Settings!$B$32,Settings!$B$33)</f>
        <v>147.4582039015404</v>
      </c>
      <c r="M801" s="14">
        <f>IF(L801&lt;Settings!$B$30,IF(Settings!$B$30-L801&gt;=I801,K801,K801+(Settings!$B$30-L801)+Settings!$B$31),K801+(Settings!$B$33-L801))</f>
        <v>4467.4582039015404</v>
      </c>
      <c r="N801" s="14">
        <f t="shared" si="163"/>
        <v>4473.4782039015408</v>
      </c>
      <c r="O801" s="14">
        <f t="shared" si="164"/>
        <v>22.641429581732154</v>
      </c>
      <c r="P801" s="14">
        <f t="shared" si="165"/>
        <v>1.4496127288839489</v>
      </c>
      <c r="Q801" s="14">
        <f t="shared" si="166"/>
        <v>0</v>
      </c>
      <c r="R801" s="14">
        <f t="shared" si="167"/>
        <v>0</v>
      </c>
      <c r="S801" s="14">
        <f t="shared" si="168"/>
        <v>1.4496127288839489</v>
      </c>
      <c r="T801" t="str">
        <f>IF(MOD(C801-Settings!$B$32,Settings!$B$33)&lt;Settings!$B$30,"Up","Down")</f>
        <v>Up</v>
      </c>
      <c r="U801" s="15">
        <f>IF(OR(I801&gt;Settings!$B$30,O801&gt;Settings!$B$37),0,1)</f>
        <v>1</v>
      </c>
      <c r="V801" s="15">
        <f>IF(AND(U801=1,O801&lt;=Settings!$B$36),1,0)</f>
        <v>1</v>
      </c>
    </row>
    <row r="802" spans="1:22" x14ac:dyDescent="0.25">
      <c r="A802">
        <v>7</v>
      </c>
      <c r="B802">
        <v>77</v>
      </c>
      <c r="C802" s="13">
        <f>Arrivals!F802</f>
        <v>4532.3092655384607</v>
      </c>
      <c r="D802" s="13">
        <f>Arrivals!J802</f>
        <v>2.2106994986170108</v>
      </c>
      <c r="E802" s="14">
        <f t="shared" si="169"/>
        <v>4467.4582039015404</v>
      </c>
      <c r="F802" s="14">
        <f t="shared" si="160"/>
        <v>4532.3092655384607</v>
      </c>
      <c r="G802" s="14">
        <f t="shared" si="161"/>
        <v>4534.5199650370778</v>
      </c>
      <c r="H802" s="13">
        <f>Arrivals!L802</f>
        <v>75</v>
      </c>
      <c r="I802" s="14">
        <f>H802*8/Settings!$B$28+Settings!$B$29</f>
        <v>6.02</v>
      </c>
      <c r="J802" s="14">
        <f t="shared" si="170"/>
        <v>4473.4782039015408</v>
      </c>
      <c r="K802" s="14">
        <f t="shared" si="162"/>
        <v>4534.5199650370778</v>
      </c>
      <c r="L802" s="14">
        <f>MOD(K802-Settings!$B$32,Settings!$B$33)</f>
        <v>214.51996503707778</v>
      </c>
      <c r="M802" s="14">
        <f>IF(L802&lt;Settings!$B$30,IF(Settings!$B$30-L802&gt;=I802,K802,K802+(Settings!$B$30-L802)+Settings!$B$31),K802+(Settings!$B$33-L802))</f>
        <v>4534.5199650370778</v>
      </c>
      <c r="N802" s="14">
        <f t="shared" si="163"/>
        <v>4540.5399650370782</v>
      </c>
      <c r="O802" s="14">
        <f t="shared" si="164"/>
        <v>8.2306994986174686</v>
      </c>
      <c r="P802" s="14">
        <f t="shared" si="165"/>
        <v>0</v>
      </c>
      <c r="Q802" s="14">
        <f t="shared" si="166"/>
        <v>0</v>
      </c>
      <c r="R802" s="14">
        <f t="shared" si="167"/>
        <v>0</v>
      </c>
      <c r="S802" s="14">
        <f t="shared" si="168"/>
        <v>0</v>
      </c>
      <c r="T802" t="str">
        <f>IF(MOD(C802-Settings!$B$32,Settings!$B$33)&lt;Settings!$B$30,"Up","Down")</f>
        <v>Up</v>
      </c>
      <c r="U802" s="15">
        <f>IF(OR(I802&gt;Settings!$B$30,O802&gt;Settings!$B$37),0,1)</f>
        <v>1</v>
      </c>
      <c r="V802" s="15">
        <f>IF(AND(U802=1,O802&lt;=Settings!$B$36),1,0)</f>
        <v>1</v>
      </c>
    </row>
    <row r="803" spans="1:22" x14ac:dyDescent="0.25">
      <c r="A803">
        <v>7</v>
      </c>
      <c r="B803">
        <v>78</v>
      </c>
      <c r="C803" s="13">
        <f>Arrivals!F803</f>
        <v>4540.3441300372388</v>
      </c>
      <c r="D803" s="13">
        <f>Arrivals!J803</f>
        <v>19.315339720789009</v>
      </c>
      <c r="E803" s="14">
        <f t="shared" si="169"/>
        <v>4534.5199650370778</v>
      </c>
      <c r="F803" s="14">
        <f t="shared" si="160"/>
        <v>4540.3441300372388</v>
      </c>
      <c r="G803" s="14">
        <f t="shared" si="161"/>
        <v>4559.6594697580276</v>
      </c>
      <c r="H803" s="13">
        <f>Arrivals!L803</f>
        <v>75</v>
      </c>
      <c r="I803" s="14">
        <f>H803*8/Settings!$B$28+Settings!$B$29</f>
        <v>6.02</v>
      </c>
      <c r="J803" s="14">
        <f t="shared" si="170"/>
        <v>4540.5399650370782</v>
      </c>
      <c r="K803" s="14">
        <f t="shared" si="162"/>
        <v>4559.6594697580276</v>
      </c>
      <c r="L803" s="14">
        <f>MOD(K803-Settings!$B$32,Settings!$B$33)</f>
        <v>239.65946975802763</v>
      </c>
      <c r="M803" s="14">
        <f>IF(L803&lt;Settings!$B$30,IF(Settings!$B$30-L803&gt;=I803,K803,K803+(Settings!$B$30-L803)+Settings!$B$31),K803+(Settings!$B$33-L803))</f>
        <v>4559.6594697580276</v>
      </c>
      <c r="N803" s="14">
        <f t="shared" si="163"/>
        <v>4565.6794697580281</v>
      </c>
      <c r="O803" s="14">
        <f t="shared" si="164"/>
        <v>25.335339720789307</v>
      </c>
      <c r="P803" s="14">
        <f t="shared" si="165"/>
        <v>0</v>
      </c>
      <c r="Q803" s="14">
        <f t="shared" si="166"/>
        <v>0</v>
      </c>
      <c r="R803" s="14">
        <f t="shared" si="167"/>
        <v>0</v>
      </c>
      <c r="S803" s="14">
        <f t="shared" si="168"/>
        <v>0</v>
      </c>
      <c r="T803" t="str">
        <f>IF(MOD(C803-Settings!$B$32,Settings!$B$33)&lt;Settings!$B$30,"Up","Down")</f>
        <v>Up</v>
      </c>
      <c r="U803" s="15">
        <f>IF(OR(I803&gt;Settings!$B$30,O803&gt;Settings!$B$37),0,1)</f>
        <v>1</v>
      </c>
      <c r="V803" s="15">
        <f>IF(AND(U803=1,O803&lt;=Settings!$B$36),1,0)</f>
        <v>1</v>
      </c>
    </row>
    <row r="804" spans="1:22" x14ac:dyDescent="0.25">
      <c r="A804">
        <v>7</v>
      </c>
      <c r="B804">
        <v>79</v>
      </c>
      <c r="C804" s="13">
        <f>Arrivals!F804</f>
        <v>4582.7299946273961</v>
      </c>
      <c r="D804" s="13">
        <f>Arrivals!J804</f>
        <v>2.4390402664837296</v>
      </c>
      <c r="E804" s="14">
        <f t="shared" si="169"/>
        <v>4559.6594697580276</v>
      </c>
      <c r="F804" s="14">
        <f t="shared" si="160"/>
        <v>4582.7299946273961</v>
      </c>
      <c r="G804" s="14">
        <f t="shared" si="161"/>
        <v>4585.1690348938801</v>
      </c>
      <c r="H804" s="13">
        <f>Arrivals!L804</f>
        <v>75</v>
      </c>
      <c r="I804" s="14">
        <f>H804*8/Settings!$B$28+Settings!$B$29</f>
        <v>6.02</v>
      </c>
      <c r="J804" s="14">
        <f t="shared" si="170"/>
        <v>4565.6794697580281</v>
      </c>
      <c r="K804" s="14">
        <f t="shared" si="162"/>
        <v>4585.1690348938801</v>
      </c>
      <c r="L804" s="14">
        <f>MOD(K804-Settings!$B$32,Settings!$B$33)</f>
        <v>265.16903489388005</v>
      </c>
      <c r="M804" s="14">
        <f>IF(L804&lt;Settings!$B$30,IF(Settings!$B$30-L804&gt;=I804,K804,K804+(Settings!$B$30-L804)+Settings!$B$31),K804+(Settings!$B$33-L804))</f>
        <v>4585.1690348938801</v>
      </c>
      <c r="N804" s="14">
        <f t="shared" si="163"/>
        <v>4591.1890348938805</v>
      </c>
      <c r="O804" s="14">
        <f t="shared" si="164"/>
        <v>8.4590402664844078</v>
      </c>
      <c r="P804" s="14">
        <f t="shared" si="165"/>
        <v>0</v>
      </c>
      <c r="Q804" s="14">
        <f t="shared" si="166"/>
        <v>0</v>
      </c>
      <c r="R804" s="14">
        <f t="shared" si="167"/>
        <v>0</v>
      </c>
      <c r="S804" s="14">
        <f t="shared" si="168"/>
        <v>0</v>
      </c>
      <c r="T804" t="str">
        <f>IF(MOD(C804-Settings!$B$32,Settings!$B$33)&lt;Settings!$B$30,"Up","Down")</f>
        <v>Up</v>
      </c>
      <c r="U804" s="15">
        <f>IF(OR(I804&gt;Settings!$B$30,O804&gt;Settings!$B$37),0,1)</f>
        <v>1</v>
      </c>
      <c r="V804" s="15">
        <f>IF(AND(U804=1,O804&lt;=Settings!$B$36),1,0)</f>
        <v>1</v>
      </c>
    </row>
    <row r="805" spans="1:22" x14ac:dyDescent="0.25">
      <c r="A805">
        <v>7</v>
      </c>
      <c r="B805">
        <v>80</v>
      </c>
      <c r="C805" s="13">
        <f>Arrivals!F805</f>
        <v>4612.6878381446422</v>
      </c>
      <c r="D805" s="13">
        <f>Arrivals!J805</f>
        <v>4.0590923670561176</v>
      </c>
      <c r="E805" s="14">
        <f t="shared" si="169"/>
        <v>4585.1690348938801</v>
      </c>
      <c r="F805" s="14">
        <f t="shared" si="160"/>
        <v>4612.6878381446422</v>
      </c>
      <c r="G805" s="14">
        <f t="shared" si="161"/>
        <v>4616.7469305116983</v>
      </c>
      <c r="H805" s="13">
        <f>Arrivals!L805</f>
        <v>75</v>
      </c>
      <c r="I805" s="14">
        <f>H805*8/Settings!$B$28+Settings!$B$29</f>
        <v>6.02</v>
      </c>
      <c r="J805" s="14">
        <f t="shared" si="170"/>
        <v>4591.1890348938805</v>
      </c>
      <c r="K805" s="14">
        <f t="shared" si="162"/>
        <v>4616.7469305116983</v>
      </c>
      <c r="L805" s="14">
        <f>MOD(K805-Settings!$B$32,Settings!$B$33)</f>
        <v>296.74693051169834</v>
      </c>
      <c r="M805" s="14">
        <f>IF(L805&lt;Settings!$B$30,IF(Settings!$B$30-L805&gt;=I805,K805,K805+(Settings!$B$30-L805)+Settings!$B$31),K805+(Settings!$B$33-L805))</f>
        <v>4616.7469305116983</v>
      </c>
      <c r="N805" s="14">
        <f t="shared" si="163"/>
        <v>4622.7669305116988</v>
      </c>
      <c r="O805" s="14">
        <f t="shared" si="164"/>
        <v>10.079092367056546</v>
      </c>
      <c r="P805" s="14">
        <f t="shared" si="165"/>
        <v>0</v>
      </c>
      <c r="Q805" s="14">
        <f t="shared" si="166"/>
        <v>0</v>
      </c>
      <c r="R805" s="14">
        <f t="shared" si="167"/>
        <v>0</v>
      </c>
      <c r="S805" s="14">
        <f t="shared" si="168"/>
        <v>0</v>
      </c>
      <c r="T805" t="str">
        <f>IF(MOD(C805-Settings!$B$32,Settings!$B$33)&lt;Settings!$B$30,"Up","Down")</f>
        <v>Up</v>
      </c>
      <c r="U805" s="15">
        <f>IF(OR(I805&gt;Settings!$B$30,O805&gt;Settings!$B$37),0,1)</f>
        <v>1</v>
      </c>
      <c r="V805" s="15">
        <f>IF(AND(U805=1,O805&lt;=Settings!$B$36),1,0)</f>
        <v>1</v>
      </c>
    </row>
    <row r="806" spans="1:22" x14ac:dyDescent="0.25">
      <c r="A806">
        <v>7</v>
      </c>
      <c r="B806">
        <v>81</v>
      </c>
      <c r="C806" s="13">
        <f>Arrivals!F806</f>
        <v>4737.1319560427601</v>
      </c>
      <c r="D806" s="13">
        <f>Arrivals!J806</f>
        <v>6.4405149049235106</v>
      </c>
      <c r="E806" s="14">
        <f t="shared" si="169"/>
        <v>4616.7469305116983</v>
      </c>
      <c r="F806" s="14">
        <f t="shared" si="160"/>
        <v>4737.1319560427601</v>
      </c>
      <c r="G806" s="14">
        <f t="shared" si="161"/>
        <v>4743.5724709476835</v>
      </c>
      <c r="H806" s="13">
        <f>Arrivals!L806</f>
        <v>75</v>
      </c>
      <c r="I806" s="14">
        <f>H806*8/Settings!$B$28+Settings!$B$29</f>
        <v>6.02</v>
      </c>
      <c r="J806" s="14">
        <f t="shared" si="170"/>
        <v>4622.7669305116988</v>
      </c>
      <c r="K806" s="14">
        <f t="shared" si="162"/>
        <v>4743.5724709476835</v>
      </c>
      <c r="L806" s="14">
        <f>MOD(K806-Settings!$B$32,Settings!$B$33)</f>
        <v>423.57247094768354</v>
      </c>
      <c r="M806" s="14">
        <f>IF(L806&lt;Settings!$B$30,IF(Settings!$B$30-L806&gt;=I806,K806,K806+(Settings!$B$30-L806)+Settings!$B$31),K806+(Settings!$B$33-L806))</f>
        <v>4743.5724709476835</v>
      </c>
      <c r="N806" s="14">
        <f t="shared" si="163"/>
        <v>4749.592470947684</v>
      </c>
      <c r="O806" s="14">
        <f t="shared" si="164"/>
        <v>12.460514904923912</v>
      </c>
      <c r="P806" s="14">
        <f t="shared" si="165"/>
        <v>0</v>
      </c>
      <c r="Q806" s="14">
        <f t="shared" si="166"/>
        <v>0</v>
      </c>
      <c r="R806" s="14">
        <f t="shared" si="167"/>
        <v>0</v>
      </c>
      <c r="S806" s="14">
        <f t="shared" si="168"/>
        <v>0</v>
      </c>
      <c r="T806" t="str">
        <f>IF(MOD(C806-Settings!$B$32,Settings!$B$33)&lt;Settings!$B$30,"Up","Down")</f>
        <v>Up</v>
      </c>
      <c r="U806" s="15">
        <f>IF(OR(I806&gt;Settings!$B$30,O806&gt;Settings!$B$37),0,1)</f>
        <v>1</v>
      </c>
      <c r="V806" s="15">
        <f>IF(AND(U806=1,O806&lt;=Settings!$B$36),1,0)</f>
        <v>1</v>
      </c>
    </row>
    <row r="807" spans="1:22" x14ac:dyDescent="0.25">
      <c r="A807">
        <v>7</v>
      </c>
      <c r="B807">
        <v>82</v>
      </c>
      <c r="C807" s="13">
        <f>Arrivals!F807</f>
        <v>4835.7765209950267</v>
      </c>
      <c r="D807" s="13">
        <f>Arrivals!J807</f>
        <v>7.6140765818829799</v>
      </c>
      <c r="E807" s="14">
        <f t="shared" si="169"/>
        <v>4743.5724709476835</v>
      </c>
      <c r="F807" s="14">
        <f t="shared" si="160"/>
        <v>4835.7765209950267</v>
      </c>
      <c r="G807" s="14">
        <f t="shared" si="161"/>
        <v>4843.3905975769094</v>
      </c>
      <c r="H807" s="13">
        <f>Arrivals!L807</f>
        <v>75</v>
      </c>
      <c r="I807" s="14">
        <f>H807*8/Settings!$B$28+Settings!$B$29</f>
        <v>6.02</v>
      </c>
      <c r="J807" s="14">
        <f t="shared" si="170"/>
        <v>4749.592470947684</v>
      </c>
      <c r="K807" s="14">
        <f t="shared" si="162"/>
        <v>4843.3905975769094</v>
      </c>
      <c r="L807" s="14">
        <f>MOD(K807-Settings!$B$32,Settings!$B$33)</f>
        <v>523.39059757690939</v>
      </c>
      <c r="M807" s="14">
        <f>IF(L807&lt;Settings!$B$30,IF(Settings!$B$30-L807&gt;=I807,K807,K807+(Settings!$B$30-L807)+Settings!$B$31),K807+(Settings!$B$33-L807))</f>
        <v>4843.3905975769094</v>
      </c>
      <c r="N807" s="14">
        <f t="shared" si="163"/>
        <v>4849.4105975769098</v>
      </c>
      <c r="O807" s="14">
        <f t="shared" si="164"/>
        <v>13.634076581883164</v>
      </c>
      <c r="P807" s="14">
        <f t="shared" si="165"/>
        <v>0</v>
      </c>
      <c r="Q807" s="14">
        <f t="shared" si="166"/>
        <v>0</v>
      </c>
      <c r="R807" s="14">
        <f t="shared" si="167"/>
        <v>0</v>
      </c>
      <c r="S807" s="14">
        <f t="shared" si="168"/>
        <v>0</v>
      </c>
      <c r="T807" t="str">
        <f>IF(MOD(C807-Settings!$B$32,Settings!$B$33)&lt;Settings!$B$30,"Up","Down")</f>
        <v>Up</v>
      </c>
      <c r="U807" s="15">
        <f>IF(OR(I807&gt;Settings!$B$30,O807&gt;Settings!$B$37),0,1)</f>
        <v>1</v>
      </c>
      <c r="V807" s="15">
        <f>IF(AND(U807=1,O807&lt;=Settings!$B$36),1,0)</f>
        <v>1</v>
      </c>
    </row>
    <row r="808" spans="1:22" x14ac:dyDescent="0.25">
      <c r="A808">
        <v>7</v>
      </c>
      <c r="B808">
        <v>83</v>
      </c>
      <c r="C808" s="13">
        <f>Arrivals!F808</f>
        <v>4838.1832849517632</v>
      </c>
      <c r="D808" s="13">
        <f>Arrivals!J808</f>
        <v>45.10658557732674</v>
      </c>
      <c r="E808" s="14">
        <f t="shared" si="169"/>
        <v>4843.3905975769094</v>
      </c>
      <c r="F808" s="14">
        <f t="shared" si="160"/>
        <v>4843.3905975769094</v>
      </c>
      <c r="G808" s="14">
        <f t="shared" si="161"/>
        <v>4888.4971831542362</v>
      </c>
      <c r="H808" s="13">
        <f>Arrivals!L808</f>
        <v>75</v>
      </c>
      <c r="I808" s="14">
        <f>H808*8/Settings!$B$28+Settings!$B$29</f>
        <v>6.02</v>
      </c>
      <c r="J808" s="14">
        <f t="shared" si="170"/>
        <v>4849.4105975769098</v>
      </c>
      <c r="K808" s="14">
        <f t="shared" si="162"/>
        <v>4888.4971831542362</v>
      </c>
      <c r="L808" s="14">
        <f>MOD(K808-Settings!$B$32,Settings!$B$33)</f>
        <v>568.49718315423615</v>
      </c>
      <c r="M808" s="14">
        <f>IF(L808&lt;Settings!$B$30,IF(Settings!$B$30-L808&gt;=I808,K808,K808+(Settings!$B$30-L808)+Settings!$B$31),K808+(Settings!$B$33-L808))</f>
        <v>4888.4971831542362</v>
      </c>
      <c r="N808" s="14">
        <f t="shared" si="163"/>
        <v>4894.5171831542366</v>
      </c>
      <c r="O808" s="14">
        <f t="shared" si="164"/>
        <v>56.333898202473392</v>
      </c>
      <c r="P808" s="14">
        <f t="shared" si="165"/>
        <v>5.2073126251461872</v>
      </c>
      <c r="Q808" s="14">
        <f t="shared" si="166"/>
        <v>0</v>
      </c>
      <c r="R808" s="14">
        <f t="shared" si="167"/>
        <v>0</v>
      </c>
      <c r="S808" s="14">
        <f t="shared" si="168"/>
        <v>5.2073126251461872</v>
      </c>
      <c r="T808" t="str">
        <f>IF(MOD(C808-Settings!$B$32,Settings!$B$33)&lt;Settings!$B$30,"Up","Down")</f>
        <v>Up</v>
      </c>
      <c r="U808" s="15">
        <f>IF(OR(I808&gt;Settings!$B$30,O808&gt;Settings!$B$37),0,1)</f>
        <v>1</v>
      </c>
      <c r="V808" s="15">
        <f>IF(AND(U808=1,O808&lt;=Settings!$B$36),1,0)</f>
        <v>1</v>
      </c>
    </row>
    <row r="809" spans="1:22" x14ac:dyDescent="0.25">
      <c r="A809">
        <v>7</v>
      </c>
      <c r="B809">
        <v>84</v>
      </c>
      <c r="C809" s="13">
        <f>Arrivals!F809</f>
        <v>4945.2816774167568</v>
      </c>
      <c r="D809" s="13">
        <f>Arrivals!J809</f>
        <v>3.1750203106985149</v>
      </c>
      <c r="E809" s="14">
        <f t="shared" si="169"/>
        <v>4888.4971831542362</v>
      </c>
      <c r="F809" s="14">
        <f t="shared" si="160"/>
        <v>4945.2816774167568</v>
      </c>
      <c r="G809" s="14">
        <f t="shared" si="161"/>
        <v>4948.4566977274553</v>
      </c>
      <c r="H809" s="13">
        <f>Arrivals!L809</f>
        <v>75</v>
      </c>
      <c r="I809" s="14">
        <f>H809*8/Settings!$B$28+Settings!$B$29</f>
        <v>6.02</v>
      </c>
      <c r="J809" s="14">
        <f t="shared" si="170"/>
        <v>4894.5171831542366</v>
      </c>
      <c r="K809" s="14">
        <f t="shared" si="162"/>
        <v>4948.4566977274553</v>
      </c>
      <c r="L809" s="14">
        <f>MOD(K809-Settings!$B$32,Settings!$B$33)</f>
        <v>628.45669772745532</v>
      </c>
      <c r="M809" s="14">
        <f>IF(L809&lt;Settings!$B$30,IF(Settings!$B$30-L809&gt;=I809,K809,K809+(Settings!$B$30-L809)+Settings!$B$31),K809+(Settings!$B$33-L809))</f>
        <v>5040</v>
      </c>
      <c r="N809" s="14">
        <f t="shared" si="163"/>
        <v>5046.0200000000004</v>
      </c>
      <c r="O809" s="14">
        <f t="shared" si="164"/>
        <v>100.73832258324364</v>
      </c>
      <c r="P809" s="14">
        <f t="shared" si="165"/>
        <v>0</v>
      </c>
      <c r="Q809" s="14">
        <f t="shared" si="166"/>
        <v>0</v>
      </c>
      <c r="R809" s="14">
        <f t="shared" si="167"/>
        <v>91.543302272544679</v>
      </c>
      <c r="S809" s="14">
        <f t="shared" si="168"/>
        <v>91.543302272544679</v>
      </c>
      <c r="T809" t="str">
        <f>IF(MOD(C809-Settings!$B$32,Settings!$B$33)&lt;Settings!$B$30,"Up","Down")</f>
        <v>Down</v>
      </c>
      <c r="U809" s="15">
        <f>IF(OR(I809&gt;Settings!$B$30,O809&gt;Settings!$B$37),0,1)</f>
        <v>1</v>
      </c>
      <c r="V809" s="15">
        <f>IF(AND(U809=1,O809&lt;=Settings!$B$36),1,0)</f>
        <v>1</v>
      </c>
    </row>
    <row r="810" spans="1:22" x14ac:dyDescent="0.25">
      <c r="A810">
        <v>7</v>
      </c>
      <c r="B810">
        <v>85</v>
      </c>
      <c r="C810" s="13">
        <f>Arrivals!F810</f>
        <v>5030.718008513446</v>
      </c>
      <c r="D810" s="13">
        <f>Arrivals!J810</f>
        <v>2.9451854142049863</v>
      </c>
      <c r="E810" s="14">
        <f t="shared" si="169"/>
        <v>4948.4566977274553</v>
      </c>
      <c r="F810" s="14">
        <f t="shared" si="160"/>
        <v>5030.718008513446</v>
      </c>
      <c r="G810" s="14">
        <f t="shared" si="161"/>
        <v>5033.6631939276513</v>
      </c>
      <c r="H810" s="13">
        <f>Arrivals!L810</f>
        <v>75</v>
      </c>
      <c r="I810" s="14">
        <f>H810*8/Settings!$B$28+Settings!$B$29</f>
        <v>6.02</v>
      </c>
      <c r="J810" s="14">
        <f t="shared" si="170"/>
        <v>5046.0200000000004</v>
      </c>
      <c r="K810" s="14">
        <f t="shared" si="162"/>
        <v>5046.0200000000004</v>
      </c>
      <c r="L810" s="14">
        <f>MOD(K810-Settings!$B$32,Settings!$B$33)</f>
        <v>6.0200000000004366</v>
      </c>
      <c r="M810" s="14">
        <f>IF(L810&lt;Settings!$B$30,IF(Settings!$B$30-L810&gt;=I810,K810,K810+(Settings!$B$30-L810)+Settings!$B$31),K810+(Settings!$B$33-L810))</f>
        <v>5046.0200000000004</v>
      </c>
      <c r="N810" s="14">
        <f t="shared" si="163"/>
        <v>5052.0400000000009</v>
      </c>
      <c r="O810" s="14">
        <f t="shared" si="164"/>
        <v>21.321991486554907</v>
      </c>
      <c r="P810" s="14">
        <f t="shared" si="165"/>
        <v>0</v>
      </c>
      <c r="Q810" s="14">
        <f t="shared" si="166"/>
        <v>12.356806072349173</v>
      </c>
      <c r="R810" s="14">
        <f t="shared" si="167"/>
        <v>0</v>
      </c>
      <c r="S810" s="14">
        <f t="shared" si="168"/>
        <v>12.356806072349173</v>
      </c>
      <c r="T810" t="str">
        <f>IF(MOD(C810-Settings!$B$32,Settings!$B$33)&lt;Settings!$B$30,"Up","Down")</f>
        <v>Down</v>
      </c>
      <c r="U810" s="15">
        <f>IF(OR(I810&gt;Settings!$B$30,O810&gt;Settings!$B$37),0,1)</f>
        <v>1</v>
      </c>
      <c r="V810" s="15">
        <f>IF(AND(U810=1,O810&lt;=Settings!$B$36),1,0)</f>
        <v>1</v>
      </c>
    </row>
    <row r="811" spans="1:22" x14ac:dyDescent="0.25">
      <c r="A811">
        <v>7</v>
      </c>
      <c r="B811">
        <v>86</v>
      </c>
      <c r="C811" s="13">
        <f>Arrivals!F811</f>
        <v>5070.2521313198349</v>
      </c>
      <c r="D811" s="13">
        <f>Arrivals!J811</f>
        <v>17.535910216585041</v>
      </c>
      <c r="E811" s="14">
        <f t="shared" si="169"/>
        <v>5033.6631939276513</v>
      </c>
      <c r="F811" s="14">
        <f t="shared" si="160"/>
        <v>5070.2521313198349</v>
      </c>
      <c r="G811" s="14">
        <f t="shared" si="161"/>
        <v>5087.7880415364198</v>
      </c>
      <c r="H811" s="13">
        <f>Arrivals!L811</f>
        <v>75</v>
      </c>
      <c r="I811" s="14">
        <f>H811*8/Settings!$B$28+Settings!$B$29</f>
        <v>6.02</v>
      </c>
      <c r="J811" s="14">
        <f t="shared" si="170"/>
        <v>5052.0400000000009</v>
      </c>
      <c r="K811" s="14">
        <f t="shared" si="162"/>
        <v>5087.7880415364198</v>
      </c>
      <c r="L811" s="14">
        <f>MOD(K811-Settings!$B$32,Settings!$B$33)</f>
        <v>47.788041536419769</v>
      </c>
      <c r="M811" s="14">
        <f>IF(L811&lt;Settings!$B$30,IF(Settings!$B$30-L811&gt;=I811,K811,K811+(Settings!$B$30-L811)+Settings!$B$31),K811+(Settings!$B$33-L811))</f>
        <v>5087.7880415364198</v>
      </c>
      <c r="N811" s="14">
        <f t="shared" si="163"/>
        <v>5093.8080415364202</v>
      </c>
      <c r="O811" s="14">
        <f t="shared" si="164"/>
        <v>23.555910216585289</v>
      </c>
      <c r="P811" s="14">
        <f t="shared" si="165"/>
        <v>0</v>
      </c>
      <c r="Q811" s="14">
        <f t="shared" si="166"/>
        <v>0</v>
      </c>
      <c r="R811" s="14">
        <f t="shared" si="167"/>
        <v>0</v>
      </c>
      <c r="S811" s="14">
        <f t="shared" si="168"/>
        <v>0</v>
      </c>
      <c r="T811" t="str">
        <f>IF(MOD(C811-Settings!$B$32,Settings!$B$33)&lt;Settings!$B$30,"Up","Down")</f>
        <v>Up</v>
      </c>
      <c r="U811" s="15">
        <f>IF(OR(I811&gt;Settings!$B$30,O811&gt;Settings!$B$37),0,1)</f>
        <v>1</v>
      </c>
      <c r="V811" s="15">
        <f>IF(AND(U811=1,O811&lt;=Settings!$B$36),1,0)</f>
        <v>1</v>
      </c>
    </row>
    <row r="812" spans="1:22" x14ac:dyDescent="0.25">
      <c r="A812">
        <v>7</v>
      </c>
      <c r="B812">
        <v>87</v>
      </c>
      <c r="C812" s="13">
        <f>Arrivals!F812</f>
        <v>5150.3359135404271</v>
      </c>
      <c r="D812" s="13">
        <f>Arrivals!J812</f>
        <v>45.038728289187382</v>
      </c>
      <c r="E812" s="14">
        <f t="shared" si="169"/>
        <v>5087.7880415364198</v>
      </c>
      <c r="F812" s="14">
        <f t="shared" si="160"/>
        <v>5150.3359135404271</v>
      </c>
      <c r="G812" s="14">
        <f t="shared" si="161"/>
        <v>5195.3746418296141</v>
      </c>
      <c r="H812" s="13">
        <f>Arrivals!L812</f>
        <v>75</v>
      </c>
      <c r="I812" s="14">
        <f>H812*8/Settings!$B$28+Settings!$B$29</f>
        <v>6.02</v>
      </c>
      <c r="J812" s="14">
        <f t="shared" si="170"/>
        <v>5093.8080415364202</v>
      </c>
      <c r="K812" s="14">
        <f t="shared" si="162"/>
        <v>5195.3746418296141</v>
      </c>
      <c r="L812" s="14">
        <f>MOD(K812-Settings!$B$32,Settings!$B$33)</f>
        <v>155.37464182961412</v>
      </c>
      <c r="M812" s="14">
        <f>IF(L812&lt;Settings!$B$30,IF(Settings!$B$30-L812&gt;=I812,K812,K812+(Settings!$B$30-L812)+Settings!$B$31),K812+(Settings!$B$33-L812))</f>
        <v>5195.3746418296141</v>
      </c>
      <c r="N812" s="14">
        <f t="shared" si="163"/>
        <v>5201.3946418296146</v>
      </c>
      <c r="O812" s="14">
        <f t="shared" si="164"/>
        <v>51.058728289187457</v>
      </c>
      <c r="P812" s="14">
        <f t="shared" si="165"/>
        <v>0</v>
      </c>
      <c r="Q812" s="14">
        <f t="shared" si="166"/>
        <v>0</v>
      </c>
      <c r="R812" s="14">
        <f t="shared" si="167"/>
        <v>0</v>
      </c>
      <c r="S812" s="14">
        <f t="shared" si="168"/>
        <v>0</v>
      </c>
      <c r="T812" t="str">
        <f>IF(MOD(C812-Settings!$B$32,Settings!$B$33)&lt;Settings!$B$30,"Up","Down")</f>
        <v>Up</v>
      </c>
      <c r="U812" s="15">
        <f>IF(OR(I812&gt;Settings!$B$30,O812&gt;Settings!$B$37),0,1)</f>
        <v>1</v>
      </c>
      <c r="V812" s="15">
        <f>IF(AND(U812=1,O812&lt;=Settings!$B$36),1,0)</f>
        <v>1</v>
      </c>
    </row>
    <row r="813" spans="1:22" x14ac:dyDescent="0.25">
      <c r="A813">
        <v>7</v>
      </c>
      <c r="B813">
        <v>88</v>
      </c>
      <c r="C813" s="13">
        <f>Arrivals!F813</f>
        <v>5291.4992246120482</v>
      </c>
      <c r="D813" s="13">
        <f>Arrivals!J813</f>
        <v>0.13083024723012021</v>
      </c>
      <c r="E813" s="14">
        <f t="shared" si="169"/>
        <v>5195.3746418296141</v>
      </c>
      <c r="F813" s="14">
        <f t="shared" si="160"/>
        <v>5291.4992246120482</v>
      </c>
      <c r="G813" s="14">
        <f t="shared" si="161"/>
        <v>5291.6300548592781</v>
      </c>
      <c r="H813" s="13">
        <f>Arrivals!L813</f>
        <v>75</v>
      </c>
      <c r="I813" s="14">
        <f>H813*8/Settings!$B$28+Settings!$B$29</f>
        <v>6.02</v>
      </c>
      <c r="J813" s="14">
        <f t="shared" si="170"/>
        <v>5201.3946418296146</v>
      </c>
      <c r="K813" s="14">
        <f t="shared" si="162"/>
        <v>5291.6300548592781</v>
      </c>
      <c r="L813" s="14">
        <f>MOD(K813-Settings!$B$32,Settings!$B$33)</f>
        <v>251.63005485927806</v>
      </c>
      <c r="M813" s="14">
        <f>IF(L813&lt;Settings!$B$30,IF(Settings!$B$30-L813&gt;=I813,K813,K813+(Settings!$B$30-L813)+Settings!$B$31),K813+(Settings!$B$33-L813))</f>
        <v>5291.6300548592781</v>
      </c>
      <c r="N813" s="14">
        <f t="shared" si="163"/>
        <v>5297.6500548592785</v>
      </c>
      <c r="O813" s="14">
        <f t="shared" si="164"/>
        <v>6.1508302472302603</v>
      </c>
      <c r="P813" s="14">
        <f t="shared" si="165"/>
        <v>0</v>
      </c>
      <c r="Q813" s="14">
        <f t="shared" si="166"/>
        <v>0</v>
      </c>
      <c r="R813" s="14">
        <f t="shared" si="167"/>
        <v>0</v>
      </c>
      <c r="S813" s="14">
        <f t="shared" si="168"/>
        <v>0</v>
      </c>
      <c r="T813" t="str">
        <f>IF(MOD(C813-Settings!$B$32,Settings!$B$33)&lt;Settings!$B$30,"Up","Down")</f>
        <v>Up</v>
      </c>
      <c r="U813" s="15">
        <f>IF(OR(I813&gt;Settings!$B$30,O813&gt;Settings!$B$37),0,1)</f>
        <v>1</v>
      </c>
      <c r="V813" s="15">
        <f>IF(AND(U813=1,O813&lt;=Settings!$B$36),1,0)</f>
        <v>1</v>
      </c>
    </row>
    <row r="814" spans="1:22" x14ac:dyDescent="0.25">
      <c r="A814">
        <v>7</v>
      </c>
      <c r="B814">
        <v>89</v>
      </c>
      <c r="C814" s="13">
        <f>Arrivals!F814</f>
        <v>5331.5867055130357</v>
      </c>
      <c r="D814" s="13">
        <f>Arrivals!J814</f>
        <v>3.3470840641098061</v>
      </c>
      <c r="E814" s="14">
        <f t="shared" si="169"/>
        <v>5291.6300548592781</v>
      </c>
      <c r="F814" s="14">
        <f t="shared" si="160"/>
        <v>5331.5867055130357</v>
      </c>
      <c r="G814" s="14">
        <f t="shared" si="161"/>
        <v>5334.933789577145</v>
      </c>
      <c r="H814" s="13">
        <f>Arrivals!L814</f>
        <v>75</v>
      </c>
      <c r="I814" s="14">
        <f>H814*8/Settings!$B$28+Settings!$B$29</f>
        <v>6.02</v>
      </c>
      <c r="J814" s="14">
        <f t="shared" si="170"/>
        <v>5297.6500548592785</v>
      </c>
      <c r="K814" s="14">
        <f t="shared" si="162"/>
        <v>5334.933789577145</v>
      </c>
      <c r="L814" s="14">
        <f>MOD(K814-Settings!$B$32,Settings!$B$33)</f>
        <v>294.93378957714503</v>
      </c>
      <c r="M814" s="14">
        <f>IF(L814&lt;Settings!$B$30,IF(Settings!$B$30-L814&gt;=I814,K814,K814+(Settings!$B$30-L814)+Settings!$B$31),K814+(Settings!$B$33-L814))</f>
        <v>5334.933789577145</v>
      </c>
      <c r="N814" s="14">
        <f t="shared" si="163"/>
        <v>5340.9537895771455</v>
      </c>
      <c r="O814" s="14">
        <f t="shared" si="164"/>
        <v>9.3670840641098039</v>
      </c>
      <c r="P814" s="14">
        <f t="shared" si="165"/>
        <v>0</v>
      </c>
      <c r="Q814" s="14">
        <f t="shared" si="166"/>
        <v>0</v>
      </c>
      <c r="R814" s="14">
        <f t="shared" si="167"/>
        <v>0</v>
      </c>
      <c r="S814" s="14">
        <f t="shared" si="168"/>
        <v>0</v>
      </c>
      <c r="T814" t="str">
        <f>IF(MOD(C814-Settings!$B$32,Settings!$B$33)&lt;Settings!$B$30,"Up","Down")</f>
        <v>Up</v>
      </c>
      <c r="U814" s="15">
        <f>IF(OR(I814&gt;Settings!$B$30,O814&gt;Settings!$B$37),0,1)</f>
        <v>1</v>
      </c>
      <c r="V814" s="15">
        <f>IF(AND(U814=1,O814&lt;=Settings!$B$36),1,0)</f>
        <v>1</v>
      </c>
    </row>
    <row r="815" spans="1:22" x14ac:dyDescent="0.25">
      <c r="A815">
        <v>7</v>
      </c>
      <c r="B815">
        <v>90</v>
      </c>
      <c r="C815" s="13">
        <f>Arrivals!F815</f>
        <v>5382.2984713233454</v>
      </c>
      <c r="D815" s="13">
        <f>Arrivals!J815</f>
        <v>23.878416820682702</v>
      </c>
      <c r="E815" s="14">
        <f t="shared" si="169"/>
        <v>5334.933789577145</v>
      </c>
      <c r="F815" s="14">
        <f t="shared" si="160"/>
        <v>5382.2984713233454</v>
      </c>
      <c r="G815" s="14">
        <f t="shared" si="161"/>
        <v>5406.1768881440285</v>
      </c>
      <c r="H815" s="13">
        <f>Arrivals!L815</f>
        <v>75</v>
      </c>
      <c r="I815" s="14">
        <f>H815*8/Settings!$B$28+Settings!$B$29</f>
        <v>6.02</v>
      </c>
      <c r="J815" s="14">
        <f t="shared" si="170"/>
        <v>5340.9537895771455</v>
      </c>
      <c r="K815" s="14">
        <f t="shared" si="162"/>
        <v>5406.1768881440285</v>
      </c>
      <c r="L815" s="14">
        <f>MOD(K815-Settings!$B$32,Settings!$B$33)</f>
        <v>366.17688814402845</v>
      </c>
      <c r="M815" s="14">
        <f>IF(L815&lt;Settings!$B$30,IF(Settings!$B$30-L815&gt;=I815,K815,K815+(Settings!$B$30-L815)+Settings!$B$31),K815+(Settings!$B$33-L815))</f>
        <v>5406.1768881440285</v>
      </c>
      <c r="N815" s="14">
        <f t="shared" si="163"/>
        <v>5412.1968881440289</v>
      </c>
      <c r="O815" s="14">
        <f t="shared" si="164"/>
        <v>29.898416820683451</v>
      </c>
      <c r="P815" s="14">
        <f t="shared" si="165"/>
        <v>0</v>
      </c>
      <c r="Q815" s="14">
        <f t="shared" si="166"/>
        <v>0</v>
      </c>
      <c r="R815" s="14">
        <f t="shared" si="167"/>
        <v>0</v>
      </c>
      <c r="S815" s="14">
        <f t="shared" si="168"/>
        <v>0</v>
      </c>
      <c r="T815" t="str">
        <f>IF(MOD(C815-Settings!$B$32,Settings!$B$33)&lt;Settings!$B$30,"Up","Down")</f>
        <v>Up</v>
      </c>
      <c r="U815" s="15">
        <f>IF(OR(I815&gt;Settings!$B$30,O815&gt;Settings!$B$37),0,1)</f>
        <v>1</v>
      </c>
      <c r="V815" s="15">
        <f>IF(AND(U815=1,O815&lt;=Settings!$B$36),1,0)</f>
        <v>1</v>
      </c>
    </row>
    <row r="816" spans="1:22" x14ac:dyDescent="0.25">
      <c r="A816">
        <v>7</v>
      </c>
      <c r="B816">
        <v>91</v>
      </c>
      <c r="C816" s="13">
        <f>Arrivals!F816</f>
        <v>5494.1879805737062</v>
      </c>
      <c r="D816" s="13">
        <f>Arrivals!J816</f>
        <v>3.5624431714003562</v>
      </c>
      <c r="E816" s="14">
        <f t="shared" si="169"/>
        <v>5406.1768881440285</v>
      </c>
      <c r="F816" s="14">
        <f t="shared" si="160"/>
        <v>5494.1879805737062</v>
      </c>
      <c r="G816" s="14">
        <f t="shared" si="161"/>
        <v>5497.7504237451067</v>
      </c>
      <c r="H816" s="13">
        <f>Arrivals!L816</f>
        <v>75</v>
      </c>
      <c r="I816" s="14">
        <f>H816*8/Settings!$B$28+Settings!$B$29</f>
        <v>6.02</v>
      </c>
      <c r="J816" s="14">
        <f t="shared" si="170"/>
        <v>5412.1968881440289</v>
      </c>
      <c r="K816" s="14">
        <f t="shared" si="162"/>
        <v>5497.7504237451067</v>
      </c>
      <c r="L816" s="14">
        <f>MOD(K816-Settings!$B$32,Settings!$B$33)</f>
        <v>457.75042374510667</v>
      </c>
      <c r="M816" s="14">
        <f>IF(L816&lt;Settings!$B$30,IF(Settings!$B$30-L816&gt;=I816,K816,K816+(Settings!$B$30-L816)+Settings!$B$31),K816+(Settings!$B$33-L816))</f>
        <v>5497.7504237451067</v>
      </c>
      <c r="N816" s="14">
        <f t="shared" si="163"/>
        <v>5503.7704237451071</v>
      </c>
      <c r="O816" s="14">
        <f t="shared" si="164"/>
        <v>9.5824431714008824</v>
      </c>
      <c r="P816" s="14">
        <f t="shared" si="165"/>
        <v>0</v>
      </c>
      <c r="Q816" s="14">
        <f t="shared" si="166"/>
        <v>0</v>
      </c>
      <c r="R816" s="14">
        <f t="shared" si="167"/>
        <v>0</v>
      </c>
      <c r="S816" s="14">
        <f t="shared" si="168"/>
        <v>0</v>
      </c>
      <c r="T816" t="str">
        <f>IF(MOD(C816-Settings!$B$32,Settings!$B$33)&lt;Settings!$B$30,"Up","Down")</f>
        <v>Up</v>
      </c>
      <c r="U816" s="15">
        <f>IF(OR(I816&gt;Settings!$B$30,O816&gt;Settings!$B$37),0,1)</f>
        <v>1</v>
      </c>
      <c r="V816" s="15">
        <f>IF(AND(U816=1,O816&lt;=Settings!$B$36),1,0)</f>
        <v>1</v>
      </c>
    </row>
    <row r="817" spans="1:22" x14ac:dyDescent="0.25">
      <c r="A817">
        <v>7</v>
      </c>
      <c r="B817">
        <v>92</v>
      </c>
      <c r="C817" s="13">
        <f>Arrivals!F817</f>
        <v>5507.8907215974123</v>
      </c>
      <c r="D817" s="13">
        <f>Arrivals!J817</f>
        <v>0.47731172781310094</v>
      </c>
      <c r="E817" s="14">
        <f t="shared" si="169"/>
        <v>5497.7504237451067</v>
      </c>
      <c r="F817" s="14">
        <f t="shared" si="160"/>
        <v>5507.8907215974123</v>
      </c>
      <c r="G817" s="14">
        <f t="shared" si="161"/>
        <v>5508.368033325225</v>
      </c>
      <c r="H817" s="13">
        <f>Arrivals!L817</f>
        <v>75</v>
      </c>
      <c r="I817" s="14">
        <f>H817*8/Settings!$B$28+Settings!$B$29</f>
        <v>6.02</v>
      </c>
      <c r="J817" s="14">
        <f t="shared" si="170"/>
        <v>5503.7704237451071</v>
      </c>
      <c r="K817" s="14">
        <f t="shared" si="162"/>
        <v>5508.368033325225</v>
      </c>
      <c r="L817" s="14">
        <f>MOD(K817-Settings!$B$32,Settings!$B$33)</f>
        <v>468.36803332522504</v>
      </c>
      <c r="M817" s="14">
        <f>IF(L817&lt;Settings!$B$30,IF(Settings!$B$30-L817&gt;=I817,K817,K817+(Settings!$B$30-L817)+Settings!$B$31),K817+(Settings!$B$33-L817))</f>
        <v>5508.368033325225</v>
      </c>
      <c r="N817" s="14">
        <f t="shared" si="163"/>
        <v>5514.3880333252255</v>
      </c>
      <c r="O817" s="14">
        <f t="shared" si="164"/>
        <v>6.4973117278132122</v>
      </c>
      <c r="P817" s="14">
        <f t="shared" si="165"/>
        <v>0</v>
      </c>
      <c r="Q817" s="14">
        <f t="shared" si="166"/>
        <v>0</v>
      </c>
      <c r="R817" s="14">
        <f t="shared" si="167"/>
        <v>0</v>
      </c>
      <c r="S817" s="14">
        <f t="shared" si="168"/>
        <v>0</v>
      </c>
      <c r="T817" t="str">
        <f>IF(MOD(C817-Settings!$B$32,Settings!$B$33)&lt;Settings!$B$30,"Up","Down")</f>
        <v>Up</v>
      </c>
      <c r="U817" s="15">
        <f>IF(OR(I817&gt;Settings!$B$30,O817&gt;Settings!$B$37),0,1)</f>
        <v>1</v>
      </c>
      <c r="V817" s="15">
        <f>IF(AND(U817=1,O817&lt;=Settings!$B$36),1,0)</f>
        <v>1</v>
      </c>
    </row>
    <row r="818" spans="1:22" x14ac:dyDescent="0.25">
      <c r="A818">
        <v>7</v>
      </c>
      <c r="B818">
        <v>93</v>
      </c>
      <c r="C818" s="13">
        <f>Arrivals!F818</f>
        <v>5564.3913553997818</v>
      </c>
      <c r="D818" s="13">
        <f>Arrivals!J818</f>
        <v>6.0100149317032212</v>
      </c>
      <c r="E818" s="14">
        <f t="shared" si="169"/>
        <v>5508.368033325225</v>
      </c>
      <c r="F818" s="14">
        <f t="shared" si="160"/>
        <v>5564.3913553997818</v>
      </c>
      <c r="G818" s="14">
        <f t="shared" si="161"/>
        <v>5570.4013703314849</v>
      </c>
      <c r="H818" s="13">
        <f>Arrivals!L818</f>
        <v>75</v>
      </c>
      <c r="I818" s="14">
        <f>H818*8/Settings!$B$28+Settings!$B$29</f>
        <v>6.02</v>
      </c>
      <c r="J818" s="14">
        <f t="shared" si="170"/>
        <v>5514.3880333252255</v>
      </c>
      <c r="K818" s="14">
        <f t="shared" si="162"/>
        <v>5570.4013703314849</v>
      </c>
      <c r="L818" s="14">
        <f>MOD(K818-Settings!$B$32,Settings!$B$33)</f>
        <v>530.40137033148494</v>
      </c>
      <c r="M818" s="14">
        <f>IF(L818&lt;Settings!$B$30,IF(Settings!$B$30-L818&gt;=I818,K818,K818+(Settings!$B$30-L818)+Settings!$B$31),K818+(Settings!$B$33-L818))</f>
        <v>5570.4013703314849</v>
      </c>
      <c r="N818" s="14">
        <f t="shared" si="163"/>
        <v>5576.4213703314854</v>
      </c>
      <c r="O818" s="14">
        <f t="shared" si="164"/>
        <v>12.03001493170359</v>
      </c>
      <c r="P818" s="14">
        <f t="shared" si="165"/>
        <v>0</v>
      </c>
      <c r="Q818" s="14">
        <f t="shared" si="166"/>
        <v>0</v>
      </c>
      <c r="R818" s="14">
        <f t="shared" si="167"/>
        <v>0</v>
      </c>
      <c r="S818" s="14">
        <f t="shared" si="168"/>
        <v>0</v>
      </c>
      <c r="T818" t="str">
        <f>IF(MOD(C818-Settings!$B$32,Settings!$B$33)&lt;Settings!$B$30,"Up","Down")</f>
        <v>Up</v>
      </c>
      <c r="U818" s="15">
        <f>IF(OR(I818&gt;Settings!$B$30,O818&gt;Settings!$B$37),0,1)</f>
        <v>1</v>
      </c>
      <c r="V818" s="15">
        <f>IF(AND(U818=1,O818&lt;=Settings!$B$36),1,0)</f>
        <v>1</v>
      </c>
    </row>
    <row r="819" spans="1:22" x14ac:dyDescent="0.25">
      <c r="A819">
        <v>7</v>
      </c>
      <c r="B819">
        <v>94</v>
      </c>
      <c r="C819" s="13">
        <f>Arrivals!F819</f>
        <v>5640.8186291719958</v>
      </c>
      <c r="D819" s="13">
        <f>Arrivals!J819</f>
        <v>9.404869191287009</v>
      </c>
      <c r="E819" s="14">
        <f t="shared" si="169"/>
        <v>5570.4013703314849</v>
      </c>
      <c r="F819" s="14">
        <f t="shared" si="160"/>
        <v>5640.8186291719958</v>
      </c>
      <c r="G819" s="14">
        <f t="shared" si="161"/>
        <v>5650.2234983632825</v>
      </c>
      <c r="H819" s="13">
        <f>Arrivals!L819</f>
        <v>75</v>
      </c>
      <c r="I819" s="14">
        <f>H819*8/Settings!$B$28+Settings!$B$29</f>
        <v>6.02</v>
      </c>
      <c r="J819" s="14">
        <f t="shared" si="170"/>
        <v>5576.4213703314854</v>
      </c>
      <c r="K819" s="14">
        <f t="shared" si="162"/>
        <v>5650.2234983632825</v>
      </c>
      <c r="L819" s="14">
        <f>MOD(K819-Settings!$B$32,Settings!$B$33)</f>
        <v>610.22349836328249</v>
      </c>
      <c r="M819" s="14">
        <f>IF(L819&lt;Settings!$B$30,IF(Settings!$B$30-L819&gt;=I819,K819,K819+(Settings!$B$30-L819)+Settings!$B$31),K819+(Settings!$B$33-L819))</f>
        <v>5760</v>
      </c>
      <c r="N819" s="14">
        <f t="shared" si="163"/>
        <v>5766.02</v>
      </c>
      <c r="O819" s="14">
        <f t="shared" si="164"/>
        <v>125.20137082800466</v>
      </c>
      <c r="P819" s="14">
        <f t="shared" si="165"/>
        <v>0</v>
      </c>
      <c r="Q819" s="14">
        <f t="shared" si="166"/>
        <v>0</v>
      </c>
      <c r="R819" s="14">
        <f t="shared" si="167"/>
        <v>109.77650163671751</v>
      </c>
      <c r="S819" s="14">
        <f t="shared" si="168"/>
        <v>109.77650163671751</v>
      </c>
      <c r="T819" t="str">
        <f>IF(MOD(C819-Settings!$B$32,Settings!$B$33)&lt;Settings!$B$30,"Up","Down")</f>
        <v>Down</v>
      </c>
      <c r="U819" s="15">
        <f>IF(OR(I819&gt;Settings!$B$30,O819&gt;Settings!$B$37),0,1)</f>
        <v>1</v>
      </c>
      <c r="V819" s="15">
        <f>IF(AND(U819=1,O819&lt;=Settings!$B$36),1,0)</f>
        <v>0</v>
      </c>
    </row>
    <row r="820" spans="1:22" x14ac:dyDescent="0.25">
      <c r="A820">
        <v>7</v>
      </c>
      <c r="B820">
        <v>95</v>
      </c>
      <c r="C820" s="13">
        <f>Arrivals!F820</f>
        <v>5783.8111956668481</v>
      </c>
      <c r="D820" s="13">
        <f>Arrivals!J820</f>
        <v>4.6988486252565949</v>
      </c>
      <c r="E820" s="14">
        <f t="shared" si="169"/>
        <v>5650.2234983632825</v>
      </c>
      <c r="F820" s="14">
        <f t="shared" si="160"/>
        <v>5783.8111956668481</v>
      </c>
      <c r="G820" s="14">
        <f t="shared" si="161"/>
        <v>5788.5100442921048</v>
      </c>
      <c r="H820" s="13">
        <f>Arrivals!L820</f>
        <v>75</v>
      </c>
      <c r="I820" s="14">
        <f>H820*8/Settings!$B$28+Settings!$B$29</f>
        <v>6.02</v>
      </c>
      <c r="J820" s="14">
        <f t="shared" si="170"/>
        <v>5766.02</v>
      </c>
      <c r="K820" s="14">
        <f t="shared" si="162"/>
        <v>5788.5100442921048</v>
      </c>
      <c r="L820" s="14">
        <f>MOD(K820-Settings!$B$32,Settings!$B$33)</f>
        <v>28.510044292104794</v>
      </c>
      <c r="M820" s="14">
        <f>IF(L820&lt;Settings!$B$30,IF(Settings!$B$30-L820&gt;=I820,K820,K820+(Settings!$B$30-L820)+Settings!$B$31),K820+(Settings!$B$33-L820))</f>
        <v>5788.5100442921048</v>
      </c>
      <c r="N820" s="14">
        <f t="shared" si="163"/>
        <v>5794.5300442921052</v>
      </c>
      <c r="O820" s="14">
        <f t="shared" si="164"/>
        <v>10.718848625257124</v>
      </c>
      <c r="P820" s="14">
        <f t="shared" si="165"/>
        <v>0</v>
      </c>
      <c r="Q820" s="14">
        <f t="shared" si="166"/>
        <v>0</v>
      </c>
      <c r="R820" s="14">
        <f t="shared" si="167"/>
        <v>0</v>
      </c>
      <c r="S820" s="14">
        <f t="shared" si="168"/>
        <v>0</v>
      </c>
      <c r="T820" t="str">
        <f>IF(MOD(C820-Settings!$B$32,Settings!$B$33)&lt;Settings!$B$30,"Up","Down")</f>
        <v>Up</v>
      </c>
      <c r="U820" s="15">
        <f>IF(OR(I820&gt;Settings!$B$30,O820&gt;Settings!$B$37),0,1)</f>
        <v>1</v>
      </c>
      <c r="V820" s="15">
        <f>IF(AND(U820=1,O820&lt;=Settings!$B$36),1,0)</f>
        <v>1</v>
      </c>
    </row>
    <row r="821" spans="1:22" x14ac:dyDescent="0.25">
      <c r="A821">
        <v>7</v>
      </c>
      <c r="B821">
        <v>96</v>
      </c>
      <c r="C821" s="13">
        <f>Arrivals!F821</f>
        <v>5823.8271835161622</v>
      </c>
      <c r="D821" s="13">
        <f>Arrivals!J821</f>
        <v>9.9820850046216929</v>
      </c>
      <c r="E821" s="14">
        <f t="shared" si="169"/>
        <v>5788.5100442921048</v>
      </c>
      <c r="F821" s="14">
        <f t="shared" si="160"/>
        <v>5823.8271835161622</v>
      </c>
      <c r="G821" s="14">
        <f t="shared" si="161"/>
        <v>5833.8092685207839</v>
      </c>
      <c r="H821" s="13">
        <f>Arrivals!L821</f>
        <v>75</v>
      </c>
      <c r="I821" s="14">
        <f>H821*8/Settings!$B$28+Settings!$B$29</f>
        <v>6.02</v>
      </c>
      <c r="J821" s="14">
        <f t="shared" si="170"/>
        <v>5794.5300442921052</v>
      </c>
      <c r="K821" s="14">
        <f t="shared" si="162"/>
        <v>5833.8092685207839</v>
      </c>
      <c r="L821" s="14">
        <f>MOD(K821-Settings!$B$32,Settings!$B$33)</f>
        <v>73.809268520783917</v>
      </c>
      <c r="M821" s="14">
        <f>IF(L821&lt;Settings!$B$30,IF(Settings!$B$30-L821&gt;=I821,K821,K821+(Settings!$B$30-L821)+Settings!$B$31),K821+(Settings!$B$33-L821))</f>
        <v>5833.8092685207839</v>
      </c>
      <c r="N821" s="14">
        <f t="shared" si="163"/>
        <v>5839.8292685207844</v>
      </c>
      <c r="O821" s="14">
        <f t="shared" si="164"/>
        <v>16.002085004622131</v>
      </c>
      <c r="P821" s="14">
        <f t="shared" si="165"/>
        <v>0</v>
      </c>
      <c r="Q821" s="14">
        <f t="shared" si="166"/>
        <v>0</v>
      </c>
      <c r="R821" s="14">
        <f t="shared" si="167"/>
        <v>0</v>
      </c>
      <c r="S821" s="14">
        <f t="shared" si="168"/>
        <v>0</v>
      </c>
      <c r="T821" t="str">
        <f>IF(MOD(C821-Settings!$B$32,Settings!$B$33)&lt;Settings!$B$30,"Up","Down")</f>
        <v>Up</v>
      </c>
      <c r="U821" s="15">
        <f>IF(OR(I821&gt;Settings!$B$30,O821&gt;Settings!$B$37),0,1)</f>
        <v>1</v>
      </c>
      <c r="V821" s="15">
        <f>IF(AND(U821=1,O821&lt;=Settings!$B$36),1,0)</f>
        <v>1</v>
      </c>
    </row>
    <row r="822" spans="1:22" x14ac:dyDescent="0.25">
      <c r="A822">
        <v>7</v>
      </c>
      <c r="B822">
        <v>97</v>
      </c>
      <c r="C822" s="13">
        <f>Arrivals!F822</f>
        <v>5845.0132384314502</v>
      </c>
      <c r="D822" s="13">
        <f>Arrivals!J822</f>
        <v>19.020988163184967</v>
      </c>
      <c r="E822" s="14">
        <f t="shared" si="169"/>
        <v>5833.8092685207839</v>
      </c>
      <c r="F822" s="14">
        <f t="shared" si="160"/>
        <v>5845.0132384314502</v>
      </c>
      <c r="G822" s="14">
        <f t="shared" si="161"/>
        <v>5864.0342265946356</v>
      </c>
      <c r="H822" s="13">
        <f>Arrivals!L822</f>
        <v>75</v>
      </c>
      <c r="I822" s="14">
        <f>H822*8/Settings!$B$28+Settings!$B$29</f>
        <v>6.02</v>
      </c>
      <c r="J822" s="14">
        <f t="shared" si="170"/>
        <v>5839.8292685207844</v>
      </c>
      <c r="K822" s="14">
        <f t="shared" si="162"/>
        <v>5864.0342265946356</v>
      </c>
      <c r="L822" s="14">
        <f>MOD(K822-Settings!$B$32,Settings!$B$33)</f>
        <v>104.03422659463558</v>
      </c>
      <c r="M822" s="14">
        <f>IF(L822&lt;Settings!$B$30,IF(Settings!$B$30-L822&gt;=I822,K822,K822+(Settings!$B$30-L822)+Settings!$B$31),K822+(Settings!$B$33-L822))</f>
        <v>5864.0342265946356</v>
      </c>
      <c r="N822" s="14">
        <f t="shared" si="163"/>
        <v>5870.054226594636</v>
      </c>
      <c r="O822" s="14">
        <f t="shared" si="164"/>
        <v>25.04098816318583</v>
      </c>
      <c r="P822" s="14">
        <f t="shared" si="165"/>
        <v>0</v>
      </c>
      <c r="Q822" s="14">
        <f t="shared" si="166"/>
        <v>0</v>
      </c>
      <c r="R822" s="14">
        <f t="shared" si="167"/>
        <v>0</v>
      </c>
      <c r="S822" s="14">
        <f t="shared" si="168"/>
        <v>0</v>
      </c>
      <c r="T822" t="str">
        <f>IF(MOD(C822-Settings!$B$32,Settings!$B$33)&lt;Settings!$B$30,"Up","Down")</f>
        <v>Up</v>
      </c>
      <c r="U822" s="15">
        <f>IF(OR(I822&gt;Settings!$B$30,O822&gt;Settings!$B$37),0,1)</f>
        <v>1</v>
      </c>
      <c r="V822" s="15">
        <f>IF(AND(U822=1,O822&lt;=Settings!$B$36),1,0)</f>
        <v>1</v>
      </c>
    </row>
    <row r="823" spans="1:22" x14ac:dyDescent="0.25">
      <c r="A823">
        <v>7</v>
      </c>
      <c r="B823">
        <v>98</v>
      </c>
      <c r="C823" s="13">
        <f>Arrivals!F823</f>
        <v>6070.5193542849784</v>
      </c>
      <c r="D823" s="13">
        <f>Arrivals!J823</f>
        <v>15.53894939984751</v>
      </c>
      <c r="E823" s="14">
        <f t="shared" ref="E823:E845" si="171">G822</f>
        <v>5864.0342265946356</v>
      </c>
      <c r="F823" s="14">
        <f t="shared" si="160"/>
        <v>6070.5193542849784</v>
      </c>
      <c r="G823" s="14">
        <f t="shared" si="161"/>
        <v>6086.0583036848257</v>
      </c>
      <c r="H823" s="13">
        <f>Arrivals!L823</f>
        <v>75</v>
      </c>
      <c r="I823" s="14">
        <f>H823*8/Settings!$B$28+Settings!$B$29</f>
        <v>6.02</v>
      </c>
      <c r="J823" s="14">
        <f t="shared" ref="J823:J845" si="172">N822</f>
        <v>5870.054226594636</v>
      </c>
      <c r="K823" s="14">
        <f t="shared" si="162"/>
        <v>6086.0583036848257</v>
      </c>
      <c r="L823" s="14">
        <f>MOD(K823-Settings!$B$32,Settings!$B$33)</f>
        <v>326.05830368482566</v>
      </c>
      <c r="M823" s="14">
        <f>IF(L823&lt;Settings!$B$30,IF(Settings!$B$30-L823&gt;=I823,K823,K823+(Settings!$B$30-L823)+Settings!$B$31),K823+(Settings!$B$33-L823))</f>
        <v>6086.0583036848257</v>
      </c>
      <c r="N823" s="14">
        <f t="shared" si="163"/>
        <v>6092.0783036848261</v>
      </c>
      <c r="O823" s="14">
        <f t="shared" si="164"/>
        <v>21.558949399847734</v>
      </c>
      <c r="P823" s="14">
        <f t="shared" si="165"/>
        <v>0</v>
      </c>
      <c r="Q823" s="14">
        <f t="shared" si="166"/>
        <v>0</v>
      </c>
      <c r="R823" s="14">
        <f t="shared" si="167"/>
        <v>0</v>
      </c>
      <c r="S823" s="14">
        <f t="shared" si="168"/>
        <v>0</v>
      </c>
      <c r="T823" t="str">
        <f>IF(MOD(C823-Settings!$B$32,Settings!$B$33)&lt;Settings!$B$30,"Up","Down")</f>
        <v>Up</v>
      </c>
      <c r="U823" s="15">
        <f>IF(OR(I823&gt;Settings!$B$30,O823&gt;Settings!$B$37),0,1)</f>
        <v>1</v>
      </c>
      <c r="V823" s="15">
        <f>IF(AND(U823=1,O823&lt;=Settings!$B$36),1,0)</f>
        <v>1</v>
      </c>
    </row>
    <row r="824" spans="1:22" x14ac:dyDescent="0.25">
      <c r="A824">
        <v>7</v>
      </c>
      <c r="B824">
        <v>99</v>
      </c>
      <c r="C824" s="13">
        <f>Arrivals!F824</f>
        <v>6074.0641404836497</v>
      </c>
      <c r="D824" s="13">
        <f>Arrivals!J824</f>
        <v>2.6111379889389683</v>
      </c>
      <c r="E824" s="14">
        <f t="shared" si="171"/>
        <v>6086.0583036848257</v>
      </c>
      <c r="F824" s="14">
        <f t="shared" si="160"/>
        <v>6086.0583036848257</v>
      </c>
      <c r="G824" s="14">
        <f t="shared" si="161"/>
        <v>6088.6694416737646</v>
      </c>
      <c r="H824" s="13">
        <f>Arrivals!L824</f>
        <v>75</v>
      </c>
      <c r="I824" s="14">
        <f>H824*8/Settings!$B$28+Settings!$B$29</f>
        <v>6.02</v>
      </c>
      <c r="J824" s="14">
        <f t="shared" si="172"/>
        <v>6092.0783036848261</v>
      </c>
      <c r="K824" s="14">
        <f t="shared" si="162"/>
        <v>6092.0783036848261</v>
      </c>
      <c r="L824" s="14">
        <f>MOD(K824-Settings!$B$32,Settings!$B$33)</f>
        <v>332.0783036848261</v>
      </c>
      <c r="M824" s="14">
        <f>IF(L824&lt;Settings!$B$30,IF(Settings!$B$30-L824&gt;=I824,K824,K824+(Settings!$B$30-L824)+Settings!$B$31),K824+(Settings!$B$33-L824))</f>
        <v>6092.0783036848261</v>
      </c>
      <c r="N824" s="14">
        <f t="shared" si="163"/>
        <v>6098.0983036848265</v>
      </c>
      <c r="O824" s="14">
        <f t="shared" si="164"/>
        <v>24.034163201176852</v>
      </c>
      <c r="P824" s="14">
        <f t="shared" si="165"/>
        <v>11.994163201175979</v>
      </c>
      <c r="Q824" s="14">
        <f t="shared" si="166"/>
        <v>3.4088620110615011</v>
      </c>
      <c r="R824" s="14">
        <f t="shared" si="167"/>
        <v>0</v>
      </c>
      <c r="S824" s="14">
        <f t="shared" si="168"/>
        <v>15.40302521223748</v>
      </c>
      <c r="T824" t="str">
        <f>IF(MOD(C824-Settings!$B$32,Settings!$B$33)&lt;Settings!$B$30,"Up","Down")</f>
        <v>Up</v>
      </c>
      <c r="U824" s="15">
        <f>IF(OR(I824&gt;Settings!$B$30,O824&gt;Settings!$B$37),0,1)</f>
        <v>1</v>
      </c>
      <c r="V824" s="15">
        <f>IF(AND(U824=1,O824&lt;=Settings!$B$36),1,0)</f>
        <v>1</v>
      </c>
    </row>
    <row r="825" spans="1:22" x14ac:dyDescent="0.25">
      <c r="A825">
        <v>7</v>
      </c>
      <c r="B825">
        <v>100</v>
      </c>
      <c r="C825" s="13">
        <f>Arrivals!F825</f>
        <v>6086.7935155430832</v>
      </c>
      <c r="D825" s="13">
        <f>Arrivals!J825</f>
        <v>10.605252359202062</v>
      </c>
      <c r="E825" s="14">
        <f t="shared" si="171"/>
        <v>6088.6694416737646</v>
      </c>
      <c r="F825" s="14">
        <f t="shared" si="160"/>
        <v>6088.6694416737646</v>
      </c>
      <c r="G825" s="14">
        <f t="shared" si="161"/>
        <v>6099.2746940329671</v>
      </c>
      <c r="H825" s="13">
        <f>Arrivals!L825</f>
        <v>75</v>
      </c>
      <c r="I825" s="14">
        <f>H825*8/Settings!$B$28+Settings!$B$29</f>
        <v>6.02</v>
      </c>
      <c r="J825" s="14">
        <f t="shared" si="172"/>
        <v>6098.0983036848265</v>
      </c>
      <c r="K825" s="14">
        <f t="shared" si="162"/>
        <v>6099.2746940329671</v>
      </c>
      <c r="L825" s="14">
        <f>MOD(K825-Settings!$B$32,Settings!$B$33)</f>
        <v>339.27469403296709</v>
      </c>
      <c r="M825" s="14">
        <f>IF(L825&lt;Settings!$B$30,IF(Settings!$B$30-L825&gt;=I825,K825,K825+(Settings!$B$30-L825)+Settings!$B$31),K825+(Settings!$B$33-L825))</f>
        <v>6099.2746940329671</v>
      </c>
      <c r="N825" s="14">
        <f t="shared" si="163"/>
        <v>6105.2946940329675</v>
      </c>
      <c r="O825" s="14">
        <f t="shared" si="164"/>
        <v>18.501178489884296</v>
      </c>
      <c r="P825" s="14">
        <f t="shared" si="165"/>
        <v>1.8759261306813642</v>
      </c>
      <c r="Q825" s="14">
        <f t="shared" si="166"/>
        <v>0</v>
      </c>
      <c r="R825" s="14">
        <f t="shared" si="167"/>
        <v>0</v>
      </c>
      <c r="S825" s="14">
        <f t="shared" si="168"/>
        <v>1.8759261306813642</v>
      </c>
      <c r="T825" t="str">
        <f>IF(MOD(C825-Settings!$B$32,Settings!$B$33)&lt;Settings!$B$30,"Up","Down")</f>
        <v>Up</v>
      </c>
      <c r="U825" s="15">
        <f>IF(OR(I825&gt;Settings!$B$30,O825&gt;Settings!$B$37),0,1)</f>
        <v>1</v>
      </c>
      <c r="V825" s="15">
        <f>IF(AND(U825=1,O825&lt;=Settings!$B$36),1,0)</f>
        <v>1</v>
      </c>
    </row>
    <row r="826" spans="1:22" x14ac:dyDescent="0.25">
      <c r="A826">
        <v>7</v>
      </c>
      <c r="B826">
        <v>101</v>
      </c>
      <c r="C826" s="13">
        <f>Arrivals!F826</f>
        <v>6202.4864814587572</v>
      </c>
      <c r="D826" s="13">
        <f>Arrivals!J826</f>
        <v>48.83409446666785</v>
      </c>
      <c r="E826" s="14">
        <f t="shared" si="171"/>
        <v>6099.2746940329671</v>
      </c>
      <c r="F826" s="14">
        <f t="shared" si="160"/>
        <v>6202.4864814587572</v>
      </c>
      <c r="G826" s="14">
        <f t="shared" si="161"/>
        <v>6251.3205759254251</v>
      </c>
      <c r="H826" s="13">
        <f>Arrivals!L826</f>
        <v>75</v>
      </c>
      <c r="I826" s="14">
        <f>H826*8/Settings!$B$28+Settings!$B$29</f>
        <v>6.02</v>
      </c>
      <c r="J826" s="14">
        <f t="shared" si="172"/>
        <v>6105.2946940329675</v>
      </c>
      <c r="K826" s="14">
        <f t="shared" si="162"/>
        <v>6251.3205759254251</v>
      </c>
      <c r="L826" s="14">
        <f>MOD(K826-Settings!$B$32,Settings!$B$33)</f>
        <v>491.32057592542515</v>
      </c>
      <c r="M826" s="14">
        <f>IF(L826&lt;Settings!$B$30,IF(Settings!$B$30-L826&gt;=I826,K826,K826+(Settings!$B$30-L826)+Settings!$B$31),K826+(Settings!$B$33-L826))</f>
        <v>6251.3205759254251</v>
      </c>
      <c r="N826" s="14">
        <f t="shared" si="163"/>
        <v>6257.3405759254256</v>
      </c>
      <c r="O826" s="14">
        <f t="shared" si="164"/>
        <v>54.854094466668357</v>
      </c>
      <c r="P826" s="14">
        <f t="shared" si="165"/>
        <v>0</v>
      </c>
      <c r="Q826" s="14">
        <f t="shared" si="166"/>
        <v>0</v>
      </c>
      <c r="R826" s="14">
        <f t="shared" si="167"/>
        <v>0</v>
      </c>
      <c r="S826" s="14">
        <f t="shared" si="168"/>
        <v>0</v>
      </c>
      <c r="T826" t="str">
        <f>IF(MOD(C826-Settings!$B$32,Settings!$B$33)&lt;Settings!$B$30,"Up","Down")</f>
        <v>Up</v>
      </c>
      <c r="U826" s="15">
        <f>IF(OR(I826&gt;Settings!$B$30,O826&gt;Settings!$B$37),0,1)</f>
        <v>1</v>
      </c>
      <c r="V826" s="15">
        <f>IF(AND(U826=1,O826&lt;=Settings!$B$36),1,0)</f>
        <v>1</v>
      </c>
    </row>
    <row r="827" spans="1:22" x14ac:dyDescent="0.25">
      <c r="A827">
        <v>7</v>
      </c>
      <c r="B827">
        <v>102</v>
      </c>
      <c r="C827" s="13">
        <f>Arrivals!F827</f>
        <v>6211.4317389537064</v>
      </c>
      <c r="D827" s="13">
        <f>Arrivals!J827</f>
        <v>21.919657975494989</v>
      </c>
      <c r="E827" s="14">
        <f t="shared" si="171"/>
        <v>6251.3205759254251</v>
      </c>
      <c r="F827" s="14">
        <f t="shared" si="160"/>
        <v>6251.3205759254251</v>
      </c>
      <c r="G827" s="14">
        <f t="shared" si="161"/>
        <v>6273.2402339009204</v>
      </c>
      <c r="H827" s="13">
        <f>Arrivals!L827</f>
        <v>75</v>
      </c>
      <c r="I827" s="14">
        <f>H827*8/Settings!$B$28+Settings!$B$29</f>
        <v>6.02</v>
      </c>
      <c r="J827" s="14">
        <f t="shared" si="172"/>
        <v>6257.3405759254256</v>
      </c>
      <c r="K827" s="14">
        <f t="shared" si="162"/>
        <v>6273.2402339009204</v>
      </c>
      <c r="L827" s="14">
        <f>MOD(K827-Settings!$B$32,Settings!$B$33)</f>
        <v>513.24023390092043</v>
      </c>
      <c r="M827" s="14">
        <f>IF(L827&lt;Settings!$B$30,IF(Settings!$B$30-L827&gt;=I827,K827,K827+(Settings!$B$30-L827)+Settings!$B$31),K827+(Settings!$B$33-L827))</f>
        <v>6273.2402339009204</v>
      </c>
      <c r="N827" s="14">
        <f t="shared" si="163"/>
        <v>6279.2602339009209</v>
      </c>
      <c r="O827" s="14">
        <f t="shared" si="164"/>
        <v>67.828494947214494</v>
      </c>
      <c r="P827" s="14">
        <f t="shared" si="165"/>
        <v>39.888836971718774</v>
      </c>
      <c r="Q827" s="14">
        <f t="shared" si="166"/>
        <v>0</v>
      </c>
      <c r="R827" s="14">
        <f t="shared" si="167"/>
        <v>0</v>
      </c>
      <c r="S827" s="14">
        <f t="shared" si="168"/>
        <v>39.888836971718774</v>
      </c>
      <c r="T827" t="str">
        <f>IF(MOD(C827-Settings!$B$32,Settings!$B$33)&lt;Settings!$B$30,"Up","Down")</f>
        <v>Up</v>
      </c>
      <c r="U827" s="15">
        <f>IF(OR(I827&gt;Settings!$B$30,O827&gt;Settings!$B$37),0,1)</f>
        <v>1</v>
      </c>
      <c r="V827" s="15">
        <f>IF(AND(U827=1,O827&lt;=Settings!$B$36),1,0)</f>
        <v>1</v>
      </c>
    </row>
    <row r="828" spans="1:22" x14ac:dyDescent="0.25">
      <c r="A828">
        <v>7</v>
      </c>
      <c r="B828">
        <v>103</v>
      </c>
      <c r="C828" s="13">
        <f>Arrivals!F828</f>
        <v>6337.0069096763746</v>
      </c>
      <c r="D828" s="13">
        <f>Arrivals!J828</f>
        <v>22.778855381603321</v>
      </c>
      <c r="E828" s="14">
        <f t="shared" si="171"/>
        <v>6273.2402339009204</v>
      </c>
      <c r="F828" s="14">
        <f t="shared" si="160"/>
        <v>6337.0069096763746</v>
      </c>
      <c r="G828" s="14">
        <f t="shared" si="161"/>
        <v>6359.7857650579781</v>
      </c>
      <c r="H828" s="13">
        <f>Arrivals!L828</f>
        <v>75</v>
      </c>
      <c r="I828" s="14">
        <f>H828*8/Settings!$B$28+Settings!$B$29</f>
        <v>6.02</v>
      </c>
      <c r="J828" s="14">
        <f t="shared" si="172"/>
        <v>6279.2602339009209</v>
      </c>
      <c r="K828" s="14">
        <f t="shared" si="162"/>
        <v>6359.7857650579781</v>
      </c>
      <c r="L828" s="14">
        <f>MOD(K828-Settings!$B$32,Settings!$B$33)</f>
        <v>599.7857650579781</v>
      </c>
      <c r="M828" s="14">
        <f>IF(L828&lt;Settings!$B$30,IF(Settings!$B$30-L828&gt;=I828,K828,K828+(Settings!$B$30-L828)+Settings!$B$31),K828+(Settings!$B$33-L828))</f>
        <v>6480</v>
      </c>
      <c r="N828" s="14">
        <f t="shared" si="163"/>
        <v>6486.02</v>
      </c>
      <c r="O828" s="14">
        <f t="shared" si="164"/>
        <v>149.01309032362587</v>
      </c>
      <c r="P828" s="14">
        <f t="shared" si="165"/>
        <v>0</v>
      </c>
      <c r="Q828" s="14">
        <f t="shared" si="166"/>
        <v>0</v>
      </c>
      <c r="R828" s="14">
        <f t="shared" si="167"/>
        <v>120.2142349420219</v>
      </c>
      <c r="S828" s="14">
        <f t="shared" si="168"/>
        <v>120.2142349420219</v>
      </c>
      <c r="T828" t="str">
        <f>IF(MOD(C828-Settings!$B$32,Settings!$B$33)&lt;Settings!$B$30,"Up","Down")</f>
        <v>Up</v>
      </c>
      <c r="U828" s="15">
        <f>IF(OR(I828&gt;Settings!$B$30,O828&gt;Settings!$B$37),0,1)</f>
        <v>1</v>
      </c>
      <c r="V828" s="15">
        <f>IF(AND(U828=1,O828&lt;=Settings!$B$36),1,0)</f>
        <v>0</v>
      </c>
    </row>
    <row r="829" spans="1:22" x14ac:dyDescent="0.25">
      <c r="A829">
        <v>7</v>
      </c>
      <c r="B829">
        <v>104</v>
      </c>
      <c r="C829" s="13">
        <f>Arrivals!F829</f>
        <v>6354.3132467824826</v>
      </c>
      <c r="D829" s="13">
        <f>Arrivals!J829</f>
        <v>17.473765149275202</v>
      </c>
      <c r="E829" s="14">
        <f t="shared" si="171"/>
        <v>6359.7857650579781</v>
      </c>
      <c r="F829" s="14">
        <f t="shared" si="160"/>
        <v>6359.7857650579781</v>
      </c>
      <c r="G829" s="14">
        <f t="shared" si="161"/>
        <v>6377.2595302072532</v>
      </c>
      <c r="H829" s="13">
        <f>Arrivals!L829</f>
        <v>75</v>
      </c>
      <c r="I829" s="14">
        <f>H829*8/Settings!$B$28+Settings!$B$29</f>
        <v>6.02</v>
      </c>
      <c r="J829" s="14">
        <f t="shared" si="172"/>
        <v>6486.02</v>
      </c>
      <c r="K829" s="14">
        <f t="shared" si="162"/>
        <v>6486.02</v>
      </c>
      <c r="L829" s="14">
        <f>MOD(K829-Settings!$B$32,Settings!$B$33)</f>
        <v>6.0200000000004366</v>
      </c>
      <c r="M829" s="14">
        <f>IF(L829&lt;Settings!$B$30,IF(Settings!$B$30-L829&gt;=I829,K829,K829+(Settings!$B$30-L829)+Settings!$B$31),K829+(Settings!$B$33-L829))</f>
        <v>6486.02</v>
      </c>
      <c r="N829" s="14">
        <f t="shared" si="163"/>
        <v>6492.0400000000009</v>
      </c>
      <c r="O829" s="14">
        <f t="shared" si="164"/>
        <v>137.72675321751831</v>
      </c>
      <c r="P829" s="14">
        <f t="shared" si="165"/>
        <v>5.4725182754955313</v>
      </c>
      <c r="Q829" s="14">
        <f t="shared" si="166"/>
        <v>108.76046979274724</v>
      </c>
      <c r="R829" s="14">
        <f t="shared" si="167"/>
        <v>0</v>
      </c>
      <c r="S829" s="14">
        <f t="shared" si="168"/>
        <v>114.23298806824278</v>
      </c>
      <c r="T829" t="str">
        <f>IF(MOD(C829-Settings!$B$32,Settings!$B$33)&lt;Settings!$B$30,"Up","Down")</f>
        <v>Up</v>
      </c>
      <c r="U829" s="15">
        <f>IF(OR(I829&gt;Settings!$B$30,O829&gt;Settings!$B$37),0,1)</f>
        <v>1</v>
      </c>
      <c r="V829" s="15">
        <f>IF(AND(U829=1,O829&lt;=Settings!$B$36),1,0)</f>
        <v>0</v>
      </c>
    </row>
    <row r="830" spans="1:22" x14ac:dyDescent="0.25">
      <c r="A830">
        <v>7</v>
      </c>
      <c r="B830">
        <v>105</v>
      </c>
      <c r="C830" s="13">
        <f>Arrivals!F830</f>
        <v>6374.6133268791255</v>
      </c>
      <c r="D830" s="13">
        <f>Arrivals!J830</f>
        <v>16.040243071598535</v>
      </c>
      <c r="E830" s="14">
        <f t="shared" si="171"/>
        <v>6377.2595302072532</v>
      </c>
      <c r="F830" s="14">
        <f t="shared" si="160"/>
        <v>6377.2595302072532</v>
      </c>
      <c r="G830" s="14">
        <f t="shared" si="161"/>
        <v>6393.2997732788517</v>
      </c>
      <c r="H830" s="13">
        <f>Arrivals!L830</f>
        <v>75</v>
      </c>
      <c r="I830" s="14">
        <f>H830*8/Settings!$B$28+Settings!$B$29</f>
        <v>6.02</v>
      </c>
      <c r="J830" s="14">
        <f t="shared" si="172"/>
        <v>6492.0400000000009</v>
      </c>
      <c r="K830" s="14">
        <f t="shared" si="162"/>
        <v>6492.0400000000009</v>
      </c>
      <c r="L830" s="14">
        <f>MOD(K830-Settings!$B$32,Settings!$B$33)</f>
        <v>12.040000000000873</v>
      </c>
      <c r="M830" s="14">
        <f>IF(L830&lt;Settings!$B$30,IF(Settings!$B$30-L830&gt;=I830,K830,K830+(Settings!$B$30-L830)+Settings!$B$31),K830+(Settings!$B$33-L830))</f>
        <v>6492.0400000000009</v>
      </c>
      <c r="N830" s="14">
        <f t="shared" si="163"/>
        <v>6498.0600000000013</v>
      </c>
      <c r="O830" s="14">
        <f t="shared" si="164"/>
        <v>123.44667312087586</v>
      </c>
      <c r="P830" s="14">
        <f t="shared" si="165"/>
        <v>2.64620332812774</v>
      </c>
      <c r="Q830" s="14">
        <f t="shared" si="166"/>
        <v>98.740226721149156</v>
      </c>
      <c r="R830" s="14">
        <f t="shared" si="167"/>
        <v>0</v>
      </c>
      <c r="S830" s="14">
        <f t="shared" si="168"/>
        <v>101.3864300492769</v>
      </c>
      <c r="T830" t="str">
        <f>IF(MOD(C830-Settings!$B$32,Settings!$B$33)&lt;Settings!$B$30,"Up","Down")</f>
        <v>Down</v>
      </c>
      <c r="U830" s="15">
        <f>IF(OR(I830&gt;Settings!$B$30,O830&gt;Settings!$B$37),0,1)</f>
        <v>1</v>
      </c>
      <c r="V830" s="15">
        <f>IF(AND(U830=1,O830&lt;=Settings!$B$36),1,0)</f>
        <v>0</v>
      </c>
    </row>
    <row r="831" spans="1:22" x14ac:dyDescent="0.25">
      <c r="A831">
        <v>7</v>
      </c>
      <c r="B831">
        <v>106</v>
      </c>
      <c r="C831" s="13">
        <f>Arrivals!F831</f>
        <v>6399.3341101550332</v>
      </c>
      <c r="D831" s="13">
        <f>Arrivals!J831</f>
        <v>9.7254709112715947</v>
      </c>
      <c r="E831" s="14">
        <f t="shared" si="171"/>
        <v>6393.2997732788517</v>
      </c>
      <c r="F831" s="14">
        <f t="shared" si="160"/>
        <v>6399.3341101550332</v>
      </c>
      <c r="G831" s="14">
        <f t="shared" si="161"/>
        <v>6409.0595810663044</v>
      </c>
      <c r="H831" s="13">
        <f>Arrivals!L831</f>
        <v>75</v>
      </c>
      <c r="I831" s="14">
        <f>H831*8/Settings!$B$28+Settings!$B$29</f>
        <v>6.02</v>
      </c>
      <c r="J831" s="14">
        <f t="shared" si="172"/>
        <v>6498.0600000000013</v>
      </c>
      <c r="K831" s="14">
        <f t="shared" si="162"/>
        <v>6498.0600000000013</v>
      </c>
      <c r="L831" s="14">
        <f>MOD(K831-Settings!$B$32,Settings!$B$33)</f>
        <v>18.06000000000131</v>
      </c>
      <c r="M831" s="14">
        <f>IF(L831&lt;Settings!$B$30,IF(Settings!$B$30-L831&gt;=I831,K831,K831+(Settings!$B$30-L831)+Settings!$B$31),K831+(Settings!$B$33-L831))</f>
        <v>6498.0600000000013</v>
      </c>
      <c r="N831" s="14">
        <f t="shared" si="163"/>
        <v>6504.0800000000017</v>
      </c>
      <c r="O831" s="14">
        <f t="shared" si="164"/>
        <v>104.74588984496859</v>
      </c>
      <c r="P831" s="14">
        <f t="shared" si="165"/>
        <v>0</v>
      </c>
      <c r="Q831" s="14">
        <f t="shared" si="166"/>
        <v>89.000418933696892</v>
      </c>
      <c r="R831" s="14">
        <f t="shared" si="167"/>
        <v>0</v>
      </c>
      <c r="S831" s="14">
        <f t="shared" si="168"/>
        <v>89.000418933696892</v>
      </c>
      <c r="T831" t="str">
        <f>IF(MOD(C831-Settings!$B$32,Settings!$B$33)&lt;Settings!$B$30,"Up","Down")</f>
        <v>Down</v>
      </c>
      <c r="U831" s="15">
        <f>IF(OR(I831&gt;Settings!$B$30,O831&gt;Settings!$B$37),0,1)</f>
        <v>1</v>
      </c>
      <c r="V831" s="15">
        <f>IF(AND(U831=1,O831&lt;=Settings!$B$36),1,0)</f>
        <v>1</v>
      </c>
    </row>
    <row r="832" spans="1:22" x14ac:dyDescent="0.25">
      <c r="A832">
        <v>7</v>
      </c>
      <c r="B832">
        <v>107</v>
      </c>
      <c r="C832" s="13">
        <f>Arrivals!F832</f>
        <v>6436.4399974003209</v>
      </c>
      <c r="D832" s="13">
        <f>Arrivals!J832</f>
        <v>13.613898018999372</v>
      </c>
      <c r="E832" s="14">
        <f t="shared" si="171"/>
        <v>6409.0595810663044</v>
      </c>
      <c r="F832" s="14">
        <f t="shared" si="160"/>
        <v>6436.4399974003209</v>
      </c>
      <c r="G832" s="14">
        <f t="shared" si="161"/>
        <v>6450.0538954193198</v>
      </c>
      <c r="H832" s="13">
        <f>Arrivals!L832</f>
        <v>75</v>
      </c>
      <c r="I832" s="14">
        <f>H832*8/Settings!$B$28+Settings!$B$29</f>
        <v>6.02</v>
      </c>
      <c r="J832" s="14">
        <f t="shared" si="172"/>
        <v>6504.0800000000017</v>
      </c>
      <c r="K832" s="14">
        <f t="shared" si="162"/>
        <v>6504.0800000000017</v>
      </c>
      <c r="L832" s="14">
        <f>MOD(K832-Settings!$B$32,Settings!$B$33)</f>
        <v>24.080000000001746</v>
      </c>
      <c r="M832" s="14">
        <f>IF(L832&lt;Settings!$B$30,IF(Settings!$B$30-L832&gt;=I832,K832,K832+(Settings!$B$30-L832)+Settings!$B$31),K832+(Settings!$B$33-L832))</f>
        <v>6504.0800000000017</v>
      </c>
      <c r="N832" s="14">
        <f t="shared" si="163"/>
        <v>6510.1000000000022</v>
      </c>
      <c r="O832" s="14">
        <f t="shared" si="164"/>
        <v>73.66000259968132</v>
      </c>
      <c r="P832" s="14">
        <f t="shared" si="165"/>
        <v>0</v>
      </c>
      <c r="Q832" s="14">
        <f t="shared" si="166"/>
        <v>54.026104580681931</v>
      </c>
      <c r="R832" s="14">
        <f t="shared" si="167"/>
        <v>0</v>
      </c>
      <c r="S832" s="14">
        <f t="shared" si="168"/>
        <v>54.026104580681931</v>
      </c>
      <c r="T832" t="str">
        <f>IF(MOD(C832-Settings!$B$32,Settings!$B$33)&lt;Settings!$B$30,"Up","Down")</f>
        <v>Down</v>
      </c>
      <c r="U832" s="15">
        <f>IF(OR(I832&gt;Settings!$B$30,O832&gt;Settings!$B$37),0,1)</f>
        <v>1</v>
      </c>
      <c r="V832" s="15">
        <f>IF(AND(U832=1,O832&lt;=Settings!$B$36),1,0)</f>
        <v>1</v>
      </c>
    </row>
    <row r="833" spans="1:22" x14ac:dyDescent="0.25">
      <c r="A833">
        <v>7</v>
      </c>
      <c r="B833">
        <v>108</v>
      </c>
      <c r="C833" s="13">
        <f>Arrivals!F833</f>
        <v>6487.7971258885063</v>
      </c>
      <c r="D833" s="13">
        <f>Arrivals!J833</f>
        <v>1.4082221661004861</v>
      </c>
      <c r="E833" s="14">
        <f t="shared" si="171"/>
        <v>6450.0538954193198</v>
      </c>
      <c r="F833" s="14">
        <f t="shared" si="160"/>
        <v>6487.7971258885063</v>
      </c>
      <c r="G833" s="14">
        <f t="shared" si="161"/>
        <v>6489.2053480546065</v>
      </c>
      <c r="H833" s="13">
        <f>Arrivals!L833</f>
        <v>75</v>
      </c>
      <c r="I833" s="14">
        <f>H833*8/Settings!$B$28+Settings!$B$29</f>
        <v>6.02</v>
      </c>
      <c r="J833" s="14">
        <f t="shared" si="172"/>
        <v>6510.1000000000022</v>
      </c>
      <c r="K833" s="14">
        <f t="shared" si="162"/>
        <v>6510.1000000000022</v>
      </c>
      <c r="L833" s="14">
        <f>MOD(K833-Settings!$B$32,Settings!$B$33)</f>
        <v>30.100000000002183</v>
      </c>
      <c r="M833" s="14">
        <f>IF(L833&lt;Settings!$B$30,IF(Settings!$B$30-L833&gt;=I833,K833,K833+(Settings!$B$30-L833)+Settings!$B$31),K833+(Settings!$B$33-L833))</f>
        <v>6510.1000000000022</v>
      </c>
      <c r="N833" s="14">
        <f t="shared" si="163"/>
        <v>6516.1200000000026</v>
      </c>
      <c r="O833" s="14">
        <f t="shared" si="164"/>
        <v>28.322874111496276</v>
      </c>
      <c r="P833" s="14">
        <f t="shared" si="165"/>
        <v>0</v>
      </c>
      <c r="Q833" s="14">
        <f t="shared" si="166"/>
        <v>20.894651945395708</v>
      </c>
      <c r="R833" s="14">
        <f t="shared" si="167"/>
        <v>0</v>
      </c>
      <c r="S833" s="14">
        <f t="shared" si="168"/>
        <v>20.894651945395708</v>
      </c>
      <c r="T833" t="str">
        <f>IF(MOD(C833-Settings!$B$32,Settings!$B$33)&lt;Settings!$B$30,"Up","Down")</f>
        <v>Up</v>
      </c>
      <c r="U833" s="15">
        <f>IF(OR(I833&gt;Settings!$B$30,O833&gt;Settings!$B$37),0,1)</f>
        <v>1</v>
      </c>
      <c r="V833" s="15">
        <f>IF(AND(U833=1,O833&lt;=Settings!$B$36),1,0)</f>
        <v>1</v>
      </c>
    </row>
    <row r="834" spans="1:22" x14ac:dyDescent="0.25">
      <c r="A834">
        <v>7</v>
      </c>
      <c r="B834">
        <v>109</v>
      </c>
      <c r="C834" s="13">
        <f>Arrivals!F834</f>
        <v>6492.011083563395</v>
      </c>
      <c r="D834" s="13">
        <f>Arrivals!J834</f>
        <v>1.5503998405309779E-2</v>
      </c>
      <c r="E834" s="14">
        <f t="shared" si="171"/>
        <v>6489.2053480546065</v>
      </c>
      <c r="F834" s="14">
        <f t="shared" si="160"/>
        <v>6492.011083563395</v>
      </c>
      <c r="G834" s="14">
        <f t="shared" si="161"/>
        <v>6492.0265875618006</v>
      </c>
      <c r="H834" s="13">
        <f>Arrivals!L834</f>
        <v>75</v>
      </c>
      <c r="I834" s="14">
        <f>H834*8/Settings!$B$28+Settings!$B$29</f>
        <v>6.02</v>
      </c>
      <c r="J834" s="14">
        <f t="shared" si="172"/>
        <v>6516.1200000000026</v>
      </c>
      <c r="K834" s="14">
        <f t="shared" si="162"/>
        <v>6516.1200000000026</v>
      </c>
      <c r="L834" s="14">
        <f>MOD(K834-Settings!$B$32,Settings!$B$33)</f>
        <v>36.120000000002619</v>
      </c>
      <c r="M834" s="14">
        <f>IF(L834&lt;Settings!$B$30,IF(Settings!$B$30-L834&gt;=I834,K834,K834+(Settings!$B$30-L834)+Settings!$B$31),K834+(Settings!$B$33-L834))</f>
        <v>6516.1200000000026</v>
      </c>
      <c r="N834" s="14">
        <f t="shared" si="163"/>
        <v>6522.1400000000031</v>
      </c>
      <c r="O834" s="14">
        <f t="shared" si="164"/>
        <v>30.128916436608051</v>
      </c>
      <c r="P834" s="14">
        <f t="shared" si="165"/>
        <v>0</v>
      </c>
      <c r="Q834" s="14">
        <f t="shared" si="166"/>
        <v>24.093412438201995</v>
      </c>
      <c r="R834" s="14">
        <f t="shared" si="167"/>
        <v>0</v>
      </c>
      <c r="S834" s="14">
        <f t="shared" si="168"/>
        <v>24.093412438201995</v>
      </c>
      <c r="T834" t="str">
        <f>IF(MOD(C834-Settings!$B$32,Settings!$B$33)&lt;Settings!$B$30,"Up","Down")</f>
        <v>Up</v>
      </c>
      <c r="U834" s="15">
        <f>IF(OR(I834&gt;Settings!$B$30,O834&gt;Settings!$B$37),0,1)</f>
        <v>1</v>
      </c>
      <c r="V834" s="15">
        <f>IF(AND(U834=1,O834&lt;=Settings!$B$36),1,0)</f>
        <v>1</v>
      </c>
    </row>
    <row r="835" spans="1:22" x14ac:dyDescent="0.25">
      <c r="A835">
        <v>7</v>
      </c>
      <c r="B835">
        <v>110</v>
      </c>
      <c r="C835" s="13">
        <f>Arrivals!F835</f>
        <v>6631.4378350964334</v>
      </c>
      <c r="D835" s="13">
        <f>Arrivals!J835</f>
        <v>14.472505272543634</v>
      </c>
      <c r="E835" s="14">
        <f t="shared" si="171"/>
        <v>6492.0265875618006</v>
      </c>
      <c r="F835" s="14">
        <f t="shared" si="160"/>
        <v>6631.4378350964334</v>
      </c>
      <c r="G835" s="14">
        <f t="shared" si="161"/>
        <v>6645.9103403689769</v>
      </c>
      <c r="H835" s="13">
        <f>Arrivals!L835</f>
        <v>75</v>
      </c>
      <c r="I835" s="14">
        <f>H835*8/Settings!$B$28+Settings!$B$29</f>
        <v>6.02</v>
      </c>
      <c r="J835" s="14">
        <f t="shared" si="172"/>
        <v>6522.1400000000031</v>
      </c>
      <c r="K835" s="14">
        <f t="shared" si="162"/>
        <v>6645.9103403689769</v>
      </c>
      <c r="L835" s="14">
        <f>MOD(K835-Settings!$B$32,Settings!$B$33)</f>
        <v>165.9103403689769</v>
      </c>
      <c r="M835" s="14">
        <f>IF(L835&lt;Settings!$B$30,IF(Settings!$B$30-L835&gt;=I835,K835,K835+(Settings!$B$30-L835)+Settings!$B$31),K835+(Settings!$B$33-L835))</f>
        <v>6645.9103403689769</v>
      </c>
      <c r="N835" s="14">
        <f t="shared" si="163"/>
        <v>6651.9303403689773</v>
      </c>
      <c r="O835" s="14">
        <f t="shared" si="164"/>
        <v>20.492505272543895</v>
      </c>
      <c r="P835" s="14">
        <f t="shared" si="165"/>
        <v>0</v>
      </c>
      <c r="Q835" s="14">
        <f t="shared" si="166"/>
        <v>0</v>
      </c>
      <c r="R835" s="14">
        <f t="shared" si="167"/>
        <v>0</v>
      </c>
      <c r="S835" s="14">
        <f t="shared" si="168"/>
        <v>0</v>
      </c>
      <c r="T835" t="str">
        <f>IF(MOD(C835-Settings!$B$32,Settings!$B$33)&lt;Settings!$B$30,"Up","Down")</f>
        <v>Up</v>
      </c>
      <c r="U835" s="15">
        <f>IF(OR(I835&gt;Settings!$B$30,O835&gt;Settings!$B$37),0,1)</f>
        <v>1</v>
      </c>
      <c r="V835" s="15">
        <f>IF(AND(U835=1,O835&lt;=Settings!$B$36),1,0)</f>
        <v>1</v>
      </c>
    </row>
    <row r="836" spans="1:22" x14ac:dyDescent="0.25">
      <c r="A836">
        <v>7</v>
      </c>
      <c r="B836">
        <v>111</v>
      </c>
      <c r="C836" s="13">
        <f>Arrivals!F836</f>
        <v>6678.8303482564161</v>
      </c>
      <c r="D836" s="13">
        <f>Arrivals!J836</f>
        <v>4.6781454518312255</v>
      </c>
      <c r="E836" s="14">
        <f t="shared" si="171"/>
        <v>6645.9103403689769</v>
      </c>
      <c r="F836" s="14">
        <f t="shared" si="160"/>
        <v>6678.8303482564161</v>
      </c>
      <c r="G836" s="14">
        <f t="shared" si="161"/>
        <v>6683.5084937082474</v>
      </c>
      <c r="H836" s="13">
        <f>Arrivals!L836</f>
        <v>75</v>
      </c>
      <c r="I836" s="14">
        <f>H836*8/Settings!$B$28+Settings!$B$29</f>
        <v>6.02</v>
      </c>
      <c r="J836" s="14">
        <f t="shared" si="172"/>
        <v>6651.9303403689773</v>
      </c>
      <c r="K836" s="14">
        <f t="shared" si="162"/>
        <v>6683.5084937082474</v>
      </c>
      <c r="L836" s="14">
        <f>MOD(K836-Settings!$B$32,Settings!$B$33)</f>
        <v>203.50849370824744</v>
      </c>
      <c r="M836" s="14">
        <f>IF(L836&lt;Settings!$B$30,IF(Settings!$B$30-L836&gt;=I836,K836,K836+(Settings!$B$30-L836)+Settings!$B$31),K836+(Settings!$B$33-L836))</f>
        <v>6683.5084937082474</v>
      </c>
      <c r="N836" s="14">
        <f t="shared" si="163"/>
        <v>6689.5284937082479</v>
      </c>
      <c r="O836" s="14">
        <f t="shared" si="164"/>
        <v>10.698145451831806</v>
      </c>
      <c r="P836" s="14">
        <f t="shared" si="165"/>
        <v>0</v>
      </c>
      <c r="Q836" s="14">
        <f t="shared" si="166"/>
        <v>0</v>
      </c>
      <c r="R836" s="14">
        <f t="shared" si="167"/>
        <v>0</v>
      </c>
      <c r="S836" s="14">
        <f t="shared" si="168"/>
        <v>0</v>
      </c>
      <c r="T836" t="str">
        <f>IF(MOD(C836-Settings!$B$32,Settings!$B$33)&lt;Settings!$B$30,"Up","Down")</f>
        <v>Up</v>
      </c>
      <c r="U836" s="15">
        <f>IF(OR(I836&gt;Settings!$B$30,O836&gt;Settings!$B$37),0,1)</f>
        <v>1</v>
      </c>
      <c r="V836" s="15">
        <f>IF(AND(U836=1,O836&lt;=Settings!$B$36),1,0)</f>
        <v>1</v>
      </c>
    </row>
    <row r="837" spans="1:22" x14ac:dyDescent="0.25">
      <c r="A837">
        <v>7</v>
      </c>
      <c r="B837">
        <v>112</v>
      </c>
      <c r="C837" s="13">
        <f>Arrivals!F837</f>
        <v>6698.4297066004901</v>
      </c>
      <c r="D837" s="13">
        <f>Arrivals!J837</f>
        <v>35.104076144727088</v>
      </c>
      <c r="E837" s="14">
        <f t="shared" si="171"/>
        <v>6683.5084937082474</v>
      </c>
      <c r="F837" s="14">
        <f t="shared" si="160"/>
        <v>6698.4297066004901</v>
      </c>
      <c r="G837" s="14">
        <f t="shared" si="161"/>
        <v>6733.5337827452176</v>
      </c>
      <c r="H837" s="13">
        <f>Arrivals!L837</f>
        <v>75</v>
      </c>
      <c r="I837" s="14">
        <f>H837*8/Settings!$B$28+Settings!$B$29</f>
        <v>6.02</v>
      </c>
      <c r="J837" s="14">
        <f t="shared" si="172"/>
        <v>6689.5284937082479</v>
      </c>
      <c r="K837" s="14">
        <f t="shared" si="162"/>
        <v>6733.5337827452176</v>
      </c>
      <c r="L837" s="14">
        <f>MOD(K837-Settings!$B$32,Settings!$B$33)</f>
        <v>253.53378274521765</v>
      </c>
      <c r="M837" s="14">
        <f>IF(L837&lt;Settings!$B$30,IF(Settings!$B$30-L837&gt;=I837,K837,K837+(Settings!$B$30-L837)+Settings!$B$31),K837+(Settings!$B$33-L837))</f>
        <v>6733.5337827452176</v>
      </c>
      <c r="N837" s="14">
        <f t="shared" si="163"/>
        <v>6739.5537827452181</v>
      </c>
      <c r="O837" s="14">
        <f t="shared" si="164"/>
        <v>41.124076144727951</v>
      </c>
      <c r="P837" s="14">
        <f t="shared" si="165"/>
        <v>0</v>
      </c>
      <c r="Q837" s="14">
        <f t="shared" si="166"/>
        <v>0</v>
      </c>
      <c r="R837" s="14">
        <f t="shared" si="167"/>
        <v>0</v>
      </c>
      <c r="S837" s="14">
        <f t="shared" si="168"/>
        <v>0</v>
      </c>
      <c r="T837" t="str">
        <f>IF(MOD(C837-Settings!$B$32,Settings!$B$33)&lt;Settings!$B$30,"Up","Down")</f>
        <v>Up</v>
      </c>
      <c r="U837" s="15">
        <f>IF(OR(I837&gt;Settings!$B$30,O837&gt;Settings!$B$37),0,1)</f>
        <v>1</v>
      </c>
      <c r="V837" s="15">
        <f>IF(AND(U837=1,O837&lt;=Settings!$B$36),1,0)</f>
        <v>1</v>
      </c>
    </row>
    <row r="838" spans="1:22" x14ac:dyDescent="0.25">
      <c r="A838">
        <v>7</v>
      </c>
      <c r="B838">
        <v>113</v>
      </c>
      <c r="C838" s="13">
        <f>Arrivals!F838</f>
        <v>6749.8340374063418</v>
      </c>
      <c r="D838" s="13">
        <f>Arrivals!J838</f>
        <v>5.4276935533705242</v>
      </c>
      <c r="E838" s="14">
        <f t="shared" si="171"/>
        <v>6733.5337827452176</v>
      </c>
      <c r="F838" s="14">
        <f t="shared" ref="F838:F901" si="173">MAX(C838,E838)</f>
        <v>6749.8340374063418</v>
      </c>
      <c r="G838" s="14">
        <f t="shared" ref="G838:G901" si="174">F838+D838</f>
        <v>6755.2617309597126</v>
      </c>
      <c r="H838" s="13">
        <f>Arrivals!L838</f>
        <v>75</v>
      </c>
      <c r="I838" s="14">
        <f>H838*8/Settings!$B$28+Settings!$B$29</f>
        <v>6.02</v>
      </c>
      <c r="J838" s="14">
        <f t="shared" si="172"/>
        <v>6739.5537827452181</v>
      </c>
      <c r="K838" s="14">
        <f t="shared" ref="K838:K901" si="175">MAX(G838,J838)</f>
        <v>6755.2617309597126</v>
      </c>
      <c r="L838" s="14">
        <f>MOD(K838-Settings!$B$32,Settings!$B$33)</f>
        <v>275.26173095971262</v>
      </c>
      <c r="M838" s="14">
        <f>IF(L838&lt;Settings!$B$30,IF(Settings!$B$30-L838&gt;=I838,K838,K838+(Settings!$B$30-L838)+Settings!$B$31),K838+(Settings!$B$33-L838))</f>
        <v>6755.2617309597126</v>
      </c>
      <c r="N838" s="14">
        <f t="shared" ref="N838:N901" si="176">M838+I838</f>
        <v>6761.2817309597131</v>
      </c>
      <c r="O838" s="14">
        <f t="shared" ref="O838:O901" si="177">N838-C838</f>
        <v>11.447693553371209</v>
      </c>
      <c r="P838" s="14">
        <f t="shared" ref="P838:P901" si="178">F838-C838</f>
        <v>0</v>
      </c>
      <c r="Q838" s="14">
        <f t="shared" ref="Q838:Q901" si="179">K838-G838</f>
        <v>0</v>
      </c>
      <c r="R838" s="14">
        <f t="shared" ref="R838:R901" si="180">M838-K838</f>
        <v>0</v>
      </c>
      <c r="S838" s="14">
        <f t="shared" ref="S838:S901" si="181">P838+Q838+R838</f>
        <v>0</v>
      </c>
      <c r="T838" t="str">
        <f>IF(MOD(C838-Settings!$B$32,Settings!$B$33)&lt;Settings!$B$30,"Up","Down")</f>
        <v>Up</v>
      </c>
      <c r="U838" s="15">
        <f>IF(OR(I838&gt;Settings!$B$30,O838&gt;Settings!$B$37),0,1)</f>
        <v>1</v>
      </c>
      <c r="V838" s="15">
        <f>IF(AND(U838=1,O838&lt;=Settings!$B$36),1,0)</f>
        <v>1</v>
      </c>
    </row>
    <row r="839" spans="1:22" x14ac:dyDescent="0.25">
      <c r="A839">
        <v>7</v>
      </c>
      <c r="B839">
        <v>114</v>
      </c>
      <c r="C839" s="13">
        <f>Arrivals!F839</f>
        <v>6818.8453653738061</v>
      </c>
      <c r="D839" s="13">
        <f>Arrivals!J839</f>
        <v>1.0909875540170375</v>
      </c>
      <c r="E839" s="14">
        <f t="shared" si="171"/>
        <v>6755.2617309597126</v>
      </c>
      <c r="F839" s="14">
        <f t="shared" si="173"/>
        <v>6818.8453653738061</v>
      </c>
      <c r="G839" s="14">
        <f t="shared" si="174"/>
        <v>6819.9363529278235</v>
      </c>
      <c r="H839" s="13">
        <f>Arrivals!L839</f>
        <v>75</v>
      </c>
      <c r="I839" s="14">
        <f>H839*8/Settings!$B$28+Settings!$B$29</f>
        <v>6.02</v>
      </c>
      <c r="J839" s="14">
        <f t="shared" si="172"/>
        <v>6761.2817309597131</v>
      </c>
      <c r="K839" s="14">
        <f t="shared" si="175"/>
        <v>6819.9363529278235</v>
      </c>
      <c r="L839" s="14">
        <f>MOD(K839-Settings!$B$32,Settings!$B$33)</f>
        <v>339.93635292782346</v>
      </c>
      <c r="M839" s="14">
        <f>IF(L839&lt;Settings!$B$30,IF(Settings!$B$30-L839&gt;=I839,K839,K839+(Settings!$B$30-L839)+Settings!$B$31),K839+(Settings!$B$33-L839))</f>
        <v>6819.9363529278235</v>
      </c>
      <c r="N839" s="14">
        <f t="shared" si="176"/>
        <v>6825.9563529278239</v>
      </c>
      <c r="O839" s="14">
        <f t="shared" si="177"/>
        <v>7.1109875540178109</v>
      </c>
      <c r="P839" s="14">
        <f t="shared" si="178"/>
        <v>0</v>
      </c>
      <c r="Q839" s="14">
        <f t="shared" si="179"/>
        <v>0</v>
      </c>
      <c r="R839" s="14">
        <f t="shared" si="180"/>
        <v>0</v>
      </c>
      <c r="S839" s="14">
        <f t="shared" si="181"/>
        <v>0</v>
      </c>
      <c r="T839" t="str">
        <f>IF(MOD(C839-Settings!$B$32,Settings!$B$33)&lt;Settings!$B$30,"Up","Down")</f>
        <v>Up</v>
      </c>
      <c r="U839" s="15">
        <f>IF(OR(I839&gt;Settings!$B$30,O839&gt;Settings!$B$37),0,1)</f>
        <v>1</v>
      </c>
      <c r="V839" s="15">
        <f>IF(AND(U839=1,O839&lt;=Settings!$B$36),1,0)</f>
        <v>1</v>
      </c>
    </row>
    <row r="840" spans="1:22" x14ac:dyDescent="0.25">
      <c r="A840">
        <v>7</v>
      </c>
      <c r="B840">
        <v>115</v>
      </c>
      <c r="C840" s="13">
        <f>Arrivals!F840</f>
        <v>6839.4335815785735</v>
      </c>
      <c r="D840" s="13">
        <f>Arrivals!J840</f>
        <v>11.504290051806855</v>
      </c>
      <c r="E840" s="14">
        <f t="shared" si="171"/>
        <v>6819.9363529278235</v>
      </c>
      <c r="F840" s="14">
        <f t="shared" si="173"/>
        <v>6839.4335815785735</v>
      </c>
      <c r="G840" s="14">
        <f t="shared" si="174"/>
        <v>6850.93787163038</v>
      </c>
      <c r="H840" s="13">
        <f>Arrivals!L840</f>
        <v>75</v>
      </c>
      <c r="I840" s="14">
        <f>H840*8/Settings!$B$28+Settings!$B$29</f>
        <v>6.02</v>
      </c>
      <c r="J840" s="14">
        <f t="shared" si="172"/>
        <v>6825.9563529278239</v>
      </c>
      <c r="K840" s="14">
        <f t="shared" si="175"/>
        <v>6850.93787163038</v>
      </c>
      <c r="L840" s="14">
        <f>MOD(K840-Settings!$B$32,Settings!$B$33)</f>
        <v>370.93787163037996</v>
      </c>
      <c r="M840" s="14">
        <f>IF(L840&lt;Settings!$B$30,IF(Settings!$B$30-L840&gt;=I840,K840,K840+(Settings!$B$30-L840)+Settings!$B$31),K840+(Settings!$B$33-L840))</f>
        <v>6850.93787163038</v>
      </c>
      <c r="N840" s="14">
        <f t="shared" si="176"/>
        <v>6856.9578716303804</v>
      </c>
      <c r="O840" s="14">
        <f t="shared" si="177"/>
        <v>17.524290051806929</v>
      </c>
      <c r="P840" s="14">
        <f t="shared" si="178"/>
        <v>0</v>
      </c>
      <c r="Q840" s="14">
        <f t="shared" si="179"/>
        <v>0</v>
      </c>
      <c r="R840" s="14">
        <f t="shared" si="180"/>
        <v>0</v>
      </c>
      <c r="S840" s="14">
        <f t="shared" si="181"/>
        <v>0</v>
      </c>
      <c r="T840" t="str">
        <f>IF(MOD(C840-Settings!$B$32,Settings!$B$33)&lt;Settings!$B$30,"Up","Down")</f>
        <v>Up</v>
      </c>
      <c r="U840" s="15">
        <f>IF(OR(I840&gt;Settings!$B$30,O840&gt;Settings!$B$37),0,1)</f>
        <v>1</v>
      </c>
      <c r="V840" s="15">
        <f>IF(AND(U840=1,O840&lt;=Settings!$B$36),1,0)</f>
        <v>1</v>
      </c>
    </row>
    <row r="841" spans="1:22" x14ac:dyDescent="0.25">
      <c r="A841">
        <v>7</v>
      </c>
      <c r="B841">
        <v>116</v>
      </c>
      <c r="C841" s="13">
        <f>Arrivals!F841</f>
        <v>6921.1170244792038</v>
      </c>
      <c r="D841" s="13">
        <f>Arrivals!J841</f>
        <v>4.0916614355879464</v>
      </c>
      <c r="E841" s="14">
        <f t="shared" si="171"/>
        <v>6850.93787163038</v>
      </c>
      <c r="F841" s="14">
        <f t="shared" si="173"/>
        <v>6921.1170244792038</v>
      </c>
      <c r="G841" s="14">
        <f t="shared" si="174"/>
        <v>6925.2086859147921</v>
      </c>
      <c r="H841" s="13">
        <f>Arrivals!L841</f>
        <v>75</v>
      </c>
      <c r="I841" s="14">
        <f>H841*8/Settings!$B$28+Settings!$B$29</f>
        <v>6.02</v>
      </c>
      <c r="J841" s="14">
        <f t="shared" si="172"/>
        <v>6856.9578716303804</v>
      </c>
      <c r="K841" s="14">
        <f t="shared" si="175"/>
        <v>6925.2086859147921</v>
      </c>
      <c r="L841" s="14">
        <f>MOD(K841-Settings!$B$32,Settings!$B$33)</f>
        <v>445.20868591479211</v>
      </c>
      <c r="M841" s="14">
        <f>IF(L841&lt;Settings!$B$30,IF(Settings!$B$30-L841&gt;=I841,K841,K841+(Settings!$B$30-L841)+Settings!$B$31),K841+(Settings!$B$33-L841))</f>
        <v>6925.2086859147921</v>
      </c>
      <c r="N841" s="14">
        <f t="shared" si="176"/>
        <v>6931.2286859147925</v>
      </c>
      <c r="O841" s="14">
        <f t="shared" si="177"/>
        <v>10.111661435588758</v>
      </c>
      <c r="P841" s="14">
        <f t="shared" si="178"/>
        <v>0</v>
      </c>
      <c r="Q841" s="14">
        <f t="shared" si="179"/>
        <v>0</v>
      </c>
      <c r="R841" s="14">
        <f t="shared" si="180"/>
        <v>0</v>
      </c>
      <c r="S841" s="14">
        <f t="shared" si="181"/>
        <v>0</v>
      </c>
      <c r="T841" t="str">
        <f>IF(MOD(C841-Settings!$B$32,Settings!$B$33)&lt;Settings!$B$30,"Up","Down")</f>
        <v>Up</v>
      </c>
      <c r="U841" s="15">
        <f>IF(OR(I841&gt;Settings!$B$30,O841&gt;Settings!$B$37),0,1)</f>
        <v>1</v>
      </c>
      <c r="V841" s="15">
        <f>IF(AND(U841=1,O841&lt;=Settings!$B$36),1,0)</f>
        <v>1</v>
      </c>
    </row>
    <row r="842" spans="1:22" x14ac:dyDescent="0.25">
      <c r="A842">
        <v>7</v>
      </c>
      <c r="B842">
        <v>117</v>
      </c>
      <c r="C842" s="13">
        <f>Arrivals!F842</f>
        <v>6942.2845099270799</v>
      </c>
      <c r="D842" s="13">
        <f>Arrivals!J842</f>
        <v>27.131520668635055</v>
      </c>
      <c r="E842" s="14">
        <f t="shared" si="171"/>
        <v>6925.2086859147921</v>
      </c>
      <c r="F842" s="14">
        <f t="shared" si="173"/>
        <v>6942.2845099270799</v>
      </c>
      <c r="G842" s="14">
        <f t="shared" si="174"/>
        <v>6969.4160305957148</v>
      </c>
      <c r="H842" s="13">
        <f>Arrivals!L842</f>
        <v>75</v>
      </c>
      <c r="I842" s="14">
        <f>H842*8/Settings!$B$28+Settings!$B$29</f>
        <v>6.02</v>
      </c>
      <c r="J842" s="14">
        <f t="shared" si="172"/>
        <v>6931.2286859147925</v>
      </c>
      <c r="K842" s="14">
        <f t="shared" si="175"/>
        <v>6969.4160305957148</v>
      </c>
      <c r="L842" s="14">
        <f>MOD(K842-Settings!$B$32,Settings!$B$33)</f>
        <v>489.4160305957148</v>
      </c>
      <c r="M842" s="14">
        <f>IF(L842&lt;Settings!$B$30,IF(Settings!$B$30-L842&gt;=I842,K842,K842+(Settings!$B$30-L842)+Settings!$B$31),K842+(Settings!$B$33-L842))</f>
        <v>6969.4160305957148</v>
      </c>
      <c r="N842" s="14">
        <f t="shared" si="176"/>
        <v>6975.4360305957152</v>
      </c>
      <c r="O842" s="14">
        <f t="shared" si="177"/>
        <v>33.151520668635385</v>
      </c>
      <c r="P842" s="14">
        <f t="shared" si="178"/>
        <v>0</v>
      </c>
      <c r="Q842" s="14">
        <f t="shared" si="179"/>
        <v>0</v>
      </c>
      <c r="R842" s="14">
        <f t="shared" si="180"/>
        <v>0</v>
      </c>
      <c r="S842" s="14">
        <f t="shared" si="181"/>
        <v>0</v>
      </c>
      <c r="T842" t="str">
        <f>IF(MOD(C842-Settings!$B$32,Settings!$B$33)&lt;Settings!$B$30,"Up","Down")</f>
        <v>Up</v>
      </c>
      <c r="U842" s="15">
        <f>IF(OR(I842&gt;Settings!$B$30,O842&gt;Settings!$B$37),0,1)</f>
        <v>1</v>
      </c>
      <c r="V842" s="15">
        <f>IF(AND(U842=1,O842&lt;=Settings!$B$36),1,0)</f>
        <v>1</v>
      </c>
    </row>
    <row r="843" spans="1:22" x14ac:dyDescent="0.25">
      <c r="A843">
        <v>7</v>
      </c>
      <c r="B843">
        <v>118</v>
      </c>
      <c r="C843" s="13">
        <f>Arrivals!F843</f>
        <v>6965.5961542344985</v>
      </c>
      <c r="D843" s="13">
        <f>Arrivals!J843</f>
        <v>23.972861786241154</v>
      </c>
      <c r="E843" s="14">
        <f t="shared" si="171"/>
        <v>6969.4160305957148</v>
      </c>
      <c r="F843" s="14">
        <f t="shared" si="173"/>
        <v>6969.4160305957148</v>
      </c>
      <c r="G843" s="14">
        <f t="shared" si="174"/>
        <v>6993.3888923819559</v>
      </c>
      <c r="H843" s="13">
        <f>Arrivals!L843</f>
        <v>75</v>
      </c>
      <c r="I843" s="14">
        <f>H843*8/Settings!$B$28+Settings!$B$29</f>
        <v>6.02</v>
      </c>
      <c r="J843" s="14">
        <f t="shared" si="172"/>
        <v>6975.4360305957152</v>
      </c>
      <c r="K843" s="14">
        <f t="shared" si="175"/>
        <v>6993.3888923819559</v>
      </c>
      <c r="L843" s="14">
        <f>MOD(K843-Settings!$B$32,Settings!$B$33)</f>
        <v>513.38889238195588</v>
      </c>
      <c r="M843" s="14">
        <f>IF(L843&lt;Settings!$B$30,IF(Settings!$B$30-L843&gt;=I843,K843,K843+(Settings!$B$30-L843)+Settings!$B$31),K843+(Settings!$B$33-L843))</f>
        <v>6993.3888923819559</v>
      </c>
      <c r="N843" s="14">
        <f t="shared" si="176"/>
        <v>6999.4088923819563</v>
      </c>
      <c r="O843" s="14">
        <f t="shared" si="177"/>
        <v>33.812738147457821</v>
      </c>
      <c r="P843" s="14">
        <f t="shared" si="178"/>
        <v>3.819876361216302</v>
      </c>
      <c r="Q843" s="14">
        <f t="shared" si="179"/>
        <v>0</v>
      </c>
      <c r="R843" s="14">
        <f t="shared" si="180"/>
        <v>0</v>
      </c>
      <c r="S843" s="14">
        <f t="shared" si="181"/>
        <v>3.819876361216302</v>
      </c>
      <c r="T843" t="str">
        <f>IF(MOD(C843-Settings!$B$32,Settings!$B$33)&lt;Settings!$B$30,"Up","Down")</f>
        <v>Up</v>
      </c>
      <c r="U843" s="15">
        <f>IF(OR(I843&gt;Settings!$B$30,O843&gt;Settings!$B$37),0,1)</f>
        <v>1</v>
      </c>
      <c r="V843" s="15">
        <f>IF(AND(U843=1,O843&lt;=Settings!$B$36),1,0)</f>
        <v>1</v>
      </c>
    </row>
    <row r="844" spans="1:22" x14ac:dyDescent="0.25">
      <c r="A844">
        <v>7</v>
      </c>
      <c r="B844">
        <v>119</v>
      </c>
      <c r="C844" s="13">
        <f>Arrivals!F844</f>
        <v>7130.2242861100149</v>
      </c>
      <c r="D844" s="13">
        <f>Arrivals!J844</f>
        <v>3.7776829888128827</v>
      </c>
      <c r="E844" s="14">
        <f t="shared" si="171"/>
        <v>6993.3888923819559</v>
      </c>
      <c r="F844" s="14">
        <f t="shared" si="173"/>
        <v>7130.2242861100149</v>
      </c>
      <c r="G844" s="14">
        <f t="shared" si="174"/>
        <v>7134.0019690988274</v>
      </c>
      <c r="H844" s="13">
        <f>Arrivals!L844</f>
        <v>75</v>
      </c>
      <c r="I844" s="14">
        <f>H844*8/Settings!$B$28+Settings!$B$29</f>
        <v>6.02</v>
      </c>
      <c r="J844" s="14">
        <f t="shared" si="172"/>
        <v>6999.4088923819563</v>
      </c>
      <c r="K844" s="14">
        <f t="shared" si="175"/>
        <v>7134.0019690988274</v>
      </c>
      <c r="L844" s="14">
        <f>MOD(K844-Settings!$B$32,Settings!$B$33)</f>
        <v>654.00196909882743</v>
      </c>
      <c r="M844" s="14">
        <f>IF(L844&lt;Settings!$B$30,IF(Settings!$B$30-L844&gt;=I844,K844,K844+(Settings!$B$30-L844)+Settings!$B$31),K844+(Settings!$B$33-L844))</f>
        <v>7200</v>
      </c>
      <c r="N844" s="14">
        <f t="shared" si="176"/>
        <v>7206.02</v>
      </c>
      <c r="O844" s="14">
        <f t="shared" si="177"/>
        <v>75.795713889985564</v>
      </c>
      <c r="P844" s="14">
        <f t="shared" si="178"/>
        <v>0</v>
      </c>
      <c r="Q844" s="14">
        <f t="shared" si="179"/>
        <v>0</v>
      </c>
      <c r="R844" s="14">
        <f t="shared" si="180"/>
        <v>65.998030901172569</v>
      </c>
      <c r="S844" s="14">
        <f t="shared" si="181"/>
        <v>65.998030901172569</v>
      </c>
      <c r="T844" t="str">
        <f>IF(MOD(C844-Settings!$B$32,Settings!$B$33)&lt;Settings!$B$30,"Up","Down")</f>
        <v>Down</v>
      </c>
      <c r="U844" s="15">
        <f>IF(OR(I844&gt;Settings!$B$30,O844&gt;Settings!$B$37),0,1)</f>
        <v>1</v>
      </c>
      <c r="V844" s="15">
        <f>IF(AND(U844=1,O844&lt;=Settings!$B$36),1,0)</f>
        <v>1</v>
      </c>
    </row>
    <row r="845" spans="1:22" x14ac:dyDescent="0.25">
      <c r="A845">
        <v>7</v>
      </c>
      <c r="B845">
        <v>120</v>
      </c>
      <c r="C845" s="13">
        <f>Arrivals!F845</f>
        <v>7259.7952336137296</v>
      </c>
      <c r="D845" s="13">
        <f>Arrivals!J845</f>
        <v>0.86922971671188143</v>
      </c>
      <c r="E845" s="14">
        <f t="shared" si="171"/>
        <v>7134.0019690988274</v>
      </c>
      <c r="F845" s="14">
        <f t="shared" si="173"/>
        <v>7259.7952336137296</v>
      </c>
      <c r="G845" s="14">
        <f t="shared" si="174"/>
        <v>7260.6644633304413</v>
      </c>
      <c r="H845" s="13">
        <f>Arrivals!L845</f>
        <v>75</v>
      </c>
      <c r="I845" s="14">
        <f>H845*8/Settings!$B$28+Settings!$B$29</f>
        <v>6.02</v>
      </c>
      <c r="J845" s="14">
        <f t="shared" si="172"/>
        <v>7206.02</v>
      </c>
      <c r="K845" s="14">
        <f t="shared" si="175"/>
        <v>7260.6644633304413</v>
      </c>
      <c r="L845" s="14">
        <f>MOD(K845-Settings!$B$32,Settings!$B$33)</f>
        <v>60.664463330441322</v>
      </c>
      <c r="M845" s="14">
        <f>IF(L845&lt;Settings!$B$30,IF(Settings!$B$30-L845&gt;=I845,K845,K845+(Settings!$B$30-L845)+Settings!$B$31),K845+(Settings!$B$33-L845))</f>
        <v>7260.6644633304413</v>
      </c>
      <c r="N845" s="14">
        <f t="shared" si="176"/>
        <v>7266.6844633304418</v>
      </c>
      <c r="O845" s="14">
        <f t="shared" si="177"/>
        <v>6.8892297167121797</v>
      </c>
      <c r="P845" s="14">
        <f t="shared" si="178"/>
        <v>0</v>
      </c>
      <c r="Q845" s="14">
        <f t="shared" si="179"/>
        <v>0</v>
      </c>
      <c r="R845" s="14">
        <f t="shared" si="180"/>
        <v>0</v>
      </c>
      <c r="S845" s="14">
        <f t="shared" si="181"/>
        <v>0</v>
      </c>
      <c r="T845" t="str">
        <f>IF(MOD(C845-Settings!$B$32,Settings!$B$33)&lt;Settings!$B$30,"Up","Down")</f>
        <v>Up</v>
      </c>
      <c r="U845" s="15">
        <f>IF(OR(I845&gt;Settings!$B$30,O845&gt;Settings!$B$37),0,1)</f>
        <v>1</v>
      </c>
      <c r="V845" s="15">
        <f>IF(AND(U845=1,O845&lt;=Settings!$B$36),1,0)</f>
        <v>1</v>
      </c>
    </row>
    <row r="846" spans="1:22" x14ac:dyDescent="0.25">
      <c r="A846">
        <v>8</v>
      </c>
      <c r="B846">
        <v>1</v>
      </c>
      <c r="C846" s="13">
        <f>Arrivals!F846</f>
        <v>110.24528347081718</v>
      </c>
      <c r="D846" s="13">
        <f>Arrivals!J846</f>
        <v>8.615497499845107</v>
      </c>
      <c r="E846" s="14">
        <v>0</v>
      </c>
      <c r="F846" s="14">
        <f t="shared" si="173"/>
        <v>110.24528347081718</v>
      </c>
      <c r="G846" s="14">
        <f t="shared" si="174"/>
        <v>118.86078097066229</v>
      </c>
      <c r="H846" s="13">
        <f>Arrivals!L846</f>
        <v>75</v>
      </c>
      <c r="I846" s="14">
        <f>H846*8/Settings!$B$28+Settings!$B$29</f>
        <v>6.02</v>
      </c>
      <c r="J846" s="14">
        <v>0</v>
      </c>
      <c r="K846" s="14">
        <f t="shared" si="175"/>
        <v>118.86078097066229</v>
      </c>
      <c r="L846" s="14">
        <f>MOD(K846-Settings!$B$32,Settings!$B$33)</f>
        <v>118.86078097066229</v>
      </c>
      <c r="M846" s="14">
        <f>IF(L846&lt;Settings!$B$30,IF(Settings!$B$30-L846&gt;=I846,K846,K846+(Settings!$B$30-L846)+Settings!$B$31),K846+(Settings!$B$33-L846))</f>
        <v>118.86078097066229</v>
      </c>
      <c r="N846" s="14">
        <f t="shared" si="176"/>
        <v>124.88078097066229</v>
      </c>
      <c r="O846" s="14">
        <f t="shared" si="177"/>
        <v>14.635497499845101</v>
      </c>
      <c r="P846" s="14">
        <f t="shared" si="178"/>
        <v>0</v>
      </c>
      <c r="Q846" s="14">
        <f t="shared" si="179"/>
        <v>0</v>
      </c>
      <c r="R846" s="14">
        <f t="shared" si="180"/>
        <v>0</v>
      </c>
      <c r="S846" s="14">
        <f t="shared" si="181"/>
        <v>0</v>
      </c>
      <c r="T846" t="str">
        <f>IF(MOD(C846-Settings!$B$32,Settings!$B$33)&lt;Settings!$B$30,"Up","Down")</f>
        <v>Up</v>
      </c>
      <c r="U846" s="15">
        <f>IF(OR(I846&gt;Settings!$B$30,O846&gt;Settings!$B$37),0,1)</f>
        <v>1</v>
      </c>
      <c r="V846" s="15">
        <f>IF(AND(U846=1,O846&lt;=Settings!$B$36),1,0)</f>
        <v>1</v>
      </c>
    </row>
    <row r="847" spans="1:22" x14ac:dyDescent="0.25">
      <c r="A847">
        <v>8</v>
      </c>
      <c r="B847">
        <v>2</v>
      </c>
      <c r="C847" s="13">
        <f>Arrivals!F847</f>
        <v>229.81919993880291</v>
      </c>
      <c r="D847" s="13">
        <f>Arrivals!J847</f>
        <v>6.8194470443368154</v>
      </c>
      <c r="E847" s="14">
        <f t="shared" ref="E847:E878" si="182">G846</f>
        <v>118.86078097066229</v>
      </c>
      <c r="F847" s="14">
        <f t="shared" si="173"/>
        <v>229.81919993880291</v>
      </c>
      <c r="G847" s="14">
        <f t="shared" si="174"/>
        <v>236.63864698313972</v>
      </c>
      <c r="H847" s="13">
        <f>Arrivals!L847</f>
        <v>75</v>
      </c>
      <c r="I847" s="14">
        <f>H847*8/Settings!$B$28+Settings!$B$29</f>
        <v>6.02</v>
      </c>
      <c r="J847" s="14">
        <f t="shared" ref="J847:J878" si="183">N846</f>
        <v>124.88078097066229</v>
      </c>
      <c r="K847" s="14">
        <f t="shared" si="175"/>
        <v>236.63864698313972</v>
      </c>
      <c r="L847" s="14">
        <f>MOD(K847-Settings!$B$32,Settings!$B$33)</f>
        <v>236.63864698313972</v>
      </c>
      <c r="M847" s="14">
        <f>IF(L847&lt;Settings!$B$30,IF(Settings!$B$30-L847&gt;=I847,K847,K847+(Settings!$B$30-L847)+Settings!$B$31),K847+(Settings!$B$33-L847))</f>
        <v>236.63864698313972</v>
      </c>
      <c r="N847" s="14">
        <f t="shared" si="176"/>
        <v>242.65864698313973</v>
      </c>
      <c r="O847" s="14">
        <f t="shared" si="177"/>
        <v>12.839447044336822</v>
      </c>
      <c r="P847" s="14">
        <f t="shared" si="178"/>
        <v>0</v>
      </c>
      <c r="Q847" s="14">
        <f t="shared" si="179"/>
        <v>0</v>
      </c>
      <c r="R847" s="14">
        <f t="shared" si="180"/>
        <v>0</v>
      </c>
      <c r="S847" s="14">
        <f t="shared" si="181"/>
        <v>0</v>
      </c>
      <c r="T847" t="str">
        <f>IF(MOD(C847-Settings!$B$32,Settings!$B$33)&lt;Settings!$B$30,"Up","Down")</f>
        <v>Up</v>
      </c>
      <c r="U847" s="15">
        <f>IF(OR(I847&gt;Settings!$B$30,O847&gt;Settings!$B$37),0,1)</f>
        <v>1</v>
      </c>
      <c r="V847" s="15">
        <f>IF(AND(U847=1,O847&lt;=Settings!$B$36),1,0)</f>
        <v>1</v>
      </c>
    </row>
    <row r="848" spans="1:22" x14ac:dyDescent="0.25">
      <c r="A848">
        <v>8</v>
      </c>
      <c r="B848">
        <v>3</v>
      </c>
      <c r="C848" s="13">
        <f>Arrivals!F848</f>
        <v>243.94127349523615</v>
      </c>
      <c r="D848" s="13">
        <f>Arrivals!J848</f>
        <v>30.416549034260985</v>
      </c>
      <c r="E848" s="14">
        <f t="shared" si="182"/>
        <v>236.63864698313972</v>
      </c>
      <c r="F848" s="14">
        <f t="shared" si="173"/>
        <v>243.94127349523615</v>
      </c>
      <c r="G848" s="14">
        <f t="shared" si="174"/>
        <v>274.35782252949713</v>
      </c>
      <c r="H848" s="13">
        <f>Arrivals!L848</f>
        <v>75</v>
      </c>
      <c r="I848" s="14">
        <f>H848*8/Settings!$B$28+Settings!$B$29</f>
        <v>6.02</v>
      </c>
      <c r="J848" s="14">
        <f t="shared" si="183"/>
        <v>242.65864698313973</v>
      </c>
      <c r="K848" s="14">
        <f t="shared" si="175"/>
        <v>274.35782252949713</v>
      </c>
      <c r="L848" s="14">
        <f>MOD(K848-Settings!$B$32,Settings!$B$33)</f>
        <v>274.35782252949713</v>
      </c>
      <c r="M848" s="14">
        <f>IF(L848&lt;Settings!$B$30,IF(Settings!$B$30-L848&gt;=I848,K848,K848+(Settings!$B$30-L848)+Settings!$B$31),K848+(Settings!$B$33-L848))</f>
        <v>274.35782252949713</v>
      </c>
      <c r="N848" s="14">
        <f t="shared" si="176"/>
        <v>280.37782252949711</v>
      </c>
      <c r="O848" s="14">
        <f t="shared" si="177"/>
        <v>36.436549034260963</v>
      </c>
      <c r="P848" s="14">
        <f t="shared" si="178"/>
        <v>0</v>
      </c>
      <c r="Q848" s="14">
        <f t="shared" si="179"/>
        <v>0</v>
      </c>
      <c r="R848" s="14">
        <f t="shared" si="180"/>
        <v>0</v>
      </c>
      <c r="S848" s="14">
        <f t="shared" si="181"/>
        <v>0</v>
      </c>
      <c r="T848" t="str">
        <f>IF(MOD(C848-Settings!$B$32,Settings!$B$33)&lt;Settings!$B$30,"Up","Down")</f>
        <v>Up</v>
      </c>
      <c r="U848" s="15">
        <f>IF(OR(I848&gt;Settings!$B$30,O848&gt;Settings!$B$37),0,1)</f>
        <v>1</v>
      </c>
      <c r="V848" s="15">
        <f>IF(AND(U848=1,O848&lt;=Settings!$B$36),1,0)</f>
        <v>1</v>
      </c>
    </row>
    <row r="849" spans="1:22" x14ac:dyDescent="0.25">
      <c r="A849">
        <v>8</v>
      </c>
      <c r="B849">
        <v>4</v>
      </c>
      <c r="C849" s="13">
        <f>Arrivals!F849</f>
        <v>330.33969736623044</v>
      </c>
      <c r="D849" s="13">
        <f>Arrivals!J849</f>
        <v>7.5087427019038362</v>
      </c>
      <c r="E849" s="14">
        <f t="shared" si="182"/>
        <v>274.35782252949713</v>
      </c>
      <c r="F849" s="14">
        <f t="shared" si="173"/>
        <v>330.33969736623044</v>
      </c>
      <c r="G849" s="14">
        <f t="shared" si="174"/>
        <v>337.84844006813427</v>
      </c>
      <c r="H849" s="13">
        <f>Arrivals!L849</f>
        <v>75</v>
      </c>
      <c r="I849" s="14">
        <f>H849*8/Settings!$B$28+Settings!$B$29</f>
        <v>6.02</v>
      </c>
      <c r="J849" s="14">
        <f t="shared" si="183"/>
        <v>280.37782252949711</v>
      </c>
      <c r="K849" s="14">
        <f t="shared" si="175"/>
        <v>337.84844006813427</v>
      </c>
      <c r="L849" s="14">
        <f>MOD(K849-Settings!$B$32,Settings!$B$33)</f>
        <v>337.84844006813427</v>
      </c>
      <c r="M849" s="14">
        <f>IF(L849&lt;Settings!$B$30,IF(Settings!$B$30-L849&gt;=I849,K849,K849+(Settings!$B$30-L849)+Settings!$B$31),K849+(Settings!$B$33-L849))</f>
        <v>337.84844006813427</v>
      </c>
      <c r="N849" s="14">
        <f t="shared" si="176"/>
        <v>343.86844006813425</v>
      </c>
      <c r="O849" s="14">
        <f t="shared" si="177"/>
        <v>13.528742701903809</v>
      </c>
      <c r="P849" s="14">
        <f t="shared" si="178"/>
        <v>0</v>
      </c>
      <c r="Q849" s="14">
        <f t="shared" si="179"/>
        <v>0</v>
      </c>
      <c r="R849" s="14">
        <f t="shared" si="180"/>
        <v>0</v>
      </c>
      <c r="S849" s="14">
        <f t="shared" si="181"/>
        <v>0</v>
      </c>
      <c r="T849" t="str">
        <f>IF(MOD(C849-Settings!$B$32,Settings!$B$33)&lt;Settings!$B$30,"Up","Down")</f>
        <v>Up</v>
      </c>
      <c r="U849" s="15">
        <f>IF(OR(I849&gt;Settings!$B$30,O849&gt;Settings!$B$37),0,1)</f>
        <v>1</v>
      </c>
      <c r="V849" s="15">
        <f>IF(AND(U849=1,O849&lt;=Settings!$B$36),1,0)</f>
        <v>1</v>
      </c>
    </row>
    <row r="850" spans="1:22" x14ac:dyDescent="0.25">
      <c r="A850">
        <v>8</v>
      </c>
      <c r="B850">
        <v>5</v>
      </c>
      <c r="C850" s="13">
        <f>Arrivals!F850</f>
        <v>444.38924771848605</v>
      </c>
      <c r="D850" s="13">
        <f>Arrivals!J850</f>
        <v>6.3927090098521084</v>
      </c>
      <c r="E850" s="14">
        <f t="shared" si="182"/>
        <v>337.84844006813427</v>
      </c>
      <c r="F850" s="14">
        <f t="shared" si="173"/>
        <v>444.38924771848605</v>
      </c>
      <c r="G850" s="14">
        <f t="shared" si="174"/>
        <v>450.78195672833817</v>
      </c>
      <c r="H850" s="13">
        <f>Arrivals!L850</f>
        <v>75</v>
      </c>
      <c r="I850" s="14">
        <f>H850*8/Settings!$B$28+Settings!$B$29</f>
        <v>6.02</v>
      </c>
      <c r="J850" s="14">
        <f t="shared" si="183"/>
        <v>343.86844006813425</v>
      </c>
      <c r="K850" s="14">
        <f t="shared" si="175"/>
        <v>450.78195672833817</v>
      </c>
      <c r="L850" s="14">
        <f>MOD(K850-Settings!$B$32,Settings!$B$33)</f>
        <v>450.78195672833817</v>
      </c>
      <c r="M850" s="14">
        <f>IF(L850&lt;Settings!$B$30,IF(Settings!$B$30-L850&gt;=I850,K850,K850+(Settings!$B$30-L850)+Settings!$B$31),K850+(Settings!$B$33-L850))</f>
        <v>450.78195672833817</v>
      </c>
      <c r="N850" s="14">
        <f t="shared" si="176"/>
        <v>456.80195672833815</v>
      </c>
      <c r="O850" s="14">
        <f t="shared" si="177"/>
        <v>12.412709009852108</v>
      </c>
      <c r="P850" s="14">
        <f t="shared" si="178"/>
        <v>0</v>
      </c>
      <c r="Q850" s="14">
        <f t="shared" si="179"/>
        <v>0</v>
      </c>
      <c r="R850" s="14">
        <f t="shared" si="180"/>
        <v>0</v>
      </c>
      <c r="S850" s="14">
        <f t="shared" si="181"/>
        <v>0</v>
      </c>
      <c r="T850" t="str">
        <f>IF(MOD(C850-Settings!$B$32,Settings!$B$33)&lt;Settings!$B$30,"Up","Down")</f>
        <v>Up</v>
      </c>
      <c r="U850" s="15">
        <f>IF(OR(I850&gt;Settings!$B$30,O850&gt;Settings!$B$37),0,1)</f>
        <v>1</v>
      </c>
      <c r="V850" s="15">
        <f>IF(AND(U850=1,O850&lt;=Settings!$B$36),1,0)</f>
        <v>1</v>
      </c>
    </row>
    <row r="851" spans="1:22" x14ac:dyDescent="0.25">
      <c r="A851">
        <v>8</v>
      </c>
      <c r="B851">
        <v>6</v>
      </c>
      <c r="C851" s="13">
        <f>Arrivals!F851</f>
        <v>463.71358170659465</v>
      </c>
      <c r="D851" s="13">
        <f>Arrivals!J851</f>
        <v>3.3652818559507063</v>
      </c>
      <c r="E851" s="14">
        <f t="shared" si="182"/>
        <v>450.78195672833817</v>
      </c>
      <c r="F851" s="14">
        <f t="shared" si="173"/>
        <v>463.71358170659465</v>
      </c>
      <c r="G851" s="14">
        <f t="shared" si="174"/>
        <v>467.07886356254534</v>
      </c>
      <c r="H851" s="13">
        <f>Arrivals!L851</f>
        <v>75</v>
      </c>
      <c r="I851" s="14">
        <f>H851*8/Settings!$B$28+Settings!$B$29</f>
        <v>6.02</v>
      </c>
      <c r="J851" s="14">
        <f t="shared" si="183"/>
        <v>456.80195672833815</v>
      </c>
      <c r="K851" s="14">
        <f t="shared" si="175"/>
        <v>467.07886356254534</v>
      </c>
      <c r="L851" s="14">
        <f>MOD(K851-Settings!$B$32,Settings!$B$33)</f>
        <v>467.07886356254534</v>
      </c>
      <c r="M851" s="14">
        <f>IF(L851&lt;Settings!$B$30,IF(Settings!$B$30-L851&gt;=I851,K851,K851+(Settings!$B$30-L851)+Settings!$B$31),K851+(Settings!$B$33-L851))</f>
        <v>467.07886356254534</v>
      </c>
      <c r="N851" s="14">
        <f t="shared" si="176"/>
        <v>473.09886356254532</v>
      </c>
      <c r="O851" s="14">
        <f t="shared" si="177"/>
        <v>9.3852818559506659</v>
      </c>
      <c r="P851" s="14">
        <f t="shared" si="178"/>
        <v>0</v>
      </c>
      <c r="Q851" s="14">
        <f t="shared" si="179"/>
        <v>0</v>
      </c>
      <c r="R851" s="14">
        <f t="shared" si="180"/>
        <v>0</v>
      </c>
      <c r="S851" s="14">
        <f t="shared" si="181"/>
        <v>0</v>
      </c>
      <c r="T851" t="str">
        <f>IF(MOD(C851-Settings!$B$32,Settings!$B$33)&lt;Settings!$B$30,"Up","Down")</f>
        <v>Up</v>
      </c>
      <c r="U851" s="15">
        <f>IF(OR(I851&gt;Settings!$B$30,O851&gt;Settings!$B$37),0,1)</f>
        <v>1</v>
      </c>
      <c r="V851" s="15">
        <f>IF(AND(U851=1,O851&lt;=Settings!$B$36),1,0)</f>
        <v>1</v>
      </c>
    </row>
    <row r="852" spans="1:22" x14ac:dyDescent="0.25">
      <c r="A852">
        <v>8</v>
      </c>
      <c r="B852">
        <v>7</v>
      </c>
      <c r="C852" s="13">
        <f>Arrivals!F852</f>
        <v>589.58610181257188</v>
      </c>
      <c r="D852" s="13">
        <f>Arrivals!J852</f>
        <v>1.7053023001147294</v>
      </c>
      <c r="E852" s="14">
        <f t="shared" si="182"/>
        <v>467.07886356254534</v>
      </c>
      <c r="F852" s="14">
        <f t="shared" si="173"/>
        <v>589.58610181257188</v>
      </c>
      <c r="G852" s="14">
        <f t="shared" si="174"/>
        <v>591.29140411268656</v>
      </c>
      <c r="H852" s="13">
        <f>Arrivals!L852</f>
        <v>75</v>
      </c>
      <c r="I852" s="14">
        <f>H852*8/Settings!$B$28+Settings!$B$29</f>
        <v>6.02</v>
      </c>
      <c r="J852" s="14">
        <f t="shared" si="183"/>
        <v>473.09886356254532</v>
      </c>
      <c r="K852" s="14">
        <f t="shared" si="175"/>
        <v>591.29140411268656</v>
      </c>
      <c r="L852" s="14">
        <f>MOD(K852-Settings!$B$32,Settings!$B$33)</f>
        <v>591.29140411268656</v>
      </c>
      <c r="M852" s="14">
        <f>IF(L852&lt;Settings!$B$30,IF(Settings!$B$30-L852&gt;=I852,K852,K852+(Settings!$B$30-L852)+Settings!$B$31),K852+(Settings!$B$33-L852))</f>
        <v>591.29140411268656</v>
      </c>
      <c r="N852" s="14">
        <f t="shared" si="176"/>
        <v>597.31140411268655</v>
      </c>
      <c r="O852" s="14">
        <f t="shared" si="177"/>
        <v>7.725302300114663</v>
      </c>
      <c r="P852" s="14">
        <f t="shared" si="178"/>
        <v>0</v>
      </c>
      <c r="Q852" s="14">
        <f t="shared" si="179"/>
        <v>0</v>
      </c>
      <c r="R852" s="14">
        <f t="shared" si="180"/>
        <v>0</v>
      </c>
      <c r="S852" s="14">
        <f t="shared" si="181"/>
        <v>0</v>
      </c>
      <c r="T852" t="str">
        <f>IF(MOD(C852-Settings!$B$32,Settings!$B$33)&lt;Settings!$B$30,"Up","Down")</f>
        <v>Up</v>
      </c>
      <c r="U852" s="15">
        <f>IF(OR(I852&gt;Settings!$B$30,O852&gt;Settings!$B$37),0,1)</f>
        <v>1</v>
      </c>
      <c r="V852" s="15">
        <f>IF(AND(U852=1,O852&lt;=Settings!$B$36),1,0)</f>
        <v>1</v>
      </c>
    </row>
    <row r="853" spans="1:22" x14ac:dyDescent="0.25">
      <c r="A853">
        <v>8</v>
      </c>
      <c r="B853">
        <v>8</v>
      </c>
      <c r="C853" s="13">
        <f>Arrivals!F853</f>
        <v>630.85601938315676</v>
      </c>
      <c r="D853" s="13">
        <f>Arrivals!J853</f>
        <v>7.6634545313002933</v>
      </c>
      <c r="E853" s="14">
        <f t="shared" si="182"/>
        <v>591.29140411268656</v>
      </c>
      <c r="F853" s="14">
        <f t="shared" si="173"/>
        <v>630.85601938315676</v>
      </c>
      <c r="G853" s="14">
        <f t="shared" si="174"/>
        <v>638.51947391445708</v>
      </c>
      <c r="H853" s="13">
        <f>Arrivals!L853</f>
        <v>75</v>
      </c>
      <c r="I853" s="14">
        <f>H853*8/Settings!$B$28+Settings!$B$29</f>
        <v>6.02</v>
      </c>
      <c r="J853" s="14">
        <f t="shared" si="183"/>
        <v>597.31140411268655</v>
      </c>
      <c r="K853" s="14">
        <f t="shared" si="175"/>
        <v>638.51947391445708</v>
      </c>
      <c r="L853" s="14">
        <f>MOD(K853-Settings!$B$32,Settings!$B$33)</f>
        <v>638.51947391445708</v>
      </c>
      <c r="M853" s="14">
        <f>IF(L853&lt;Settings!$B$30,IF(Settings!$B$30-L853&gt;=I853,K853,K853+(Settings!$B$30-L853)+Settings!$B$31),K853+(Settings!$B$33-L853))</f>
        <v>720</v>
      </c>
      <c r="N853" s="14">
        <f t="shared" si="176"/>
        <v>726.02</v>
      </c>
      <c r="O853" s="14">
        <f t="shared" si="177"/>
        <v>95.163980616843219</v>
      </c>
      <c r="P853" s="14">
        <f t="shared" si="178"/>
        <v>0</v>
      </c>
      <c r="Q853" s="14">
        <f t="shared" si="179"/>
        <v>0</v>
      </c>
      <c r="R853" s="14">
        <f t="shared" si="180"/>
        <v>81.48052608554292</v>
      </c>
      <c r="S853" s="14">
        <f t="shared" si="181"/>
        <v>81.48052608554292</v>
      </c>
      <c r="T853" t="str">
        <f>IF(MOD(C853-Settings!$B$32,Settings!$B$33)&lt;Settings!$B$30,"Up","Down")</f>
        <v>Down</v>
      </c>
      <c r="U853" s="15">
        <f>IF(OR(I853&gt;Settings!$B$30,O853&gt;Settings!$B$37),0,1)</f>
        <v>1</v>
      </c>
      <c r="V853" s="15">
        <f>IF(AND(U853=1,O853&lt;=Settings!$B$36),1,0)</f>
        <v>1</v>
      </c>
    </row>
    <row r="854" spans="1:22" x14ac:dyDescent="0.25">
      <c r="A854">
        <v>8</v>
      </c>
      <c r="B854">
        <v>9</v>
      </c>
      <c r="C854" s="13">
        <f>Arrivals!F854</f>
        <v>706.09272276262743</v>
      </c>
      <c r="D854" s="13">
        <f>Arrivals!J854</f>
        <v>10.091189930404585</v>
      </c>
      <c r="E854" s="14">
        <f t="shared" si="182"/>
        <v>638.51947391445708</v>
      </c>
      <c r="F854" s="14">
        <f t="shared" si="173"/>
        <v>706.09272276262743</v>
      </c>
      <c r="G854" s="14">
        <f t="shared" si="174"/>
        <v>716.18391269303197</v>
      </c>
      <c r="H854" s="13">
        <f>Arrivals!L854</f>
        <v>75</v>
      </c>
      <c r="I854" s="14">
        <f>H854*8/Settings!$B$28+Settings!$B$29</f>
        <v>6.02</v>
      </c>
      <c r="J854" s="14">
        <f t="shared" si="183"/>
        <v>726.02</v>
      </c>
      <c r="K854" s="14">
        <f t="shared" si="175"/>
        <v>726.02</v>
      </c>
      <c r="L854" s="14">
        <f>MOD(K854-Settings!$B$32,Settings!$B$33)</f>
        <v>6.0199999999999818</v>
      </c>
      <c r="M854" s="14">
        <f>IF(L854&lt;Settings!$B$30,IF(Settings!$B$30-L854&gt;=I854,K854,K854+(Settings!$B$30-L854)+Settings!$B$31),K854+(Settings!$B$33-L854))</f>
        <v>726.02</v>
      </c>
      <c r="N854" s="14">
        <f t="shared" si="176"/>
        <v>732.04</v>
      </c>
      <c r="O854" s="14">
        <f t="shared" si="177"/>
        <v>25.947277237372532</v>
      </c>
      <c r="P854" s="14">
        <f t="shared" si="178"/>
        <v>0</v>
      </c>
      <c r="Q854" s="14">
        <f t="shared" si="179"/>
        <v>9.836087306968011</v>
      </c>
      <c r="R854" s="14">
        <f t="shared" si="180"/>
        <v>0</v>
      </c>
      <c r="S854" s="14">
        <f t="shared" si="181"/>
        <v>9.836087306968011</v>
      </c>
      <c r="T854" t="str">
        <f>IF(MOD(C854-Settings!$B$32,Settings!$B$33)&lt;Settings!$B$30,"Up","Down")</f>
        <v>Down</v>
      </c>
      <c r="U854" s="15">
        <f>IF(OR(I854&gt;Settings!$B$30,O854&gt;Settings!$B$37),0,1)</f>
        <v>1</v>
      </c>
      <c r="V854" s="15">
        <f>IF(AND(U854=1,O854&lt;=Settings!$B$36),1,0)</f>
        <v>1</v>
      </c>
    </row>
    <row r="855" spans="1:22" x14ac:dyDescent="0.25">
      <c r="A855">
        <v>8</v>
      </c>
      <c r="B855">
        <v>10</v>
      </c>
      <c r="C855" s="13">
        <f>Arrivals!F855</f>
        <v>773.16631648369844</v>
      </c>
      <c r="D855" s="13">
        <f>Arrivals!J855</f>
        <v>4.848266879553903E-2</v>
      </c>
      <c r="E855" s="14">
        <f t="shared" si="182"/>
        <v>716.18391269303197</v>
      </c>
      <c r="F855" s="14">
        <f t="shared" si="173"/>
        <v>773.16631648369844</v>
      </c>
      <c r="G855" s="14">
        <f t="shared" si="174"/>
        <v>773.21479915249392</v>
      </c>
      <c r="H855" s="13">
        <f>Arrivals!L855</f>
        <v>75</v>
      </c>
      <c r="I855" s="14">
        <f>H855*8/Settings!$B$28+Settings!$B$29</f>
        <v>6.02</v>
      </c>
      <c r="J855" s="14">
        <f t="shared" si="183"/>
        <v>732.04</v>
      </c>
      <c r="K855" s="14">
        <f t="shared" si="175"/>
        <v>773.21479915249392</v>
      </c>
      <c r="L855" s="14">
        <f>MOD(K855-Settings!$B$32,Settings!$B$33)</f>
        <v>53.214799152493924</v>
      </c>
      <c r="M855" s="14">
        <f>IF(L855&lt;Settings!$B$30,IF(Settings!$B$30-L855&gt;=I855,K855,K855+(Settings!$B$30-L855)+Settings!$B$31),K855+(Settings!$B$33-L855))</f>
        <v>773.21479915249392</v>
      </c>
      <c r="N855" s="14">
        <f t="shared" si="176"/>
        <v>779.23479915249391</v>
      </c>
      <c r="O855" s="14">
        <f t="shared" si="177"/>
        <v>6.0684826687954683</v>
      </c>
      <c r="P855" s="14">
        <f t="shared" si="178"/>
        <v>0</v>
      </c>
      <c r="Q855" s="14">
        <f t="shared" si="179"/>
        <v>0</v>
      </c>
      <c r="R855" s="14">
        <f t="shared" si="180"/>
        <v>0</v>
      </c>
      <c r="S855" s="14">
        <f t="shared" si="181"/>
        <v>0</v>
      </c>
      <c r="T855" t="str">
        <f>IF(MOD(C855-Settings!$B$32,Settings!$B$33)&lt;Settings!$B$30,"Up","Down")</f>
        <v>Up</v>
      </c>
      <c r="U855" s="15">
        <f>IF(OR(I855&gt;Settings!$B$30,O855&gt;Settings!$B$37),0,1)</f>
        <v>1</v>
      </c>
      <c r="V855" s="15">
        <f>IF(AND(U855=1,O855&lt;=Settings!$B$36),1,0)</f>
        <v>1</v>
      </c>
    </row>
    <row r="856" spans="1:22" x14ac:dyDescent="0.25">
      <c r="A856">
        <v>8</v>
      </c>
      <c r="B856">
        <v>11</v>
      </c>
      <c r="C856" s="13">
        <f>Arrivals!F856</f>
        <v>836.19568053282603</v>
      </c>
      <c r="D856" s="13">
        <f>Arrivals!J856</f>
        <v>17.482082913219983</v>
      </c>
      <c r="E856" s="14">
        <f t="shared" si="182"/>
        <v>773.21479915249392</v>
      </c>
      <c r="F856" s="14">
        <f t="shared" si="173"/>
        <v>836.19568053282603</v>
      </c>
      <c r="G856" s="14">
        <f t="shared" si="174"/>
        <v>853.67776344604601</v>
      </c>
      <c r="H856" s="13">
        <f>Arrivals!L856</f>
        <v>75</v>
      </c>
      <c r="I856" s="14">
        <f>H856*8/Settings!$B$28+Settings!$B$29</f>
        <v>6.02</v>
      </c>
      <c r="J856" s="14">
        <f t="shared" si="183"/>
        <v>779.23479915249391</v>
      </c>
      <c r="K856" s="14">
        <f t="shared" si="175"/>
        <v>853.67776344604601</v>
      </c>
      <c r="L856" s="14">
        <f>MOD(K856-Settings!$B$32,Settings!$B$33)</f>
        <v>133.67776344604601</v>
      </c>
      <c r="M856" s="14">
        <f>IF(L856&lt;Settings!$B$30,IF(Settings!$B$30-L856&gt;=I856,K856,K856+(Settings!$B$30-L856)+Settings!$B$31),K856+(Settings!$B$33-L856))</f>
        <v>853.67776344604601</v>
      </c>
      <c r="N856" s="14">
        <f t="shared" si="176"/>
        <v>859.697763446046</v>
      </c>
      <c r="O856" s="14">
        <f t="shared" si="177"/>
        <v>23.502082913219965</v>
      </c>
      <c r="P856" s="14">
        <f t="shared" si="178"/>
        <v>0</v>
      </c>
      <c r="Q856" s="14">
        <f t="shared" si="179"/>
        <v>0</v>
      </c>
      <c r="R856" s="14">
        <f t="shared" si="180"/>
        <v>0</v>
      </c>
      <c r="S856" s="14">
        <f t="shared" si="181"/>
        <v>0</v>
      </c>
      <c r="T856" t="str">
        <f>IF(MOD(C856-Settings!$B$32,Settings!$B$33)&lt;Settings!$B$30,"Up","Down")</f>
        <v>Up</v>
      </c>
      <c r="U856" s="15">
        <f>IF(OR(I856&gt;Settings!$B$30,O856&gt;Settings!$B$37),0,1)</f>
        <v>1</v>
      </c>
      <c r="V856" s="15">
        <f>IF(AND(U856=1,O856&lt;=Settings!$B$36),1,0)</f>
        <v>1</v>
      </c>
    </row>
    <row r="857" spans="1:22" x14ac:dyDescent="0.25">
      <c r="A857">
        <v>8</v>
      </c>
      <c r="B857">
        <v>12</v>
      </c>
      <c r="C857" s="13">
        <f>Arrivals!F857</f>
        <v>874.73269087050312</v>
      </c>
      <c r="D857" s="13">
        <f>Arrivals!J857</f>
        <v>7.223812956422047</v>
      </c>
      <c r="E857" s="14">
        <f t="shared" si="182"/>
        <v>853.67776344604601</v>
      </c>
      <c r="F857" s="14">
        <f t="shared" si="173"/>
        <v>874.73269087050312</v>
      </c>
      <c r="G857" s="14">
        <f t="shared" si="174"/>
        <v>881.9565038269252</v>
      </c>
      <c r="H857" s="13">
        <f>Arrivals!L857</f>
        <v>75</v>
      </c>
      <c r="I857" s="14">
        <f>H857*8/Settings!$B$28+Settings!$B$29</f>
        <v>6.02</v>
      </c>
      <c r="J857" s="14">
        <f t="shared" si="183"/>
        <v>859.697763446046</v>
      </c>
      <c r="K857" s="14">
        <f t="shared" si="175"/>
        <v>881.9565038269252</v>
      </c>
      <c r="L857" s="14">
        <f>MOD(K857-Settings!$B$32,Settings!$B$33)</f>
        <v>161.9565038269252</v>
      </c>
      <c r="M857" s="14">
        <f>IF(L857&lt;Settings!$B$30,IF(Settings!$B$30-L857&gt;=I857,K857,K857+(Settings!$B$30-L857)+Settings!$B$31),K857+(Settings!$B$33-L857))</f>
        <v>881.9565038269252</v>
      </c>
      <c r="N857" s="14">
        <f t="shared" si="176"/>
        <v>887.97650382692518</v>
      </c>
      <c r="O857" s="14">
        <f t="shared" si="177"/>
        <v>13.243812956422062</v>
      </c>
      <c r="P857" s="14">
        <f t="shared" si="178"/>
        <v>0</v>
      </c>
      <c r="Q857" s="14">
        <f t="shared" si="179"/>
        <v>0</v>
      </c>
      <c r="R857" s="14">
        <f t="shared" si="180"/>
        <v>0</v>
      </c>
      <c r="S857" s="14">
        <f t="shared" si="181"/>
        <v>0</v>
      </c>
      <c r="T857" t="str">
        <f>IF(MOD(C857-Settings!$B$32,Settings!$B$33)&lt;Settings!$B$30,"Up","Down")</f>
        <v>Up</v>
      </c>
      <c r="U857" s="15">
        <f>IF(OR(I857&gt;Settings!$B$30,O857&gt;Settings!$B$37),0,1)</f>
        <v>1</v>
      </c>
      <c r="V857" s="15">
        <f>IF(AND(U857=1,O857&lt;=Settings!$B$36),1,0)</f>
        <v>1</v>
      </c>
    </row>
    <row r="858" spans="1:22" x14ac:dyDescent="0.25">
      <c r="A858">
        <v>8</v>
      </c>
      <c r="B858">
        <v>13</v>
      </c>
      <c r="C858" s="13">
        <f>Arrivals!F858</f>
        <v>875.33773189958174</v>
      </c>
      <c r="D858" s="13">
        <f>Arrivals!J858</f>
        <v>6.3044696407580751</v>
      </c>
      <c r="E858" s="14">
        <f t="shared" si="182"/>
        <v>881.9565038269252</v>
      </c>
      <c r="F858" s="14">
        <f t="shared" si="173"/>
        <v>881.9565038269252</v>
      </c>
      <c r="G858" s="14">
        <f t="shared" si="174"/>
        <v>888.26097346768324</v>
      </c>
      <c r="H858" s="13">
        <f>Arrivals!L858</f>
        <v>75</v>
      </c>
      <c r="I858" s="14">
        <f>H858*8/Settings!$B$28+Settings!$B$29</f>
        <v>6.02</v>
      </c>
      <c r="J858" s="14">
        <f t="shared" si="183"/>
        <v>887.97650382692518</v>
      </c>
      <c r="K858" s="14">
        <f t="shared" si="175"/>
        <v>888.26097346768324</v>
      </c>
      <c r="L858" s="14">
        <f>MOD(K858-Settings!$B$32,Settings!$B$33)</f>
        <v>168.26097346768324</v>
      </c>
      <c r="M858" s="14">
        <f>IF(L858&lt;Settings!$B$30,IF(Settings!$B$30-L858&gt;=I858,K858,K858+(Settings!$B$30-L858)+Settings!$B$31),K858+(Settings!$B$33-L858))</f>
        <v>888.26097346768324</v>
      </c>
      <c r="N858" s="14">
        <f t="shared" si="176"/>
        <v>894.28097346768322</v>
      </c>
      <c r="O858" s="14">
        <f t="shared" si="177"/>
        <v>18.943241568101485</v>
      </c>
      <c r="P858" s="14">
        <f t="shared" si="178"/>
        <v>6.6187719273434595</v>
      </c>
      <c r="Q858" s="14">
        <f t="shared" si="179"/>
        <v>0</v>
      </c>
      <c r="R858" s="14">
        <f t="shared" si="180"/>
        <v>0</v>
      </c>
      <c r="S858" s="14">
        <f t="shared" si="181"/>
        <v>6.6187719273434595</v>
      </c>
      <c r="T858" t="str">
        <f>IF(MOD(C858-Settings!$B$32,Settings!$B$33)&lt;Settings!$B$30,"Up","Down")</f>
        <v>Up</v>
      </c>
      <c r="U858" s="15">
        <f>IF(OR(I858&gt;Settings!$B$30,O858&gt;Settings!$B$37),0,1)</f>
        <v>1</v>
      </c>
      <c r="V858" s="15">
        <f>IF(AND(U858=1,O858&lt;=Settings!$B$36),1,0)</f>
        <v>1</v>
      </c>
    </row>
    <row r="859" spans="1:22" x14ac:dyDescent="0.25">
      <c r="A859">
        <v>8</v>
      </c>
      <c r="B859">
        <v>14</v>
      </c>
      <c r="C859" s="13">
        <f>Arrivals!F859</f>
        <v>935.05960574762025</v>
      </c>
      <c r="D859" s="13">
        <f>Arrivals!J859</f>
        <v>6.7770437493981746</v>
      </c>
      <c r="E859" s="14">
        <f t="shared" si="182"/>
        <v>888.26097346768324</v>
      </c>
      <c r="F859" s="14">
        <f t="shared" si="173"/>
        <v>935.05960574762025</v>
      </c>
      <c r="G859" s="14">
        <f t="shared" si="174"/>
        <v>941.83664949701847</v>
      </c>
      <c r="H859" s="13">
        <f>Arrivals!L859</f>
        <v>75</v>
      </c>
      <c r="I859" s="14">
        <f>H859*8/Settings!$B$28+Settings!$B$29</f>
        <v>6.02</v>
      </c>
      <c r="J859" s="14">
        <f t="shared" si="183"/>
        <v>894.28097346768322</v>
      </c>
      <c r="K859" s="14">
        <f t="shared" si="175"/>
        <v>941.83664949701847</v>
      </c>
      <c r="L859" s="14">
        <f>MOD(K859-Settings!$B$32,Settings!$B$33)</f>
        <v>221.83664949701847</v>
      </c>
      <c r="M859" s="14">
        <f>IF(L859&lt;Settings!$B$30,IF(Settings!$B$30-L859&gt;=I859,K859,K859+(Settings!$B$30-L859)+Settings!$B$31),K859+(Settings!$B$33-L859))</f>
        <v>941.83664949701847</v>
      </c>
      <c r="N859" s="14">
        <f t="shared" si="176"/>
        <v>947.85664949701845</v>
      </c>
      <c r="O859" s="14">
        <f t="shared" si="177"/>
        <v>12.797043749398199</v>
      </c>
      <c r="P859" s="14">
        <f t="shared" si="178"/>
        <v>0</v>
      </c>
      <c r="Q859" s="14">
        <f t="shared" si="179"/>
        <v>0</v>
      </c>
      <c r="R859" s="14">
        <f t="shared" si="180"/>
        <v>0</v>
      </c>
      <c r="S859" s="14">
        <f t="shared" si="181"/>
        <v>0</v>
      </c>
      <c r="T859" t="str">
        <f>IF(MOD(C859-Settings!$B$32,Settings!$B$33)&lt;Settings!$B$30,"Up","Down")</f>
        <v>Up</v>
      </c>
      <c r="U859" s="15">
        <f>IF(OR(I859&gt;Settings!$B$30,O859&gt;Settings!$B$37),0,1)</f>
        <v>1</v>
      </c>
      <c r="V859" s="15">
        <f>IF(AND(U859=1,O859&lt;=Settings!$B$36),1,0)</f>
        <v>1</v>
      </c>
    </row>
    <row r="860" spans="1:22" x14ac:dyDescent="0.25">
      <c r="A860">
        <v>8</v>
      </c>
      <c r="B860">
        <v>15</v>
      </c>
      <c r="C860" s="13">
        <f>Arrivals!F860</f>
        <v>958.46774980815474</v>
      </c>
      <c r="D860" s="13">
        <f>Arrivals!J860</f>
        <v>2.9422528375125596</v>
      </c>
      <c r="E860" s="14">
        <f t="shared" si="182"/>
        <v>941.83664949701847</v>
      </c>
      <c r="F860" s="14">
        <f t="shared" si="173"/>
        <v>958.46774980815474</v>
      </c>
      <c r="G860" s="14">
        <f t="shared" si="174"/>
        <v>961.4100026456673</v>
      </c>
      <c r="H860" s="13">
        <f>Arrivals!L860</f>
        <v>75</v>
      </c>
      <c r="I860" s="14">
        <f>H860*8/Settings!$B$28+Settings!$B$29</f>
        <v>6.02</v>
      </c>
      <c r="J860" s="14">
        <f t="shared" si="183"/>
        <v>947.85664949701845</v>
      </c>
      <c r="K860" s="14">
        <f t="shared" si="175"/>
        <v>961.4100026456673</v>
      </c>
      <c r="L860" s="14">
        <f>MOD(K860-Settings!$B$32,Settings!$B$33)</f>
        <v>241.4100026456673</v>
      </c>
      <c r="M860" s="14">
        <f>IF(L860&lt;Settings!$B$30,IF(Settings!$B$30-L860&gt;=I860,K860,K860+(Settings!$B$30-L860)+Settings!$B$31),K860+(Settings!$B$33-L860))</f>
        <v>961.4100026456673</v>
      </c>
      <c r="N860" s="14">
        <f t="shared" si="176"/>
        <v>967.43000264566729</v>
      </c>
      <c r="O860" s="14">
        <f t="shared" si="177"/>
        <v>8.9622528375125512</v>
      </c>
      <c r="P860" s="14">
        <f t="shared" si="178"/>
        <v>0</v>
      </c>
      <c r="Q860" s="14">
        <f t="shared" si="179"/>
        <v>0</v>
      </c>
      <c r="R860" s="14">
        <f t="shared" si="180"/>
        <v>0</v>
      </c>
      <c r="S860" s="14">
        <f t="shared" si="181"/>
        <v>0</v>
      </c>
      <c r="T860" t="str">
        <f>IF(MOD(C860-Settings!$B$32,Settings!$B$33)&lt;Settings!$B$30,"Up","Down")</f>
        <v>Up</v>
      </c>
      <c r="U860" s="15">
        <f>IF(OR(I860&gt;Settings!$B$30,O860&gt;Settings!$B$37),0,1)</f>
        <v>1</v>
      </c>
      <c r="V860" s="15">
        <f>IF(AND(U860=1,O860&lt;=Settings!$B$36),1,0)</f>
        <v>1</v>
      </c>
    </row>
    <row r="861" spans="1:22" x14ac:dyDescent="0.25">
      <c r="A861">
        <v>8</v>
      </c>
      <c r="B861">
        <v>16</v>
      </c>
      <c r="C861" s="13">
        <f>Arrivals!F861</f>
        <v>975.69401185888785</v>
      </c>
      <c r="D861" s="13">
        <f>Arrivals!J861</f>
        <v>9.6959954772378936</v>
      </c>
      <c r="E861" s="14">
        <f t="shared" si="182"/>
        <v>961.4100026456673</v>
      </c>
      <c r="F861" s="14">
        <f t="shared" si="173"/>
        <v>975.69401185888785</v>
      </c>
      <c r="G861" s="14">
        <f t="shared" si="174"/>
        <v>985.39000733612579</v>
      </c>
      <c r="H861" s="13">
        <f>Arrivals!L861</f>
        <v>75</v>
      </c>
      <c r="I861" s="14">
        <f>H861*8/Settings!$B$28+Settings!$B$29</f>
        <v>6.02</v>
      </c>
      <c r="J861" s="14">
        <f t="shared" si="183"/>
        <v>967.43000264566729</v>
      </c>
      <c r="K861" s="14">
        <f t="shared" si="175"/>
        <v>985.39000733612579</v>
      </c>
      <c r="L861" s="14">
        <f>MOD(K861-Settings!$B$32,Settings!$B$33)</f>
        <v>265.39000733612579</v>
      </c>
      <c r="M861" s="14">
        <f>IF(L861&lt;Settings!$B$30,IF(Settings!$B$30-L861&gt;=I861,K861,K861+(Settings!$B$30-L861)+Settings!$B$31),K861+(Settings!$B$33-L861))</f>
        <v>985.39000733612579</v>
      </c>
      <c r="N861" s="14">
        <f t="shared" si="176"/>
        <v>991.41000733612577</v>
      </c>
      <c r="O861" s="14">
        <f t="shared" si="177"/>
        <v>15.715995477237925</v>
      </c>
      <c r="P861" s="14">
        <f t="shared" si="178"/>
        <v>0</v>
      </c>
      <c r="Q861" s="14">
        <f t="shared" si="179"/>
        <v>0</v>
      </c>
      <c r="R861" s="14">
        <f t="shared" si="180"/>
        <v>0</v>
      </c>
      <c r="S861" s="14">
        <f t="shared" si="181"/>
        <v>0</v>
      </c>
      <c r="T861" t="str">
        <f>IF(MOD(C861-Settings!$B$32,Settings!$B$33)&lt;Settings!$B$30,"Up","Down")</f>
        <v>Up</v>
      </c>
      <c r="U861" s="15">
        <f>IF(OR(I861&gt;Settings!$B$30,O861&gt;Settings!$B$37),0,1)</f>
        <v>1</v>
      </c>
      <c r="V861" s="15">
        <f>IF(AND(U861=1,O861&lt;=Settings!$B$36),1,0)</f>
        <v>1</v>
      </c>
    </row>
    <row r="862" spans="1:22" x14ac:dyDescent="0.25">
      <c r="A862">
        <v>8</v>
      </c>
      <c r="B862">
        <v>17</v>
      </c>
      <c r="C862" s="13">
        <f>Arrivals!F862</f>
        <v>1013.3109707795051</v>
      </c>
      <c r="D862" s="13">
        <f>Arrivals!J862</f>
        <v>4.2669908698103765</v>
      </c>
      <c r="E862" s="14">
        <f t="shared" si="182"/>
        <v>985.39000733612579</v>
      </c>
      <c r="F862" s="14">
        <f t="shared" si="173"/>
        <v>1013.3109707795051</v>
      </c>
      <c r="G862" s="14">
        <f t="shared" si="174"/>
        <v>1017.5779616493154</v>
      </c>
      <c r="H862" s="13">
        <f>Arrivals!L862</f>
        <v>75</v>
      </c>
      <c r="I862" s="14">
        <f>H862*8/Settings!$B$28+Settings!$B$29</f>
        <v>6.02</v>
      </c>
      <c r="J862" s="14">
        <f t="shared" si="183"/>
        <v>991.41000733612577</v>
      </c>
      <c r="K862" s="14">
        <f t="shared" si="175"/>
        <v>1017.5779616493154</v>
      </c>
      <c r="L862" s="14">
        <f>MOD(K862-Settings!$B$32,Settings!$B$33)</f>
        <v>297.5779616493154</v>
      </c>
      <c r="M862" s="14">
        <f>IF(L862&lt;Settings!$B$30,IF(Settings!$B$30-L862&gt;=I862,K862,K862+(Settings!$B$30-L862)+Settings!$B$31),K862+(Settings!$B$33-L862))</f>
        <v>1017.5779616493154</v>
      </c>
      <c r="N862" s="14">
        <f t="shared" si="176"/>
        <v>1023.5979616493154</v>
      </c>
      <c r="O862" s="14">
        <f t="shared" si="177"/>
        <v>10.286990869810325</v>
      </c>
      <c r="P862" s="14">
        <f t="shared" si="178"/>
        <v>0</v>
      </c>
      <c r="Q862" s="14">
        <f t="shared" si="179"/>
        <v>0</v>
      </c>
      <c r="R862" s="14">
        <f t="shared" si="180"/>
        <v>0</v>
      </c>
      <c r="S862" s="14">
        <f t="shared" si="181"/>
        <v>0</v>
      </c>
      <c r="T862" t="str">
        <f>IF(MOD(C862-Settings!$B$32,Settings!$B$33)&lt;Settings!$B$30,"Up","Down")</f>
        <v>Up</v>
      </c>
      <c r="U862" s="15">
        <f>IF(OR(I862&gt;Settings!$B$30,O862&gt;Settings!$B$37),0,1)</f>
        <v>1</v>
      </c>
      <c r="V862" s="15">
        <f>IF(AND(U862=1,O862&lt;=Settings!$B$36),1,0)</f>
        <v>1</v>
      </c>
    </row>
    <row r="863" spans="1:22" x14ac:dyDescent="0.25">
      <c r="A863">
        <v>8</v>
      </c>
      <c r="B863">
        <v>18</v>
      </c>
      <c r="C863" s="13">
        <f>Arrivals!F863</f>
        <v>1042.0319895734033</v>
      </c>
      <c r="D863" s="13">
        <f>Arrivals!J863</f>
        <v>3.3143734020883127</v>
      </c>
      <c r="E863" s="14">
        <f t="shared" si="182"/>
        <v>1017.5779616493154</v>
      </c>
      <c r="F863" s="14">
        <f t="shared" si="173"/>
        <v>1042.0319895734033</v>
      </c>
      <c r="G863" s="14">
        <f t="shared" si="174"/>
        <v>1045.3463629754915</v>
      </c>
      <c r="H863" s="13">
        <f>Arrivals!L863</f>
        <v>75</v>
      </c>
      <c r="I863" s="14">
        <f>H863*8/Settings!$B$28+Settings!$B$29</f>
        <v>6.02</v>
      </c>
      <c r="J863" s="14">
        <f t="shared" si="183"/>
        <v>1023.5979616493154</v>
      </c>
      <c r="K863" s="14">
        <f t="shared" si="175"/>
        <v>1045.3463629754915</v>
      </c>
      <c r="L863" s="14">
        <f>MOD(K863-Settings!$B$32,Settings!$B$33)</f>
        <v>325.3463629754915</v>
      </c>
      <c r="M863" s="14">
        <f>IF(L863&lt;Settings!$B$30,IF(Settings!$B$30-L863&gt;=I863,K863,K863+(Settings!$B$30-L863)+Settings!$B$31),K863+(Settings!$B$33-L863))</f>
        <v>1045.3463629754915</v>
      </c>
      <c r="N863" s="14">
        <f t="shared" si="176"/>
        <v>1051.3663629754915</v>
      </c>
      <c r="O863" s="14">
        <f t="shared" si="177"/>
        <v>9.3343734020882039</v>
      </c>
      <c r="P863" s="14">
        <f t="shared" si="178"/>
        <v>0</v>
      </c>
      <c r="Q863" s="14">
        <f t="shared" si="179"/>
        <v>0</v>
      </c>
      <c r="R863" s="14">
        <f t="shared" si="180"/>
        <v>0</v>
      </c>
      <c r="S863" s="14">
        <f t="shared" si="181"/>
        <v>0</v>
      </c>
      <c r="T863" t="str">
        <f>IF(MOD(C863-Settings!$B$32,Settings!$B$33)&lt;Settings!$B$30,"Up","Down")</f>
        <v>Up</v>
      </c>
      <c r="U863" s="15">
        <f>IF(OR(I863&gt;Settings!$B$30,O863&gt;Settings!$B$37),0,1)</f>
        <v>1</v>
      </c>
      <c r="V863" s="15">
        <f>IF(AND(U863=1,O863&lt;=Settings!$B$36),1,0)</f>
        <v>1</v>
      </c>
    </row>
    <row r="864" spans="1:22" x14ac:dyDescent="0.25">
      <c r="A864">
        <v>8</v>
      </c>
      <c r="B864">
        <v>19</v>
      </c>
      <c r="C864" s="13">
        <f>Arrivals!F864</f>
        <v>1073.5462678087615</v>
      </c>
      <c r="D864" s="13">
        <f>Arrivals!J864</f>
        <v>1.9959041534934312</v>
      </c>
      <c r="E864" s="14">
        <f t="shared" si="182"/>
        <v>1045.3463629754915</v>
      </c>
      <c r="F864" s="14">
        <f t="shared" si="173"/>
        <v>1073.5462678087615</v>
      </c>
      <c r="G864" s="14">
        <f t="shared" si="174"/>
        <v>1075.542171962255</v>
      </c>
      <c r="H864" s="13">
        <f>Arrivals!L864</f>
        <v>75</v>
      </c>
      <c r="I864" s="14">
        <f>H864*8/Settings!$B$28+Settings!$B$29</f>
        <v>6.02</v>
      </c>
      <c r="J864" s="14">
        <f t="shared" si="183"/>
        <v>1051.3663629754915</v>
      </c>
      <c r="K864" s="14">
        <f t="shared" si="175"/>
        <v>1075.542171962255</v>
      </c>
      <c r="L864" s="14">
        <f>MOD(K864-Settings!$B$32,Settings!$B$33)</f>
        <v>355.542171962255</v>
      </c>
      <c r="M864" s="14">
        <f>IF(L864&lt;Settings!$B$30,IF(Settings!$B$30-L864&gt;=I864,K864,K864+(Settings!$B$30-L864)+Settings!$B$31),K864+(Settings!$B$33-L864))</f>
        <v>1075.542171962255</v>
      </c>
      <c r="N864" s="14">
        <f t="shared" si="176"/>
        <v>1081.562171962255</v>
      </c>
      <c r="O864" s="14">
        <f t="shared" si="177"/>
        <v>8.0159041534934659</v>
      </c>
      <c r="P864" s="14">
        <f t="shared" si="178"/>
        <v>0</v>
      </c>
      <c r="Q864" s="14">
        <f t="shared" si="179"/>
        <v>0</v>
      </c>
      <c r="R864" s="14">
        <f t="shared" si="180"/>
        <v>0</v>
      </c>
      <c r="S864" s="14">
        <f t="shared" si="181"/>
        <v>0</v>
      </c>
      <c r="T864" t="str">
        <f>IF(MOD(C864-Settings!$B$32,Settings!$B$33)&lt;Settings!$B$30,"Up","Down")</f>
        <v>Up</v>
      </c>
      <c r="U864" s="15">
        <f>IF(OR(I864&gt;Settings!$B$30,O864&gt;Settings!$B$37),0,1)</f>
        <v>1</v>
      </c>
      <c r="V864" s="15">
        <f>IF(AND(U864=1,O864&lt;=Settings!$B$36),1,0)</f>
        <v>1</v>
      </c>
    </row>
    <row r="865" spans="1:22" x14ac:dyDescent="0.25">
      <c r="A865">
        <v>8</v>
      </c>
      <c r="B865">
        <v>20</v>
      </c>
      <c r="C865" s="13">
        <f>Arrivals!F865</f>
        <v>1079.5141227713466</v>
      </c>
      <c r="D865" s="13">
        <f>Arrivals!J865</f>
        <v>4.7150108088513427</v>
      </c>
      <c r="E865" s="14">
        <f t="shared" si="182"/>
        <v>1075.542171962255</v>
      </c>
      <c r="F865" s="14">
        <f t="shared" si="173"/>
        <v>1079.5141227713466</v>
      </c>
      <c r="G865" s="14">
        <f t="shared" si="174"/>
        <v>1084.2291335801979</v>
      </c>
      <c r="H865" s="13">
        <f>Arrivals!L865</f>
        <v>75</v>
      </c>
      <c r="I865" s="14">
        <f>H865*8/Settings!$B$28+Settings!$B$29</f>
        <v>6.02</v>
      </c>
      <c r="J865" s="14">
        <f t="shared" si="183"/>
        <v>1081.562171962255</v>
      </c>
      <c r="K865" s="14">
        <f t="shared" si="175"/>
        <v>1084.2291335801979</v>
      </c>
      <c r="L865" s="14">
        <f>MOD(K865-Settings!$B$32,Settings!$B$33)</f>
        <v>364.22913358019787</v>
      </c>
      <c r="M865" s="14">
        <f>IF(L865&lt;Settings!$B$30,IF(Settings!$B$30-L865&gt;=I865,K865,K865+(Settings!$B$30-L865)+Settings!$B$31),K865+(Settings!$B$33-L865))</f>
        <v>1084.2291335801979</v>
      </c>
      <c r="N865" s="14">
        <f t="shared" si="176"/>
        <v>1090.2491335801978</v>
      </c>
      <c r="O865" s="14">
        <f t="shared" si="177"/>
        <v>10.735010808851257</v>
      </c>
      <c r="P865" s="14">
        <f t="shared" si="178"/>
        <v>0</v>
      </c>
      <c r="Q865" s="14">
        <f t="shared" si="179"/>
        <v>0</v>
      </c>
      <c r="R865" s="14">
        <f t="shared" si="180"/>
        <v>0</v>
      </c>
      <c r="S865" s="14">
        <f t="shared" si="181"/>
        <v>0</v>
      </c>
      <c r="T865" t="str">
        <f>IF(MOD(C865-Settings!$B$32,Settings!$B$33)&lt;Settings!$B$30,"Up","Down")</f>
        <v>Up</v>
      </c>
      <c r="U865" s="15">
        <f>IF(OR(I865&gt;Settings!$B$30,O865&gt;Settings!$B$37),0,1)</f>
        <v>1</v>
      </c>
      <c r="V865" s="15">
        <f>IF(AND(U865=1,O865&lt;=Settings!$B$36),1,0)</f>
        <v>1</v>
      </c>
    </row>
    <row r="866" spans="1:22" x14ac:dyDescent="0.25">
      <c r="A866">
        <v>8</v>
      </c>
      <c r="B866">
        <v>21</v>
      </c>
      <c r="C866" s="13">
        <f>Arrivals!F866</f>
        <v>1096.6032657338314</v>
      </c>
      <c r="D866" s="13">
        <f>Arrivals!J866</f>
        <v>23.304221240593456</v>
      </c>
      <c r="E866" s="14">
        <f t="shared" si="182"/>
        <v>1084.2291335801979</v>
      </c>
      <c r="F866" s="14">
        <f t="shared" si="173"/>
        <v>1096.6032657338314</v>
      </c>
      <c r="G866" s="14">
        <f t="shared" si="174"/>
        <v>1119.907486974425</v>
      </c>
      <c r="H866" s="13">
        <f>Arrivals!L866</f>
        <v>75</v>
      </c>
      <c r="I866" s="14">
        <f>H866*8/Settings!$B$28+Settings!$B$29</f>
        <v>6.02</v>
      </c>
      <c r="J866" s="14">
        <f t="shared" si="183"/>
        <v>1090.2491335801978</v>
      </c>
      <c r="K866" s="14">
        <f t="shared" si="175"/>
        <v>1119.907486974425</v>
      </c>
      <c r="L866" s="14">
        <f>MOD(K866-Settings!$B$32,Settings!$B$33)</f>
        <v>399.90748697442496</v>
      </c>
      <c r="M866" s="14">
        <f>IF(L866&lt;Settings!$B$30,IF(Settings!$B$30-L866&gt;=I866,K866,K866+(Settings!$B$30-L866)+Settings!$B$31),K866+(Settings!$B$33-L866))</f>
        <v>1119.907486974425</v>
      </c>
      <c r="N866" s="14">
        <f t="shared" si="176"/>
        <v>1125.9274869744249</v>
      </c>
      <c r="O866" s="14">
        <f t="shared" si="177"/>
        <v>29.324221240593488</v>
      </c>
      <c r="P866" s="14">
        <f t="shared" si="178"/>
        <v>0</v>
      </c>
      <c r="Q866" s="14">
        <f t="shared" si="179"/>
        <v>0</v>
      </c>
      <c r="R866" s="14">
        <f t="shared" si="180"/>
        <v>0</v>
      </c>
      <c r="S866" s="14">
        <f t="shared" si="181"/>
        <v>0</v>
      </c>
      <c r="T866" t="str">
        <f>IF(MOD(C866-Settings!$B$32,Settings!$B$33)&lt;Settings!$B$30,"Up","Down")</f>
        <v>Up</v>
      </c>
      <c r="U866" s="15">
        <f>IF(OR(I866&gt;Settings!$B$30,O866&gt;Settings!$B$37),0,1)</f>
        <v>1</v>
      </c>
      <c r="V866" s="15">
        <f>IF(AND(U866=1,O866&lt;=Settings!$B$36),1,0)</f>
        <v>1</v>
      </c>
    </row>
    <row r="867" spans="1:22" x14ac:dyDescent="0.25">
      <c r="A867">
        <v>8</v>
      </c>
      <c r="B867">
        <v>22</v>
      </c>
      <c r="C867" s="13">
        <f>Arrivals!F867</f>
        <v>1152.9717648930289</v>
      </c>
      <c r="D867" s="13">
        <f>Arrivals!J867</f>
        <v>12.186472276542428</v>
      </c>
      <c r="E867" s="14">
        <f t="shared" si="182"/>
        <v>1119.907486974425</v>
      </c>
      <c r="F867" s="14">
        <f t="shared" si="173"/>
        <v>1152.9717648930289</v>
      </c>
      <c r="G867" s="14">
        <f t="shared" si="174"/>
        <v>1165.1582371695713</v>
      </c>
      <c r="H867" s="13">
        <f>Arrivals!L867</f>
        <v>75</v>
      </c>
      <c r="I867" s="14">
        <f>H867*8/Settings!$B$28+Settings!$B$29</f>
        <v>6.02</v>
      </c>
      <c r="J867" s="14">
        <f t="shared" si="183"/>
        <v>1125.9274869744249</v>
      </c>
      <c r="K867" s="14">
        <f t="shared" si="175"/>
        <v>1165.1582371695713</v>
      </c>
      <c r="L867" s="14">
        <f>MOD(K867-Settings!$B$32,Settings!$B$33)</f>
        <v>445.15823716957129</v>
      </c>
      <c r="M867" s="14">
        <f>IF(L867&lt;Settings!$B$30,IF(Settings!$B$30-L867&gt;=I867,K867,K867+(Settings!$B$30-L867)+Settings!$B$31),K867+(Settings!$B$33-L867))</f>
        <v>1165.1582371695713</v>
      </c>
      <c r="N867" s="14">
        <f t="shared" si="176"/>
        <v>1171.1782371695713</v>
      </c>
      <c r="O867" s="14">
        <f t="shared" si="177"/>
        <v>18.206472276542399</v>
      </c>
      <c r="P867" s="14">
        <f t="shared" si="178"/>
        <v>0</v>
      </c>
      <c r="Q867" s="14">
        <f t="shared" si="179"/>
        <v>0</v>
      </c>
      <c r="R867" s="14">
        <f t="shared" si="180"/>
        <v>0</v>
      </c>
      <c r="S867" s="14">
        <f t="shared" si="181"/>
        <v>0</v>
      </c>
      <c r="T867" t="str">
        <f>IF(MOD(C867-Settings!$B$32,Settings!$B$33)&lt;Settings!$B$30,"Up","Down")</f>
        <v>Up</v>
      </c>
      <c r="U867" s="15">
        <f>IF(OR(I867&gt;Settings!$B$30,O867&gt;Settings!$B$37),0,1)</f>
        <v>1</v>
      </c>
      <c r="V867" s="15">
        <f>IF(AND(U867=1,O867&lt;=Settings!$B$36),1,0)</f>
        <v>1</v>
      </c>
    </row>
    <row r="868" spans="1:22" x14ac:dyDescent="0.25">
      <c r="A868">
        <v>8</v>
      </c>
      <c r="B868">
        <v>23</v>
      </c>
      <c r="C868" s="13">
        <f>Arrivals!F868</f>
        <v>1171.8709388033299</v>
      </c>
      <c r="D868" s="13">
        <f>Arrivals!J868</f>
        <v>5.8656490414380231</v>
      </c>
      <c r="E868" s="14">
        <f t="shared" si="182"/>
        <v>1165.1582371695713</v>
      </c>
      <c r="F868" s="14">
        <f t="shared" si="173"/>
        <v>1171.8709388033299</v>
      </c>
      <c r="G868" s="14">
        <f t="shared" si="174"/>
        <v>1177.7365878447679</v>
      </c>
      <c r="H868" s="13">
        <f>Arrivals!L868</f>
        <v>75</v>
      </c>
      <c r="I868" s="14">
        <f>H868*8/Settings!$B$28+Settings!$B$29</f>
        <v>6.02</v>
      </c>
      <c r="J868" s="14">
        <f t="shared" si="183"/>
        <v>1171.1782371695713</v>
      </c>
      <c r="K868" s="14">
        <f t="shared" si="175"/>
        <v>1177.7365878447679</v>
      </c>
      <c r="L868" s="14">
        <f>MOD(K868-Settings!$B$32,Settings!$B$33)</f>
        <v>457.73658784476788</v>
      </c>
      <c r="M868" s="14">
        <f>IF(L868&lt;Settings!$B$30,IF(Settings!$B$30-L868&gt;=I868,K868,K868+(Settings!$B$30-L868)+Settings!$B$31),K868+(Settings!$B$33-L868))</f>
        <v>1177.7365878447679</v>
      </c>
      <c r="N868" s="14">
        <f t="shared" si="176"/>
        <v>1183.7565878447679</v>
      </c>
      <c r="O868" s="14">
        <f t="shared" si="177"/>
        <v>11.885649041438</v>
      </c>
      <c r="P868" s="14">
        <f t="shared" si="178"/>
        <v>0</v>
      </c>
      <c r="Q868" s="14">
        <f t="shared" si="179"/>
        <v>0</v>
      </c>
      <c r="R868" s="14">
        <f t="shared" si="180"/>
        <v>0</v>
      </c>
      <c r="S868" s="14">
        <f t="shared" si="181"/>
        <v>0</v>
      </c>
      <c r="T868" t="str">
        <f>IF(MOD(C868-Settings!$B$32,Settings!$B$33)&lt;Settings!$B$30,"Up","Down")</f>
        <v>Up</v>
      </c>
      <c r="U868" s="15">
        <f>IF(OR(I868&gt;Settings!$B$30,O868&gt;Settings!$B$37),0,1)</f>
        <v>1</v>
      </c>
      <c r="V868" s="15">
        <f>IF(AND(U868=1,O868&lt;=Settings!$B$36),1,0)</f>
        <v>1</v>
      </c>
    </row>
    <row r="869" spans="1:22" x14ac:dyDescent="0.25">
      <c r="A869">
        <v>8</v>
      </c>
      <c r="B869">
        <v>24</v>
      </c>
      <c r="C869" s="13">
        <f>Arrivals!F869</f>
        <v>1190.7137142051431</v>
      </c>
      <c r="D869" s="13">
        <f>Arrivals!J869</f>
        <v>3.7307871991836548</v>
      </c>
      <c r="E869" s="14">
        <f t="shared" si="182"/>
        <v>1177.7365878447679</v>
      </c>
      <c r="F869" s="14">
        <f t="shared" si="173"/>
        <v>1190.7137142051431</v>
      </c>
      <c r="G869" s="14">
        <f t="shared" si="174"/>
        <v>1194.4445014043267</v>
      </c>
      <c r="H869" s="13">
        <f>Arrivals!L869</f>
        <v>75</v>
      </c>
      <c r="I869" s="14">
        <f>H869*8/Settings!$B$28+Settings!$B$29</f>
        <v>6.02</v>
      </c>
      <c r="J869" s="14">
        <f t="shared" si="183"/>
        <v>1183.7565878447679</v>
      </c>
      <c r="K869" s="14">
        <f t="shared" si="175"/>
        <v>1194.4445014043267</v>
      </c>
      <c r="L869" s="14">
        <f>MOD(K869-Settings!$B$32,Settings!$B$33)</f>
        <v>474.44450140432673</v>
      </c>
      <c r="M869" s="14">
        <f>IF(L869&lt;Settings!$B$30,IF(Settings!$B$30-L869&gt;=I869,K869,K869+(Settings!$B$30-L869)+Settings!$B$31),K869+(Settings!$B$33-L869))</f>
        <v>1194.4445014043267</v>
      </c>
      <c r="N869" s="14">
        <f t="shared" si="176"/>
        <v>1200.4645014043267</v>
      </c>
      <c r="O869" s="14">
        <f t="shared" si="177"/>
        <v>9.7507871991836055</v>
      </c>
      <c r="P869" s="14">
        <f t="shared" si="178"/>
        <v>0</v>
      </c>
      <c r="Q869" s="14">
        <f t="shared" si="179"/>
        <v>0</v>
      </c>
      <c r="R869" s="14">
        <f t="shared" si="180"/>
        <v>0</v>
      </c>
      <c r="S869" s="14">
        <f t="shared" si="181"/>
        <v>0</v>
      </c>
      <c r="T869" t="str">
        <f>IF(MOD(C869-Settings!$B$32,Settings!$B$33)&lt;Settings!$B$30,"Up","Down")</f>
        <v>Up</v>
      </c>
      <c r="U869" s="15">
        <f>IF(OR(I869&gt;Settings!$B$30,O869&gt;Settings!$B$37),0,1)</f>
        <v>1</v>
      </c>
      <c r="V869" s="15">
        <f>IF(AND(U869=1,O869&lt;=Settings!$B$36),1,0)</f>
        <v>1</v>
      </c>
    </row>
    <row r="870" spans="1:22" x14ac:dyDescent="0.25">
      <c r="A870">
        <v>8</v>
      </c>
      <c r="B870">
        <v>25</v>
      </c>
      <c r="C870" s="13">
        <f>Arrivals!F870</f>
        <v>1270.3075929252545</v>
      </c>
      <c r="D870" s="13">
        <f>Arrivals!J870</f>
        <v>0.40536979310059662</v>
      </c>
      <c r="E870" s="14">
        <f t="shared" si="182"/>
        <v>1194.4445014043267</v>
      </c>
      <c r="F870" s="14">
        <f t="shared" si="173"/>
        <v>1270.3075929252545</v>
      </c>
      <c r="G870" s="14">
        <f t="shared" si="174"/>
        <v>1270.7129627183551</v>
      </c>
      <c r="H870" s="13">
        <f>Arrivals!L870</f>
        <v>75</v>
      </c>
      <c r="I870" s="14">
        <f>H870*8/Settings!$B$28+Settings!$B$29</f>
        <v>6.02</v>
      </c>
      <c r="J870" s="14">
        <f t="shared" si="183"/>
        <v>1200.4645014043267</v>
      </c>
      <c r="K870" s="14">
        <f t="shared" si="175"/>
        <v>1270.7129627183551</v>
      </c>
      <c r="L870" s="14">
        <f>MOD(K870-Settings!$B$32,Settings!$B$33)</f>
        <v>550.71296271835513</v>
      </c>
      <c r="M870" s="14">
        <f>IF(L870&lt;Settings!$B$30,IF(Settings!$B$30-L870&gt;=I870,K870,K870+(Settings!$B$30-L870)+Settings!$B$31),K870+(Settings!$B$33-L870))</f>
        <v>1270.7129627183551</v>
      </c>
      <c r="N870" s="14">
        <f t="shared" si="176"/>
        <v>1276.7329627183551</v>
      </c>
      <c r="O870" s="14">
        <f t="shared" si="177"/>
        <v>6.4253697931005718</v>
      </c>
      <c r="P870" s="14">
        <f t="shared" si="178"/>
        <v>0</v>
      </c>
      <c r="Q870" s="14">
        <f t="shared" si="179"/>
        <v>0</v>
      </c>
      <c r="R870" s="14">
        <f t="shared" si="180"/>
        <v>0</v>
      </c>
      <c r="S870" s="14">
        <f t="shared" si="181"/>
        <v>0</v>
      </c>
      <c r="T870" t="str">
        <f>IF(MOD(C870-Settings!$B$32,Settings!$B$33)&lt;Settings!$B$30,"Up","Down")</f>
        <v>Up</v>
      </c>
      <c r="U870" s="15">
        <f>IF(OR(I870&gt;Settings!$B$30,O870&gt;Settings!$B$37),0,1)</f>
        <v>1</v>
      </c>
      <c r="V870" s="15">
        <f>IF(AND(U870=1,O870&lt;=Settings!$B$36),1,0)</f>
        <v>1</v>
      </c>
    </row>
    <row r="871" spans="1:22" x14ac:dyDescent="0.25">
      <c r="A871">
        <v>8</v>
      </c>
      <c r="B871">
        <v>26</v>
      </c>
      <c r="C871" s="13">
        <f>Arrivals!F871</f>
        <v>1330.6181899749047</v>
      </c>
      <c r="D871" s="13">
        <f>Arrivals!J871</f>
        <v>3.8037167380487285</v>
      </c>
      <c r="E871" s="14">
        <f t="shared" si="182"/>
        <v>1270.7129627183551</v>
      </c>
      <c r="F871" s="14">
        <f t="shared" si="173"/>
        <v>1330.6181899749047</v>
      </c>
      <c r="G871" s="14">
        <f t="shared" si="174"/>
        <v>1334.4219067129534</v>
      </c>
      <c r="H871" s="13">
        <f>Arrivals!L871</f>
        <v>75</v>
      </c>
      <c r="I871" s="14">
        <f>H871*8/Settings!$B$28+Settings!$B$29</f>
        <v>6.02</v>
      </c>
      <c r="J871" s="14">
        <f t="shared" si="183"/>
        <v>1276.7329627183551</v>
      </c>
      <c r="K871" s="14">
        <f t="shared" si="175"/>
        <v>1334.4219067129534</v>
      </c>
      <c r="L871" s="14">
        <f>MOD(K871-Settings!$B$32,Settings!$B$33)</f>
        <v>614.42190671295339</v>
      </c>
      <c r="M871" s="14">
        <f>IF(L871&lt;Settings!$B$30,IF(Settings!$B$30-L871&gt;=I871,K871,K871+(Settings!$B$30-L871)+Settings!$B$31),K871+(Settings!$B$33-L871))</f>
        <v>1440</v>
      </c>
      <c r="N871" s="14">
        <f t="shared" si="176"/>
        <v>1446.02</v>
      </c>
      <c r="O871" s="14">
        <f t="shared" si="177"/>
        <v>115.4018100250953</v>
      </c>
      <c r="P871" s="14">
        <f t="shared" si="178"/>
        <v>0</v>
      </c>
      <c r="Q871" s="14">
        <f t="shared" si="179"/>
        <v>0</v>
      </c>
      <c r="R871" s="14">
        <f t="shared" si="180"/>
        <v>105.57809328704661</v>
      </c>
      <c r="S871" s="14">
        <f t="shared" si="181"/>
        <v>105.57809328704661</v>
      </c>
      <c r="T871" t="str">
        <f>IF(MOD(C871-Settings!$B$32,Settings!$B$33)&lt;Settings!$B$30,"Up","Down")</f>
        <v>Down</v>
      </c>
      <c r="U871" s="15">
        <f>IF(OR(I871&gt;Settings!$B$30,O871&gt;Settings!$B$37),0,1)</f>
        <v>1</v>
      </c>
      <c r="V871" s="15">
        <f>IF(AND(U871=1,O871&lt;=Settings!$B$36),1,0)</f>
        <v>1</v>
      </c>
    </row>
    <row r="872" spans="1:22" x14ac:dyDescent="0.25">
      <c r="A872">
        <v>8</v>
      </c>
      <c r="B872">
        <v>27</v>
      </c>
      <c r="C872" s="13">
        <f>Arrivals!F872</f>
        <v>1550.288298346167</v>
      </c>
      <c r="D872" s="13">
        <f>Arrivals!J872</f>
        <v>12.806866977257886</v>
      </c>
      <c r="E872" s="14">
        <f t="shared" si="182"/>
        <v>1334.4219067129534</v>
      </c>
      <c r="F872" s="14">
        <f t="shared" si="173"/>
        <v>1550.288298346167</v>
      </c>
      <c r="G872" s="14">
        <f t="shared" si="174"/>
        <v>1563.0951653234249</v>
      </c>
      <c r="H872" s="13">
        <f>Arrivals!L872</f>
        <v>75</v>
      </c>
      <c r="I872" s="14">
        <f>H872*8/Settings!$B$28+Settings!$B$29</f>
        <v>6.02</v>
      </c>
      <c r="J872" s="14">
        <f t="shared" si="183"/>
        <v>1446.02</v>
      </c>
      <c r="K872" s="14">
        <f t="shared" si="175"/>
        <v>1563.0951653234249</v>
      </c>
      <c r="L872" s="14">
        <f>MOD(K872-Settings!$B$32,Settings!$B$33)</f>
        <v>123.09516532342491</v>
      </c>
      <c r="M872" s="14">
        <f>IF(L872&lt;Settings!$B$30,IF(Settings!$B$30-L872&gt;=I872,K872,K872+(Settings!$B$30-L872)+Settings!$B$31),K872+(Settings!$B$33-L872))</f>
        <v>1563.0951653234249</v>
      </c>
      <c r="N872" s="14">
        <f t="shared" si="176"/>
        <v>1569.1151653234249</v>
      </c>
      <c r="O872" s="14">
        <f t="shared" si="177"/>
        <v>18.826866977257851</v>
      </c>
      <c r="P872" s="14">
        <f t="shared" si="178"/>
        <v>0</v>
      </c>
      <c r="Q872" s="14">
        <f t="shared" si="179"/>
        <v>0</v>
      </c>
      <c r="R872" s="14">
        <f t="shared" si="180"/>
        <v>0</v>
      </c>
      <c r="S872" s="14">
        <f t="shared" si="181"/>
        <v>0</v>
      </c>
      <c r="T872" t="str">
        <f>IF(MOD(C872-Settings!$B$32,Settings!$B$33)&lt;Settings!$B$30,"Up","Down")</f>
        <v>Up</v>
      </c>
      <c r="U872" s="15">
        <f>IF(OR(I872&gt;Settings!$B$30,O872&gt;Settings!$B$37),0,1)</f>
        <v>1</v>
      </c>
      <c r="V872" s="15">
        <f>IF(AND(U872=1,O872&lt;=Settings!$B$36),1,0)</f>
        <v>1</v>
      </c>
    </row>
    <row r="873" spans="1:22" x14ac:dyDescent="0.25">
      <c r="A873">
        <v>8</v>
      </c>
      <c r="B873">
        <v>28</v>
      </c>
      <c r="C873" s="13">
        <f>Arrivals!F873</f>
        <v>1551.4216572395705</v>
      </c>
      <c r="D873" s="13">
        <f>Arrivals!J873</f>
        <v>1.4843384505533153</v>
      </c>
      <c r="E873" s="14">
        <f t="shared" si="182"/>
        <v>1563.0951653234249</v>
      </c>
      <c r="F873" s="14">
        <f t="shared" si="173"/>
        <v>1563.0951653234249</v>
      </c>
      <c r="G873" s="14">
        <f t="shared" si="174"/>
        <v>1564.5795037739783</v>
      </c>
      <c r="H873" s="13">
        <f>Arrivals!L873</f>
        <v>75</v>
      </c>
      <c r="I873" s="14">
        <f>H873*8/Settings!$B$28+Settings!$B$29</f>
        <v>6.02</v>
      </c>
      <c r="J873" s="14">
        <f t="shared" si="183"/>
        <v>1569.1151653234249</v>
      </c>
      <c r="K873" s="14">
        <f t="shared" si="175"/>
        <v>1569.1151653234249</v>
      </c>
      <c r="L873" s="14">
        <f>MOD(K873-Settings!$B$32,Settings!$B$33)</f>
        <v>129.11516532342489</v>
      </c>
      <c r="M873" s="14">
        <f>IF(L873&lt;Settings!$B$30,IF(Settings!$B$30-L873&gt;=I873,K873,K873+(Settings!$B$30-L873)+Settings!$B$31),K873+(Settings!$B$33-L873))</f>
        <v>1569.1151653234249</v>
      </c>
      <c r="N873" s="14">
        <f t="shared" si="176"/>
        <v>1575.1351653234249</v>
      </c>
      <c r="O873" s="14">
        <f t="shared" si="177"/>
        <v>23.713508083854322</v>
      </c>
      <c r="P873" s="14">
        <f t="shared" si="178"/>
        <v>11.673508083854358</v>
      </c>
      <c r="Q873" s="14">
        <f t="shared" si="179"/>
        <v>4.5356615494465586</v>
      </c>
      <c r="R873" s="14">
        <f t="shared" si="180"/>
        <v>0</v>
      </c>
      <c r="S873" s="14">
        <f t="shared" si="181"/>
        <v>16.209169633300917</v>
      </c>
      <c r="T873" t="str">
        <f>IF(MOD(C873-Settings!$B$32,Settings!$B$33)&lt;Settings!$B$30,"Up","Down")</f>
        <v>Up</v>
      </c>
      <c r="U873" s="15">
        <f>IF(OR(I873&gt;Settings!$B$30,O873&gt;Settings!$B$37),0,1)</f>
        <v>1</v>
      </c>
      <c r="V873" s="15">
        <f>IF(AND(U873=1,O873&lt;=Settings!$B$36),1,0)</f>
        <v>1</v>
      </c>
    </row>
    <row r="874" spans="1:22" x14ac:dyDescent="0.25">
      <c r="A874">
        <v>8</v>
      </c>
      <c r="B874">
        <v>29</v>
      </c>
      <c r="C874" s="13">
        <f>Arrivals!F874</f>
        <v>1592.1863580099957</v>
      </c>
      <c r="D874" s="13">
        <f>Arrivals!J874</f>
        <v>8.4161287605182658</v>
      </c>
      <c r="E874" s="14">
        <f t="shared" si="182"/>
        <v>1564.5795037739783</v>
      </c>
      <c r="F874" s="14">
        <f t="shared" si="173"/>
        <v>1592.1863580099957</v>
      </c>
      <c r="G874" s="14">
        <f t="shared" si="174"/>
        <v>1600.6024867705139</v>
      </c>
      <c r="H874" s="13">
        <f>Arrivals!L874</f>
        <v>75</v>
      </c>
      <c r="I874" s="14">
        <f>H874*8/Settings!$B$28+Settings!$B$29</f>
        <v>6.02</v>
      </c>
      <c r="J874" s="14">
        <f t="shared" si="183"/>
        <v>1575.1351653234249</v>
      </c>
      <c r="K874" s="14">
        <f t="shared" si="175"/>
        <v>1600.6024867705139</v>
      </c>
      <c r="L874" s="14">
        <f>MOD(K874-Settings!$B$32,Settings!$B$33)</f>
        <v>160.60248677051391</v>
      </c>
      <c r="M874" s="14">
        <f>IF(L874&lt;Settings!$B$30,IF(Settings!$B$30-L874&gt;=I874,K874,K874+(Settings!$B$30-L874)+Settings!$B$31),K874+(Settings!$B$33-L874))</f>
        <v>1600.6024867705139</v>
      </c>
      <c r="N874" s="14">
        <f t="shared" si="176"/>
        <v>1606.6224867705139</v>
      </c>
      <c r="O874" s="14">
        <f t="shared" si="177"/>
        <v>14.436128760518159</v>
      </c>
      <c r="P874" s="14">
        <f t="shared" si="178"/>
        <v>0</v>
      </c>
      <c r="Q874" s="14">
        <f t="shared" si="179"/>
        <v>0</v>
      </c>
      <c r="R874" s="14">
        <f t="shared" si="180"/>
        <v>0</v>
      </c>
      <c r="S874" s="14">
        <f t="shared" si="181"/>
        <v>0</v>
      </c>
      <c r="T874" t="str">
        <f>IF(MOD(C874-Settings!$B$32,Settings!$B$33)&lt;Settings!$B$30,"Up","Down")</f>
        <v>Up</v>
      </c>
      <c r="U874" s="15">
        <f>IF(OR(I874&gt;Settings!$B$30,O874&gt;Settings!$B$37),0,1)</f>
        <v>1</v>
      </c>
      <c r="V874" s="15">
        <f>IF(AND(U874=1,O874&lt;=Settings!$B$36),1,0)</f>
        <v>1</v>
      </c>
    </row>
    <row r="875" spans="1:22" x14ac:dyDescent="0.25">
      <c r="A875">
        <v>8</v>
      </c>
      <c r="B875">
        <v>30</v>
      </c>
      <c r="C875" s="13">
        <f>Arrivals!F875</f>
        <v>1611.6766742975553</v>
      </c>
      <c r="D875" s="13">
        <f>Arrivals!J875</f>
        <v>1.2771813073167464</v>
      </c>
      <c r="E875" s="14">
        <f t="shared" si="182"/>
        <v>1600.6024867705139</v>
      </c>
      <c r="F875" s="14">
        <f t="shared" si="173"/>
        <v>1611.6766742975553</v>
      </c>
      <c r="G875" s="14">
        <f t="shared" si="174"/>
        <v>1612.9538556048722</v>
      </c>
      <c r="H875" s="13">
        <f>Arrivals!L875</f>
        <v>75</v>
      </c>
      <c r="I875" s="14">
        <f>H875*8/Settings!$B$28+Settings!$B$29</f>
        <v>6.02</v>
      </c>
      <c r="J875" s="14">
        <f t="shared" si="183"/>
        <v>1606.6224867705139</v>
      </c>
      <c r="K875" s="14">
        <f t="shared" si="175"/>
        <v>1612.9538556048722</v>
      </c>
      <c r="L875" s="14">
        <f>MOD(K875-Settings!$B$32,Settings!$B$33)</f>
        <v>172.95385560487216</v>
      </c>
      <c r="M875" s="14">
        <f>IF(L875&lt;Settings!$B$30,IF(Settings!$B$30-L875&gt;=I875,K875,K875+(Settings!$B$30-L875)+Settings!$B$31),K875+(Settings!$B$33-L875))</f>
        <v>1612.9538556048722</v>
      </c>
      <c r="N875" s="14">
        <f t="shared" si="176"/>
        <v>1618.9738556048721</v>
      </c>
      <c r="O875" s="14">
        <f t="shared" si="177"/>
        <v>7.297181307316805</v>
      </c>
      <c r="P875" s="14">
        <f t="shared" si="178"/>
        <v>0</v>
      </c>
      <c r="Q875" s="14">
        <f t="shared" si="179"/>
        <v>0</v>
      </c>
      <c r="R875" s="14">
        <f t="shared" si="180"/>
        <v>0</v>
      </c>
      <c r="S875" s="14">
        <f t="shared" si="181"/>
        <v>0</v>
      </c>
      <c r="T875" t="str">
        <f>IF(MOD(C875-Settings!$B$32,Settings!$B$33)&lt;Settings!$B$30,"Up","Down")</f>
        <v>Up</v>
      </c>
      <c r="U875" s="15">
        <f>IF(OR(I875&gt;Settings!$B$30,O875&gt;Settings!$B$37),0,1)</f>
        <v>1</v>
      </c>
      <c r="V875" s="15">
        <f>IF(AND(U875=1,O875&lt;=Settings!$B$36),1,0)</f>
        <v>1</v>
      </c>
    </row>
    <row r="876" spans="1:22" x14ac:dyDescent="0.25">
      <c r="A876">
        <v>8</v>
      </c>
      <c r="B876">
        <v>31</v>
      </c>
      <c r="C876" s="13">
        <f>Arrivals!F876</f>
        <v>1656.0537411932642</v>
      </c>
      <c r="D876" s="13">
        <f>Arrivals!J876</f>
        <v>27.105466133528601</v>
      </c>
      <c r="E876" s="14">
        <f t="shared" si="182"/>
        <v>1612.9538556048722</v>
      </c>
      <c r="F876" s="14">
        <f t="shared" si="173"/>
        <v>1656.0537411932642</v>
      </c>
      <c r="G876" s="14">
        <f t="shared" si="174"/>
        <v>1683.1592073267927</v>
      </c>
      <c r="H876" s="13">
        <f>Arrivals!L876</f>
        <v>75</v>
      </c>
      <c r="I876" s="14">
        <f>H876*8/Settings!$B$28+Settings!$B$29</f>
        <v>6.02</v>
      </c>
      <c r="J876" s="14">
        <f t="shared" si="183"/>
        <v>1618.9738556048721</v>
      </c>
      <c r="K876" s="14">
        <f t="shared" si="175"/>
        <v>1683.1592073267927</v>
      </c>
      <c r="L876" s="14">
        <f>MOD(K876-Settings!$B$32,Settings!$B$33)</f>
        <v>243.15920732679274</v>
      </c>
      <c r="M876" s="14">
        <f>IF(L876&lt;Settings!$B$30,IF(Settings!$B$30-L876&gt;=I876,K876,K876+(Settings!$B$30-L876)+Settings!$B$31),K876+(Settings!$B$33-L876))</f>
        <v>1683.1592073267927</v>
      </c>
      <c r="N876" s="14">
        <f t="shared" si="176"/>
        <v>1689.1792073267927</v>
      </c>
      <c r="O876" s="14">
        <f t="shared" si="177"/>
        <v>33.125466133528562</v>
      </c>
      <c r="P876" s="14">
        <f t="shared" si="178"/>
        <v>0</v>
      </c>
      <c r="Q876" s="14">
        <f t="shared" si="179"/>
        <v>0</v>
      </c>
      <c r="R876" s="14">
        <f t="shared" si="180"/>
        <v>0</v>
      </c>
      <c r="S876" s="14">
        <f t="shared" si="181"/>
        <v>0</v>
      </c>
      <c r="T876" t="str">
        <f>IF(MOD(C876-Settings!$B$32,Settings!$B$33)&lt;Settings!$B$30,"Up","Down")</f>
        <v>Up</v>
      </c>
      <c r="U876" s="15">
        <f>IF(OR(I876&gt;Settings!$B$30,O876&gt;Settings!$B$37),0,1)</f>
        <v>1</v>
      </c>
      <c r="V876" s="15">
        <f>IF(AND(U876=1,O876&lt;=Settings!$B$36),1,0)</f>
        <v>1</v>
      </c>
    </row>
    <row r="877" spans="1:22" x14ac:dyDescent="0.25">
      <c r="A877">
        <v>8</v>
      </c>
      <c r="B877">
        <v>32</v>
      </c>
      <c r="C877" s="13">
        <f>Arrivals!F877</f>
        <v>1661.1142261717584</v>
      </c>
      <c r="D877" s="13">
        <f>Arrivals!J877</f>
        <v>0.69115226657340167</v>
      </c>
      <c r="E877" s="14">
        <f t="shared" si="182"/>
        <v>1683.1592073267927</v>
      </c>
      <c r="F877" s="14">
        <f t="shared" si="173"/>
        <v>1683.1592073267927</v>
      </c>
      <c r="G877" s="14">
        <f t="shared" si="174"/>
        <v>1683.8503595933662</v>
      </c>
      <c r="H877" s="13">
        <f>Arrivals!L877</f>
        <v>75</v>
      </c>
      <c r="I877" s="14">
        <f>H877*8/Settings!$B$28+Settings!$B$29</f>
        <v>6.02</v>
      </c>
      <c r="J877" s="14">
        <f t="shared" si="183"/>
        <v>1689.1792073267927</v>
      </c>
      <c r="K877" s="14">
        <f t="shared" si="175"/>
        <v>1689.1792073267927</v>
      </c>
      <c r="L877" s="14">
        <f>MOD(K877-Settings!$B$32,Settings!$B$33)</f>
        <v>249.17920732679272</v>
      </c>
      <c r="M877" s="14">
        <f>IF(L877&lt;Settings!$B$30,IF(Settings!$B$30-L877&gt;=I877,K877,K877+(Settings!$B$30-L877)+Settings!$B$31),K877+(Settings!$B$33-L877))</f>
        <v>1689.1792073267927</v>
      </c>
      <c r="N877" s="14">
        <f t="shared" si="176"/>
        <v>1695.1992073267927</v>
      </c>
      <c r="O877" s="14">
        <f t="shared" si="177"/>
        <v>34.084981155034257</v>
      </c>
      <c r="P877" s="14">
        <f t="shared" si="178"/>
        <v>22.044981155034293</v>
      </c>
      <c r="Q877" s="14">
        <f t="shared" si="179"/>
        <v>5.3288477334265281</v>
      </c>
      <c r="R877" s="14">
        <f t="shared" si="180"/>
        <v>0</v>
      </c>
      <c r="S877" s="14">
        <f t="shared" si="181"/>
        <v>27.373828888460821</v>
      </c>
      <c r="T877" t="str">
        <f>IF(MOD(C877-Settings!$B$32,Settings!$B$33)&lt;Settings!$B$30,"Up","Down")</f>
        <v>Up</v>
      </c>
      <c r="U877" s="15">
        <f>IF(OR(I877&gt;Settings!$B$30,O877&gt;Settings!$B$37),0,1)</f>
        <v>1</v>
      </c>
      <c r="V877" s="15">
        <f>IF(AND(U877=1,O877&lt;=Settings!$B$36),1,0)</f>
        <v>1</v>
      </c>
    </row>
    <row r="878" spans="1:22" x14ac:dyDescent="0.25">
      <c r="A878">
        <v>8</v>
      </c>
      <c r="B878">
        <v>33</v>
      </c>
      <c r="C878" s="13">
        <f>Arrivals!F878</f>
        <v>1691.1512905345712</v>
      </c>
      <c r="D878" s="13">
        <f>Arrivals!J878</f>
        <v>13.194699621051228</v>
      </c>
      <c r="E878" s="14">
        <f t="shared" si="182"/>
        <v>1683.8503595933662</v>
      </c>
      <c r="F878" s="14">
        <f t="shared" si="173"/>
        <v>1691.1512905345712</v>
      </c>
      <c r="G878" s="14">
        <f t="shared" si="174"/>
        <v>1704.3459901556225</v>
      </c>
      <c r="H878" s="13">
        <f>Arrivals!L878</f>
        <v>75</v>
      </c>
      <c r="I878" s="14">
        <f>H878*8/Settings!$B$28+Settings!$B$29</f>
        <v>6.02</v>
      </c>
      <c r="J878" s="14">
        <f t="shared" si="183"/>
        <v>1695.1992073267927</v>
      </c>
      <c r="K878" s="14">
        <f t="shared" si="175"/>
        <v>1704.3459901556225</v>
      </c>
      <c r="L878" s="14">
        <f>MOD(K878-Settings!$B$32,Settings!$B$33)</f>
        <v>264.34599015562253</v>
      </c>
      <c r="M878" s="14">
        <f>IF(L878&lt;Settings!$B$30,IF(Settings!$B$30-L878&gt;=I878,K878,K878+(Settings!$B$30-L878)+Settings!$B$31),K878+(Settings!$B$33-L878))</f>
        <v>1704.3459901556225</v>
      </c>
      <c r="N878" s="14">
        <f t="shared" si="176"/>
        <v>1710.3659901556225</v>
      </c>
      <c r="O878" s="14">
        <f t="shared" si="177"/>
        <v>19.214699621051295</v>
      </c>
      <c r="P878" s="14">
        <f t="shared" si="178"/>
        <v>0</v>
      </c>
      <c r="Q878" s="14">
        <f t="shared" si="179"/>
        <v>0</v>
      </c>
      <c r="R878" s="14">
        <f t="shared" si="180"/>
        <v>0</v>
      </c>
      <c r="S878" s="14">
        <f t="shared" si="181"/>
        <v>0</v>
      </c>
      <c r="T878" t="str">
        <f>IF(MOD(C878-Settings!$B$32,Settings!$B$33)&lt;Settings!$B$30,"Up","Down")</f>
        <v>Up</v>
      </c>
      <c r="U878" s="15">
        <f>IF(OR(I878&gt;Settings!$B$30,O878&gt;Settings!$B$37),0,1)</f>
        <v>1</v>
      </c>
      <c r="V878" s="15">
        <f>IF(AND(U878=1,O878&lt;=Settings!$B$36),1,0)</f>
        <v>1</v>
      </c>
    </row>
    <row r="879" spans="1:22" x14ac:dyDescent="0.25">
      <c r="A879">
        <v>8</v>
      </c>
      <c r="B879">
        <v>34</v>
      </c>
      <c r="C879" s="13">
        <f>Arrivals!F879</f>
        <v>1715.5814597140111</v>
      </c>
      <c r="D879" s="13">
        <f>Arrivals!J879</f>
        <v>39.904585670351416</v>
      </c>
      <c r="E879" s="14">
        <f t="shared" ref="E879:E910" si="184">G878</f>
        <v>1704.3459901556225</v>
      </c>
      <c r="F879" s="14">
        <f t="shared" si="173"/>
        <v>1715.5814597140111</v>
      </c>
      <c r="G879" s="14">
        <f t="shared" si="174"/>
        <v>1755.4860453843626</v>
      </c>
      <c r="H879" s="13">
        <f>Arrivals!L879</f>
        <v>75</v>
      </c>
      <c r="I879" s="14">
        <f>H879*8/Settings!$B$28+Settings!$B$29</f>
        <v>6.02</v>
      </c>
      <c r="J879" s="14">
        <f t="shared" ref="J879:J910" si="185">N878</f>
        <v>1710.3659901556225</v>
      </c>
      <c r="K879" s="14">
        <f t="shared" si="175"/>
        <v>1755.4860453843626</v>
      </c>
      <c r="L879" s="14">
        <f>MOD(K879-Settings!$B$32,Settings!$B$33)</f>
        <v>315.48604538436257</v>
      </c>
      <c r="M879" s="14">
        <f>IF(L879&lt;Settings!$B$30,IF(Settings!$B$30-L879&gt;=I879,K879,K879+(Settings!$B$30-L879)+Settings!$B$31),K879+(Settings!$B$33-L879))</f>
        <v>1755.4860453843626</v>
      </c>
      <c r="N879" s="14">
        <f t="shared" si="176"/>
        <v>1761.5060453843626</v>
      </c>
      <c r="O879" s="14">
        <f t="shared" si="177"/>
        <v>45.924585670351462</v>
      </c>
      <c r="P879" s="14">
        <f t="shared" si="178"/>
        <v>0</v>
      </c>
      <c r="Q879" s="14">
        <f t="shared" si="179"/>
        <v>0</v>
      </c>
      <c r="R879" s="14">
        <f t="shared" si="180"/>
        <v>0</v>
      </c>
      <c r="S879" s="14">
        <f t="shared" si="181"/>
        <v>0</v>
      </c>
      <c r="T879" t="str">
        <f>IF(MOD(C879-Settings!$B$32,Settings!$B$33)&lt;Settings!$B$30,"Up","Down")</f>
        <v>Up</v>
      </c>
      <c r="U879" s="15">
        <f>IF(OR(I879&gt;Settings!$B$30,O879&gt;Settings!$B$37),0,1)</f>
        <v>1</v>
      </c>
      <c r="V879" s="15">
        <f>IF(AND(U879=1,O879&lt;=Settings!$B$36),1,0)</f>
        <v>1</v>
      </c>
    </row>
    <row r="880" spans="1:22" x14ac:dyDescent="0.25">
      <c r="A880">
        <v>8</v>
      </c>
      <c r="B880">
        <v>35</v>
      </c>
      <c r="C880" s="13">
        <f>Arrivals!F880</f>
        <v>1747.6535392917312</v>
      </c>
      <c r="D880" s="13">
        <f>Arrivals!J880</f>
        <v>12.288875324229018</v>
      </c>
      <c r="E880" s="14">
        <f t="shared" si="184"/>
        <v>1755.4860453843626</v>
      </c>
      <c r="F880" s="14">
        <f t="shared" si="173"/>
        <v>1755.4860453843626</v>
      </c>
      <c r="G880" s="14">
        <f t="shared" si="174"/>
        <v>1767.7749207085915</v>
      </c>
      <c r="H880" s="13">
        <f>Arrivals!L880</f>
        <v>75</v>
      </c>
      <c r="I880" s="14">
        <f>H880*8/Settings!$B$28+Settings!$B$29</f>
        <v>6.02</v>
      </c>
      <c r="J880" s="14">
        <f t="shared" si="185"/>
        <v>1761.5060453843626</v>
      </c>
      <c r="K880" s="14">
        <f t="shared" si="175"/>
        <v>1767.7749207085915</v>
      </c>
      <c r="L880" s="14">
        <f>MOD(K880-Settings!$B$32,Settings!$B$33)</f>
        <v>327.77492070859148</v>
      </c>
      <c r="M880" s="14">
        <f>IF(L880&lt;Settings!$B$30,IF(Settings!$B$30-L880&gt;=I880,K880,K880+(Settings!$B$30-L880)+Settings!$B$31),K880+(Settings!$B$33-L880))</f>
        <v>1767.7749207085915</v>
      </c>
      <c r="N880" s="14">
        <f t="shared" si="176"/>
        <v>1773.7949207085915</v>
      </c>
      <c r="O880" s="14">
        <f t="shared" si="177"/>
        <v>26.141381416860213</v>
      </c>
      <c r="P880" s="14">
        <f t="shared" si="178"/>
        <v>7.8325060926313199</v>
      </c>
      <c r="Q880" s="14">
        <f t="shared" si="179"/>
        <v>0</v>
      </c>
      <c r="R880" s="14">
        <f t="shared" si="180"/>
        <v>0</v>
      </c>
      <c r="S880" s="14">
        <f t="shared" si="181"/>
        <v>7.8325060926313199</v>
      </c>
      <c r="T880" t="str">
        <f>IF(MOD(C880-Settings!$B$32,Settings!$B$33)&lt;Settings!$B$30,"Up","Down")</f>
        <v>Up</v>
      </c>
      <c r="U880" s="15">
        <f>IF(OR(I880&gt;Settings!$B$30,O880&gt;Settings!$B$37),0,1)</f>
        <v>1</v>
      </c>
      <c r="V880" s="15">
        <f>IF(AND(U880=1,O880&lt;=Settings!$B$36),1,0)</f>
        <v>1</v>
      </c>
    </row>
    <row r="881" spans="1:22" x14ac:dyDescent="0.25">
      <c r="A881">
        <v>8</v>
      </c>
      <c r="B881">
        <v>36</v>
      </c>
      <c r="C881" s="13">
        <f>Arrivals!F881</f>
        <v>1752.3097902472077</v>
      </c>
      <c r="D881" s="13">
        <f>Arrivals!J881</f>
        <v>1.4632098825172029</v>
      </c>
      <c r="E881" s="14">
        <f t="shared" si="184"/>
        <v>1767.7749207085915</v>
      </c>
      <c r="F881" s="14">
        <f t="shared" si="173"/>
        <v>1767.7749207085915</v>
      </c>
      <c r="G881" s="14">
        <f t="shared" si="174"/>
        <v>1769.2381305911088</v>
      </c>
      <c r="H881" s="13">
        <f>Arrivals!L881</f>
        <v>75</v>
      </c>
      <c r="I881" s="14">
        <f>H881*8/Settings!$B$28+Settings!$B$29</f>
        <v>6.02</v>
      </c>
      <c r="J881" s="14">
        <f t="shared" si="185"/>
        <v>1773.7949207085915</v>
      </c>
      <c r="K881" s="14">
        <f t="shared" si="175"/>
        <v>1773.7949207085915</v>
      </c>
      <c r="L881" s="14">
        <f>MOD(K881-Settings!$B$32,Settings!$B$33)</f>
        <v>333.79492070859146</v>
      </c>
      <c r="M881" s="14">
        <f>IF(L881&lt;Settings!$B$30,IF(Settings!$B$30-L881&gt;=I881,K881,K881+(Settings!$B$30-L881)+Settings!$B$31),K881+(Settings!$B$33-L881))</f>
        <v>1773.7949207085915</v>
      </c>
      <c r="N881" s="14">
        <f t="shared" si="176"/>
        <v>1779.8149207085914</v>
      </c>
      <c r="O881" s="14">
        <f t="shared" si="177"/>
        <v>27.505130461383715</v>
      </c>
      <c r="P881" s="14">
        <f t="shared" si="178"/>
        <v>15.465130461383751</v>
      </c>
      <c r="Q881" s="14">
        <f t="shared" si="179"/>
        <v>4.5567901174827057</v>
      </c>
      <c r="R881" s="14">
        <f t="shared" si="180"/>
        <v>0</v>
      </c>
      <c r="S881" s="14">
        <f t="shared" si="181"/>
        <v>20.021920578866457</v>
      </c>
      <c r="T881" t="str">
        <f>IF(MOD(C881-Settings!$B$32,Settings!$B$33)&lt;Settings!$B$30,"Up","Down")</f>
        <v>Up</v>
      </c>
      <c r="U881" s="15">
        <f>IF(OR(I881&gt;Settings!$B$30,O881&gt;Settings!$B$37),0,1)</f>
        <v>1</v>
      </c>
      <c r="V881" s="15">
        <f>IF(AND(U881=1,O881&lt;=Settings!$B$36),1,0)</f>
        <v>1</v>
      </c>
    </row>
    <row r="882" spans="1:22" x14ac:dyDescent="0.25">
      <c r="A882">
        <v>8</v>
      </c>
      <c r="B882">
        <v>37</v>
      </c>
      <c r="C882" s="13">
        <f>Arrivals!F882</f>
        <v>1959.4649050284404</v>
      </c>
      <c r="D882" s="13">
        <f>Arrivals!J882</f>
        <v>4.8382047957998475</v>
      </c>
      <c r="E882" s="14">
        <f t="shared" si="184"/>
        <v>1769.2381305911088</v>
      </c>
      <c r="F882" s="14">
        <f t="shared" si="173"/>
        <v>1959.4649050284404</v>
      </c>
      <c r="G882" s="14">
        <f t="shared" si="174"/>
        <v>1964.3031098242402</v>
      </c>
      <c r="H882" s="13">
        <f>Arrivals!L882</f>
        <v>75</v>
      </c>
      <c r="I882" s="14">
        <f>H882*8/Settings!$B$28+Settings!$B$29</f>
        <v>6.02</v>
      </c>
      <c r="J882" s="14">
        <f t="shared" si="185"/>
        <v>1779.8149207085914</v>
      </c>
      <c r="K882" s="14">
        <f t="shared" si="175"/>
        <v>1964.3031098242402</v>
      </c>
      <c r="L882" s="14">
        <f>MOD(K882-Settings!$B$32,Settings!$B$33)</f>
        <v>524.30310982424021</v>
      </c>
      <c r="M882" s="14">
        <f>IF(L882&lt;Settings!$B$30,IF(Settings!$B$30-L882&gt;=I882,K882,K882+(Settings!$B$30-L882)+Settings!$B$31),K882+(Settings!$B$33-L882))</f>
        <v>1964.3031098242402</v>
      </c>
      <c r="N882" s="14">
        <f t="shared" si="176"/>
        <v>1970.3231098242402</v>
      </c>
      <c r="O882" s="14">
        <f t="shared" si="177"/>
        <v>10.858204795799793</v>
      </c>
      <c r="P882" s="14">
        <f t="shared" si="178"/>
        <v>0</v>
      </c>
      <c r="Q882" s="14">
        <f t="shared" si="179"/>
        <v>0</v>
      </c>
      <c r="R882" s="14">
        <f t="shared" si="180"/>
        <v>0</v>
      </c>
      <c r="S882" s="14">
        <f t="shared" si="181"/>
        <v>0</v>
      </c>
      <c r="T882" t="str">
        <f>IF(MOD(C882-Settings!$B$32,Settings!$B$33)&lt;Settings!$B$30,"Up","Down")</f>
        <v>Up</v>
      </c>
      <c r="U882" s="15">
        <f>IF(OR(I882&gt;Settings!$B$30,O882&gt;Settings!$B$37),0,1)</f>
        <v>1</v>
      </c>
      <c r="V882" s="15">
        <f>IF(AND(U882=1,O882&lt;=Settings!$B$36),1,0)</f>
        <v>1</v>
      </c>
    </row>
    <row r="883" spans="1:22" x14ac:dyDescent="0.25">
      <c r="A883">
        <v>8</v>
      </c>
      <c r="B883">
        <v>38</v>
      </c>
      <c r="C883" s="13">
        <f>Arrivals!F883</f>
        <v>2065.3123906052069</v>
      </c>
      <c r="D883" s="13">
        <f>Arrivals!J883</f>
        <v>16.262434043510705</v>
      </c>
      <c r="E883" s="14">
        <f t="shared" si="184"/>
        <v>1964.3031098242402</v>
      </c>
      <c r="F883" s="14">
        <f t="shared" si="173"/>
        <v>2065.3123906052069</v>
      </c>
      <c r="G883" s="14">
        <f t="shared" si="174"/>
        <v>2081.5748246487178</v>
      </c>
      <c r="H883" s="13">
        <f>Arrivals!L883</f>
        <v>75</v>
      </c>
      <c r="I883" s="14">
        <f>H883*8/Settings!$B$28+Settings!$B$29</f>
        <v>6.02</v>
      </c>
      <c r="J883" s="14">
        <f t="shared" si="185"/>
        <v>1970.3231098242402</v>
      </c>
      <c r="K883" s="14">
        <f t="shared" si="175"/>
        <v>2081.5748246487178</v>
      </c>
      <c r="L883" s="14">
        <f>MOD(K883-Settings!$B$32,Settings!$B$33)</f>
        <v>641.57482464871782</v>
      </c>
      <c r="M883" s="14">
        <f>IF(L883&lt;Settings!$B$30,IF(Settings!$B$30-L883&gt;=I883,K883,K883+(Settings!$B$30-L883)+Settings!$B$31),K883+(Settings!$B$33-L883))</f>
        <v>2160</v>
      </c>
      <c r="N883" s="14">
        <f t="shared" si="176"/>
        <v>2166.02</v>
      </c>
      <c r="O883" s="14">
        <f t="shared" si="177"/>
        <v>100.70760939479305</v>
      </c>
      <c r="P883" s="14">
        <f t="shared" si="178"/>
        <v>0</v>
      </c>
      <c r="Q883" s="14">
        <f t="shared" si="179"/>
        <v>0</v>
      </c>
      <c r="R883" s="14">
        <f t="shared" si="180"/>
        <v>78.425175351282178</v>
      </c>
      <c r="S883" s="14">
        <f t="shared" si="181"/>
        <v>78.425175351282178</v>
      </c>
      <c r="T883" t="str">
        <f>IF(MOD(C883-Settings!$B$32,Settings!$B$33)&lt;Settings!$B$30,"Up","Down")</f>
        <v>Down</v>
      </c>
      <c r="U883" s="15">
        <f>IF(OR(I883&gt;Settings!$B$30,O883&gt;Settings!$B$37),0,1)</f>
        <v>1</v>
      </c>
      <c r="V883" s="15">
        <f>IF(AND(U883=1,O883&lt;=Settings!$B$36),1,0)</f>
        <v>1</v>
      </c>
    </row>
    <row r="884" spans="1:22" x14ac:dyDescent="0.25">
      <c r="A884">
        <v>8</v>
      </c>
      <c r="B884">
        <v>39</v>
      </c>
      <c r="C884" s="13">
        <f>Arrivals!F884</f>
        <v>2090.6438612184252</v>
      </c>
      <c r="D884" s="13">
        <f>Arrivals!J884</f>
        <v>9.8271409824195111</v>
      </c>
      <c r="E884" s="14">
        <f t="shared" si="184"/>
        <v>2081.5748246487178</v>
      </c>
      <c r="F884" s="14">
        <f t="shared" si="173"/>
        <v>2090.6438612184252</v>
      </c>
      <c r="G884" s="14">
        <f t="shared" si="174"/>
        <v>2100.4710022008449</v>
      </c>
      <c r="H884" s="13">
        <f>Arrivals!L884</f>
        <v>75</v>
      </c>
      <c r="I884" s="14">
        <f>H884*8/Settings!$B$28+Settings!$B$29</f>
        <v>6.02</v>
      </c>
      <c r="J884" s="14">
        <f t="shared" si="185"/>
        <v>2166.02</v>
      </c>
      <c r="K884" s="14">
        <f t="shared" si="175"/>
        <v>2166.02</v>
      </c>
      <c r="L884" s="14">
        <f>MOD(K884-Settings!$B$32,Settings!$B$33)</f>
        <v>6.0199999999999818</v>
      </c>
      <c r="M884" s="14">
        <f>IF(L884&lt;Settings!$B$30,IF(Settings!$B$30-L884&gt;=I884,K884,K884+(Settings!$B$30-L884)+Settings!$B$31),K884+(Settings!$B$33-L884))</f>
        <v>2166.02</v>
      </c>
      <c r="N884" s="14">
        <f t="shared" si="176"/>
        <v>2172.04</v>
      </c>
      <c r="O884" s="14">
        <f t="shared" si="177"/>
        <v>81.396138781574791</v>
      </c>
      <c r="P884" s="14">
        <f t="shared" si="178"/>
        <v>0</v>
      </c>
      <c r="Q884" s="14">
        <f t="shared" si="179"/>
        <v>65.548997799155131</v>
      </c>
      <c r="R884" s="14">
        <f t="shared" si="180"/>
        <v>0</v>
      </c>
      <c r="S884" s="14">
        <f t="shared" si="181"/>
        <v>65.548997799155131</v>
      </c>
      <c r="T884" t="str">
        <f>IF(MOD(C884-Settings!$B$32,Settings!$B$33)&lt;Settings!$B$30,"Up","Down")</f>
        <v>Down</v>
      </c>
      <c r="U884" s="15">
        <f>IF(OR(I884&gt;Settings!$B$30,O884&gt;Settings!$B$37),0,1)</f>
        <v>1</v>
      </c>
      <c r="V884" s="15">
        <f>IF(AND(U884=1,O884&lt;=Settings!$B$36),1,0)</f>
        <v>1</v>
      </c>
    </row>
    <row r="885" spans="1:22" x14ac:dyDescent="0.25">
      <c r="A885">
        <v>8</v>
      </c>
      <c r="B885">
        <v>40</v>
      </c>
      <c r="C885" s="13">
        <f>Arrivals!F885</f>
        <v>2102.8990539092279</v>
      </c>
      <c r="D885" s="13">
        <f>Arrivals!J885</f>
        <v>15.654436270305823</v>
      </c>
      <c r="E885" s="14">
        <f t="shared" si="184"/>
        <v>2100.4710022008449</v>
      </c>
      <c r="F885" s="14">
        <f t="shared" si="173"/>
        <v>2102.8990539092279</v>
      </c>
      <c r="G885" s="14">
        <f t="shared" si="174"/>
        <v>2118.5534901795336</v>
      </c>
      <c r="H885" s="13">
        <f>Arrivals!L885</f>
        <v>75</v>
      </c>
      <c r="I885" s="14">
        <f>H885*8/Settings!$B$28+Settings!$B$29</f>
        <v>6.02</v>
      </c>
      <c r="J885" s="14">
        <f t="shared" si="185"/>
        <v>2172.04</v>
      </c>
      <c r="K885" s="14">
        <f t="shared" si="175"/>
        <v>2172.04</v>
      </c>
      <c r="L885" s="14">
        <f>MOD(K885-Settings!$B$32,Settings!$B$33)</f>
        <v>12.039999999999964</v>
      </c>
      <c r="M885" s="14">
        <f>IF(L885&lt;Settings!$B$30,IF(Settings!$B$30-L885&gt;=I885,K885,K885+(Settings!$B$30-L885)+Settings!$B$31),K885+(Settings!$B$33-L885))</f>
        <v>2172.04</v>
      </c>
      <c r="N885" s="14">
        <f t="shared" si="176"/>
        <v>2178.06</v>
      </c>
      <c r="O885" s="14">
        <f t="shared" si="177"/>
        <v>75.160946090772086</v>
      </c>
      <c r="P885" s="14">
        <f t="shared" si="178"/>
        <v>0</v>
      </c>
      <c r="Q885" s="14">
        <f t="shared" si="179"/>
        <v>53.486509820466381</v>
      </c>
      <c r="R885" s="14">
        <f t="shared" si="180"/>
        <v>0</v>
      </c>
      <c r="S885" s="14">
        <f t="shared" si="181"/>
        <v>53.486509820466381</v>
      </c>
      <c r="T885" t="str">
        <f>IF(MOD(C885-Settings!$B$32,Settings!$B$33)&lt;Settings!$B$30,"Up","Down")</f>
        <v>Down</v>
      </c>
      <c r="U885" s="15">
        <f>IF(OR(I885&gt;Settings!$B$30,O885&gt;Settings!$B$37),0,1)</f>
        <v>1</v>
      </c>
      <c r="V885" s="15">
        <f>IF(AND(U885=1,O885&lt;=Settings!$B$36),1,0)</f>
        <v>1</v>
      </c>
    </row>
    <row r="886" spans="1:22" x14ac:dyDescent="0.25">
      <c r="A886">
        <v>8</v>
      </c>
      <c r="B886">
        <v>41</v>
      </c>
      <c r="C886" s="13">
        <f>Arrivals!F886</f>
        <v>2408.596763982991</v>
      </c>
      <c r="D886" s="13">
        <f>Arrivals!J886</f>
        <v>4.1033023528681172</v>
      </c>
      <c r="E886" s="14">
        <f t="shared" si="184"/>
        <v>2118.5534901795336</v>
      </c>
      <c r="F886" s="14">
        <f t="shared" si="173"/>
        <v>2408.596763982991</v>
      </c>
      <c r="G886" s="14">
        <f t="shared" si="174"/>
        <v>2412.700066335859</v>
      </c>
      <c r="H886" s="13">
        <f>Arrivals!L886</f>
        <v>75</v>
      </c>
      <c r="I886" s="14">
        <f>H886*8/Settings!$B$28+Settings!$B$29</f>
        <v>6.02</v>
      </c>
      <c r="J886" s="14">
        <f t="shared" si="185"/>
        <v>2178.06</v>
      </c>
      <c r="K886" s="14">
        <f t="shared" si="175"/>
        <v>2412.700066335859</v>
      </c>
      <c r="L886" s="14">
        <f>MOD(K886-Settings!$B$32,Settings!$B$33)</f>
        <v>252.70006633585899</v>
      </c>
      <c r="M886" s="14">
        <f>IF(L886&lt;Settings!$B$30,IF(Settings!$B$30-L886&gt;=I886,K886,K886+(Settings!$B$30-L886)+Settings!$B$31),K886+(Settings!$B$33-L886))</f>
        <v>2412.700066335859</v>
      </c>
      <c r="N886" s="14">
        <f t="shared" si="176"/>
        <v>2418.720066335859</v>
      </c>
      <c r="O886" s="14">
        <f t="shared" si="177"/>
        <v>10.123302352867995</v>
      </c>
      <c r="P886" s="14">
        <f t="shared" si="178"/>
        <v>0</v>
      </c>
      <c r="Q886" s="14">
        <f t="shared" si="179"/>
        <v>0</v>
      </c>
      <c r="R886" s="14">
        <f t="shared" si="180"/>
        <v>0</v>
      </c>
      <c r="S886" s="14">
        <f t="shared" si="181"/>
        <v>0</v>
      </c>
      <c r="T886" t="str">
        <f>IF(MOD(C886-Settings!$B$32,Settings!$B$33)&lt;Settings!$B$30,"Up","Down")</f>
        <v>Up</v>
      </c>
      <c r="U886" s="15">
        <f>IF(OR(I886&gt;Settings!$B$30,O886&gt;Settings!$B$37),0,1)</f>
        <v>1</v>
      </c>
      <c r="V886" s="15">
        <f>IF(AND(U886=1,O886&lt;=Settings!$B$36),1,0)</f>
        <v>1</v>
      </c>
    </row>
    <row r="887" spans="1:22" x14ac:dyDescent="0.25">
      <c r="A887">
        <v>8</v>
      </c>
      <c r="B887">
        <v>42</v>
      </c>
      <c r="C887" s="13">
        <f>Arrivals!F887</f>
        <v>2409.468687242676</v>
      </c>
      <c r="D887" s="13">
        <f>Arrivals!J887</f>
        <v>7.9307820403210627</v>
      </c>
      <c r="E887" s="14">
        <f t="shared" si="184"/>
        <v>2412.700066335859</v>
      </c>
      <c r="F887" s="14">
        <f t="shared" si="173"/>
        <v>2412.700066335859</v>
      </c>
      <c r="G887" s="14">
        <f t="shared" si="174"/>
        <v>2420.63084837618</v>
      </c>
      <c r="H887" s="13">
        <f>Arrivals!L887</f>
        <v>75</v>
      </c>
      <c r="I887" s="14">
        <f>H887*8/Settings!$B$28+Settings!$B$29</f>
        <v>6.02</v>
      </c>
      <c r="J887" s="14">
        <f t="shared" si="185"/>
        <v>2418.720066335859</v>
      </c>
      <c r="K887" s="14">
        <f t="shared" si="175"/>
        <v>2420.63084837618</v>
      </c>
      <c r="L887" s="14">
        <f>MOD(K887-Settings!$B$32,Settings!$B$33)</f>
        <v>260.63084837617998</v>
      </c>
      <c r="M887" s="14">
        <f>IF(L887&lt;Settings!$B$30,IF(Settings!$B$30-L887&gt;=I887,K887,K887+(Settings!$B$30-L887)+Settings!$B$31),K887+(Settings!$B$33-L887))</f>
        <v>2420.63084837618</v>
      </c>
      <c r="N887" s="14">
        <f t="shared" si="176"/>
        <v>2426.65084837618</v>
      </c>
      <c r="O887" s="14">
        <f t="shared" si="177"/>
        <v>17.182161133503996</v>
      </c>
      <c r="P887" s="14">
        <f t="shared" si="178"/>
        <v>3.2313790931830226</v>
      </c>
      <c r="Q887" s="14">
        <f t="shared" si="179"/>
        <v>0</v>
      </c>
      <c r="R887" s="14">
        <f t="shared" si="180"/>
        <v>0</v>
      </c>
      <c r="S887" s="14">
        <f t="shared" si="181"/>
        <v>3.2313790931830226</v>
      </c>
      <c r="T887" t="str">
        <f>IF(MOD(C887-Settings!$B$32,Settings!$B$33)&lt;Settings!$B$30,"Up","Down")</f>
        <v>Up</v>
      </c>
      <c r="U887" s="15">
        <f>IF(OR(I887&gt;Settings!$B$30,O887&gt;Settings!$B$37),0,1)</f>
        <v>1</v>
      </c>
      <c r="V887" s="15">
        <f>IF(AND(U887=1,O887&lt;=Settings!$B$36),1,0)</f>
        <v>1</v>
      </c>
    </row>
    <row r="888" spans="1:22" x14ac:dyDescent="0.25">
      <c r="A888">
        <v>8</v>
      </c>
      <c r="B888">
        <v>43</v>
      </c>
      <c r="C888" s="13">
        <f>Arrivals!F888</f>
        <v>2448.0326127437352</v>
      </c>
      <c r="D888" s="13">
        <f>Arrivals!J888</f>
        <v>1.0157619398147568</v>
      </c>
      <c r="E888" s="14">
        <f t="shared" si="184"/>
        <v>2420.63084837618</v>
      </c>
      <c r="F888" s="14">
        <f t="shared" si="173"/>
        <v>2448.0326127437352</v>
      </c>
      <c r="G888" s="14">
        <f t="shared" si="174"/>
        <v>2449.0483746835498</v>
      </c>
      <c r="H888" s="13">
        <f>Arrivals!L888</f>
        <v>75</v>
      </c>
      <c r="I888" s="14">
        <f>H888*8/Settings!$B$28+Settings!$B$29</f>
        <v>6.02</v>
      </c>
      <c r="J888" s="14">
        <f t="shared" si="185"/>
        <v>2426.65084837618</v>
      </c>
      <c r="K888" s="14">
        <f t="shared" si="175"/>
        <v>2449.0483746835498</v>
      </c>
      <c r="L888" s="14">
        <f>MOD(K888-Settings!$B$32,Settings!$B$33)</f>
        <v>289.04837468354981</v>
      </c>
      <c r="M888" s="14">
        <f>IF(L888&lt;Settings!$B$30,IF(Settings!$B$30-L888&gt;=I888,K888,K888+(Settings!$B$30-L888)+Settings!$B$31),K888+(Settings!$B$33-L888))</f>
        <v>2449.0483746835498</v>
      </c>
      <c r="N888" s="14">
        <f t="shared" si="176"/>
        <v>2455.0683746835498</v>
      </c>
      <c r="O888" s="14">
        <f t="shared" si="177"/>
        <v>7.0357619398146198</v>
      </c>
      <c r="P888" s="14">
        <f t="shared" si="178"/>
        <v>0</v>
      </c>
      <c r="Q888" s="14">
        <f t="shared" si="179"/>
        <v>0</v>
      </c>
      <c r="R888" s="14">
        <f t="shared" si="180"/>
        <v>0</v>
      </c>
      <c r="S888" s="14">
        <f t="shared" si="181"/>
        <v>0</v>
      </c>
      <c r="T888" t="str">
        <f>IF(MOD(C888-Settings!$B$32,Settings!$B$33)&lt;Settings!$B$30,"Up","Down")</f>
        <v>Up</v>
      </c>
      <c r="U888" s="15">
        <f>IF(OR(I888&gt;Settings!$B$30,O888&gt;Settings!$B$37),0,1)</f>
        <v>1</v>
      </c>
      <c r="V888" s="15">
        <f>IF(AND(U888=1,O888&lt;=Settings!$B$36),1,0)</f>
        <v>1</v>
      </c>
    </row>
    <row r="889" spans="1:22" x14ac:dyDescent="0.25">
      <c r="A889">
        <v>8</v>
      </c>
      <c r="B889">
        <v>44</v>
      </c>
      <c r="C889" s="13">
        <f>Arrivals!F889</f>
        <v>2670.6688415764356</v>
      </c>
      <c r="D889" s="13">
        <f>Arrivals!J889</f>
        <v>1.4120040642943943</v>
      </c>
      <c r="E889" s="14">
        <f t="shared" si="184"/>
        <v>2449.0483746835498</v>
      </c>
      <c r="F889" s="14">
        <f t="shared" si="173"/>
        <v>2670.6688415764356</v>
      </c>
      <c r="G889" s="14">
        <f t="shared" si="174"/>
        <v>2672.0808456407299</v>
      </c>
      <c r="H889" s="13">
        <f>Arrivals!L889</f>
        <v>75</v>
      </c>
      <c r="I889" s="14">
        <f>H889*8/Settings!$B$28+Settings!$B$29</f>
        <v>6.02</v>
      </c>
      <c r="J889" s="14">
        <f t="shared" si="185"/>
        <v>2455.0683746835498</v>
      </c>
      <c r="K889" s="14">
        <f t="shared" si="175"/>
        <v>2672.0808456407299</v>
      </c>
      <c r="L889" s="14">
        <f>MOD(K889-Settings!$B$32,Settings!$B$33)</f>
        <v>512.08084564072988</v>
      </c>
      <c r="M889" s="14">
        <f>IF(L889&lt;Settings!$B$30,IF(Settings!$B$30-L889&gt;=I889,K889,K889+(Settings!$B$30-L889)+Settings!$B$31),K889+(Settings!$B$33-L889))</f>
        <v>2672.0808456407299</v>
      </c>
      <c r="N889" s="14">
        <f t="shared" si="176"/>
        <v>2678.1008456407299</v>
      </c>
      <c r="O889" s="14">
        <f t="shared" si="177"/>
        <v>7.4320040642942331</v>
      </c>
      <c r="P889" s="14">
        <f t="shared" si="178"/>
        <v>0</v>
      </c>
      <c r="Q889" s="14">
        <f t="shared" si="179"/>
        <v>0</v>
      </c>
      <c r="R889" s="14">
        <f t="shared" si="180"/>
        <v>0</v>
      </c>
      <c r="S889" s="14">
        <f t="shared" si="181"/>
        <v>0</v>
      </c>
      <c r="T889" t="str">
        <f>IF(MOD(C889-Settings!$B$32,Settings!$B$33)&lt;Settings!$B$30,"Up","Down")</f>
        <v>Up</v>
      </c>
      <c r="U889" s="15">
        <f>IF(OR(I889&gt;Settings!$B$30,O889&gt;Settings!$B$37),0,1)</f>
        <v>1</v>
      </c>
      <c r="V889" s="15">
        <f>IF(AND(U889=1,O889&lt;=Settings!$B$36),1,0)</f>
        <v>1</v>
      </c>
    </row>
    <row r="890" spans="1:22" x14ac:dyDescent="0.25">
      <c r="A890">
        <v>8</v>
      </c>
      <c r="B890">
        <v>45</v>
      </c>
      <c r="C890" s="13">
        <f>Arrivals!F890</f>
        <v>2786.3634574863604</v>
      </c>
      <c r="D890" s="13">
        <f>Arrivals!J890</f>
        <v>14.891907113934826</v>
      </c>
      <c r="E890" s="14">
        <f t="shared" si="184"/>
        <v>2672.0808456407299</v>
      </c>
      <c r="F890" s="14">
        <f t="shared" si="173"/>
        <v>2786.3634574863604</v>
      </c>
      <c r="G890" s="14">
        <f t="shared" si="174"/>
        <v>2801.2553646002953</v>
      </c>
      <c r="H890" s="13">
        <f>Arrivals!L890</f>
        <v>75</v>
      </c>
      <c r="I890" s="14">
        <f>H890*8/Settings!$B$28+Settings!$B$29</f>
        <v>6.02</v>
      </c>
      <c r="J890" s="14">
        <f t="shared" si="185"/>
        <v>2678.1008456407299</v>
      </c>
      <c r="K890" s="14">
        <f t="shared" si="175"/>
        <v>2801.2553646002953</v>
      </c>
      <c r="L890" s="14">
        <f>MOD(K890-Settings!$B$32,Settings!$B$33)</f>
        <v>641.25536460029525</v>
      </c>
      <c r="M890" s="14">
        <f>IF(L890&lt;Settings!$B$30,IF(Settings!$B$30-L890&gt;=I890,K890,K890+(Settings!$B$30-L890)+Settings!$B$31),K890+(Settings!$B$33-L890))</f>
        <v>2880</v>
      </c>
      <c r="N890" s="14">
        <f t="shared" si="176"/>
        <v>2886.02</v>
      </c>
      <c r="O890" s="14">
        <f t="shared" si="177"/>
        <v>99.656542513639579</v>
      </c>
      <c r="P890" s="14">
        <f t="shared" si="178"/>
        <v>0</v>
      </c>
      <c r="Q890" s="14">
        <f t="shared" si="179"/>
        <v>0</v>
      </c>
      <c r="R890" s="14">
        <f t="shared" si="180"/>
        <v>78.744635399704748</v>
      </c>
      <c r="S890" s="14">
        <f t="shared" si="181"/>
        <v>78.744635399704748</v>
      </c>
      <c r="T890" t="str">
        <f>IF(MOD(C890-Settings!$B$32,Settings!$B$33)&lt;Settings!$B$30,"Up","Down")</f>
        <v>Down</v>
      </c>
      <c r="U890" s="15">
        <f>IF(OR(I890&gt;Settings!$B$30,O890&gt;Settings!$B$37),0,1)</f>
        <v>1</v>
      </c>
      <c r="V890" s="15">
        <f>IF(AND(U890=1,O890&lt;=Settings!$B$36),1,0)</f>
        <v>1</v>
      </c>
    </row>
    <row r="891" spans="1:22" x14ac:dyDescent="0.25">
      <c r="A891">
        <v>8</v>
      </c>
      <c r="B891">
        <v>46</v>
      </c>
      <c r="C891" s="13">
        <f>Arrivals!F891</f>
        <v>2800.1819626697647</v>
      </c>
      <c r="D891" s="13">
        <f>Arrivals!J891</f>
        <v>1.853051189366627</v>
      </c>
      <c r="E891" s="14">
        <f t="shared" si="184"/>
        <v>2801.2553646002953</v>
      </c>
      <c r="F891" s="14">
        <f t="shared" si="173"/>
        <v>2801.2553646002953</v>
      </c>
      <c r="G891" s="14">
        <f t="shared" si="174"/>
        <v>2803.1084157896621</v>
      </c>
      <c r="H891" s="13">
        <f>Arrivals!L891</f>
        <v>75</v>
      </c>
      <c r="I891" s="14">
        <f>H891*8/Settings!$B$28+Settings!$B$29</f>
        <v>6.02</v>
      </c>
      <c r="J891" s="14">
        <f t="shared" si="185"/>
        <v>2886.02</v>
      </c>
      <c r="K891" s="14">
        <f t="shared" si="175"/>
        <v>2886.02</v>
      </c>
      <c r="L891" s="14">
        <f>MOD(K891-Settings!$B$32,Settings!$B$33)</f>
        <v>6.0199999999999818</v>
      </c>
      <c r="M891" s="14">
        <f>IF(L891&lt;Settings!$B$30,IF(Settings!$B$30-L891&gt;=I891,K891,K891+(Settings!$B$30-L891)+Settings!$B$31),K891+(Settings!$B$33-L891))</f>
        <v>2886.02</v>
      </c>
      <c r="N891" s="14">
        <f t="shared" si="176"/>
        <v>2892.04</v>
      </c>
      <c r="O891" s="14">
        <f t="shared" si="177"/>
        <v>91.85803733023522</v>
      </c>
      <c r="P891" s="14">
        <f t="shared" si="178"/>
        <v>1.0734019305305083</v>
      </c>
      <c r="Q891" s="14">
        <f t="shared" si="179"/>
        <v>82.911584210337878</v>
      </c>
      <c r="R891" s="14">
        <f t="shared" si="180"/>
        <v>0</v>
      </c>
      <c r="S891" s="14">
        <f t="shared" si="181"/>
        <v>83.984986140868386</v>
      </c>
      <c r="T891" t="str">
        <f>IF(MOD(C891-Settings!$B$32,Settings!$B$33)&lt;Settings!$B$30,"Up","Down")</f>
        <v>Down</v>
      </c>
      <c r="U891" s="15">
        <f>IF(OR(I891&gt;Settings!$B$30,O891&gt;Settings!$B$37),0,1)</f>
        <v>1</v>
      </c>
      <c r="V891" s="15">
        <f>IF(AND(U891=1,O891&lt;=Settings!$B$36),1,0)</f>
        <v>1</v>
      </c>
    </row>
    <row r="892" spans="1:22" x14ac:dyDescent="0.25">
      <c r="A892">
        <v>8</v>
      </c>
      <c r="B892">
        <v>47</v>
      </c>
      <c r="C892" s="13">
        <f>Arrivals!F892</f>
        <v>2830.0032658251375</v>
      </c>
      <c r="D892" s="13">
        <f>Arrivals!J892</f>
        <v>26.789234063818611</v>
      </c>
      <c r="E892" s="14">
        <f t="shared" si="184"/>
        <v>2803.1084157896621</v>
      </c>
      <c r="F892" s="14">
        <f t="shared" si="173"/>
        <v>2830.0032658251375</v>
      </c>
      <c r="G892" s="14">
        <f t="shared" si="174"/>
        <v>2856.7924998889562</v>
      </c>
      <c r="H892" s="13">
        <f>Arrivals!L892</f>
        <v>75</v>
      </c>
      <c r="I892" s="14">
        <f>H892*8/Settings!$B$28+Settings!$B$29</f>
        <v>6.02</v>
      </c>
      <c r="J892" s="14">
        <f t="shared" si="185"/>
        <v>2892.04</v>
      </c>
      <c r="K892" s="14">
        <f t="shared" si="175"/>
        <v>2892.04</v>
      </c>
      <c r="L892" s="14">
        <f>MOD(K892-Settings!$B$32,Settings!$B$33)</f>
        <v>12.039999999999964</v>
      </c>
      <c r="M892" s="14">
        <f>IF(L892&lt;Settings!$B$30,IF(Settings!$B$30-L892&gt;=I892,K892,K892+(Settings!$B$30-L892)+Settings!$B$31),K892+(Settings!$B$33-L892))</f>
        <v>2892.04</v>
      </c>
      <c r="N892" s="14">
        <f t="shared" si="176"/>
        <v>2898.06</v>
      </c>
      <c r="O892" s="14">
        <f t="shared" si="177"/>
        <v>68.056734174862413</v>
      </c>
      <c r="P892" s="14">
        <f t="shared" si="178"/>
        <v>0</v>
      </c>
      <c r="Q892" s="14">
        <f t="shared" si="179"/>
        <v>35.247500111043792</v>
      </c>
      <c r="R892" s="14">
        <f t="shared" si="180"/>
        <v>0</v>
      </c>
      <c r="S892" s="14">
        <f t="shared" si="181"/>
        <v>35.247500111043792</v>
      </c>
      <c r="T892" t="str">
        <f>IF(MOD(C892-Settings!$B$32,Settings!$B$33)&lt;Settings!$B$30,"Up","Down")</f>
        <v>Down</v>
      </c>
      <c r="U892" s="15">
        <f>IF(OR(I892&gt;Settings!$B$30,O892&gt;Settings!$B$37),0,1)</f>
        <v>1</v>
      </c>
      <c r="V892" s="15">
        <f>IF(AND(U892=1,O892&lt;=Settings!$B$36),1,0)</f>
        <v>1</v>
      </c>
    </row>
    <row r="893" spans="1:22" x14ac:dyDescent="0.25">
      <c r="A893">
        <v>8</v>
      </c>
      <c r="B893">
        <v>48</v>
      </c>
      <c r="C893" s="13">
        <f>Arrivals!F893</f>
        <v>2890.2236183131477</v>
      </c>
      <c r="D893" s="13">
        <f>Arrivals!J893</f>
        <v>2.193236641525858</v>
      </c>
      <c r="E893" s="14">
        <f t="shared" si="184"/>
        <v>2856.7924998889562</v>
      </c>
      <c r="F893" s="14">
        <f t="shared" si="173"/>
        <v>2890.2236183131477</v>
      </c>
      <c r="G893" s="14">
        <f t="shared" si="174"/>
        <v>2892.4168549546735</v>
      </c>
      <c r="H893" s="13">
        <f>Arrivals!L893</f>
        <v>75</v>
      </c>
      <c r="I893" s="14">
        <f>H893*8/Settings!$B$28+Settings!$B$29</f>
        <v>6.02</v>
      </c>
      <c r="J893" s="14">
        <f t="shared" si="185"/>
        <v>2898.06</v>
      </c>
      <c r="K893" s="14">
        <f t="shared" si="175"/>
        <v>2898.06</v>
      </c>
      <c r="L893" s="14">
        <f>MOD(K893-Settings!$B$32,Settings!$B$33)</f>
        <v>18.059999999999945</v>
      </c>
      <c r="M893" s="14">
        <f>IF(L893&lt;Settings!$B$30,IF(Settings!$B$30-L893&gt;=I893,K893,K893+(Settings!$B$30-L893)+Settings!$B$31),K893+(Settings!$B$33-L893))</f>
        <v>2898.06</v>
      </c>
      <c r="N893" s="14">
        <f t="shared" si="176"/>
        <v>2904.08</v>
      </c>
      <c r="O893" s="14">
        <f t="shared" si="177"/>
        <v>13.856381686852274</v>
      </c>
      <c r="P893" s="14">
        <f t="shared" si="178"/>
        <v>0</v>
      </c>
      <c r="Q893" s="14">
        <f t="shared" si="179"/>
        <v>5.6431450453264915</v>
      </c>
      <c r="R893" s="14">
        <f t="shared" si="180"/>
        <v>0</v>
      </c>
      <c r="S893" s="14">
        <f t="shared" si="181"/>
        <v>5.6431450453264915</v>
      </c>
      <c r="T893" t="str">
        <f>IF(MOD(C893-Settings!$B$32,Settings!$B$33)&lt;Settings!$B$30,"Up","Down")</f>
        <v>Up</v>
      </c>
      <c r="U893" s="15">
        <f>IF(OR(I893&gt;Settings!$B$30,O893&gt;Settings!$B$37),0,1)</f>
        <v>1</v>
      </c>
      <c r="V893" s="15">
        <f>IF(AND(U893=1,O893&lt;=Settings!$B$36),1,0)</f>
        <v>1</v>
      </c>
    </row>
    <row r="894" spans="1:22" x14ac:dyDescent="0.25">
      <c r="A894">
        <v>8</v>
      </c>
      <c r="B894">
        <v>49</v>
      </c>
      <c r="C894" s="13">
        <f>Arrivals!F894</f>
        <v>2965.6926598987666</v>
      </c>
      <c r="D894" s="13">
        <f>Arrivals!J894</f>
        <v>7.0042248866152805</v>
      </c>
      <c r="E894" s="14">
        <f t="shared" si="184"/>
        <v>2892.4168549546735</v>
      </c>
      <c r="F894" s="14">
        <f t="shared" si="173"/>
        <v>2965.6926598987666</v>
      </c>
      <c r="G894" s="14">
        <f t="shared" si="174"/>
        <v>2972.6968847853818</v>
      </c>
      <c r="H894" s="13">
        <f>Arrivals!L894</f>
        <v>75</v>
      </c>
      <c r="I894" s="14">
        <f>H894*8/Settings!$B$28+Settings!$B$29</f>
        <v>6.02</v>
      </c>
      <c r="J894" s="14">
        <f t="shared" si="185"/>
        <v>2904.08</v>
      </c>
      <c r="K894" s="14">
        <f t="shared" si="175"/>
        <v>2972.6968847853818</v>
      </c>
      <c r="L894" s="14">
        <f>MOD(K894-Settings!$B$32,Settings!$B$33)</f>
        <v>92.696884785381826</v>
      </c>
      <c r="M894" s="14">
        <f>IF(L894&lt;Settings!$B$30,IF(Settings!$B$30-L894&gt;=I894,K894,K894+(Settings!$B$30-L894)+Settings!$B$31),K894+(Settings!$B$33-L894))</f>
        <v>2972.6968847853818</v>
      </c>
      <c r="N894" s="14">
        <f t="shared" si="176"/>
        <v>2978.7168847853818</v>
      </c>
      <c r="O894" s="14">
        <f t="shared" si="177"/>
        <v>13.024224886615229</v>
      </c>
      <c r="P894" s="14">
        <f t="shared" si="178"/>
        <v>0</v>
      </c>
      <c r="Q894" s="14">
        <f t="shared" si="179"/>
        <v>0</v>
      </c>
      <c r="R894" s="14">
        <f t="shared" si="180"/>
        <v>0</v>
      </c>
      <c r="S894" s="14">
        <f t="shared" si="181"/>
        <v>0</v>
      </c>
      <c r="T894" t="str">
        <f>IF(MOD(C894-Settings!$B$32,Settings!$B$33)&lt;Settings!$B$30,"Up","Down")</f>
        <v>Up</v>
      </c>
      <c r="U894" s="15">
        <f>IF(OR(I894&gt;Settings!$B$30,O894&gt;Settings!$B$37),0,1)</f>
        <v>1</v>
      </c>
      <c r="V894" s="15">
        <f>IF(AND(U894=1,O894&lt;=Settings!$B$36),1,0)</f>
        <v>1</v>
      </c>
    </row>
    <row r="895" spans="1:22" x14ac:dyDescent="0.25">
      <c r="A895">
        <v>8</v>
      </c>
      <c r="B895">
        <v>50</v>
      </c>
      <c r="C895" s="13">
        <f>Arrivals!F895</f>
        <v>2979.8323566205968</v>
      </c>
      <c r="D895" s="13">
        <f>Arrivals!J895</f>
        <v>6.2260600477463548</v>
      </c>
      <c r="E895" s="14">
        <f t="shared" si="184"/>
        <v>2972.6968847853818</v>
      </c>
      <c r="F895" s="14">
        <f t="shared" si="173"/>
        <v>2979.8323566205968</v>
      </c>
      <c r="G895" s="14">
        <f t="shared" si="174"/>
        <v>2986.0584166683429</v>
      </c>
      <c r="H895" s="13">
        <f>Arrivals!L895</f>
        <v>75</v>
      </c>
      <c r="I895" s="14">
        <f>H895*8/Settings!$B$28+Settings!$B$29</f>
        <v>6.02</v>
      </c>
      <c r="J895" s="14">
        <f t="shared" si="185"/>
        <v>2978.7168847853818</v>
      </c>
      <c r="K895" s="14">
        <f t="shared" si="175"/>
        <v>2986.0584166683429</v>
      </c>
      <c r="L895" s="14">
        <f>MOD(K895-Settings!$B$32,Settings!$B$33)</f>
        <v>106.05841666834294</v>
      </c>
      <c r="M895" s="14">
        <f>IF(L895&lt;Settings!$B$30,IF(Settings!$B$30-L895&gt;=I895,K895,K895+(Settings!$B$30-L895)+Settings!$B$31),K895+(Settings!$B$33-L895))</f>
        <v>2986.0584166683429</v>
      </c>
      <c r="N895" s="14">
        <f t="shared" si="176"/>
        <v>2992.0784166683429</v>
      </c>
      <c r="O895" s="14">
        <f t="shared" si="177"/>
        <v>12.246060047746141</v>
      </c>
      <c r="P895" s="14">
        <f t="shared" si="178"/>
        <v>0</v>
      </c>
      <c r="Q895" s="14">
        <f t="shared" si="179"/>
        <v>0</v>
      </c>
      <c r="R895" s="14">
        <f t="shared" si="180"/>
        <v>0</v>
      </c>
      <c r="S895" s="14">
        <f t="shared" si="181"/>
        <v>0</v>
      </c>
      <c r="T895" t="str">
        <f>IF(MOD(C895-Settings!$B$32,Settings!$B$33)&lt;Settings!$B$30,"Up","Down")</f>
        <v>Up</v>
      </c>
      <c r="U895" s="15">
        <f>IF(OR(I895&gt;Settings!$B$30,O895&gt;Settings!$B$37),0,1)</f>
        <v>1</v>
      </c>
      <c r="V895" s="15">
        <f>IF(AND(U895=1,O895&lt;=Settings!$B$36),1,0)</f>
        <v>1</v>
      </c>
    </row>
    <row r="896" spans="1:22" x14ac:dyDescent="0.25">
      <c r="A896">
        <v>8</v>
      </c>
      <c r="B896">
        <v>51</v>
      </c>
      <c r="C896" s="13">
        <f>Arrivals!F896</f>
        <v>3045.2253263424086</v>
      </c>
      <c r="D896" s="13">
        <f>Arrivals!J896</f>
        <v>3.9245279076398285</v>
      </c>
      <c r="E896" s="14">
        <f t="shared" si="184"/>
        <v>2986.0584166683429</v>
      </c>
      <c r="F896" s="14">
        <f t="shared" si="173"/>
        <v>3045.2253263424086</v>
      </c>
      <c r="G896" s="14">
        <f t="shared" si="174"/>
        <v>3049.1498542500485</v>
      </c>
      <c r="H896" s="13">
        <f>Arrivals!L896</f>
        <v>75</v>
      </c>
      <c r="I896" s="14">
        <f>H896*8/Settings!$B$28+Settings!$B$29</f>
        <v>6.02</v>
      </c>
      <c r="J896" s="14">
        <f t="shared" si="185"/>
        <v>2992.0784166683429</v>
      </c>
      <c r="K896" s="14">
        <f t="shared" si="175"/>
        <v>3049.1498542500485</v>
      </c>
      <c r="L896" s="14">
        <f>MOD(K896-Settings!$B$32,Settings!$B$33)</f>
        <v>169.14985425004852</v>
      </c>
      <c r="M896" s="14">
        <f>IF(L896&lt;Settings!$B$30,IF(Settings!$B$30-L896&gt;=I896,K896,K896+(Settings!$B$30-L896)+Settings!$B$31),K896+(Settings!$B$33-L896))</f>
        <v>3049.1498542500485</v>
      </c>
      <c r="N896" s="14">
        <f t="shared" si="176"/>
        <v>3055.1698542500485</v>
      </c>
      <c r="O896" s="14">
        <f t="shared" si="177"/>
        <v>9.9445279076398947</v>
      </c>
      <c r="P896" s="14">
        <f t="shared" si="178"/>
        <v>0</v>
      </c>
      <c r="Q896" s="14">
        <f t="shared" si="179"/>
        <v>0</v>
      </c>
      <c r="R896" s="14">
        <f t="shared" si="180"/>
        <v>0</v>
      </c>
      <c r="S896" s="14">
        <f t="shared" si="181"/>
        <v>0</v>
      </c>
      <c r="T896" t="str">
        <f>IF(MOD(C896-Settings!$B$32,Settings!$B$33)&lt;Settings!$B$30,"Up","Down")</f>
        <v>Up</v>
      </c>
      <c r="U896" s="15">
        <f>IF(OR(I896&gt;Settings!$B$30,O896&gt;Settings!$B$37),0,1)</f>
        <v>1</v>
      </c>
      <c r="V896" s="15">
        <f>IF(AND(U896=1,O896&lt;=Settings!$B$36),1,0)</f>
        <v>1</v>
      </c>
    </row>
    <row r="897" spans="1:22" x14ac:dyDescent="0.25">
      <c r="A897">
        <v>8</v>
      </c>
      <c r="B897">
        <v>52</v>
      </c>
      <c r="C897" s="13">
        <f>Arrivals!F897</f>
        <v>3092.7690418937727</v>
      </c>
      <c r="D897" s="13">
        <f>Arrivals!J897</f>
        <v>3.91995487631781</v>
      </c>
      <c r="E897" s="14">
        <f t="shared" si="184"/>
        <v>3049.1498542500485</v>
      </c>
      <c r="F897" s="14">
        <f t="shared" si="173"/>
        <v>3092.7690418937727</v>
      </c>
      <c r="G897" s="14">
        <f t="shared" si="174"/>
        <v>3096.6889967700904</v>
      </c>
      <c r="H897" s="13">
        <f>Arrivals!L897</f>
        <v>75</v>
      </c>
      <c r="I897" s="14">
        <f>H897*8/Settings!$B$28+Settings!$B$29</f>
        <v>6.02</v>
      </c>
      <c r="J897" s="14">
        <f t="shared" si="185"/>
        <v>3055.1698542500485</v>
      </c>
      <c r="K897" s="14">
        <f t="shared" si="175"/>
        <v>3096.6889967700904</v>
      </c>
      <c r="L897" s="14">
        <f>MOD(K897-Settings!$B$32,Settings!$B$33)</f>
        <v>216.6889967700904</v>
      </c>
      <c r="M897" s="14">
        <f>IF(L897&lt;Settings!$B$30,IF(Settings!$B$30-L897&gt;=I897,K897,K897+(Settings!$B$30-L897)+Settings!$B$31),K897+(Settings!$B$33-L897))</f>
        <v>3096.6889967700904</v>
      </c>
      <c r="N897" s="14">
        <f t="shared" si="176"/>
        <v>3102.7089967700904</v>
      </c>
      <c r="O897" s="14">
        <f t="shared" si="177"/>
        <v>9.9399548763176426</v>
      </c>
      <c r="P897" s="14">
        <f t="shared" si="178"/>
        <v>0</v>
      </c>
      <c r="Q897" s="14">
        <f t="shared" si="179"/>
        <v>0</v>
      </c>
      <c r="R897" s="14">
        <f t="shared" si="180"/>
        <v>0</v>
      </c>
      <c r="S897" s="14">
        <f t="shared" si="181"/>
        <v>0</v>
      </c>
      <c r="T897" t="str">
        <f>IF(MOD(C897-Settings!$B$32,Settings!$B$33)&lt;Settings!$B$30,"Up","Down")</f>
        <v>Up</v>
      </c>
      <c r="U897" s="15">
        <f>IF(OR(I897&gt;Settings!$B$30,O897&gt;Settings!$B$37),0,1)</f>
        <v>1</v>
      </c>
      <c r="V897" s="15">
        <f>IF(AND(U897=1,O897&lt;=Settings!$B$36),1,0)</f>
        <v>1</v>
      </c>
    </row>
    <row r="898" spans="1:22" x14ac:dyDescent="0.25">
      <c r="A898">
        <v>8</v>
      </c>
      <c r="B898">
        <v>53</v>
      </c>
      <c r="C898" s="13">
        <f>Arrivals!F898</f>
        <v>3131.906264915096</v>
      </c>
      <c r="D898" s="13">
        <f>Arrivals!J898</f>
        <v>12.928740920159854</v>
      </c>
      <c r="E898" s="14">
        <f t="shared" si="184"/>
        <v>3096.6889967700904</v>
      </c>
      <c r="F898" s="14">
        <f t="shared" si="173"/>
        <v>3131.906264915096</v>
      </c>
      <c r="G898" s="14">
        <f t="shared" si="174"/>
        <v>3144.8350058352557</v>
      </c>
      <c r="H898" s="13">
        <f>Arrivals!L898</f>
        <v>75</v>
      </c>
      <c r="I898" s="14">
        <f>H898*8/Settings!$B$28+Settings!$B$29</f>
        <v>6.02</v>
      </c>
      <c r="J898" s="14">
        <f t="shared" si="185"/>
        <v>3102.7089967700904</v>
      </c>
      <c r="K898" s="14">
        <f t="shared" si="175"/>
        <v>3144.8350058352557</v>
      </c>
      <c r="L898" s="14">
        <f>MOD(K898-Settings!$B$32,Settings!$B$33)</f>
        <v>264.83500583525574</v>
      </c>
      <c r="M898" s="14">
        <f>IF(L898&lt;Settings!$B$30,IF(Settings!$B$30-L898&gt;=I898,K898,K898+(Settings!$B$30-L898)+Settings!$B$31),K898+(Settings!$B$33-L898))</f>
        <v>3144.8350058352557</v>
      </c>
      <c r="N898" s="14">
        <f t="shared" si="176"/>
        <v>3150.8550058352557</v>
      </c>
      <c r="O898" s="14">
        <f t="shared" si="177"/>
        <v>18.948740920159707</v>
      </c>
      <c r="P898" s="14">
        <f t="shared" si="178"/>
        <v>0</v>
      </c>
      <c r="Q898" s="14">
        <f t="shared" si="179"/>
        <v>0</v>
      </c>
      <c r="R898" s="14">
        <f t="shared" si="180"/>
        <v>0</v>
      </c>
      <c r="S898" s="14">
        <f t="shared" si="181"/>
        <v>0</v>
      </c>
      <c r="T898" t="str">
        <f>IF(MOD(C898-Settings!$B$32,Settings!$B$33)&lt;Settings!$B$30,"Up","Down")</f>
        <v>Up</v>
      </c>
      <c r="U898" s="15">
        <f>IF(OR(I898&gt;Settings!$B$30,O898&gt;Settings!$B$37),0,1)</f>
        <v>1</v>
      </c>
      <c r="V898" s="15">
        <f>IF(AND(U898=1,O898&lt;=Settings!$B$36),1,0)</f>
        <v>1</v>
      </c>
    </row>
    <row r="899" spans="1:22" x14ac:dyDescent="0.25">
      <c r="A899">
        <v>8</v>
      </c>
      <c r="B899">
        <v>54</v>
      </c>
      <c r="C899" s="13">
        <f>Arrivals!F899</f>
        <v>3133.1388814882248</v>
      </c>
      <c r="D899" s="13">
        <f>Arrivals!J899</f>
        <v>9.080853373764846</v>
      </c>
      <c r="E899" s="14">
        <f t="shared" si="184"/>
        <v>3144.8350058352557</v>
      </c>
      <c r="F899" s="14">
        <f t="shared" si="173"/>
        <v>3144.8350058352557</v>
      </c>
      <c r="G899" s="14">
        <f t="shared" si="174"/>
        <v>3153.9158592090207</v>
      </c>
      <c r="H899" s="13">
        <f>Arrivals!L899</f>
        <v>75</v>
      </c>
      <c r="I899" s="14">
        <f>H899*8/Settings!$B$28+Settings!$B$29</f>
        <v>6.02</v>
      </c>
      <c r="J899" s="14">
        <f t="shared" si="185"/>
        <v>3150.8550058352557</v>
      </c>
      <c r="K899" s="14">
        <f t="shared" si="175"/>
        <v>3153.9158592090207</v>
      </c>
      <c r="L899" s="14">
        <f>MOD(K899-Settings!$B$32,Settings!$B$33)</f>
        <v>273.91585920902071</v>
      </c>
      <c r="M899" s="14">
        <f>IF(L899&lt;Settings!$B$30,IF(Settings!$B$30-L899&gt;=I899,K899,K899+(Settings!$B$30-L899)+Settings!$B$31),K899+(Settings!$B$33-L899))</f>
        <v>3153.9158592090207</v>
      </c>
      <c r="N899" s="14">
        <f t="shared" si="176"/>
        <v>3159.9358592090207</v>
      </c>
      <c r="O899" s="14">
        <f t="shared" si="177"/>
        <v>26.796977720795894</v>
      </c>
      <c r="P899" s="14">
        <f t="shared" si="178"/>
        <v>11.696124347030946</v>
      </c>
      <c r="Q899" s="14">
        <f t="shared" si="179"/>
        <v>0</v>
      </c>
      <c r="R899" s="14">
        <f t="shared" si="180"/>
        <v>0</v>
      </c>
      <c r="S899" s="14">
        <f t="shared" si="181"/>
        <v>11.696124347030946</v>
      </c>
      <c r="T899" t="str">
        <f>IF(MOD(C899-Settings!$B$32,Settings!$B$33)&lt;Settings!$B$30,"Up","Down")</f>
        <v>Up</v>
      </c>
      <c r="U899" s="15">
        <f>IF(OR(I899&gt;Settings!$B$30,O899&gt;Settings!$B$37),0,1)</f>
        <v>1</v>
      </c>
      <c r="V899" s="15">
        <f>IF(AND(U899=1,O899&lt;=Settings!$B$36),1,0)</f>
        <v>1</v>
      </c>
    </row>
    <row r="900" spans="1:22" x14ac:dyDescent="0.25">
      <c r="A900">
        <v>8</v>
      </c>
      <c r="B900">
        <v>55</v>
      </c>
      <c r="C900" s="13">
        <f>Arrivals!F900</f>
        <v>3217.2833338875789</v>
      </c>
      <c r="D900" s="13">
        <f>Arrivals!J900</f>
        <v>3.4078612947464331</v>
      </c>
      <c r="E900" s="14">
        <f t="shared" si="184"/>
        <v>3153.9158592090207</v>
      </c>
      <c r="F900" s="14">
        <f t="shared" si="173"/>
        <v>3217.2833338875789</v>
      </c>
      <c r="G900" s="14">
        <f t="shared" si="174"/>
        <v>3220.6911951823254</v>
      </c>
      <c r="H900" s="13">
        <f>Arrivals!L900</f>
        <v>75</v>
      </c>
      <c r="I900" s="14">
        <f>H900*8/Settings!$B$28+Settings!$B$29</f>
        <v>6.02</v>
      </c>
      <c r="J900" s="14">
        <f t="shared" si="185"/>
        <v>3159.9358592090207</v>
      </c>
      <c r="K900" s="14">
        <f t="shared" si="175"/>
        <v>3220.6911951823254</v>
      </c>
      <c r="L900" s="14">
        <f>MOD(K900-Settings!$B$32,Settings!$B$33)</f>
        <v>340.69119518232537</v>
      </c>
      <c r="M900" s="14">
        <f>IF(L900&lt;Settings!$B$30,IF(Settings!$B$30-L900&gt;=I900,K900,K900+(Settings!$B$30-L900)+Settings!$B$31),K900+(Settings!$B$33-L900))</f>
        <v>3220.6911951823254</v>
      </c>
      <c r="N900" s="14">
        <f t="shared" si="176"/>
        <v>3226.7111951823254</v>
      </c>
      <c r="O900" s="14">
        <f t="shared" si="177"/>
        <v>9.4278612947464353</v>
      </c>
      <c r="P900" s="14">
        <f t="shared" si="178"/>
        <v>0</v>
      </c>
      <c r="Q900" s="14">
        <f t="shared" si="179"/>
        <v>0</v>
      </c>
      <c r="R900" s="14">
        <f t="shared" si="180"/>
        <v>0</v>
      </c>
      <c r="S900" s="14">
        <f t="shared" si="181"/>
        <v>0</v>
      </c>
      <c r="T900" t="str">
        <f>IF(MOD(C900-Settings!$B$32,Settings!$B$33)&lt;Settings!$B$30,"Up","Down")</f>
        <v>Up</v>
      </c>
      <c r="U900" s="15">
        <f>IF(OR(I900&gt;Settings!$B$30,O900&gt;Settings!$B$37),0,1)</f>
        <v>1</v>
      </c>
      <c r="V900" s="15">
        <f>IF(AND(U900=1,O900&lt;=Settings!$B$36),1,0)</f>
        <v>1</v>
      </c>
    </row>
    <row r="901" spans="1:22" x14ac:dyDescent="0.25">
      <c r="A901">
        <v>8</v>
      </c>
      <c r="B901">
        <v>56</v>
      </c>
      <c r="C901" s="13">
        <f>Arrivals!F901</f>
        <v>3249.0438484080391</v>
      </c>
      <c r="D901" s="13">
        <f>Arrivals!J901</f>
        <v>1.3280002452011574</v>
      </c>
      <c r="E901" s="14">
        <f t="shared" si="184"/>
        <v>3220.6911951823254</v>
      </c>
      <c r="F901" s="14">
        <f t="shared" si="173"/>
        <v>3249.0438484080391</v>
      </c>
      <c r="G901" s="14">
        <f t="shared" si="174"/>
        <v>3250.3718486532402</v>
      </c>
      <c r="H901" s="13">
        <f>Arrivals!L901</f>
        <v>75</v>
      </c>
      <c r="I901" s="14">
        <f>H901*8/Settings!$B$28+Settings!$B$29</f>
        <v>6.02</v>
      </c>
      <c r="J901" s="14">
        <f t="shared" si="185"/>
        <v>3226.7111951823254</v>
      </c>
      <c r="K901" s="14">
        <f t="shared" si="175"/>
        <v>3250.3718486532402</v>
      </c>
      <c r="L901" s="14">
        <f>MOD(K901-Settings!$B$32,Settings!$B$33)</f>
        <v>370.37184865324025</v>
      </c>
      <c r="M901" s="14">
        <f>IF(L901&lt;Settings!$B$30,IF(Settings!$B$30-L901&gt;=I901,K901,K901+(Settings!$B$30-L901)+Settings!$B$31),K901+(Settings!$B$33-L901))</f>
        <v>3250.3718486532402</v>
      </c>
      <c r="N901" s="14">
        <f t="shared" si="176"/>
        <v>3256.3918486532402</v>
      </c>
      <c r="O901" s="14">
        <f t="shared" si="177"/>
        <v>7.3480002452010922</v>
      </c>
      <c r="P901" s="14">
        <f t="shared" si="178"/>
        <v>0</v>
      </c>
      <c r="Q901" s="14">
        <f t="shared" si="179"/>
        <v>0</v>
      </c>
      <c r="R901" s="14">
        <f t="shared" si="180"/>
        <v>0</v>
      </c>
      <c r="S901" s="14">
        <f t="shared" si="181"/>
        <v>0</v>
      </c>
      <c r="T901" t="str">
        <f>IF(MOD(C901-Settings!$B$32,Settings!$B$33)&lt;Settings!$B$30,"Up","Down")</f>
        <v>Up</v>
      </c>
      <c r="U901" s="15">
        <f>IF(OR(I901&gt;Settings!$B$30,O901&gt;Settings!$B$37),0,1)</f>
        <v>1</v>
      </c>
      <c r="V901" s="15">
        <f>IF(AND(U901=1,O901&lt;=Settings!$B$36),1,0)</f>
        <v>1</v>
      </c>
    </row>
    <row r="902" spans="1:22" x14ac:dyDescent="0.25">
      <c r="A902">
        <v>8</v>
      </c>
      <c r="B902">
        <v>57</v>
      </c>
      <c r="C902" s="13">
        <f>Arrivals!F902</f>
        <v>3346.7741262044474</v>
      </c>
      <c r="D902" s="13">
        <f>Arrivals!J902</f>
        <v>16.643853368175986</v>
      </c>
      <c r="E902" s="14">
        <f t="shared" si="184"/>
        <v>3250.3718486532402</v>
      </c>
      <c r="F902" s="14">
        <f t="shared" ref="F902:F965" si="186">MAX(C902,E902)</f>
        <v>3346.7741262044474</v>
      </c>
      <c r="G902" s="14">
        <f t="shared" ref="G902:G965" si="187">F902+D902</f>
        <v>3363.4179795726232</v>
      </c>
      <c r="H902" s="13">
        <f>Arrivals!L902</f>
        <v>75</v>
      </c>
      <c r="I902" s="14">
        <f>H902*8/Settings!$B$28+Settings!$B$29</f>
        <v>6.02</v>
      </c>
      <c r="J902" s="14">
        <f t="shared" si="185"/>
        <v>3256.3918486532402</v>
      </c>
      <c r="K902" s="14">
        <f t="shared" ref="K902:K965" si="188">MAX(G902,J902)</f>
        <v>3363.4179795726232</v>
      </c>
      <c r="L902" s="14">
        <f>MOD(K902-Settings!$B$32,Settings!$B$33)</f>
        <v>483.41797957262315</v>
      </c>
      <c r="M902" s="14">
        <f>IF(L902&lt;Settings!$B$30,IF(Settings!$B$30-L902&gt;=I902,K902,K902+(Settings!$B$30-L902)+Settings!$B$31),K902+(Settings!$B$33-L902))</f>
        <v>3363.4179795726232</v>
      </c>
      <c r="N902" s="14">
        <f t="shared" ref="N902:N965" si="189">M902+I902</f>
        <v>3369.4379795726231</v>
      </c>
      <c r="O902" s="14">
        <f t="shared" ref="O902:O965" si="190">N902-C902</f>
        <v>22.663853368175751</v>
      </c>
      <c r="P902" s="14">
        <f t="shared" ref="P902:P965" si="191">F902-C902</f>
        <v>0</v>
      </c>
      <c r="Q902" s="14">
        <f t="shared" ref="Q902:Q965" si="192">K902-G902</f>
        <v>0</v>
      </c>
      <c r="R902" s="14">
        <f t="shared" ref="R902:R965" si="193">M902-K902</f>
        <v>0</v>
      </c>
      <c r="S902" s="14">
        <f t="shared" ref="S902:S965" si="194">P902+Q902+R902</f>
        <v>0</v>
      </c>
      <c r="T902" t="str">
        <f>IF(MOD(C902-Settings!$B$32,Settings!$B$33)&lt;Settings!$B$30,"Up","Down")</f>
        <v>Up</v>
      </c>
      <c r="U902" s="15">
        <f>IF(OR(I902&gt;Settings!$B$30,O902&gt;Settings!$B$37),0,1)</f>
        <v>1</v>
      </c>
      <c r="V902" s="15">
        <f>IF(AND(U902=1,O902&lt;=Settings!$B$36),1,0)</f>
        <v>1</v>
      </c>
    </row>
    <row r="903" spans="1:22" x14ac:dyDescent="0.25">
      <c r="A903">
        <v>8</v>
      </c>
      <c r="B903">
        <v>58</v>
      </c>
      <c r="C903" s="13">
        <f>Arrivals!F903</f>
        <v>3358.8900876899174</v>
      </c>
      <c r="D903" s="13">
        <f>Arrivals!J903</f>
        <v>2.1289497448380432</v>
      </c>
      <c r="E903" s="14">
        <f t="shared" si="184"/>
        <v>3363.4179795726232</v>
      </c>
      <c r="F903" s="14">
        <f t="shared" si="186"/>
        <v>3363.4179795726232</v>
      </c>
      <c r="G903" s="14">
        <f t="shared" si="187"/>
        <v>3365.546929317461</v>
      </c>
      <c r="H903" s="13">
        <f>Arrivals!L903</f>
        <v>75</v>
      </c>
      <c r="I903" s="14">
        <f>H903*8/Settings!$B$28+Settings!$B$29</f>
        <v>6.02</v>
      </c>
      <c r="J903" s="14">
        <f t="shared" si="185"/>
        <v>3369.4379795726231</v>
      </c>
      <c r="K903" s="14">
        <f t="shared" si="188"/>
        <v>3369.4379795726231</v>
      </c>
      <c r="L903" s="14">
        <f>MOD(K903-Settings!$B$32,Settings!$B$33)</f>
        <v>489.43797957262314</v>
      </c>
      <c r="M903" s="14">
        <f>IF(L903&lt;Settings!$B$30,IF(Settings!$B$30-L903&gt;=I903,K903,K903+(Settings!$B$30-L903)+Settings!$B$31),K903+(Settings!$B$33-L903))</f>
        <v>3369.4379795726231</v>
      </c>
      <c r="N903" s="14">
        <f t="shared" si="189"/>
        <v>3375.4579795726231</v>
      </c>
      <c r="O903" s="14">
        <f t="shared" si="190"/>
        <v>16.56789188270568</v>
      </c>
      <c r="P903" s="14">
        <f t="shared" si="191"/>
        <v>4.5278918827057169</v>
      </c>
      <c r="Q903" s="14">
        <f t="shared" si="192"/>
        <v>3.8910502551620993</v>
      </c>
      <c r="R903" s="14">
        <f t="shared" si="193"/>
        <v>0</v>
      </c>
      <c r="S903" s="14">
        <f t="shared" si="194"/>
        <v>8.4189421378678162</v>
      </c>
      <c r="T903" t="str">
        <f>IF(MOD(C903-Settings!$B$32,Settings!$B$33)&lt;Settings!$B$30,"Up","Down")</f>
        <v>Up</v>
      </c>
      <c r="U903" s="15">
        <f>IF(OR(I903&gt;Settings!$B$30,O903&gt;Settings!$B$37),0,1)</f>
        <v>1</v>
      </c>
      <c r="V903" s="15">
        <f>IF(AND(U903=1,O903&lt;=Settings!$B$36),1,0)</f>
        <v>1</v>
      </c>
    </row>
    <row r="904" spans="1:22" x14ac:dyDescent="0.25">
      <c r="A904">
        <v>8</v>
      </c>
      <c r="B904">
        <v>59</v>
      </c>
      <c r="C904" s="13">
        <f>Arrivals!F904</f>
        <v>3369.4350677111524</v>
      </c>
      <c r="D904" s="13">
        <f>Arrivals!J904</f>
        <v>3.3232394419319662</v>
      </c>
      <c r="E904" s="14">
        <f t="shared" si="184"/>
        <v>3365.546929317461</v>
      </c>
      <c r="F904" s="14">
        <f t="shared" si="186"/>
        <v>3369.4350677111524</v>
      </c>
      <c r="G904" s="14">
        <f t="shared" si="187"/>
        <v>3372.7583071530844</v>
      </c>
      <c r="H904" s="13">
        <f>Arrivals!L904</f>
        <v>75</v>
      </c>
      <c r="I904" s="14">
        <f>H904*8/Settings!$B$28+Settings!$B$29</f>
        <v>6.02</v>
      </c>
      <c r="J904" s="14">
        <f t="shared" si="185"/>
        <v>3375.4579795726231</v>
      </c>
      <c r="K904" s="14">
        <f t="shared" si="188"/>
        <v>3375.4579795726231</v>
      </c>
      <c r="L904" s="14">
        <f>MOD(K904-Settings!$B$32,Settings!$B$33)</f>
        <v>495.45797957262312</v>
      </c>
      <c r="M904" s="14">
        <f>IF(L904&lt;Settings!$B$30,IF(Settings!$B$30-L904&gt;=I904,K904,K904+(Settings!$B$30-L904)+Settings!$B$31),K904+(Settings!$B$33-L904))</f>
        <v>3375.4579795726231</v>
      </c>
      <c r="N904" s="14">
        <f t="shared" si="189"/>
        <v>3381.4779795726231</v>
      </c>
      <c r="O904" s="14">
        <f t="shared" si="190"/>
        <v>12.042911861470657</v>
      </c>
      <c r="P904" s="14">
        <f t="shared" si="191"/>
        <v>0</v>
      </c>
      <c r="Q904" s="14">
        <f t="shared" si="192"/>
        <v>2.6996724195387287</v>
      </c>
      <c r="R904" s="14">
        <f t="shared" si="193"/>
        <v>0</v>
      </c>
      <c r="S904" s="14">
        <f t="shared" si="194"/>
        <v>2.6996724195387287</v>
      </c>
      <c r="T904" t="str">
        <f>IF(MOD(C904-Settings!$B$32,Settings!$B$33)&lt;Settings!$B$30,"Up","Down")</f>
        <v>Up</v>
      </c>
      <c r="U904" s="15">
        <f>IF(OR(I904&gt;Settings!$B$30,O904&gt;Settings!$B$37),0,1)</f>
        <v>1</v>
      </c>
      <c r="V904" s="15">
        <f>IF(AND(U904=1,O904&lt;=Settings!$B$36),1,0)</f>
        <v>1</v>
      </c>
    </row>
    <row r="905" spans="1:22" x14ac:dyDescent="0.25">
      <c r="A905">
        <v>8</v>
      </c>
      <c r="B905">
        <v>60</v>
      </c>
      <c r="C905" s="13">
        <f>Arrivals!F905</f>
        <v>3471.9097477285131</v>
      </c>
      <c r="D905" s="13">
        <f>Arrivals!J905</f>
        <v>10.142801300146344</v>
      </c>
      <c r="E905" s="14">
        <f t="shared" si="184"/>
        <v>3372.7583071530844</v>
      </c>
      <c r="F905" s="14">
        <f t="shared" si="186"/>
        <v>3471.9097477285131</v>
      </c>
      <c r="G905" s="14">
        <f t="shared" si="187"/>
        <v>3482.0525490286595</v>
      </c>
      <c r="H905" s="13">
        <f>Arrivals!L905</f>
        <v>75</v>
      </c>
      <c r="I905" s="14">
        <f>H905*8/Settings!$B$28+Settings!$B$29</f>
        <v>6.02</v>
      </c>
      <c r="J905" s="14">
        <f t="shared" si="185"/>
        <v>3381.4779795726231</v>
      </c>
      <c r="K905" s="14">
        <f t="shared" si="188"/>
        <v>3482.0525490286595</v>
      </c>
      <c r="L905" s="14">
        <f>MOD(K905-Settings!$B$32,Settings!$B$33)</f>
        <v>602.05254902865954</v>
      </c>
      <c r="M905" s="14">
        <f>IF(L905&lt;Settings!$B$30,IF(Settings!$B$30-L905&gt;=I905,K905,K905+(Settings!$B$30-L905)+Settings!$B$31),K905+(Settings!$B$33-L905))</f>
        <v>3600</v>
      </c>
      <c r="N905" s="14">
        <f t="shared" si="189"/>
        <v>3606.02</v>
      </c>
      <c r="O905" s="14">
        <f t="shared" si="190"/>
        <v>134.11025227148684</v>
      </c>
      <c r="P905" s="14">
        <f t="shared" si="191"/>
        <v>0</v>
      </c>
      <c r="Q905" s="14">
        <f t="shared" si="192"/>
        <v>0</v>
      </c>
      <c r="R905" s="14">
        <f t="shared" si="193"/>
        <v>117.94745097134046</v>
      </c>
      <c r="S905" s="14">
        <f t="shared" si="194"/>
        <v>117.94745097134046</v>
      </c>
      <c r="T905" t="str">
        <f>IF(MOD(C905-Settings!$B$32,Settings!$B$33)&lt;Settings!$B$30,"Up","Down")</f>
        <v>Up</v>
      </c>
      <c r="U905" s="15">
        <f>IF(OR(I905&gt;Settings!$B$30,O905&gt;Settings!$B$37),0,1)</f>
        <v>1</v>
      </c>
      <c r="V905" s="15">
        <f>IF(AND(U905=1,O905&lt;=Settings!$B$36),1,0)</f>
        <v>0</v>
      </c>
    </row>
    <row r="906" spans="1:22" x14ac:dyDescent="0.25">
      <c r="A906">
        <v>8</v>
      </c>
      <c r="B906">
        <v>61</v>
      </c>
      <c r="C906" s="13">
        <f>Arrivals!F906</f>
        <v>3579.2366931337315</v>
      </c>
      <c r="D906" s="13">
        <f>Arrivals!J906</f>
        <v>1.4610297920993045</v>
      </c>
      <c r="E906" s="14">
        <f t="shared" si="184"/>
        <v>3482.0525490286595</v>
      </c>
      <c r="F906" s="14">
        <f t="shared" si="186"/>
        <v>3579.2366931337315</v>
      </c>
      <c r="G906" s="14">
        <f t="shared" si="187"/>
        <v>3580.6977229258309</v>
      </c>
      <c r="H906" s="13">
        <f>Arrivals!L906</f>
        <v>75</v>
      </c>
      <c r="I906" s="14">
        <f>H906*8/Settings!$B$28+Settings!$B$29</f>
        <v>6.02</v>
      </c>
      <c r="J906" s="14">
        <f t="shared" si="185"/>
        <v>3606.02</v>
      </c>
      <c r="K906" s="14">
        <f t="shared" si="188"/>
        <v>3606.02</v>
      </c>
      <c r="L906" s="14">
        <f>MOD(K906-Settings!$B$32,Settings!$B$33)</f>
        <v>6.0199999999999818</v>
      </c>
      <c r="M906" s="14">
        <f>IF(L906&lt;Settings!$B$30,IF(Settings!$B$30-L906&gt;=I906,K906,K906+(Settings!$B$30-L906)+Settings!$B$31),K906+(Settings!$B$33-L906))</f>
        <v>3606.02</v>
      </c>
      <c r="N906" s="14">
        <f t="shared" si="189"/>
        <v>3612.04</v>
      </c>
      <c r="O906" s="14">
        <f t="shared" si="190"/>
        <v>32.803306866268485</v>
      </c>
      <c r="P906" s="14">
        <f t="shared" si="191"/>
        <v>0</v>
      </c>
      <c r="Q906" s="14">
        <f t="shared" si="192"/>
        <v>25.322277074169051</v>
      </c>
      <c r="R906" s="14">
        <f t="shared" si="193"/>
        <v>0</v>
      </c>
      <c r="S906" s="14">
        <f t="shared" si="194"/>
        <v>25.322277074169051</v>
      </c>
      <c r="T906" t="str">
        <f>IF(MOD(C906-Settings!$B$32,Settings!$B$33)&lt;Settings!$B$30,"Up","Down")</f>
        <v>Down</v>
      </c>
      <c r="U906" s="15">
        <f>IF(OR(I906&gt;Settings!$B$30,O906&gt;Settings!$B$37),0,1)</f>
        <v>1</v>
      </c>
      <c r="V906" s="15">
        <f>IF(AND(U906=1,O906&lt;=Settings!$B$36),1,0)</f>
        <v>1</v>
      </c>
    </row>
    <row r="907" spans="1:22" x14ac:dyDescent="0.25">
      <c r="A907">
        <v>8</v>
      </c>
      <c r="B907">
        <v>62</v>
      </c>
      <c r="C907" s="13">
        <f>Arrivals!F907</f>
        <v>3618.6695009334167</v>
      </c>
      <c r="D907" s="13">
        <f>Arrivals!J907</f>
        <v>11.888184540072842</v>
      </c>
      <c r="E907" s="14">
        <f t="shared" si="184"/>
        <v>3580.6977229258309</v>
      </c>
      <c r="F907" s="14">
        <f t="shared" si="186"/>
        <v>3618.6695009334167</v>
      </c>
      <c r="G907" s="14">
        <f t="shared" si="187"/>
        <v>3630.5576854734895</v>
      </c>
      <c r="H907" s="13">
        <f>Arrivals!L907</f>
        <v>75</v>
      </c>
      <c r="I907" s="14">
        <f>H907*8/Settings!$B$28+Settings!$B$29</f>
        <v>6.02</v>
      </c>
      <c r="J907" s="14">
        <f t="shared" si="185"/>
        <v>3612.04</v>
      </c>
      <c r="K907" s="14">
        <f t="shared" si="188"/>
        <v>3630.5576854734895</v>
      </c>
      <c r="L907" s="14">
        <f>MOD(K907-Settings!$B$32,Settings!$B$33)</f>
        <v>30.557685473489528</v>
      </c>
      <c r="M907" s="14">
        <f>IF(L907&lt;Settings!$B$30,IF(Settings!$B$30-L907&gt;=I907,K907,K907+(Settings!$B$30-L907)+Settings!$B$31),K907+(Settings!$B$33-L907))</f>
        <v>3630.5576854734895</v>
      </c>
      <c r="N907" s="14">
        <f t="shared" si="189"/>
        <v>3636.5776854734895</v>
      </c>
      <c r="O907" s="14">
        <f t="shared" si="190"/>
        <v>17.908184540072853</v>
      </c>
      <c r="P907" s="14">
        <f t="shared" si="191"/>
        <v>0</v>
      </c>
      <c r="Q907" s="14">
        <f t="shared" si="192"/>
        <v>0</v>
      </c>
      <c r="R907" s="14">
        <f t="shared" si="193"/>
        <v>0</v>
      </c>
      <c r="S907" s="14">
        <f t="shared" si="194"/>
        <v>0</v>
      </c>
      <c r="T907" t="str">
        <f>IF(MOD(C907-Settings!$B$32,Settings!$B$33)&lt;Settings!$B$30,"Up","Down")</f>
        <v>Up</v>
      </c>
      <c r="U907" s="15">
        <f>IF(OR(I907&gt;Settings!$B$30,O907&gt;Settings!$B$37),0,1)</f>
        <v>1</v>
      </c>
      <c r="V907" s="15">
        <f>IF(AND(U907=1,O907&lt;=Settings!$B$36),1,0)</f>
        <v>1</v>
      </c>
    </row>
    <row r="908" spans="1:22" x14ac:dyDescent="0.25">
      <c r="A908">
        <v>8</v>
      </c>
      <c r="B908">
        <v>63</v>
      </c>
      <c r="C908" s="13">
        <f>Arrivals!F908</f>
        <v>3621.1188013122878</v>
      </c>
      <c r="D908" s="13">
        <f>Arrivals!J908</f>
        <v>2.2147759942294973</v>
      </c>
      <c r="E908" s="14">
        <f t="shared" si="184"/>
        <v>3630.5576854734895</v>
      </c>
      <c r="F908" s="14">
        <f t="shared" si="186"/>
        <v>3630.5576854734895</v>
      </c>
      <c r="G908" s="14">
        <f t="shared" si="187"/>
        <v>3632.772461467719</v>
      </c>
      <c r="H908" s="13">
        <f>Arrivals!L908</f>
        <v>75</v>
      </c>
      <c r="I908" s="14">
        <f>H908*8/Settings!$B$28+Settings!$B$29</f>
        <v>6.02</v>
      </c>
      <c r="J908" s="14">
        <f t="shared" si="185"/>
        <v>3636.5776854734895</v>
      </c>
      <c r="K908" s="14">
        <f t="shared" si="188"/>
        <v>3636.5776854734895</v>
      </c>
      <c r="L908" s="14">
        <f>MOD(K908-Settings!$B$32,Settings!$B$33)</f>
        <v>36.57768547348951</v>
      </c>
      <c r="M908" s="14">
        <f>IF(L908&lt;Settings!$B$30,IF(Settings!$B$30-L908&gt;=I908,K908,K908+(Settings!$B$30-L908)+Settings!$B$31),K908+(Settings!$B$33-L908))</f>
        <v>3636.5776854734895</v>
      </c>
      <c r="N908" s="14">
        <f t="shared" si="189"/>
        <v>3642.5976854734895</v>
      </c>
      <c r="O908" s="14">
        <f t="shared" si="190"/>
        <v>21.478884161201677</v>
      </c>
      <c r="P908" s="14">
        <f t="shared" si="191"/>
        <v>9.4388841612017131</v>
      </c>
      <c r="Q908" s="14">
        <f t="shared" si="192"/>
        <v>3.8052240057704694</v>
      </c>
      <c r="R908" s="14">
        <f t="shared" si="193"/>
        <v>0</v>
      </c>
      <c r="S908" s="14">
        <f t="shared" si="194"/>
        <v>13.244108166972183</v>
      </c>
      <c r="T908" t="str">
        <f>IF(MOD(C908-Settings!$B$32,Settings!$B$33)&lt;Settings!$B$30,"Up","Down")</f>
        <v>Up</v>
      </c>
      <c r="U908" s="15">
        <f>IF(OR(I908&gt;Settings!$B$30,O908&gt;Settings!$B$37),0,1)</f>
        <v>1</v>
      </c>
      <c r="V908" s="15">
        <f>IF(AND(U908=1,O908&lt;=Settings!$B$36),1,0)</f>
        <v>1</v>
      </c>
    </row>
    <row r="909" spans="1:22" x14ac:dyDescent="0.25">
      <c r="A909">
        <v>8</v>
      </c>
      <c r="B909">
        <v>64</v>
      </c>
      <c r="C909" s="13">
        <f>Arrivals!F909</f>
        <v>3640.3982668180047</v>
      </c>
      <c r="D909" s="13">
        <f>Arrivals!J909</f>
        <v>9.5308375586563869</v>
      </c>
      <c r="E909" s="14">
        <f t="shared" si="184"/>
        <v>3632.772461467719</v>
      </c>
      <c r="F909" s="14">
        <f t="shared" si="186"/>
        <v>3640.3982668180047</v>
      </c>
      <c r="G909" s="14">
        <f t="shared" si="187"/>
        <v>3649.9291043766611</v>
      </c>
      <c r="H909" s="13">
        <f>Arrivals!L909</f>
        <v>75</v>
      </c>
      <c r="I909" s="14">
        <f>H909*8/Settings!$B$28+Settings!$B$29</f>
        <v>6.02</v>
      </c>
      <c r="J909" s="14">
        <f t="shared" si="185"/>
        <v>3642.5976854734895</v>
      </c>
      <c r="K909" s="14">
        <f t="shared" si="188"/>
        <v>3649.9291043766611</v>
      </c>
      <c r="L909" s="14">
        <f>MOD(K909-Settings!$B$32,Settings!$B$33)</f>
        <v>49.929104376661144</v>
      </c>
      <c r="M909" s="14">
        <f>IF(L909&lt;Settings!$B$30,IF(Settings!$B$30-L909&gt;=I909,K909,K909+(Settings!$B$30-L909)+Settings!$B$31),K909+(Settings!$B$33-L909))</f>
        <v>3649.9291043766611</v>
      </c>
      <c r="N909" s="14">
        <f t="shared" si="189"/>
        <v>3655.9491043766611</v>
      </c>
      <c r="O909" s="14">
        <f t="shared" si="190"/>
        <v>15.55083755865644</v>
      </c>
      <c r="P909" s="14">
        <f t="shared" si="191"/>
        <v>0</v>
      </c>
      <c r="Q909" s="14">
        <f t="shared" si="192"/>
        <v>0</v>
      </c>
      <c r="R909" s="14">
        <f t="shared" si="193"/>
        <v>0</v>
      </c>
      <c r="S909" s="14">
        <f t="shared" si="194"/>
        <v>0</v>
      </c>
      <c r="T909" t="str">
        <f>IF(MOD(C909-Settings!$B$32,Settings!$B$33)&lt;Settings!$B$30,"Up","Down")</f>
        <v>Up</v>
      </c>
      <c r="U909" s="15">
        <f>IF(OR(I909&gt;Settings!$B$30,O909&gt;Settings!$B$37),0,1)</f>
        <v>1</v>
      </c>
      <c r="V909" s="15">
        <f>IF(AND(U909=1,O909&lt;=Settings!$B$36),1,0)</f>
        <v>1</v>
      </c>
    </row>
    <row r="910" spans="1:22" x14ac:dyDescent="0.25">
      <c r="A910">
        <v>8</v>
      </c>
      <c r="B910">
        <v>65</v>
      </c>
      <c r="C910" s="13">
        <f>Arrivals!F910</f>
        <v>3727.6035755452131</v>
      </c>
      <c r="D910" s="13">
        <f>Arrivals!J910</f>
        <v>7.776638798042339</v>
      </c>
      <c r="E910" s="14">
        <f t="shared" si="184"/>
        <v>3649.9291043766611</v>
      </c>
      <c r="F910" s="14">
        <f t="shared" si="186"/>
        <v>3727.6035755452131</v>
      </c>
      <c r="G910" s="14">
        <f t="shared" si="187"/>
        <v>3735.3802143432554</v>
      </c>
      <c r="H910" s="13">
        <f>Arrivals!L910</f>
        <v>75</v>
      </c>
      <c r="I910" s="14">
        <f>H910*8/Settings!$B$28+Settings!$B$29</f>
        <v>6.02</v>
      </c>
      <c r="J910" s="14">
        <f t="shared" si="185"/>
        <v>3655.9491043766611</v>
      </c>
      <c r="K910" s="14">
        <f t="shared" si="188"/>
        <v>3735.3802143432554</v>
      </c>
      <c r="L910" s="14">
        <f>MOD(K910-Settings!$B$32,Settings!$B$33)</f>
        <v>135.38021434325537</v>
      </c>
      <c r="M910" s="14">
        <f>IF(L910&lt;Settings!$B$30,IF(Settings!$B$30-L910&gt;=I910,K910,K910+(Settings!$B$30-L910)+Settings!$B$31),K910+(Settings!$B$33-L910))</f>
        <v>3735.3802143432554</v>
      </c>
      <c r="N910" s="14">
        <f t="shared" si="189"/>
        <v>3741.4002143432554</v>
      </c>
      <c r="O910" s="14">
        <f t="shared" si="190"/>
        <v>13.796638798042295</v>
      </c>
      <c r="P910" s="14">
        <f t="shared" si="191"/>
        <v>0</v>
      </c>
      <c r="Q910" s="14">
        <f t="shared" si="192"/>
        <v>0</v>
      </c>
      <c r="R910" s="14">
        <f t="shared" si="193"/>
        <v>0</v>
      </c>
      <c r="S910" s="14">
        <f t="shared" si="194"/>
        <v>0</v>
      </c>
      <c r="T910" t="str">
        <f>IF(MOD(C910-Settings!$B$32,Settings!$B$33)&lt;Settings!$B$30,"Up","Down")</f>
        <v>Up</v>
      </c>
      <c r="U910" s="15">
        <f>IF(OR(I910&gt;Settings!$B$30,O910&gt;Settings!$B$37),0,1)</f>
        <v>1</v>
      </c>
      <c r="V910" s="15">
        <f>IF(AND(U910=1,O910&lt;=Settings!$B$36),1,0)</f>
        <v>1</v>
      </c>
    </row>
    <row r="911" spans="1:22" x14ac:dyDescent="0.25">
      <c r="A911">
        <v>8</v>
      </c>
      <c r="B911">
        <v>66</v>
      </c>
      <c r="C911" s="13">
        <f>Arrivals!F911</f>
        <v>3730.325012810943</v>
      </c>
      <c r="D911" s="13">
        <f>Arrivals!J911</f>
        <v>25.345082556771231</v>
      </c>
      <c r="E911" s="14">
        <f t="shared" ref="E911:E942" si="195">G910</f>
        <v>3735.3802143432554</v>
      </c>
      <c r="F911" s="14">
        <f t="shared" si="186"/>
        <v>3735.3802143432554</v>
      </c>
      <c r="G911" s="14">
        <f t="shared" si="187"/>
        <v>3760.7252969000265</v>
      </c>
      <c r="H911" s="13">
        <f>Arrivals!L911</f>
        <v>75</v>
      </c>
      <c r="I911" s="14">
        <f>H911*8/Settings!$B$28+Settings!$B$29</f>
        <v>6.02</v>
      </c>
      <c r="J911" s="14">
        <f t="shared" ref="J911:J942" si="196">N910</f>
        <v>3741.4002143432554</v>
      </c>
      <c r="K911" s="14">
        <f t="shared" si="188"/>
        <v>3760.7252969000265</v>
      </c>
      <c r="L911" s="14">
        <f>MOD(K911-Settings!$B$32,Settings!$B$33)</f>
        <v>160.72529690002648</v>
      </c>
      <c r="M911" s="14">
        <f>IF(L911&lt;Settings!$B$30,IF(Settings!$B$30-L911&gt;=I911,K911,K911+(Settings!$B$30-L911)+Settings!$B$31),K911+(Settings!$B$33-L911))</f>
        <v>3760.7252969000265</v>
      </c>
      <c r="N911" s="14">
        <f t="shared" si="189"/>
        <v>3766.7452969000265</v>
      </c>
      <c r="O911" s="14">
        <f t="shared" si="190"/>
        <v>36.420284089083452</v>
      </c>
      <c r="P911" s="14">
        <f t="shared" si="191"/>
        <v>5.0552015323123669</v>
      </c>
      <c r="Q911" s="14">
        <f t="shared" si="192"/>
        <v>0</v>
      </c>
      <c r="R911" s="14">
        <f t="shared" si="193"/>
        <v>0</v>
      </c>
      <c r="S911" s="14">
        <f t="shared" si="194"/>
        <v>5.0552015323123669</v>
      </c>
      <c r="T911" t="str">
        <f>IF(MOD(C911-Settings!$B$32,Settings!$B$33)&lt;Settings!$B$30,"Up","Down")</f>
        <v>Up</v>
      </c>
      <c r="U911" s="15">
        <f>IF(OR(I911&gt;Settings!$B$30,O911&gt;Settings!$B$37),0,1)</f>
        <v>1</v>
      </c>
      <c r="V911" s="15">
        <f>IF(AND(U911=1,O911&lt;=Settings!$B$36),1,0)</f>
        <v>1</v>
      </c>
    </row>
    <row r="912" spans="1:22" x14ac:dyDescent="0.25">
      <c r="A912">
        <v>8</v>
      </c>
      <c r="B912">
        <v>67</v>
      </c>
      <c r="C912" s="13">
        <f>Arrivals!F912</f>
        <v>3750.8744778759874</v>
      </c>
      <c r="D912" s="13">
        <f>Arrivals!J912</f>
        <v>11.242984475043734</v>
      </c>
      <c r="E912" s="14">
        <f t="shared" si="195"/>
        <v>3760.7252969000265</v>
      </c>
      <c r="F912" s="14">
        <f t="shared" si="186"/>
        <v>3760.7252969000265</v>
      </c>
      <c r="G912" s="14">
        <f t="shared" si="187"/>
        <v>3771.9682813750701</v>
      </c>
      <c r="H912" s="13">
        <f>Arrivals!L912</f>
        <v>75</v>
      </c>
      <c r="I912" s="14">
        <f>H912*8/Settings!$B$28+Settings!$B$29</f>
        <v>6.02</v>
      </c>
      <c r="J912" s="14">
        <f t="shared" si="196"/>
        <v>3766.7452969000265</v>
      </c>
      <c r="K912" s="14">
        <f t="shared" si="188"/>
        <v>3771.9682813750701</v>
      </c>
      <c r="L912" s="14">
        <f>MOD(K912-Settings!$B$32,Settings!$B$33)</f>
        <v>171.96828137507009</v>
      </c>
      <c r="M912" s="14">
        <f>IF(L912&lt;Settings!$B$30,IF(Settings!$B$30-L912&gt;=I912,K912,K912+(Settings!$B$30-L912)+Settings!$B$31),K912+(Settings!$B$33-L912))</f>
        <v>3771.9682813750701</v>
      </c>
      <c r="N912" s="14">
        <f t="shared" si="189"/>
        <v>3777.9882813750701</v>
      </c>
      <c r="O912" s="14">
        <f t="shared" si="190"/>
        <v>27.113803499082678</v>
      </c>
      <c r="P912" s="14">
        <f t="shared" si="191"/>
        <v>9.8508190240390832</v>
      </c>
      <c r="Q912" s="14">
        <f t="shared" si="192"/>
        <v>0</v>
      </c>
      <c r="R912" s="14">
        <f t="shared" si="193"/>
        <v>0</v>
      </c>
      <c r="S912" s="14">
        <f t="shared" si="194"/>
        <v>9.8508190240390832</v>
      </c>
      <c r="T912" t="str">
        <f>IF(MOD(C912-Settings!$B$32,Settings!$B$33)&lt;Settings!$B$30,"Up","Down")</f>
        <v>Up</v>
      </c>
      <c r="U912" s="15">
        <f>IF(OR(I912&gt;Settings!$B$30,O912&gt;Settings!$B$37),0,1)</f>
        <v>1</v>
      </c>
      <c r="V912" s="15">
        <f>IF(AND(U912=1,O912&lt;=Settings!$B$36),1,0)</f>
        <v>1</v>
      </c>
    </row>
    <row r="913" spans="1:22" x14ac:dyDescent="0.25">
      <c r="A913">
        <v>8</v>
      </c>
      <c r="B913">
        <v>68</v>
      </c>
      <c r="C913" s="13">
        <f>Arrivals!F913</f>
        <v>3753.2771696837067</v>
      </c>
      <c r="D913" s="13">
        <f>Arrivals!J913</f>
        <v>6.8566392292716101</v>
      </c>
      <c r="E913" s="14">
        <f t="shared" si="195"/>
        <v>3771.9682813750701</v>
      </c>
      <c r="F913" s="14">
        <f t="shared" si="186"/>
        <v>3771.9682813750701</v>
      </c>
      <c r="G913" s="14">
        <f t="shared" si="187"/>
        <v>3778.8249206043415</v>
      </c>
      <c r="H913" s="13">
        <f>Arrivals!L913</f>
        <v>75</v>
      </c>
      <c r="I913" s="14">
        <f>H913*8/Settings!$B$28+Settings!$B$29</f>
        <v>6.02</v>
      </c>
      <c r="J913" s="14">
        <f t="shared" si="196"/>
        <v>3777.9882813750701</v>
      </c>
      <c r="K913" s="14">
        <f t="shared" si="188"/>
        <v>3778.8249206043415</v>
      </c>
      <c r="L913" s="14">
        <f>MOD(K913-Settings!$B$32,Settings!$B$33)</f>
        <v>178.82492060434151</v>
      </c>
      <c r="M913" s="14">
        <f>IF(L913&lt;Settings!$B$30,IF(Settings!$B$30-L913&gt;=I913,K913,K913+(Settings!$B$30-L913)+Settings!$B$31),K913+(Settings!$B$33-L913))</f>
        <v>3778.8249206043415</v>
      </c>
      <c r="N913" s="14">
        <f t="shared" si="189"/>
        <v>3784.8449206043415</v>
      </c>
      <c r="O913" s="14">
        <f t="shared" si="190"/>
        <v>31.567750920634808</v>
      </c>
      <c r="P913" s="14">
        <f t="shared" si="191"/>
        <v>18.691111691363403</v>
      </c>
      <c r="Q913" s="14">
        <f t="shared" si="192"/>
        <v>0</v>
      </c>
      <c r="R913" s="14">
        <f t="shared" si="193"/>
        <v>0</v>
      </c>
      <c r="S913" s="14">
        <f t="shared" si="194"/>
        <v>18.691111691363403</v>
      </c>
      <c r="T913" t="str">
        <f>IF(MOD(C913-Settings!$B$32,Settings!$B$33)&lt;Settings!$B$30,"Up","Down")</f>
        <v>Up</v>
      </c>
      <c r="U913" s="15">
        <f>IF(OR(I913&gt;Settings!$B$30,O913&gt;Settings!$B$37),0,1)</f>
        <v>1</v>
      </c>
      <c r="V913" s="15">
        <f>IF(AND(U913=1,O913&lt;=Settings!$B$36),1,0)</f>
        <v>1</v>
      </c>
    </row>
    <row r="914" spans="1:22" x14ac:dyDescent="0.25">
      <c r="A914">
        <v>8</v>
      </c>
      <c r="B914">
        <v>69</v>
      </c>
      <c r="C914" s="13">
        <f>Arrivals!F914</f>
        <v>3833.2616263731275</v>
      </c>
      <c r="D914" s="13">
        <f>Arrivals!J914</f>
        <v>5.8175727321437769</v>
      </c>
      <c r="E914" s="14">
        <f t="shared" si="195"/>
        <v>3778.8249206043415</v>
      </c>
      <c r="F914" s="14">
        <f t="shared" si="186"/>
        <v>3833.2616263731275</v>
      </c>
      <c r="G914" s="14">
        <f t="shared" si="187"/>
        <v>3839.0791991052711</v>
      </c>
      <c r="H914" s="13">
        <f>Arrivals!L914</f>
        <v>75</v>
      </c>
      <c r="I914" s="14">
        <f>H914*8/Settings!$B$28+Settings!$B$29</f>
        <v>6.02</v>
      </c>
      <c r="J914" s="14">
        <f t="shared" si="196"/>
        <v>3784.8449206043415</v>
      </c>
      <c r="K914" s="14">
        <f t="shared" si="188"/>
        <v>3839.0791991052711</v>
      </c>
      <c r="L914" s="14">
        <f>MOD(K914-Settings!$B$32,Settings!$B$33)</f>
        <v>239.07919910527107</v>
      </c>
      <c r="M914" s="14">
        <f>IF(L914&lt;Settings!$B$30,IF(Settings!$B$30-L914&gt;=I914,K914,K914+(Settings!$B$30-L914)+Settings!$B$31),K914+(Settings!$B$33-L914))</f>
        <v>3839.0791991052711</v>
      </c>
      <c r="N914" s="14">
        <f t="shared" si="189"/>
        <v>3845.0991991052711</v>
      </c>
      <c r="O914" s="14">
        <f t="shared" si="190"/>
        <v>11.837572732143599</v>
      </c>
      <c r="P914" s="14">
        <f t="shared" si="191"/>
        <v>0</v>
      </c>
      <c r="Q914" s="14">
        <f t="shared" si="192"/>
        <v>0</v>
      </c>
      <c r="R914" s="14">
        <f t="shared" si="193"/>
        <v>0</v>
      </c>
      <c r="S914" s="14">
        <f t="shared" si="194"/>
        <v>0</v>
      </c>
      <c r="T914" t="str">
        <f>IF(MOD(C914-Settings!$B$32,Settings!$B$33)&lt;Settings!$B$30,"Up","Down")</f>
        <v>Up</v>
      </c>
      <c r="U914" s="15">
        <f>IF(OR(I914&gt;Settings!$B$30,O914&gt;Settings!$B$37),0,1)</f>
        <v>1</v>
      </c>
      <c r="V914" s="15">
        <f>IF(AND(U914=1,O914&lt;=Settings!$B$36),1,0)</f>
        <v>1</v>
      </c>
    </row>
    <row r="915" spans="1:22" x14ac:dyDescent="0.25">
      <c r="A915">
        <v>8</v>
      </c>
      <c r="B915">
        <v>70</v>
      </c>
      <c r="C915" s="13">
        <f>Arrivals!F915</f>
        <v>3884.6107424376573</v>
      </c>
      <c r="D915" s="13">
        <f>Arrivals!J915</f>
        <v>25.837954815115737</v>
      </c>
      <c r="E915" s="14">
        <f t="shared" si="195"/>
        <v>3839.0791991052711</v>
      </c>
      <c r="F915" s="14">
        <f t="shared" si="186"/>
        <v>3884.6107424376573</v>
      </c>
      <c r="G915" s="14">
        <f t="shared" si="187"/>
        <v>3910.4486972527729</v>
      </c>
      <c r="H915" s="13">
        <f>Arrivals!L915</f>
        <v>75</v>
      </c>
      <c r="I915" s="14">
        <f>H915*8/Settings!$B$28+Settings!$B$29</f>
        <v>6.02</v>
      </c>
      <c r="J915" s="14">
        <f t="shared" si="196"/>
        <v>3845.0991991052711</v>
      </c>
      <c r="K915" s="14">
        <f t="shared" si="188"/>
        <v>3910.4486972527729</v>
      </c>
      <c r="L915" s="14">
        <f>MOD(K915-Settings!$B$32,Settings!$B$33)</f>
        <v>310.44869725277294</v>
      </c>
      <c r="M915" s="14">
        <f>IF(L915&lt;Settings!$B$30,IF(Settings!$B$30-L915&gt;=I915,K915,K915+(Settings!$B$30-L915)+Settings!$B$31),K915+(Settings!$B$33-L915))</f>
        <v>3910.4486972527729</v>
      </c>
      <c r="N915" s="14">
        <f t="shared" si="189"/>
        <v>3916.4686972527729</v>
      </c>
      <c r="O915" s="14">
        <f t="shared" si="190"/>
        <v>31.85795481511559</v>
      </c>
      <c r="P915" s="14">
        <f t="shared" si="191"/>
        <v>0</v>
      </c>
      <c r="Q915" s="14">
        <f t="shared" si="192"/>
        <v>0</v>
      </c>
      <c r="R915" s="14">
        <f t="shared" si="193"/>
        <v>0</v>
      </c>
      <c r="S915" s="14">
        <f t="shared" si="194"/>
        <v>0</v>
      </c>
      <c r="T915" t="str">
        <f>IF(MOD(C915-Settings!$B$32,Settings!$B$33)&lt;Settings!$B$30,"Up","Down")</f>
        <v>Up</v>
      </c>
      <c r="U915" s="15">
        <f>IF(OR(I915&gt;Settings!$B$30,O915&gt;Settings!$B$37),0,1)</f>
        <v>1</v>
      </c>
      <c r="V915" s="15">
        <f>IF(AND(U915=1,O915&lt;=Settings!$B$36),1,0)</f>
        <v>1</v>
      </c>
    </row>
    <row r="916" spans="1:22" x14ac:dyDescent="0.25">
      <c r="A916">
        <v>8</v>
      </c>
      <c r="B916">
        <v>71</v>
      </c>
      <c r="C916" s="13">
        <f>Arrivals!F916</f>
        <v>3891.883640073625</v>
      </c>
      <c r="D916" s="13">
        <f>Arrivals!J916</f>
        <v>6.8118324390117468</v>
      </c>
      <c r="E916" s="14">
        <f t="shared" si="195"/>
        <v>3910.4486972527729</v>
      </c>
      <c r="F916" s="14">
        <f t="shared" si="186"/>
        <v>3910.4486972527729</v>
      </c>
      <c r="G916" s="14">
        <f t="shared" si="187"/>
        <v>3917.2605296917845</v>
      </c>
      <c r="H916" s="13">
        <f>Arrivals!L916</f>
        <v>75</v>
      </c>
      <c r="I916" s="14">
        <f>H916*8/Settings!$B$28+Settings!$B$29</f>
        <v>6.02</v>
      </c>
      <c r="J916" s="14">
        <f t="shared" si="196"/>
        <v>3916.4686972527729</v>
      </c>
      <c r="K916" s="14">
        <f t="shared" si="188"/>
        <v>3917.2605296917845</v>
      </c>
      <c r="L916" s="14">
        <f>MOD(K916-Settings!$B$32,Settings!$B$33)</f>
        <v>317.26052969178454</v>
      </c>
      <c r="M916" s="14">
        <f>IF(L916&lt;Settings!$B$30,IF(Settings!$B$30-L916&gt;=I916,K916,K916+(Settings!$B$30-L916)+Settings!$B$31),K916+(Settings!$B$33-L916))</f>
        <v>3917.2605296917845</v>
      </c>
      <c r="N916" s="14">
        <f t="shared" si="189"/>
        <v>3923.2805296917845</v>
      </c>
      <c r="O916" s="14">
        <f t="shared" si="190"/>
        <v>31.396889618159548</v>
      </c>
      <c r="P916" s="14">
        <f t="shared" si="191"/>
        <v>18.565057179147971</v>
      </c>
      <c r="Q916" s="14">
        <f t="shared" si="192"/>
        <v>0</v>
      </c>
      <c r="R916" s="14">
        <f t="shared" si="193"/>
        <v>0</v>
      </c>
      <c r="S916" s="14">
        <f t="shared" si="194"/>
        <v>18.565057179147971</v>
      </c>
      <c r="T916" t="str">
        <f>IF(MOD(C916-Settings!$B$32,Settings!$B$33)&lt;Settings!$B$30,"Up","Down")</f>
        <v>Up</v>
      </c>
      <c r="U916" s="15">
        <f>IF(OR(I916&gt;Settings!$B$30,O916&gt;Settings!$B$37),0,1)</f>
        <v>1</v>
      </c>
      <c r="V916" s="15">
        <f>IF(AND(U916=1,O916&lt;=Settings!$B$36),1,0)</f>
        <v>1</v>
      </c>
    </row>
    <row r="917" spans="1:22" x14ac:dyDescent="0.25">
      <c r="A917">
        <v>8</v>
      </c>
      <c r="B917">
        <v>72</v>
      </c>
      <c r="C917" s="13">
        <f>Arrivals!F917</f>
        <v>3951.2150834641561</v>
      </c>
      <c r="D917" s="13">
        <f>Arrivals!J917</f>
        <v>25.165708937469681</v>
      </c>
      <c r="E917" s="14">
        <f t="shared" si="195"/>
        <v>3917.2605296917845</v>
      </c>
      <c r="F917" s="14">
        <f t="shared" si="186"/>
        <v>3951.2150834641561</v>
      </c>
      <c r="G917" s="14">
        <f t="shared" si="187"/>
        <v>3976.380792401626</v>
      </c>
      <c r="H917" s="13">
        <f>Arrivals!L917</f>
        <v>75</v>
      </c>
      <c r="I917" s="14">
        <f>H917*8/Settings!$B$28+Settings!$B$29</f>
        <v>6.02</v>
      </c>
      <c r="J917" s="14">
        <f t="shared" si="196"/>
        <v>3923.2805296917845</v>
      </c>
      <c r="K917" s="14">
        <f t="shared" si="188"/>
        <v>3976.380792401626</v>
      </c>
      <c r="L917" s="14">
        <f>MOD(K917-Settings!$B$32,Settings!$B$33)</f>
        <v>376.38079240162597</v>
      </c>
      <c r="M917" s="14">
        <f>IF(L917&lt;Settings!$B$30,IF(Settings!$B$30-L917&gt;=I917,K917,K917+(Settings!$B$30-L917)+Settings!$B$31),K917+(Settings!$B$33-L917))</f>
        <v>3976.380792401626</v>
      </c>
      <c r="N917" s="14">
        <f t="shared" si="189"/>
        <v>3982.4007924016259</v>
      </c>
      <c r="O917" s="14">
        <f t="shared" si="190"/>
        <v>31.185708937469826</v>
      </c>
      <c r="P917" s="14">
        <f t="shared" si="191"/>
        <v>0</v>
      </c>
      <c r="Q917" s="14">
        <f t="shared" si="192"/>
        <v>0</v>
      </c>
      <c r="R917" s="14">
        <f t="shared" si="193"/>
        <v>0</v>
      </c>
      <c r="S917" s="14">
        <f t="shared" si="194"/>
        <v>0</v>
      </c>
      <c r="T917" t="str">
        <f>IF(MOD(C917-Settings!$B$32,Settings!$B$33)&lt;Settings!$B$30,"Up","Down")</f>
        <v>Up</v>
      </c>
      <c r="U917" s="15">
        <f>IF(OR(I917&gt;Settings!$B$30,O917&gt;Settings!$B$37),0,1)</f>
        <v>1</v>
      </c>
      <c r="V917" s="15">
        <f>IF(AND(U917=1,O917&lt;=Settings!$B$36),1,0)</f>
        <v>1</v>
      </c>
    </row>
    <row r="918" spans="1:22" x14ac:dyDescent="0.25">
      <c r="A918">
        <v>8</v>
      </c>
      <c r="B918">
        <v>73</v>
      </c>
      <c r="C918" s="13">
        <f>Arrivals!F918</f>
        <v>4039.5976697823021</v>
      </c>
      <c r="D918" s="13">
        <f>Arrivals!J918</f>
        <v>50.49627147118548</v>
      </c>
      <c r="E918" s="14">
        <f t="shared" si="195"/>
        <v>3976.380792401626</v>
      </c>
      <c r="F918" s="14">
        <f t="shared" si="186"/>
        <v>4039.5976697823021</v>
      </c>
      <c r="G918" s="14">
        <f t="shared" si="187"/>
        <v>4090.0939412534876</v>
      </c>
      <c r="H918" s="13">
        <f>Arrivals!L918</f>
        <v>75</v>
      </c>
      <c r="I918" s="14">
        <f>H918*8/Settings!$B$28+Settings!$B$29</f>
        <v>6.02</v>
      </c>
      <c r="J918" s="14">
        <f t="shared" si="196"/>
        <v>3982.4007924016259</v>
      </c>
      <c r="K918" s="14">
        <f t="shared" si="188"/>
        <v>4090.0939412534876</v>
      </c>
      <c r="L918" s="14">
        <f>MOD(K918-Settings!$B$32,Settings!$B$33)</f>
        <v>490.09394125348763</v>
      </c>
      <c r="M918" s="14">
        <f>IF(L918&lt;Settings!$B$30,IF(Settings!$B$30-L918&gt;=I918,K918,K918+(Settings!$B$30-L918)+Settings!$B$31),K918+(Settings!$B$33-L918))</f>
        <v>4090.0939412534876</v>
      </c>
      <c r="N918" s="14">
        <f t="shared" si="189"/>
        <v>4096.1139412534876</v>
      </c>
      <c r="O918" s="14">
        <f t="shared" si="190"/>
        <v>56.516271471185519</v>
      </c>
      <c r="P918" s="14">
        <f t="shared" si="191"/>
        <v>0</v>
      </c>
      <c r="Q918" s="14">
        <f t="shared" si="192"/>
        <v>0</v>
      </c>
      <c r="R918" s="14">
        <f t="shared" si="193"/>
        <v>0</v>
      </c>
      <c r="S918" s="14">
        <f t="shared" si="194"/>
        <v>0</v>
      </c>
      <c r="T918" t="str">
        <f>IF(MOD(C918-Settings!$B$32,Settings!$B$33)&lt;Settings!$B$30,"Up","Down")</f>
        <v>Up</v>
      </c>
      <c r="U918" s="15">
        <f>IF(OR(I918&gt;Settings!$B$30,O918&gt;Settings!$B$37),0,1)</f>
        <v>1</v>
      </c>
      <c r="V918" s="15">
        <f>IF(AND(U918=1,O918&lt;=Settings!$B$36),1,0)</f>
        <v>1</v>
      </c>
    </row>
    <row r="919" spans="1:22" x14ac:dyDescent="0.25">
      <c r="A919">
        <v>8</v>
      </c>
      <c r="B919">
        <v>74</v>
      </c>
      <c r="C919" s="13">
        <f>Arrivals!F919</f>
        <v>4068.6820865754585</v>
      </c>
      <c r="D919" s="13">
        <f>Arrivals!J919</f>
        <v>49.035253594478093</v>
      </c>
      <c r="E919" s="14">
        <f t="shared" si="195"/>
        <v>4090.0939412534876</v>
      </c>
      <c r="F919" s="14">
        <f t="shared" si="186"/>
        <v>4090.0939412534876</v>
      </c>
      <c r="G919" s="14">
        <f t="shared" si="187"/>
        <v>4139.1291948479657</v>
      </c>
      <c r="H919" s="13">
        <f>Arrivals!L919</f>
        <v>75</v>
      </c>
      <c r="I919" s="14">
        <f>H919*8/Settings!$B$28+Settings!$B$29</f>
        <v>6.02</v>
      </c>
      <c r="J919" s="14">
        <f t="shared" si="196"/>
        <v>4096.1139412534876</v>
      </c>
      <c r="K919" s="14">
        <f t="shared" si="188"/>
        <v>4139.1291948479657</v>
      </c>
      <c r="L919" s="14">
        <f>MOD(K919-Settings!$B$32,Settings!$B$33)</f>
        <v>539.12919484796566</v>
      </c>
      <c r="M919" s="14">
        <f>IF(L919&lt;Settings!$B$30,IF(Settings!$B$30-L919&gt;=I919,K919,K919+(Settings!$B$30-L919)+Settings!$B$31),K919+(Settings!$B$33-L919))</f>
        <v>4139.1291948479657</v>
      </c>
      <c r="N919" s="14">
        <f t="shared" si="189"/>
        <v>4145.1491948479661</v>
      </c>
      <c r="O919" s="14">
        <f t="shared" si="190"/>
        <v>76.46710827250763</v>
      </c>
      <c r="P919" s="14">
        <f t="shared" si="191"/>
        <v>21.411854678029158</v>
      </c>
      <c r="Q919" s="14">
        <f t="shared" si="192"/>
        <v>0</v>
      </c>
      <c r="R919" s="14">
        <f t="shared" si="193"/>
        <v>0</v>
      </c>
      <c r="S919" s="14">
        <f t="shared" si="194"/>
        <v>21.411854678029158</v>
      </c>
      <c r="T919" t="str">
        <f>IF(MOD(C919-Settings!$B$32,Settings!$B$33)&lt;Settings!$B$30,"Up","Down")</f>
        <v>Up</v>
      </c>
      <c r="U919" s="15">
        <f>IF(OR(I919&gt;Settings!$B$30,O919&gt;Settings!$B$37),0,1)</f>
        <v>1</v>
      </c>
      <c r="V919" s="15">
        <f>IF(AND(U919=1,O919&lt;=Settings!$B$36),1,0)</f>
        <v>1</v>
      </c>
    </row>
    <row r="920" spans="1:22" x14ac:dyDescent="0.25">
      <c r="A920">
        <v>8</v>
      </c>
      <c r="B920">
        <v>75</v>
      </c>
      <c r="C920" s="13">
        <f>Arrivals!F920</f>
        <v>4089.1702927076203</v>
      </c>
      <c r="D920" s="13">
        <f>Arrivals!J920</f>
        <v>11.381973040503469</v>
      </c>
      <c r="E920" s="14">
        <f t="shared" si="195"/>
        <v>4139.1291948479657</v>
      </c>
      <c r="F920" s="14">
        <f t="shared" si="186"/>
        <v>4139.1291948479657</v>
      </c>
      <c r="G920" s="14">
        <f t="shared" si="187"/>
        <v>4150.5111678884696</v>
      </c>
      <c r="H920" s="13">
        <f>Arrivals!L920</f>
        <v>75</v>
      </c>
      <c r="I920" s="14">
        <f>H920*8/Settings!$B$28+Settings!$B$29</f>
        <v>6.02</v>
      </c>
      <c r="J920" s="14">
        <f t="shared" si="196"/>
        <v>4145.1491948479661</v>
      </c>
      <c r="K920" s="14">
        <f t="shared" si="188"/>
        <v>4150.5111678884696</v>
      </c>
      <c r="L920" s="14">
        <f>MOD(K920-Settings!$B$32,Settings!$B$33)</f>
        <v>550.51116788846957</v>
      </c>
      <c r="M920" s="14">
        <f>IF(L920&lt;Settings!$B$30,IF(Settings!$B$30-L920&gt;=I920,K920,K920+(Settings!$B$30-L920)+Settings!$B$31),K920+(Settings!$B$33-L920))</f>
        <v>4150.5111678884696</v>
      </c>
      <c r="N920" s="14">
        <f t="shared" si="189"/>
        <v>4156.53116788847</v>
      </c>
      <c r="O920" s="14">
        <f t="shared" si="190"/>
        <v>67.360875180849689</v>
      </c>
      <c r="P920" s="14">
        <f t="shared" si="191"/>
        <v>49.958902140345344</v>
      </c>
      <c r="Q920" s="14">
        <f t="shared" si="192"/>
        <v>0</v>
      </c>
      <c r="R920" s="14">
        <f t="shared" si="193"/>
        <v>0</v>
      </c>
      <c r="S920" s="14">
        <f t="shared" si="194"/>
        <v>49.958902140345344</v>
      </c>
      <c r="T920" t="str">
        <f>IF(MOD(C920-Settings!$B$32,Settings!$B$33)&lt;Settings!$B$30,"Up","Down")</f>
        <v>Up</v>
      </c>
      <c r="U920" s="15">
        <f>IF(OR(I920&gt;Settings!$B$30,O920&gt;Settings!$B$37),0,1)</f>
        <v>1</v>
      </c>
      <c r="V920" s="15">
        <f>IF(AND(U920=1,O920&lt;=Settings!$B$36),1,0)</f>
        <v>1</v>
      </c>
    </row>
    <row r="921" spans="1:22" x14ac:dyDescent="0.25">
      <c r="A921">
        <v>8</v>
      </c>
      <c r="B921">
        <v>76</v>
      </c>
      <c r="C921" s="13">
        <f>Arrivals!F921</f>
        <v>4202.8741662449829</v>
      </c>
      <c r="D921" s="13">
        <f>Arrivals!J921</f>
        <v>3.8052188773332944</v>
      </c>
      <c r="E921" s="14">
        <f t="shared" si="195"/>
        <v>4150.5111678884696</v>
      </c>
      <c r="F921" s="14">
        <f t="shared" si="186"/>
        <v>4202.8741662449829</v>
      </c>
      <c r="G921" s="14">
        <f t="shared" si="187"/>
        <v>4206.6793851223165</v>
      </c>
      <c r="H921" s="13">
        <f>Arrivals!L921</f>
        <v>75</v>
      </c>
      <c r="I921" s="14">
        <f>H921*8/Settings!$B$28+Settings!$B$29</f>
        <v>6.02</v>
      </c>
      <c r="J921" s="14">
        <f t="shared" si="196"/>
        <v>4156.53116788847</v>
      </c>
      <c r="K921" s="14">
        <f t="shared" si="188"/>
        <v>4206.6793851223165</v>
      </c>
      <c r="L921" s="14">
        <f>MOD(K921-Settings!$B$32,Settings!$B$33)</f>
        <v>606.67938512231649</v>
      </c>
      <c r="M921" s="14">
        <f>IF(L921&lt;Settings!$B$30,IF(Settings!$B$30-L921&gt;=I921,K921,K921+(Settings!$B$30-L921)+Settings!$B$31),K921+(Settings!$B$33-L921))</f>
        <v>4320</v>
      </c>
      <c r="N921" s="14">
        <f t="shared" si="189"/>
        <v>4326.0200000000004</v>
      </c>
      <c r="O921" s="14">
        <f t="shared" si="190"/>
        <v>123.14583375501752</v>
      </c>
      <c r="P921" s="14">
        <f t="shared" si="191"/>
        <v>0</v>
      </c>
      <c r="Q921" s="14">
        <f t="shared" si="192"/>
        <v>0</v>
      </c>
      <c r="R921" s="14">
        <f t="shared" si="193"/>
        <v>113.32061487768351</v>
      </c>
      <c r="S921" s="14">
        <f t="shared" si="194"/>
        <v>113.32061487768351</v>
      </c>
      <c r="T921" t="str">
        <f>IF(MOD(C921-Settings!$B$32,Settings!$B$33)&lt;Settings!$B$30,"Up","Down")</f>
        <v>Down</v>
      </c>
      <c r="U921" s="15">
        <f>IF(OR(I921&gt;Settings!$B$30,O921&gt;Settings!$B$37),0,1)</f>
        <v>1</v>
      </c>
      <c r="V921" s="15">
        <f>IF(AND(U921=1,O921&lt;=Settings!$B$36),1,0)</f>
        <v>0</v>
      </c>
    </row>
    <row r="922" spans="1:22" x14ac:dyDescent="0.25">
      <c r="A922">
        <v>8</v>
      </c>
      <c r="B922">
        <v>77</v>
      </c>
      <c r="C922" s="13">
        <f>Arrivals!F922</f>
        <v>4289.2152233674378</v>
      </c>
      <c r="D922" s="13">
        <f>Arrivals!J922</f>
        <v>2.5034565954879051</v>
      </c>
      <c r="E922" s="14">
        <f t="shared" si="195"/>
        <v>4206.6793851223165</v>
      </c>
      <c r="F922" s="14">
        <f t="shared" si="186"/>
        <v>4289.2152233674378</v>
      </c>
      <c r="G922" s="14">
        <f t="shared" si="187"/>
        <v>4291.7186799629253</v>
      </c>
      <c r="H922" s="13">
        <f>Arrivals!L922</f>
        <v>75</v>
      </c>
      <c r="I922" s="14">
        <f>H922*8/Settings!$B$28+Settings!$B$29</f>
        <v>6.02</v>
      </c>
      <c r="J922" s="14">
        <f t="shared" si="196"/>
        <v>4326.0200000000004</v>
      </c>
      <c r="K922" s="14">
        <f t="shared" si="188"/>
        <v>4326.0200000000004</v>
      </c>
      <c r="L922" s="14">
        <f>MOD(K922-Settings!$B$32,Settings!$B$33)</f>
        <v>6.0200000000004366</v>
      </c>
      <c r="M922" s="14">
        <f>IF(L922&lt;Settings!$B$30,IF(Settings!$B$30-L922&gt;=I922,K922,K922+(Settings!$B$30-L922)+Settings!$B$31),K922+(Settings!$B$33-L922))</f>
        <v>4326.0200000000004</v>
      </c>
      <c r="N922" s="14">
        <f t="shared" si="189"/>
        <v>4332.0400000000009</v>
      </c>
      <c r="O922" s="14">
        <f t="shared" si="190"/>
        <v>42.824776632563044</v>
      </c>
      <c r="P922" s="14">
        <f t="shared" si="191"/>
        <v>0</v>
      </c>
      <c r="Q922" s="14">
        <f t="shared" si="192"/>
        <v>34.301320037075129</v>
      </c>
      <c r="R922" s="14">
        <f t="shared" si="193"/>
        <v>0</v>
      </c>
      <c r="S922" s="14">
        <f t="shared" si="194"/>
        <v>34.301320037075129</v>
      </c>
      <c r="T922" t="str">
        <f>IF(MOD(C922-Settings!$B$32,Settings!$B$33)&lt;Settings!$B$30,"Up","Down")</f>
        <v>Down</v>
      </c>
      <c r="U922" s="15">
        <f>IF(OR(I922&gt;Settings!$B$30,O922&gt;Settings!$B$37),0,1)</f>
        <v>1</v>
      </c>
      <c r="V922" s="15">
        <f>IF(AND(U922=1,O922&lt;=Settings!$B$36),1,0)</f>
        <v>1</v>
      </c>
    </row>
    <row r="923" spans="1:22" x14ac:dyDescent="0.25">
      <c r="A923">
        <v>8</v>
      </c>
      <c r="B923">
        <v>78</v>
      </c>
      <c r="C923" s="13">
        <f>Arrivals!F923</f>
        <v>4291.7490626457311</v>
      </c>
      <c r="D923" s="13">
        <f>Arrivals!J923</f>
        <v>15.10752889371263</v>
      </c>
      <c r="E923" s="14">
        <f t="shared" si="195"/>
        <v>4291.7186799629253</v>
      </c>
      <c r="F923" s="14">
        <f t="shared" si="186"/>
        <v>4291.7490626457311</v>
      </c>
      <c r="G923" s="14">
        <f t="shared" si="187"/>
        <v>4306.8565915394438</v>
      </c>
      <c r="H923" s="13">
        <f>Arrivals!L923</f>
        <v>75</v>
      </c>
      <c r="I923" s="14">
        <f>H923*8/Settings!$B$28+Settings!$B$29</f>
        <v>6.02</v>
      </c>
      <c r="J923" s="14">
        <f t="shared" si="196"/>
        <v>4332.0400000000009</v>
      </c>
      <c r="K923" s="14">
        <f t="shared" si="188"/>
        <v>4332.0400000000009</v>
      </c>
      <c r="L923" s="14">
        <f>MOD(K923-Settings!$B$32,Settings!$B$33)</f>
        <v>12.040000000000873</v>
      </c>
      <c r="M923" s="14">
        <f>IF(L923&lt;Settings!$B$30,IF(Settings!$B$30-L923&gt;=I923,K923,K923+(Settings!$B$30-L923)+Settings!$B$31),K923+(Settings!$B$33-L923))</f>
        <v>4332.0400000000009</v>
      </c>
      <c r="N923" s="14">
        <f t="shared" si="189"/>
        <v>4338.0600000000013</v>
      </c>
      <c r="O923" s="14">
        <f t="shared" si="190"/>
        <v>46.310937354270209</v>
      </c>
      <c r="P923" s="14">
        <f t="shared" si="191"/>
        <v>0</v>
      </c>
      <c r="Q923" s="14">
        <f t="shared" si="192"/>
        <v>25.183408460557075</v>
      </c>
      <c r="R923" s="14">
        <f t="shared" si="193"/>
        <v>0</v>
      </c>
      <c r="S923" s="14">
        <f t="shared" si="194"/>
        <v>25.183408460557075</v>
      </c>
      <c r="T923" t="str">
        <f>IF(MOD(C923-Settings!$B$32,Settings!$B$33)&lt;Settings!$B$30,"Up","Down")</f>
        <v>Down</v>
      </c>
      <c r="U923" s="15">
        <f>IF(OR(I923&gt;Settings!$B$30,O923&gt;Settings!$B$37),0,1)</f>
        <v>1</v>
      </c>
      <c r="V923" s="15">
        <f>IF(AND(U923=1,O923&lt;=Settings!$B$36),1,0)</f>
        <v>1</v>
      </c>
    </row>
    <row r="924" spans="1:22" x14ac:dyDescent="0.25">
      <c r="A924">
        <v>8</v>
      </c>
      <c r="B924">
        <v>79</v>
      </c>
      <c r="C924" s="13">
        <f>Arrivals!F924</f>
        <v>4584.0210999069723</v>
      </c>
      <c r="D924" s="13">
        <f>Arrivals!J924</f>
        <v>13.291825106563209</v>
      </c>
      <c r="E924" s="14">
        <f t="shared" si="195"/>
        <v>4306.8565915394438</v>
      </c>
      <c r="F924" s="14">
        <f t="shared" si="186"/>
        <v>4584.0210999069723</v>
      </c>
      <c r="G924" s="14">
        <f t="shared" si="187"/>
        <v>4597.3129250135353</v>
      </c>
      <c r="H924" s="13">
        <f>Arrivals!L924</f>
        <v>75</v>
      </c>
      <c r="I924" s="14">
        <f>H924*8/Settings!$B$28+Settings!$B$29</f>
        <v>6.02</v>
      </c>
      <c r="J924" s="14">
        <f t="shared" si="196"/>
        <v>4338.0600000000013</v>
      </c>
      <c r="K924" s="14">
        <f t="shared" si="188"/>
        <v>4597.3129250135353</v>
      </c>
      <c r="L924" s="14">
        <f>MOD(K924-Settings!$B$32,Settings!$B$33)</f>
        <v>277.31292501353528</v>
      </c>
      <c r="M924" s="14">
        <f>IF(L924&lt;Settings!$B$30,IF(Settings!$B$30-L924&gt;=I924,K924,K924+(Settings!$B$30-L924)+Settings!$B$31),K924+(Settings!$B$33-L924))</f>
        <v>4597.3129250135353</v>
      </c>
      <c r="N924" s="14">
        <f t="shared" si="189"/>
        <v>4603.3329250135357</v>
      </c>
      <c r="O924" s="14">
        <f t="shared" si="190"/>
        <v>19.311825106563447</v>
      </c>
      <c r="P924" s="14">
        <f t="shared" si="191"/>
        <v>0</v>
      </c>
      <c r="Q924" s="14">
        <f t="shared" si="192"/>
        <v>0</v>
      </c>
      <c r="R924" s="14">
        <f t="shared" si="193"/>
        <v>0</v>
      </c>
      <c r="S924" s="14">
        <f t="shared" si="194"/>
        <v>0</v>
      </c>
      <c r="T924" t="str">
        <f>IF(MOD(C924-Settings!$B$32,Settings!$B$33)&lt;Settings!$B$30,"Up","Down")</f>
        <v>Up</v>
      </c>
      <c r="U924" s="15">
        <f>IF(OR(I924&gt;Settings!$B$30,O924&gt;Settings!$B$37),0,1)</f>
        <v>1</v>
      </c>
      <c r="V924" s="15">
        <f>IF(AND(U924=1,O924&lt;=Settings!$B$36),1,0)</f>
        <v>1</v>
      </c>
    </row>
    <row r="925" spans="1:22" x14ac:dyDescent="0.25">
      <c r="A925">
        <v>8</v>
      </c>
      <c r="B925">
        <v>80</v>
      </c>
      <c r="C925" s="13">
        <f>Arrivals!F925</f>
        <v>4596.5530785958044</v>
      </c>
      <c r="D925" s="13">
        <f>Arrivals!J925</f>
        <v>1.0324702009263493</v>
      </c>
      <c r="E925" s="14">
        <f t="shared" si="195"/>
        <v>4597.3129250135353</v>
      </c>
      <c r="F925" s="14">
        <f t="shared" si="186"/>
        <v>4597.3129250135353</v>
      </c>
      <c r="G925" s="14">
        <f t="shared" si="187"/>
        <v>4598.3453952144619</v>
      </c>
      <c r="H925" s="13">
        <f>Arrivals!L925</f>
        <v>75</v>
      </c>
      <c r="I925" s="14">
        <f>H925*8/Settings!$B$28+Settings!$B$29</f>
        <v>6.02</v>
      </c>
      <c r="J925" s="14">
        <f t="shared" si="196"/>
        <v>4603.3329250135357</v>
      </c>
      <c r="K925" s="14">
        <f t="shared" si="188"/>
        <v>4603.3329250135357</v>
      </c>
      <c r="L925" s="14">
        <f>MOD(K925-Settings!$B$32,Settings!$B$33)</f>
        <v>283.33292501353571</v>
      </c>
      <c r="M925" s="14">
        <f>IF(L925&lt;Settings!$B$30,IF(Settings!$B$30-L925&gt;=I925,K925,K925+(Settings!$B$30-L925)+Settings!$B$31),K925+(Settings!$B$33-L925))</f>
        <v>4603.3329250135357</v>
      </c>
      <c r="N925" s="14">
        <f t="shared" si="189"/>
        <v>4609.3529250135362</v>
      </c>
      <c r="O925" s="14">
        <f t="shared" si="190"/>
        <v>12.799846417731715</v>
      </c>
      <c r="P925" s="14">
        <f t="shared" si="191"/>
        <v>0.75984641773084149</v>
      </c>
      <c r="Q925" s="14">
        <f t="shared" si="192"/>
        <v>4.9875297990738545</v>
      </c>
      <c r="R925" s="14">
        <f t="shared" si="193"/>
        <v>0</v>
      </c>
      <c r="S925" s="14">
        <f t="shared" si="194"/>
        <v>5.747376216804696</v>
      </c>
      <c r="T925" t="str">
        <f>IF(MOD(C925-Settings!$B$32,Settings!$B$33)&lt;Settings!$B$30,"Up","Down")</f>
        <v>Up</v>
      </c>
      <c r="U925" s="15">
        <f>IF(OR(I925&gt;Settings!$B$30,O925&gt;Settings!$B$37),0,1)</f>
        <v>1</v>
      </c>
      <c r="V925" s="15">
        <f>IF(AND(U925=1,O925&lt;=Settings!$B$36),1,0)</f>
        <v>1</v>
      </c>
    </row>
    <row r="926" spans="1:22" x14ac:dyDescent="0.25">
      <c r="A926">
        <v>8</v>
      </c>
      <c r="B926">
        <v>81</v>
      </c>
      <c r="C926" s="13">
        <f>Arrivals!F926</f>
        <v>4600.0760933325273</v>
      </c>
      <c r="D926" s="13">
        <f>Arrivals!J926</f>
        <v>10.936559093211137</v>
      </c>
      <c r="E926" s="14">
        <f t="shared" si="195"/>
        <v>4598.3453952144619</v>
      </c>
      <c r="F926" s="14">
        <f t="shared" si="186"/>
        <v>4600.0760933325273</v>
      </c>
      <c r="G926" s="14">
        <f t="shared" si="187"/>
        <v>4611.0126524257385</v>
      </c>
      <c r="H926" s="13">
        <f>Arrivals!L926</f>
        <v>75</v>
      </c>
      <c r="I926" s="14">
        <f>H926*8/Settings!$B$28+Settings!$B$29</f>
        <v>6.02</v>
      </c>
      <c r="J926" s="14">
        <f t="shared" si="196"/>
        <v>4609.3529250135362</v>
      </c>
      <c r="K926" s="14">
        <f t="shared" si="188"/>
        <v>4611.0126524257385</v>
      </c>
      <c r="L926" s="14">
        <f>MOD(K926-Settings!$B$32,Settings!$B$33)</f>
        <v>291.01265242573845</v>
      </c>
      <c r="M926" s="14">
        <f>IF(L926&lt;Settings!$B$30,IF(Settings!$B$30-L926&gt;=I926,K926,K926+(Settings!$B$30-L926)+Settings!$B$31),K926+(Settings!$B$33-L926))</f>
        <v>4611.0126524257385</v>
      </c>
      <c r="N926" s="14">
        <f t="shared" si="189"/>
        <v>4617.0326524257389</v>
      </c>
      <c r="O926" s="14">
        <f t="shared" si="190"/>
        <v>16.956559093211581</v>
      </c>
      <c r="P926" s="14">
        <f t="shared" si="191"/>
        <v>0</v>
      </c>
      <c r="Q926" s="14">
        <f t="shared" si="192"/>
        <v>0</v>
      </c>
      <c r="R926" s="14">
        <f t="shared" si="193"/>
        <v>0</v>
      </c>
      <c r="S926" s="14">
        <f t="shared" si="194"/>
        <v>0</v>
      </c>
      <c r="T926" t="str">
        <f>IF(MOD(C926-Settings!$B$32,Settings!$B$33)&lt;Settings!$B$30,"Up","Down")</f>
        <v>Up</v>
      </c>
      <c r="U926" s="15">
        <f>IF(OR(I926&gt;Settings!$B$30,O926&gt;Settings!$B$37),0,1)</f>
        <v>1</v>
      </c>
      <c r="V926" s="15">
        <f>IF(AND(U926=1,O926&lt;=Settings!$B$36),1,0)</f>
        <v>1</v>
      </c>
    </row>
    <row r="927" spans="1:22" x14ac:dyDescent="0.25">
      <c r="A927">
        <v>8</v>
      </c>
      <c r="B927">
        <v>82</v>
      </c>
      <c r="C927" s="13">
        <f>Arrivals!F927</f>
        <v>4635.0189814725518</v>
      </c>
      <c r="D927" s="13">
        <f>Arrivals!J927</f>
        <v>1.3235020130098456</v>
      </c>
      <c r="E927" s="14">
        <f t="shared" si="195"/>
        <v>4611.0126524257385</v>
      </c>
      <c r="F927" s="14">
        <f t="shared" si="186"/>
        <v>4635.0189814725518</v>
      </c>
      <c r="G927" s="14">
        <f t="shared" si="187"/>
        <v>4636.3424834855614</v>
      </c>
      <c r="H927" s="13">
        <f>Arrivals!L927</f>
        <v>75</v>
      </c>
      <c r="I927" s="14">
        <f>H927*8/Settings!$B$28+Settings!$B$29</f>
        <v>6.02</v>
      </c>
      <c r="J927" s="14">
        <f t="shared" si="196"/>
        <v>4617.0326524257389</v>
      </c>
      <c r="K927" s="14">
        <f t="shared" si="188"/>
        <v>4636.3424834855614</v>
      </c>
      <c r="L927" s="14">
        <f>MOD(K927-Settings!$B$32,Settings!$B$33)</f>
        <v>316.34248348556139</v>
      </c>
      <c r="M927" s="14">
        <f>IF(L927&lt;Settings!$B$30,IF(Settings!$B$30-L927&gt;=I927,K927,K927+(Settings!$B$30-L927)+Settings!$B$31),K927+(Settings!$B$33-L927))</f>
        <v>4636.3424834855614</v>
      </c>
      <c r="N927" s="14">
        <f t="shared" si="189"/>
        <v>4642.3624834855618</v>
      </c>
      <c r="O927" s="14">
        <f t="shared" si="190"/>
        <v>7.3435020130100384</v>
      </c>
      <c r="P927" s="14">
        <f t="shared" si="191"/>
        <v>0</v>
      </c>
      <c r="Q927" s="14">
        <f t="shared" si="192"/>
        <v>0</v>
      </c>
      <c r="R927" s="14">
        <f t="shared" si="193"/>
        <v>0</v>
      </c>
      <c r="S927" s="14">
        <f t="shared" si="194"/>
        <v>0</v>
      </c>
      <c r="T927" t="str">
        <f>IF(MOD(C927-Settings!$B$32,Settings!$B$33)&lt;Settings!$B$30,"Up","Down")</f>
        <v>Up</v>
      </c>
      <c r="U927" s="15">
        <f>IF(OR(I927&gt;Settings!$B$30,O927&gt;Settings!$B$37),0,1)</f>
        <v>1</v>
      </c>
      <c r="V927" s="15">
        <f>IF(AND(U927=1,O927&lt;=Settings!$B$36),1,0)</f>
        <v>1</v>
      </c>
    </row>
    <row r="928" spans="1:22" x14ac:dyDescent="0.25">
      <c r="A928">
        <v>8</v>
      </c>
      <c r="B928">
        <v>83</v>
      </c>
      <c r="C928" s="13">
        <f>Arrivals!F928</f>
        <v>4646.3158047436464</v>
      </c>
      <c r="D928" s="13">
        <f>Arrivals!J928</f>
        <v>1.3847813107838616</v>
      </c>
      <c r="E928" s="14">
        <f t="shared" si="195"/>
        <v>4636.3424834855614</v>
      </c>
      <c r="F928" s="14">
        <f t="shared" si="186"/>
        <v>4646.3158047436464</v>
      </c>
      <c r="G928" s="14">
        <f t="shared" si="187"/>
        <v>4647.7005860544305</v>
      </c>
      <c r="H928" s="13">
        <f>Arrivals!L928</f>
        <v>75</v>
      </c>
      <c r="I928" s="14">
        <f>H928*8/Settings!$B$28+Settings!$B$29</f>
        <v>6.02</v>
      </c>
      <c r="J928" s="14">
        <f t="shared" si="196"/>
        <v>4642.3624834855618</v>
      </c>
      <c r="K928" s="14">
        <f t="shared" si="188"/>
        <v>4647.7005860544305</v>
      </c>
      <c r="L928" s="14">
        <f>MOD(K928-Settings!$B$32,Settings!$B$33)</f>
        <v>327.70058605443046</v>
      </c>
      <c r="M928" s="14">
        <f>IF(L928&lt;Settings!$B$30,IF(Settings!$B$30-L928&gt;=I928,K928,K928+(Settings!$B$30-L928)+Settings!$B$31),K928+(Settings!$B$33-L928))</f>
        <v>4647.7005860544305</v>
      </c>
      <c r="N928" s="14">
        <f t="shared" si="189"/>
        <v>4653.7205860544309</v>
      </c>
      <c r="O928" s="14">
        <f t="shared" si="190"/>
        <v>7.4047813107845286</v>
      </c>
      <c r="P928" s="14">
        <f t="shared" si="191"/>
        <v>0</v>
      </c>
      <c r="Q928" s="14">
        <f t="shared" si="192"/>
        <v>0</v>
      </c>
      <c r="R928" s="14">
        <f t="shared" si="193"/>
        <v>0</v>
      </c>
      <c r="S928" s="14">
        <f t="shared" si="194"/>
        <v>0</v>
      </c>
      <c r="T928" t="str">
        <f>IF(MOD(C928-Settings!$B$32,Settings!$B$33)&lt;Settings!$B$30,"Up","Down")</f>
        <v>Up</v>
      </c>
      <c r="U928" s="15">
        <f>IF(OR(I928&gt;Settings!$B$30,O928&gt;Settings!$B$37),0,1)</f>
        <v>1</v>
      </c>
      <c r="V928" s="15">
        <f>IF(AND(U928=1,O928&lt;=Settings!$B$36),1,0)</f>
        <v>1</v>
      </c>
    </row>
    <row r="929" spans="1:22" x14ac:dyDescent="0.25">
      <c r="A929">
        <v>8</v>
      </c>
      <c r="B929">
        <v>84</v>
      </c>
      <c r="C929" s="13">
        <f>Arrivals!F929</f>
        <v>4674.6984356408138</v>
      </c>
      <c r="D929" s="13">
        <f>Arrivals!J929</f>
        <v>18.01639167217995</v>
      </c>
      <c r="E929" s="14">
        <f t="shared" si="195"/>
        <v>4647.7005860544305</v>
      </c>
      <c r="F929" s="14">
        <f t="shared" si="186"/>
        <v>4674.6984356408138</v>
      </c>
      <c r="G929" s="14">
        <f t="shared" si="187"/>
        <v>4692.7148273129942</v>
      </c>
      <c r="H929" s="13">
        <f>Arrivals!L929</f>
        <v>75</v>
      </c>
      <c r="I929" s="14">
        <f>H929*8/Settings!$B$28+Settings!$B$29</f>
        <v>6.02</v>
      </c>
      <c r="J929" s="14">
        <f t="shared" si="196"/>
        <v>4653.7205860544309</v>
      </c>
      <c r="K929" s="14">
        <f t="shared" si="188"/>
        <v>4692.7148273129942</v>
      </c>
      <c r="L929" s="14">
        <f>MOD(K929-Settings!$B$32,Settings!$B$33)</f>
        <v>372.7148273129942</v>
      </c>
      <c r="M929" s="14">
        <f>IF(L929&lt;Settings!$B$30,IF(Settings!$B$30-L929&gt;=I929,K929,K929+(Settings!$B$30-L929)+Settings!$B$31),K929+(Settings!$B$33-L929))</f>
        <v>4692.7148273129942</v>
      </c>
      <c r="N929" s="14">
        <f t="shared" si="189"/>
        <v>4698.7348273129946</v>
      </c>
      <c r="O929" s="14">
        <f t="shared" si="190"/>
        <v>24.036391672180798</v>
      </c>
      <c r="P929" s="14">
        <f t="shared" si="191"/>
        <v>0</v>
      </c>
      <c r="Q929" s="14">
        <f t="shared" si="192"/>
        <v>0</v>
      </c>
      <c r="R929" s="14">
        <f t="shared" si="193"/>
        <v>0</v>
      </c>
      <c r="S929" s="14">
        <f t="shared" si="194"/>
        <v>0</v>
      </c>
      <c r="T929" t="str">
        <f>IF(MOD(C929-Settings!$B$32,Settings!$B$33)&lt;Settings!$B$30,"Up","Down")</f>
        <v>Up</v>
      </c>
      <c r="U929" s="15">
        <f>IF(OR(I929&gt;Settings!$B$30,O929&gt;Settings!$B$37),0,1)</f>
        <v>1</v>
      </c>
      <c r="V929" s="15">
        <f>IF(AND(U929=1,O929&lt;=Settings!$B$36),1,0)</f>
        <v>1</v>
      </c>
    </row>
    <row r="930" spans="1:22" x14ac:dyDescent="0.25">
      <c r="A930">
        <v>8</v>
      </c>
      <c r="B930">
        <v>85</v>
      </c>
      <c r="C930" s="13">
        <f>Arrivals!F930</f>
        <v>4717.7576692150142</v>
      </c>
      <c r="D930" s="13">
        <f>Arrivals!J930</f>
        <v>42.281134220153739</v>
      </c>
      <c r="E930" s="14">
        <f t="shared" si="195"/>
        <v>4692.7148273129942</v>
      </c>
      <c r="F930" s="14">
        <f t="shared" si="186"/>
        <v>4717.7576692150142</v>
      </c>
      <c r="G930" s="14">
        <f t="shared" si="187"/>
        <v>4760.0388034351681</v>
      </c>
      <c r="H930" s="13">
        <f>Arrivals!L930</f>
        <v>75</v>
      </c>
      <c r="I930" s="14">
        <f>H930*8/Settings!$B$28+Settings!$B$29</f>
        <v>6.02</v>
      </c>
      <c r="J930" s="14">
        <f t="shared" si="196"/>
        <v>4698.7348273129946</v>
      </c>
      <c r="K930" s="14">
        <f t="shared" si="188"/>
        <v>4760.0388034351681</v>
      </c>
      <c r="L930" s="14">
        <f>MOD(K930-Settings!$B$32,Settings!$B$33)</f>
        <v>440.03880343516812</v>
      </c>
      <c r="M930" s="14">
        <f>IF(L930&lt;Settings!$B$30,IF(Settings!$B$30-L930&gt;=I930,K930,K930+(Settings!$B$30-L930)+Settings!$B$31),K930+(Settings!$B$33-L930))</f>
        <v>4760.0388034351681</v>
      </c>
      <c r="N930" s="14">
        <f t="shared" si="189"/>
        <v>4766.0588034351686</v>
      </c>
      <c r="O930" s="14">
        <f t="shared" si="190"/>
        <v>48.301134220154381</v>
      </c>
      <c r="P930" s="14">
        <f t="shared" si="191"/>
        <v>0</v>
      </c>
      <c r="Q930" s="14">
        <f t="shared" si="192"/>
        <v>0</v>
      </c>
      <c r="R930" s="14">
        <f t="shared" si="193"/>
        <v>0</v>
      </c>
      <c r="S930" s="14">
        <f t="shared" si="194"/>
        <v>0</v>
      </c>
      <c r="T930" t="str">
        <f>IF(MOD(C930-Settings!$B$32,Settings!$B$33)&lt;Settings!$B$30,"Up","Down")</f>
        <v>Up</v>
      </c>
      <c r="U930" s="15">
        <f>IF(OR(I930&gt;Settings!$B$30,O930&gt;Settings!$B$37),0,1)</f>
        <v>1</v>
      </c>
      <c r="V930" s="15">
        <f>IF(AND(U930=1,O930&lt;=Settings!$B$36),1,0)</f>
        <v>1</v>
      </c>
    </row>
    <row r="931" spans="1:22" x14ac:dyDescent="0.25">
      <c r="A931">
        <v>8</v>
      </c>
      <c r="B931">
        <v>86</v>
      </c>
      <c r="C931" s="13">
        <f>Arrivals!F931</f>
        <v>4885.7310798613798</v>
      </c>
      <c r="D931" s="13">
        <f>Arrivals!J931</f>
        <v>3.0533436495335105</v>
      </c>
      <c r="E931" s="14">
        <f t="shared" si="195"/>
        <v>4760.0388034351681</v>
      </c>
      <c r="F931" s="14">
        <f t="shared" si="186"/>
        <v>4885.7310798613798</v>
      </c>
      <c r="G931" s="14">
        <f t="shared" si="187"/>
        <v>4888.7844235109133</v>
      </c>
      <c r="H931" s="13">
        <f>Arrivals!L931</f>
        <v>75</v>
      </c>
      <c r="I931" s="14">
        <f>H931*8/Settings!$B$28+Settings!$B$29</f>
        <v>6.02</v>
      </c>
      <c r="J931" s="14">
        <f t="shared" si="196"/>
        <v>4766.0588034351686</v>
      </c>
      <c r="K931" s="14">
        <f t="shared" si="188"/>
        <v>4888.7844235109133</v>
      </c>
      <c r="L931" s="14">
        <f>MOD(K931-Settings!$B$32,Settings!$B$33)</f>
        <v>568.78442351091326</v>
      </c>
      <c r="M931" s="14">
        <f>IF(L931&lt;Settings!$B$30,IF(Settings!$B$30-L931&gt;=I931,K931,K931+(Settings!$B$30-L931)+Settings!$B$31),K931+(Settings!$B$33-L931))</f>
        <v>4888.7844235109133</v>
      </c>
      <c r="N931" s="14">
        <f t="shared" si="189"/>
        <v>4894.8044235109137</v>
      </c>
      <c r="O931" s="14">
        <f t="shared" si="190"/>
        <v>9.0733436495338537</v>
      </c>
      <c r="P931" s="14">
        <f t="shared" si="191"/>
        <v>0</v>
      </c>
      <c r="Q931" s="14">
        <f t="shared" si="192"/>
        <v>0</v>
      </c>
      <c r="R931" s="14">
        <f t="shared" si="193"/>
        <v>0</v>
      </c>
      <c r="S931" s="14">
        <f t="shared" si="194"/>
        <v>0</v>
      </c>
      <c r="T931" t="str">
        <f>IF(MOD(C931-Settings!$B$32,Settings!$B$33)&lt;Settings!$B$30,"Up","Down")</f>
        <v>Up</v>
      </c>
      <c r="U931" s="15">
        <f>IF(OR(I931&gt;Settings!$B$30,O931&gt;Settings!$B$37),0,1)</f>
        <v>1</v>
      </c>
      <c r="V931" s="15">
        <f>IF(AND(U931=1,O931&lt;=Settings!$B$36),1,0)</f>
        <v>1</v>
      </c>
    </row>
    <row r="932" spans="1:22" x14ac:dyDescent="0.25">
      <c r="A932">
        <v>8</v>
      </c>
      <c r="B932">
        <v>87</v>
      </c>
      <c r="C932" s="13">
        <f>Arrivals!F932</f>
        <v>4928.8090020264672</v>
      </c>
      <c r="D932" s="13">
        <f>Arrivals!J932</f>
        <v>16.734034187461653</v>
      </c>
      <c r="E932" s="14">
        <f t="shared" si="195"/>
        <v>4888.7844235109133</v>
      </c>
      <c r="F932" s="14">
        <f t="shared" si="186"/>
        <v>4928.8090020264672</v>
      </c>
      <c r="G932" s="14">
        <f t="shared" si="187"/>
        <v>4945.5430362139286</v>
      </c>
      <c r="H932" s="13">
        <f>Arrivals!L932</f>
        <v>75</v>
      </c>
      <c r="I932" s="14">
        <f>H932*8/Settings!$B$28+Settings!$B$29</f>
        <v>6.02</v>
      </c>
      <c r="J932" s="14">
        <f t="shared" si="196"/>
        <v>4894.8044235109137</v>
      </c>
      <c r="K932" s="14">
        <f t="shared" si="188"/>
        <v>4945.5430362139286</v>
      </c>
      <c r="L932" s="14">
        <f>MOD(K932-Settings!$B$32,Settings!$B$33)</f>
        <v>625.54303621392864</v>
      </c>
      <c r="M932" s="14">
        <f>IF(L932&lt;Settings!$B$30,IF(Settings!$B$30-L932&gt;=I932,K932,K932+(Settings!$B$30-L932)+Settings!$B$31),K932+(Settings!$B$33-L932))</f>
        <v>5040</v>
      </c>
      <c r="N932" s="14">
        <f t="shared" si="189"/>
        <v>5046.0200000000004</v>
      </c>
      <c r="O932" s="14">
        <f t="shared" si="190"/>
        <v>117.21099797353327</v>
      </c>
      <c r="P932" s="14">
        <f t="shared" si="191"/>
        <v>0</v>
      </c>
      <c r="Q932" s="14">
        <f t="shared" si="192"/>
        <v>0</v>
      </c>
      <c r="R932" s="14">
        <f t="shared" si="193"/>
        <v>94.456963786071356</v>
      </c>
      <c r="S932" s="14">
        <f t="shared" si="194"/>
        <v>94.456963786071356</v>
      </c>
      <c r="T932" t="str">
        <f>IF(MOD(C932-Settings!$B$32,Settings!$B$33)&lt;Settings!$B$30,"Up","Down")</f>
        <v>Down</v>
      </c>
      <c r="U932" s="15">
        <f>IF(OR(I932&gt;Settings!$B$30,O932&gt;Settings!$B$37),0,1)</f>
        <v>1</v>
      </c>
      <c r="V932" s="15">
        <f>IF(AND(U932=1,O932&lt;=Settings!$B$36),1,0)</f>
        <v>1</v>
      </c>
    </row>
    <row r="933" spans="1:22" x14ac:dyDescent="0.25">
      <c r="A933">
        <v>8</v>
      </c>
      <c r="B933">
        <v>88</v>
      </c>
      <c r="C933" s="13">
        <f>Arrivals!F933</f>
        <v>4969.550833846919</v>
      </c>
      <c r="D933" s="13">
        <f>Arrivals!J933</f>
        <v>10.960884455616469</v>
      </c>
      <c r="E933" s="14">
        <f t="shared" si="195"/>
        <v>4945.5430362139286</v>
      </c>
      <c r="F933" s="14">
        <f t="shared" si="186"/>
        <v>4969.550833846919</v>
      </c>
      <c r="G933" s="14">
        <f t="shared" si="187"/>
        <v>4980.5117183025359</v>
      </c>
      <c r="H933" s="13">
        <f>Arrivals!L933</f>
        <v>75</v>
      </c>
      <c r="I933" s="14">
        <f>H933*8/Settings!$B$28+Settings!$B$29</f>
        <v>6.02</v>
      </c>
      <c r="J933" s="14">
        <f t="shared" si="196"/>
        <v>5046.0200000000004</v>
      </c>
      <c r="K933" s="14">
        <f t="shared" si="188"/>
        <v>5046.0200000000004</v>
      </c>
      <c r="L933" s="14">
        <f>MOD(K933-Settings!$B$32,Settings!$B$33)</f>
        <v>6.0200000000004366</v>
      </c>
      <c r="M933" s="14">
        <f>IF(L933&lt;Settings!$B$30,IF(Settings!$B$30-L933&gt;=I933,K933,K933+(Settings!$B$30-L933)+Settings!$B$31),K933+(Settings!$B$33-L933))</f>
        <v>5046.0200000000004</v>
      </c>
      <c r="N933" s="14">
        <f t="shared" si="189"/>
        <v>5052.0400000000009</v>
      </c>
      <c r="O933" s="14">
        <f t="shared" si="190"/>
        <v>82.489166153081896</v>
      </c>
      <c r="P933" s="14">
        <f t="shared" si="191"/>
        <v>0</v>
      </c>
      <c r="Q933" s="14">
        <f t="shared" si="192"/>
        <v>65.508281697464554</v>
      </c>
      <c r="R933" s="14">
        <f t="shared" si="193"/>
        <v>0</v>
      </c>
      <c r="S933" s="14">
        <f t="shared" si="194"/>
        <v>65.508281697464554</v>
      </c>
      <c r="T933" t="str">
        <f>IF(MOD(C933-Settings!$B$32,Settings!$B$33)&lt;Settings!$B$30,"Up","Down")</f>
        <v>Down</v>
      </c>
      <c r="U933" s="15">
        <f>IF(OR(I933&gt;Settings!$B$30,O933&gt;Settings!$B$37),0,1)</f>
        <v>1</v>
      </c>
      <c r="V933" s="15">
        <f>IF(AND(U933=1,O933&lt;=Settings!$B$36),1,0)</f>
        <v>1</v>
      </c>
    </row>
    <row r="934" spans="1:22" x14ac:dyDescent="0.25">
      <c r="A934">
        <v>8</v>
      </c>
      <c r="B934">
        <v>89</v>
      </c>
      <c r="C934" s="13">
        <f>Arrivals!F934</f>
        <v>4971.3444936237975</v>
      </c>
      <c r="D934" s="13">
        <f>Arrivals!J934</f>
        <v>18.474653283067337</v>
      </c>
      <c r="E934" s="14">
        <f t="shared" si="195"/>
        <v>4980.5117183025359</v>
      </c>
      <c r="F934" s="14">
        <f t="shared" si="186"/>
        <v>4980.5117183025359</v>
      </c>
      <c r="G934" s="14">
        <f t="shared" si="187"/>
        <v>4998.9863715856036</v>
      </c>
      <c r="H934" s="13">
        <f>Arrivals!L934</f>
        <v>75</v>
      </c>
      <c r="I934" s="14">
        <f>H934*8/Settings!$B$28+Settings!$B$29</f>
        <v>6.02</v>
      </c>
      <c r="J934" s="14">
        <f t="shared" si="196"/>
        <v>5052.0400000000009</v>
      </c>
      <c r="K934" s="14">
        <f t="shared" si="188"/>
        <v>5052.0400000000009</v>
      </c>
      <c r="L934" s="14">
        <f>MOD(K934-Settings!$B$32,Settings!$B$33)</f>
        <v>12.040000000000873</v>
      </c>
      <c r="M934" s="14">
        <f>IF(L934&lt;Settings!$B$30,IF(Settings!$B$30-L934&gt;=I934,K934,K934+(Settings!$B$30-L934)+Settings!$B$31),K934+(Settings!$B$33-L934))</f>
        <v>5052.0400000000009</v>
      </c>
      <c r="N934" s="14">
        <f t="shared" si="189"/>
        <v>5058.0600000000013</v>
      </c>
      <c r="O934" s="14">
        <f t="shared" si="190"/>
        <v>86.715506376203848</v>
      </c>
      <c r="P934" s="14">
        <f t="shared" si="191"/>
        <v>9.1672246787384211</v>
      </c>
      <c r="Q934" s="14">
        <f t="shared" si="192"/>
        <v>53.053628414397281</v>
      </c>
      <c r="R934" s="14">
        <f t="shared" si="193"/>
        <v>0</v>
      </c>
      <c r="S934" s="14">
        <f t="shared" si="194"/>
        <v>62.220853093135702</v>
      </c>
      <c r="T934" t="str">
        <f>IF(MOD(C934-Settings!$B$32,Settings!$B$33)&lt;Settings!$B$30,"Up","Down")</f>
        <v>Down</v>
      </c>
      <c r="U934" s="15">
        <f>IF(OR(I934&gt;Settings!$B$30,O934&gt;Settings!$B$37),0,1)</f>
        <v>1</v>
      </c>
      <c r="V934" s="15">
        <f>IF(AND(U934=1,O934&lt;=Settings!$B$36),1,0)</f>
        <v>1</v>
      </c>
    </row>
    <row r="935" spans="1:22" x14ac:dyDescent="0.25">
      <c r="A935">
        <v>8</v>
      </c>
      <c r="B935">
        <v>90</v>
      </c>
      <c r="C935" s="13">
        <f>Arrivals!F935</f>
        <v>5354.4403361533068</v>
      </c>
      <c r="D935" s="13">
        <f>Arrivals!J935</f>
        <v>4.1280306924007704</v>
      </c>
      <c r="E935" s="14">
        <f t="shared" si="195"/>
        <v>4998.9863715856036</v>
      </c>
      <c r="F935" s="14">
        <f t="shared" si="186"/>
        <v>5354.4403361533068</v>
      </c>
      <c r="G935" s="14">
        <f t="shared" si="187"/>
        <v>5358.5683668457077</v>
      </c>
      <c r="H935" s="13">
        <f>Arrivals!L935</f>
        <v>75</v>
      </c>
      <c r="I935" s="14">
        <f>H935*8/Settings!$B$28+Settings!$B$29</f>
        <v>6.02</v>
      </c>
      <c r="J935" s="14">
        <f t="shared" si="196"/>
        <v>5058.0600000000013</v>
      </c>
      <c r="K935" s="14">
        <f t="shared" si="188"/>
        <v>5358.5683668457077</v>
      </c>
      <c r="L935" s="14">
        <f>MOD(K935-Settings!$B$32,Settings!$B$33)</f>
        <v>318.56836684570771</v>
      </c>
      <c r="M935" s="14">
        <f>IF(L935&lt;Settings!$B$30,IF(Settings!$B$30-L935&gt;=I935,K935,K935+(Settings!$B$30-L935)+Settings!$B$31),K935+(Settings!$B$33-L935))</f>
        <v>5358.5683668457077</v>
      </c>
      <c r="N935" s="14">
        <f t="shared" si="189"/>
        <v>5364.5883668457082</v>
      </c>
      <c r="O935" s="14">
        <f t="shared" si="190"/>
        <v>10.148030692401335</v>
      </c>
      <c r="P935" s="14">
        <f t="shared" si="191"/>
        <v>0</v>
      </c>
      <c r="Q935" s="14">
        <f t="shared" si="192"/>
        <v>0</v>
      </c>
      <c r="R935" s="14">
        <f t="shared" si="193"/>
        <v>0</v>
      </c>
      <c r="S935" s="14">
        <f t="shared" si="194"/>
        <v>0</v>
      </c>
      <c r="T935" t="str">
        <f>IF(MOD(C935-Settings!$B$32,Settings!$B$33)&lt;Settings!$B$30,"Up","Down")</f>
        <v>Up</v>
      </c>
      <c r="U935" s="15">
        <f>IF(OR(I935&gt;Settings!$B$30,O935&gt;Settings!$B$37),0,1)</f>
        <v>1</v>
      </c>
      <c r="V935" s="15">
        <f>IF(AND(U935=1,O935&lt;=Settings!$B$36),1,0)</f>
        <v>1</v>
      </c>
    </row>
    <row r="936" spans="1:22" x14ac:dyDescent="0.25">
      <c r="A936">
        <v>8</v>
      </c>
      <c r="B936">
        <v>91</v>
      </c>
      <c r="C936" s="13">
        <f>Arrivals!F936</f>
        <v>5417.4636626259244</v>
      </c>
      <c r="D936" s="13">
        <f>Arrivals!J936</f>
        <v>0.76782279259506891</v>
      </c>
      <c r="E936" s="14">
        <f t="shared" si="195"/>
        <v>5358.5683668457077</v>
      </c>
      <c r="F936" s="14">
        <f t="shared" si="186"/>
        <v>5417.4636626259244</v>
      </c>
      <c r="G936" s="14">
        <f t="shared" si="187"/>
        <v>5418.2314854185197</v>
      </c>
      <c r="H936" s="13">
        <f>Arrivals!L936</f>
        <v>75</v>
      </c>
      <c r="I936" s="14">
        <f>H936*8/Settings!$B$28+Settings!$B$29</f>
        <v>6.02</v>
      </c>
      <c r="J936" s="14">
        <f t="shared" si="196"/>
        <v>5364.5883668457082</v>
      </c>
      <c r="K936" s="14">
        <f t="shared" si="188"/>
        <v>5418.2314854185197</v>
      </c>
      <c r="L936" s="14">
        <f>MOD(K936-Settings!$B$32,Settings!$B$33)</f>
        <v>378.2314854185197</v>
      </c>
      <c r="M936" s="14">
        <f>IF(L936&lt;Settings!$B$30,IF(Settings!$B$30-L936&gt;=I936,K936,K936+(Settings!$B$30-L936)+Settings!$B$31),K936+(Settings!$B$33-L936))</f>
        <v>5418.2314854185197</v>
      </c>
      <c r="N936" s="14">
        <f t="shared" si="189"/>
        <v>5424.2514854185201</v>
      </c>
      <c r="O936" s="14">
        <f t="shared" si="190"/>
        <v>6.7878227925957617</v>
      </c>
      <c r="P936" s="14">
        <f t="shared" si="191"/>
        <v>0</v>
      </c>
      <c r="Q936" s="14">
        <f t="shared" si="192"/>
        <v>0</v>
      </c>
      <c r="R936" s="14">
        <f t="shared" si="193"/>
        <v>0</v>
      </c>
      <c r="S936" s="14">
        <f t="shared" si="194"/>
        <v>0</v>
      </c>
      <c r="T936" t="str">
        <f>IF(MOD(C936-Settings!$B$32,Settings!$B$33)&lt;Settings!$B$30,"Up","Down")</f>
        <v>Up</v>
      </c>
      <c r="U936" s="15">
        <f>IF(OR(I936&gt;Settings!$B$30,O936&gt;Settings!$B$37),0,1)</f>
        <v>1</v>
      </c>
      <c r="V936" s="15">
        <f>IF(AND(U936=1,O936&lt;=Settings!$B$36),1,0)</f>
        <v>1</v>
      </c>
    </row>
    <row r="937" spans="1:22" x14ac:dyDescent="0.25">
      <c r="A937">
        <v>8</v>
      </c>
      <c r="B937">
        <v>92</v>
      </c>
      <c r="C937" s="13">
        <f>Arrivals!F937</f>
        <v>5545.8642611473506</v>
      </c>
      <c r="D937" s="13">
        <f>Arrivals!J937</f>
        <v>15.154665186061234</v>
      </c>
      <c r="E937" s="14">
        <f t="shared" si="195"/>
        <v>5418.2314854185197</v>
      </c>
      <c r="F937" s="14">
        <f t="shared" si="186"/>
        <v>5545.8642611473506</v>
      </c>
      <c r="G937" s="14">
        <f t="shared" si="187"/>
        <v>5561.0189263334114</v>
      </c>
      <c r="H937" s="13">
        <f>Arrivals!L937</f>
        <v>75</v>
      </c>
      <c r="I937" s="14">
        <f>H937*8/Settings!$B$28+Settings!$B$29</f>
        <v>6.02</v>
      </c>
      <c r="J937" s="14">
        <f t="shared" si="196"/>
        <v>5424.2514854185201</v>
      </c>
      <c r="K937" s="14">
        <f t="shared" si="188"/>
        <v>5561.0189263334114</v>
      </c>
      <c r="L937" s="14">
        <f>MOD(K937-Settings!$B$32,Settings!$B$33)</f>
        <v>521.0189263334114</v>
      </c>
      <c r="M937" s="14">
        <f>IF(L937&lt;Settings!$B$30,IF(Settings!$B$30-L937&gt;=I937,K937,K937+(Settings!$B$30-L937)+Settings!$B$31),K937+(Settings!$B$33-L937))</f>
        <v>5561.0189263334114</v>
      </c>
      <c r="N937" s="14">
        <f t="shared" si="189"/>
        <v>5567.0389263334118</v>
      </c>
      <c r="O937" s="14">
        <f t="shared" si="190"/>
        <v>21.174665186061247</v>
      </c>
      <c r="P937" s="14">
        <f t="shared" si="191"/>
        <v>0</v>
      </c>
      <c r="Q937" s="14">
        <f t="shared" si="192"/>
        <v>0</v>
      </c>
      <c r="R937" s="14">
        <f t="shared" si="193"/>
        <v>0</v>
      </c>
      <c r="S937" s="14">
        <f t="shared" si="194"/>
        <v>0</v>
      </c>
      <c r="T937" t="str">
        <f>IF(MOD(C937-Settings!$B$32,Settings!$B$33)&lt;Settings!$B$30,"Up","Down")</f>
        <v>Up</v>
      </c>
      <c r="U937" s="15">
        <f>IF(OR(I937&gt;Settings!$B$30,O937&gt;Settings!$B$37),0,1)</f>
        <v>1</v>
      </c>
      <c r="V937" s="15">
        <f>IF(AND(U937=1,O937&lt;=Settings!$B$36),1,0)</f>
        <v>1</v>
      </c>
    </row>
    <row r="938" spans="1:22" x14ac:dyDescent="0.25">
      <c r="A938">
        <v>8</v>
      </c>
      <c r="B938">
        <v>93</v>
      </c>
      <c r="C938" s="13">
        <f>Arrivals!F938</f>
        <v>5600.063585707182</v>
      </c>
      <c r="D938" s="13">
        <f>Arrivals!J938</f>
        <v>5.7118218083319796</v>
      </c>
      <c r="E938" s="14">
        <f t="shared" si="195"/>
        <v>5561.0189263334114</v>
      </c>
      <c r="F938" s="14">
        <f t="shared" si="186"/>
        <v>5600.063585707182</v>
      </c>
      <c r="G938" s="14">
        <f t="shared" si="187"/>
        <v>5605.7754075155144</v>
      </c>
      <c r="H938" s="13">
        <f>Arrivals!L938</f>
        <v>75</v>
      </c>
      <c r="I938" s="14">
        <f>H938*8/Settings!$B$28+Settings!$B$29</f>
        <v>6.02</v>
      </c>
      <c r="J938" s="14">
        <f t="shared" si="196"/>
        <v>5567.0389263334118</v>
      </c>
      <c r="K938" s="14">
        <f t="shared" si="188"/>
        <v>5605.7754075155144</v>
      </c>
      <c r="L938" s="14">
        <f>MOD(K938-Settings!$B$32,Settings!$B$33)</f>
        <v>565.77540751551442</v>
      </c>
      <c r="M938" s="14">
        <f>IF(L938&lt;Settings!$B$30,IF(Settings!$B$30-L938&gt;=I938,K938,K938+(Settings!$B$30-L938)+Settings!$B$31),K938+(Settings!$B$33-L938))</f>
        <v>5605.7754075155144</v>
      </c>
      <c r="N938" s="14">
        <f t="shared" si="189"/>
        <v>5611.7954075155149</v>
      </c>
      <c r="O938" s="14">
        <f t="shared" si="190"/>
        <v>11.731821808332825</v>
      </c>
      <c r="P938" s="14">
        <f t="shared" si="191"/>
        <v>0</v>
      </c>
      <c r="Q938" s="14">
        <f t="shared" si="192"/>
        <v>0</v>
      </c>
      <c r="R938" s="14">
        <f t="shared" si="193"/>
        <v>0</v>
      </c>
      <c r="S938" s="14">
        <f t="shared" si="194"/>
        <v>0</v>
      </c>
      <c r="T938" t="str">
        <f>IF(MOD(C938-Settings!$B$32,Settings!$B$33)&lt;Settings!$B$30,"Up","Down")</f>
        <v>Up</v>
      </c>
      <c r="U938" s="15">
        <f>IF(OR(I938&gt;Settings!$B$30,O938&gt;Settings!$B$37),0,1)</f>
        <v>1</v>
      </c>
      <c r="V938" s="15">
        <f>IF(AND(U938=1,O938&lt;=Settings!$B$36),1,0)</f>
        <v>1</v>
      </c>
    </row>
    <row r="939" spans="1:22" x14ac:dyDescent="0.25">
      <c r="A939">
        <v>8</v>
      </c>
      <c r="B939">
        <v>94</v>
      </c>
      <c r="C939" s="13">
        <f>Arrivals!F939</f>
        <v>5635.5562201592275</v>
      </c>
      <c r="D939" s="13">
        <f>Arrivals!J939</f>
        <v>3.7699976485111346</v>
      </c>
      <c r="E939" s="14">
        <f t="shared" si="195"/>
        <v>5605.7754075155144</v>
      </c>
      <c r="F939" s="14">
        <f t="shared" si="186"/>
        <v>5635.5562201592275</v>
      </c>
      <c r="G939" s="14">
        <f t="shared" si="187"/>
        <v>5639.3262178077384</v>
      </c>
      <c r="H939" s="13">
        <f>Arrivals!L939</f>
        <v>75</v>
      </c>
      <c r="I939" s="14">
        <f>H939*8/Settings!$B$28+Settings!$B$29</f>
        <v>6.02</v>
      </c>
      <c r="J939" s="14">
        <f t="shared" si="196"/>
        <v>5611.7954075155149</v>
      </c>
      <c r="K939" s="14">
        <f t="shared" si="188"/>
        <v>5639.3262178077384</v>
      </c>
      <c r="L939" s="14">
        <f>MOD(K939-Settings!$B$32,Settings!$B$33)</f>
        <v>599.32621780773843</v>
      </c>
      <c r="M939" s="14">
        <f>IF(L939&lt;Settings!$B$30,IF(Settings!$B$30-L939&gt;=I939,K939,K939+(Settings!$B$30-L939)+Settings!$B$31),K939+(Settings!$B$33-L939))</f>
        <v>5760</v>
      </c>
      <c r="N939" s="14">
        <f t="shared" si="189"/>
        <v>5766.02</v>
      </c>
      <c r="O939" s="14">
        <f t="shared" si="190"/>
        <v>130.46377984077299</v>
      </c>
      <c r="P939" s="14">
        <f t="shared" si="191"/>
        <v>0</v>
      </c>
      <c r="Q939" s="14">
        <f t="shared" si="192"/>
        <v>0</v>
      </c>
      <c r="R939" s="14">
        <f t="shared" si="193"/>
        <v>120.67378219226157</v>
      </c>
      <c r="S939" s="14">
        <f t="shared" si="194"/>
        <v>120.67378219226157</v>
      </c>
      <c r="T939" t="str">
        <f>IF(MOD(C939-Settings!$B$32,Settings!$B$33)&lt;Settings!$B$30,"Up","Down")</f>
        <v>Up</v>
      </c>
      <c r="U939" s="15">
        <f>IF(OR(I939&gt;Settings!$B$30,O939&gt;Settings!$B$37),0,1)</f>
        <v>1</v>
      </c>
      <c r="V939" s="15">
        <f>IF(AND(U939=1,O939&lt;=Settings!$B$36),1,0)</f>
        <v>0</v>
      </c>
    </row>
    <row r="940" spans="1:22" x14ac:dyDescent="0.25">
      <c r="A940">
        <v>8</v>
      </c>
      <c r="B940">
        <v>95</v>
      </c>
      <c r="C940" s="13">
        <f>Arrivals!F940</f>
        <v>5730.3965934246244</v>
      </c>
      <c r="D940" s="13">
        <f>Arrivals!J940</f>
        <v>2.8350985041065782</v>
      </c>
      <c r="E940" s="14">
        <f t="shared" si="195"/>
        <v>5639.3262178077384</v>
      </c>
      <c r="F940" s="14">
        <f t="shared" si="186"/>
        <v>5730.3965934246244</v>
      </c>
      <c r="G940" s="14">
        <f t="shared" si="187"/>
        <v>5733.2316919287314</v>
      </c>
      <c r="H940" s="13">
        <f>Arrivals!L940</f>
        <v>75</v>
      </c>
      <c r="I940" s="14">
        <f>H940*8/Settings!$B$28+Settings!$B$29</f>
        <v>6.02</v>
      </c>
      <c r="J940" s="14">
        <f t="shared" si="196"/>
        <v>5766.02</v>
      </c>
      <c r="K940" s="14">
        <f t="shared" si="188"/>
        <v>5766.02</v>
      </c>
      <c r="L940" s="14">
        <f>MOD(K940-Settings!$B$32,Settings!$B$33)</f>
        <v>6.0200000000004366</v>
      </c>
      <c r="M940" s="14">
        <f>IF(L940&lt;Settings!$B$30,IF(Settings!$B$30-L940&gt;=I940,K940,K940+(Settings!$B$30-L940)+Settings!$B$31),K940+(Settings!$B$33-L940))</f>
        <v>5766.02</v>
      </c>
      <c r="N940" s="14">
        <f t="shared" si="189"/>
        <v>5772.0400000000009</v>
      </c>
      <c r="O940" s="14">
        <f t="shared" si="190"/>
        <v>41.643406575376503</v>
      </c>
      <c r="P940" s="14">
        <f t="shared" si="191"/>
        <v>0</v>
      </c>
      <c r="Q940" s="14">
        <f t="shared" si="192"/>
        <v>32.788308071269057</v>
      </c>
      <c r="R940" s="14">
        <f t="shared" si="193"/>
        <v>0</v>
      </c>
      <c r="S940" s="14">
        <f t="shared" si="194"/>
        <v>32.788308071269057</v>
      </c>
      <c r="T940" t="str">
        <f>IF(MOD(C940-Settings!$B$32,Settings!$B$33)&lt;Settings!$B$30,"Up","Down")</f>
        <v>Down</v>
      </c>
      <c r="U940" s="15">
        <f>IF(OR(I940&gt;Settings!$B$30,O940&gt;Settings!$B$37),0,1)</f>
        <v>1</v>
      </c>
      <c r="V940" s="15">
        <f>IF(AND(U940=1,O940&lt;=Settings!$B$36),1,0)</f>
        <v>1</v>
      </c>
    </row>
    <row r="941" spans="1:22" x14ac:dyDescent="0.25">
      <c r="A941">
        <v>8</v>
      </c>
      <c r="B941">
        <v>96</v>
      </c>
      <c r="C941" s="13">
        <f>Arrivals!F941</f>
        <v>5772.6077881205765</v>
      </c>
      <c r="D941" s="13">
        <f>Arrivals!J941</f>
        <v>10.501566023690756</v>
      </c>
      <c r="E941" s="14">
        <f t="shared" si="195"/>
        <v>5733.2316919287314</v>
      </c>
      <c r="F941" s="14">
        <f t="shared" si="186"/>
        <v>5772.6077881205765</v>
      </c>
      <c r="G941" s="14">
        <f t="shared" si="187"/>
        <v>5783.1093541442669</v>
      </c>
      <c r="H941" s="13">
        <f>Arrivals!L941</f>
        <v>75</v>
      </c>
      <c r="I941" s="14">
        <f>H941*8/Settings!$B$28+Settings!$B$29</f>
        <v>6.02</v>
      </c>
      <c r="J941" s="14">
        <f t="shared" si="196"/>
        <v>5772.0400000000009</v>
      </c>
      <c r="K941" s="14">
        <f t="shared" si="188"/>
        <v>5783.1093541442669</v>
      </c>
      <c r="L941" s="14">
        <f>MOD(K941-Settings!$B$32,Settings!$B$33)</f>
        <v>23.109354144266945</v>
      </c>
      <c r="M941" s="14">
        <f>IF(L941&lt;Settings!$B$30,IF(Settings!$B$30-L941&gt;=I941,K941,K941+(Settings!$B$30-L941)+Settings!$B$31),K941+(Settings!$B$33-L941))</f>
        <v>5783.1093541442669</v>
      </c>
      <c r="N941" s="14">
        <f t="shared" si="189"/>
        <v>5789.1293541442674</v>
      </c>
      <c r="O941" s="14">
        <f t="shared" si="190"/>
        <v>16.521566023690866</v>
      </c>
      <c r="P941" s="14">
        <f t="shared" si="191"/>
        <v>0</v>
      </c>
      <c r="Q941" s="14">
        <f t="shared" si="192"/>
        <v>0</v>
      </c>
      <c r="R941" s="14">
        <f t="shared" si="193"/>
        <v>0</v>
      </c>
      <c r="S941" s="14">
        <f t="shared" si="194"/>
        <v>0</v>
      </c>
      <c r="T941" t="str">
        <f>IF(MOD(C941-Settings!$B$32,Settings!$B$33)&lt;Settings!$B$30,"Up","Down")</f>
        <v>Up</v>
      </c>
      <c r="U941" s="15">
        <f>IF(OR(I941&gt;Settings!$B$30,O941&gt;Settings!$B$37),0,1)</f>
        <v>1</v>
      </c>
      <c r="V941" s="15">
        <f>IF(AND(U941=1,O941&lt;=Settings!$B$36),1,0)</f>
        <v>1</v>
      </c>
    </row>
    <row r="942" spans="1:22" x14ac:dyDescent="0.25">
      <c r="A942">
        <v>8</v>
      </c>
      <c r="B942">
        <v>97</v>
      </c>
      <c r="C942" s="13">
        <f>Arrivals!F942</f>
        <v>5787.2639325559612</v>
      </c>
      <c r="D942" s="13">
        <f>Arrivals!J942</f>
        <v>15.033694006456573</v>
      </c>
      <c r="E942" s="14">
        <f t="shared" si="195"/>
        <v>5783.1093541442669</v>
      </c>
      <c r="F942" s="14">
        <f t="shared" si="186"/>
        <v>5787.2639325559612</v>
      </c>
      <c r="G942" s="14">
        <f t="shared" si="187"/>
        <v>5802.2976265624175</v>
      </c>
      <c r="H942" s="13">
        <f>Arrivals!L942</f>
        <v>75</v>
      </c>
      <c r="I942" s="14">
        <f>H942*8/Settings!$B$28+Settings!$B$29</f>
        <v>6.02</v>
      </c>
      <c r="J942" s="14">
        <f t="shared" si="196"/>
        <v>5789.1293541442674</v>
      </c>
      <c r="K942" s="14">
        <f t="shared" si="188"/>
        <v>5802.2976265624175</v>
      </c>
      <c r="L942" s="14">
        <f>MOD(K942-Settings!$B$32,Settings!$B$33)</f>
        <v>42.297626562417463</v>
      </c>
      <c r="M942" s="14">
        <f>IF(L942&lt;Settings!$B$30,IF(Settings!$B$30-L942&gt;=I942,K942,K942+(Settings!$B$30-L942)+Settings!$B$31),K942+(Settings!$B$33-L942))</f>
        <v>5802.2976265624175</v>
      </c>
      <c r="N942" s="14">
        <f t="shared" si="189"/>
        <v>5808.3176265624179</v>
      </c>
      <c r="O942" s="14">
        <f t="shared" si="190"/>
        <v>21.053694006456681</v>
      </c>
      <c r="P942" s="14">
        <f t="shared" si="191"/>
        <v>0</v>
      </c>
      <c r="Q942" s="14">
        <f t="shared" si="192"/>
        <v>0</v>
      </c>
      <c r="R942" s="14">
        <f t="shared" si="193"/>
        <v>0</v>
      </c>
      <c r="S942" s="14">
        <f t="shared" si="194"/>
        <v>0</v>
      </c>
      <c r="T942" t="str">
        <f>IF(MOD(C942-Settings!$B$32,Settings!$B$33)&lt;Settings!$B$30,"Up","Down")</f>
        <v>Up</v>
      </c>
      <c r="U942" s="15">
        <f>IF(OR(I942&gt;Settings!$B$30,O942&gt;Settings!$B$37),0,1)</f>
        <v>1</v>
      </c>
      <c r="V942" s="15">
        <f>IF(AND(U942=1,O942&lt;=Settings!$B$36),1,0)</f>
        <v>1</v>
      </c>
    </row>
    <row r="943" spans="1:22" x14ac:dyDescent="0.25">
      <c r="A943">
        <v>8</v>
      </c>
      <c r="B943">
        <v>98</v>
      </c>
      <c r="C943" s="13">
        <f>Arrivals!F943</f>
        <v>5824.9100323933917</v>
      </c>
      <c r="D943" s="13">
        <f>Arrivals!J943</f>
        <v>2.9115668924823419</v>
      </c>
      <c r="E943" s="14">
        <f t="shared" ref="E943:E965" si="197">G942</f>
        <v>5802.2976265624175</v>
      </c>
      <c r="F943" s="14">
        <f t="shared" si="186"/>
        <v>5824.9100323933917</v>
      </c>
      <c r="G943" s="14">
        <f t="shared" si="187"/>
        <v>5827.8215992858741</v>
      </c>
      <c r="H943" s="13">
        <f>Arrivals!L943</f>
        <v>75</v>
      </c>
      <c r="I943" s="14">
        <f>H943*8/Settings!$B$28+Settings!$B$29</f>
        <v>6.02</v>
      </c>
      <c r="J943" s="14">
        <f t="shared" ref="J943:J965" si="198">N942</f>
        <v>5808.3176265624179</v>
      </c>
      <c r="K943" s="14">
        <f t="shared" si="188"/>
        <v>5827.8215992858741</v>
      </c>
      <c r="L943" s="14">
        <f>MOD(K943-Settings!$B$32,Settings!$B$33)</f>
        <v>67.821599285874072</v>
      </c>
      <c r="M943" s="14">
        <f>IF(L943&lt;Settings!$B$30,IF(Settings!$B$30-L943&gt;=I943,K943,K943+(Settings!$B$30-L943)+Settings!$B$31),K943+(Settings!$B$33-L943))</f>
        <v>5827.8215992858741</v>
      </c>
      <c r="N943" s="14">
        <f t="shared" si="189"/>
        <v>5833.8415992858745</v>
      </c>
      <c r="O943" s="14">
        <f t="shared" si="190"/>
        <v>8.931566892482806</v>
      </c>
      <c r="P943" s="14">
        <f t="shared" si="191"/>
        <v>0</v>
      </c>
      <c r="Q943" s="14">
        <f t="shared" si="192"/>
        <v>0</v>
      </c>
      <c r="R943" s="14">
        <f t="shared" si="193"/>
        <v>0</v>
      </c>
      <c r="S943" s="14">
        <f t="shared" si="194"/>
        <v>0</v>
      </c>
      <c r="T943" t="str">
        <f>IF(MOD(C943-Settings!$B$32,Settings!$B$33)&lt;Settings!$B$30,"Up","Down")</f>
        <v>Up</v>
      </c>
      <c r="U943" s="15">
        <f>IF(OR(I943&gt;Settings!$B$30,O943&gt;Settings!$B$37),0,1)</f>
        <v>1</v>
      </c>
      <c r="V943" s="15">
        <f>IF(AND(U943=1,O943&lt;=Settings!$B$36),1,0)</f>
        <v>1</v>
      </c>
    </row>
    <row r="944" spans="1:22" x14ac:dyDescent="0.25">
      <c r="A944">
        <v>8</v>
      </c>
      <c r="B944">
        <v>99</v>
      </c>
      <c r="C944" s="13">
        <f>Arrivals!F944</f>
        <v>5905.7566514334139</v>
      </c>
      <c r="D944" s="13">
        <f>Arrivals!J944</f>
        <v>25.272032692222773</v>
      </c>
      <c r="E944" s="14">
        <f t="shared" si="197"/>
        <v>5827.8215992858741</v>
      </c>
      <c r="F944" s="14">
        <f t="shared" si="186"/>
        <v>5905.7566514334139</v>
      </c>
      <c r="G944" s="14">
        <f t="shared" si="187"/>
        <v>5931.0286841256366</v>
      </c>
      <c r="H944" s="13">
        <f>Arrivals!L944</f>
        <v>75</v>
      </c>
      <c r="I944" s="14">
        <f>H944*8/Settings!$B$28+Settings!$B$29</f>
        <v>6.02</v>
      </c>
      <c r="J944" s="14">
        <f t="shared" si="198"/>
        <v>5833.8415992858745</v>
      </c>
      <c r="K944" s="14">
        <f t="shared" si="188"/>
        <v>5931.0286841256366</v>
      </c>
      <c r="L944" s="14">
        <f>MOD(K944-Settings!$B$32,Settings!$B$33)</f>
        <v>171.02868412563657</v>
      </c>
      <c r="M944" s="14">
        <f>IF(L944&lt;Settings!$B$30,IF(Settings!$B$30-L944&gt;=I944,K944,K944+(Settings!$B$30-L944)+Settings!$B$31),K944+(Settings!$B$33-L944))</f>
        <v>5931.0286841256366</v>
      </c>
      <c r="N944" s="14">
        <f t="shared" si="189"/>
        <v>5937.048684125637</v>
      </c>
      <c r="O944" s="14">
        <f t="shared" si="190"/>
        <v>31.292032692223074</v>
      </c>
      <c r="P944" s="14">
        <f t="shared" si="191"/>
        <v>0</v>
      </c>
      <c r="Q944" s="14">
        <f t="shared" si="192"/>
        <v>0</v>
      </c>
      <c r="R944" s="14">
        <f t="shared" si="193"/>
        <v>0</v>
      </c>
      <c r="S944" s="14">
        <f t="shared" si="194"/>
        <v>0</v>
      </c>
      <c r="T944" t="str">
        <f>IF(MOD(C944-Settings!$B$32,Settings!$B$33)&lt;Settings!$B$30,"Up","Down")</f>
        <v>Up</v>
      </c>
      <c r="U944" s="15">
        <f>IF(OR(I944&gt;Settings!$B$30,O944&gt;Settings!$B$37),0,1)</f>
        <v>1</v>
      </c>
      <c r="V944" s="15">
        <f>IF(AND(U944=1,O944&lt;=Settings!$B$36),1,0)</f>
        <v>1</v>
      </c>
    </row>
    <row r="945" spans="1:22" x14ac:dyDescent="0.25">
      <c r="A945">
        <v>8</v>
      </c>
      <c r="B945">
        <v>100</v>
      </c>
      <c r="C945" s="13">
        <f>Arrivals!F945</f>
        <v>6001.2956070729551</v>
      </c>
      <c r="D945" s="13">
        <f>Arrivals!J945</f>
        <v>2.5607356141289039</v>
      </c>
      <c r="E945" s="14">
        <f t="shared" si="197"/>
        <v>5931.0286841256366</v>
      </c>
      <c r="F945" s="14">
        <f t="shared" si="186"/>
        <v>6001.2956070729551</v>
      </c>
      <c r="G945" s="14">
        <f t="shared" si="187"/>
        <v>6003.8563426870842</v>
      </c>
      <c r="H945" s="13">
        <f>Arrivals!L945</f>
        <v>75</v>
      </c>
      <c r="I945" s="14">
        <f>H945*8/Settings!$B$28+Settings!$B$29</f>
        <v>6.02</v>
      </c>
      <c r="J945" s="14">
        <f t="shared" si="198"/>
        <v>5937.048684125637</v>
      </c>
      <c r="K945" s="14">
        <f t="shared" si="188"/>
        <v>6003.8563426870842</v>
      </c>
      <c r="L945" s="14">
        <f>MOD(K945-Settings!$B$32,Settings!$B$33)</f>
        <v>243.85634268708418</v>
      </c>
      <c r="M945" s="14">
        <f>IF(L945&lt;Settings!$B$30,IF(Settings!$B$30-L945&gt;=I945,K945,K945+(Settings!$B$30-L945)+Settings!$B$31),K945+(Settings!$B$33-L945))</f>
        <v>6003.8563426870842</v>
      </c>
      <c r="N945" s="14">
        <f t="shared" si="189"/>
        <v>6009.8763426870846</v>
      </c>
      <c r="O945" s="14">
        <f t="shared" si="190"/>
        <v>8.5807356141294804</v>
      </c>
      <c r="P945" s="14">
        <f t="shared" si="191"/>
        <v>0</v>
      </c>
      <c r="Q945" s="14">
        <f t="shared" si="192"/>
        <v>0</v>
      </c>
      <c r="R945" s="14">
        <f t="shared" si="193"/>
        <v>0</v>
      </c>
      <c r="S945" s="14">
        <f t="shared" si="194"/>
        <v>0</v>
      </c>
      <c r="T945" t="str">
        <f>IF(MOD(C945-Settings!$B$32,Settings!$B$33)&lt;Settings!$B$30,"Up","Down")</f>
        <v>Up</v>
      </c>
      <c r="U945" s="15">
        <f>IF(OR(I945&gt;Settings!$B$30,O945&gt;Settings!$B$37),0,1)</f>
        <v>1</v>
      </c>
      <c r="V945" s="15">
        <f>IF(AND(U945=1,O945&lt;=Settings!$B$36),1,0)</f>
        <v>1</v>
      </c>
    </row>
    <row r="946" spans="1:22" x14ac:dyDescent="0.25">
      <c r="A946">
        <v>8</v>
      </c>
      <c r="B946">
        <v>101</v>
      </c>
      <c r="C946" s="13">
        <f>Arrivals!F946</f>
        <v>6049.28840164554</v>
      </c>
      <c r="D946" s="13">
        <f>Arrivals!J946</f>
        <v>13.633476158165983</v>
      </c>
      <c r="E946" s="14">
        <f t="shared" si="197"/>
        <v>6003.8563426870842</v>
      </c>
      <c r="F946" s="14">
        <f t="shared" si="186"/>
        <v>6049.28840164554</v>
      </c>
      <c r="G946" s="14">
        <f t="shared" si="187"/>
        <v>6062.9218778037057</v>
      </c>
      <c r="H946" s="13">
        <f>Arrivals!L946</f>
        <v>75</v>
      </c>
      <c r="I946" s="14">
        <f>H946*8/Settings!$B$28+Settings!$B$29</f>
        <v>6.02</v>
      </c>
      <c r="J946" s="14">
        <f t="shared" si="198"/>
        <v>6009.8763426870846</v>
      </c>
      <c r="K946" s="14">
        <f t="shared" si="188"/>
        <v>6062.9218778037057</v>
      </c>
      <c r="L946" s="14">
        <f>MOD(K946-Settings!$B$32,Settings!$B$33)</f>
        <v>302.92187780370568</v>
      </c>
      <c r="M946" s="14">
        <f>IF(L946&lt;Settings!$B$30,IF(Settings!$B$30-L946&gt;=I946,K946,K946+(Settings!$B$30-L946)+Settings!$B$31),K946+(Settings!$B$33-L946))</f>
        <v>6062.9218778037057</v>
      </c>
      <c r="N946" s="14">
        <f t="shared" si="189"/>
        <v>6068.9418778037061</v>
      </c>
      <c r="O946" s="14">
        <f t="shared" si="190"/>
        <v>19.653476158166086</v>
      </c>
      <c r="P946" s="14">
        <f t="shared" si="191"/>
        <v>0</v>
      </c>
      <c r="Q946" s="14">
        <f t="shared" si="192"/>
        <v>0</v>
      </c>
      <c r="R946" s="14">
        <f t="shared" si="193"/>
        <v>0</v>
      </c>
      <c r="S946" s="14">
        <f t="shared" si="194"/>
        <v>0</v>
      </c>
      <c r="T946" t="str">
        <f>IF(MOD(C946-Settings!$B$32,Settings!$B$33)&lt;Settings!$B$30,"Up","Down")</f>
        <v>Up</v>
      </c>
      <c r="U946" s="15">
        <f>IF(OR(I946&gt;Settings!$B$30,O946&gt;Settings!$B$37),0,1)</f>
        <v>1</v>
      </c>
      <c r="V946" s="15">
        <f>IF(AND(U946=1,O946&lt;=Settings!$B$36),1,0)</f>
        <v>1</v>
      </c>
    </row>
    <row r="947" spans="1:22" x14ac:dyDescent="0.25">
      <c r="A947">
        <v>8</v>
      </c>
      <c r="B947">
        <v>102</v>
      </c>
      <c r="C947" s="13">
        <f>Arrivals!F947</f>
        <v>6064.2836761247063</v>
      </c>
      <c r="D947" s="13">
        <f>Arrivals!J947</f>
        <v>30.563081284060004</v>
      </c>
      <c r="E947" s="14">
        <f t="shared" si="197"/>
        <v>6062.9218778037057</v>
      </c>
      <c r="F947" s="14">
        <f t="shared" si="186"/>
        <v>6064.2836761247063</v>
      </c>
      <c r="G947" s="14">
        <f t="shared" si="187"/>
        <v>6094.8467574087663</v>
      </c>
      <c r="H947" s="13">
        <f>Arrivals!L947</f>
        <v>75</v>
      </c>
      <c r="I947" s="14">
        <f>H947*8/Settings!$B$28+Settings!$B$29</f>
        <v>6.02</v>
      </c>
      <c r="J947" s="14">
        <f t="shared" si="198"/>
        <v>6068.9418778037061</v>
      </c>
      <c r="K947" s="14">
        <f t="shared" si="188"/>
        <v>6094.8467574087663</v>
      </c>
      <c r="L947" s="14">
        <f>MOD(K947-Settings!$B$32,Settings!$B$33)</f>
        <v>334.84675740876628</v>
      </c>
      <c r="M947" s="14">
        <f>IF(L947&lt;Settings!$B$30,IF(Settings!$B$30-L947&gt;=I947,K947,K947+(Settings!$B$30-L947)+Settings!$B$31),K947+(Settings!$B$33-L947))</f>
        <v>6094.8467574087663</v>
      </c>
      <c r="N947" s="14">
        <f t="shared" si="189"/>
        <v>6100.8667574087667</v>
      </c>
      <c r="O947" s="14">
        <f t="shared" si="190"/>
        <v>36.583081284060427</v>
      </c>
      <c r="P947" s="14">
        <f t="shared" si="191"/>
        <v>0</v>
      </c>
      <c r="Q947" s="14">
        <f t="shared" si="192"/>
        <v>0</v>
      </c>
      <c r="R947" s="14">
        <f t="shared" si="193"/>
        <v>0</v>
      </c>
      <c r="S947" s="14">
        <f t="shared" si="194"/>
        <v>0</v>
      </c>
      <c r="T947" t="str">
        <f>IF(MOD(C947-Settings!$B$32,Settings!$B$33)&lt;Settings!$B$30,"Up","Down")</f>
        <v>Up</v>
      </c>
      <c r="U947" s="15">
        <f>IF(OR(I947&gt;Settings!$B$30,O947&gt;Settings!$B$37),0,1)</f>
        <v>1</v>
      </c>
      <c r="V947" s="15">
        <f>IF(AND(U947=1,O947&lt;=Settings!$B$36),1,0)</f>
        <v>1</v>
      </c>
    </row>
    <row r="948" spans="1:22" x14ac:dyDescent="0.25">
      <c r="A948">
        <v>8</v>
      </c>
      <c r="B948">
        <v>103</v>
      </c>
      <c r="C948" s="13">
        <f>Arrivals!F948</f>
        <v>6129.7762670431575</v>
      </c>
      <c r="D948" s="13">
        <f>Arrivals!J948</f>
        <v>12.186575810694642</v>
      </c>
      <c r="E948" s="14">
        <f t="shared" si="197"/>
        <v>6094.8467574087663</v>
      </c>
      <c r="F948" s="14">
        <f t="shared" si="186"/>
        <v>6129.7762670431575</v>
      </c>
      <c r="G948" s="14">
        <f t="shared" si="187"/>
        <v>6141.9628428538517</v>
      </c>
      <c r="H948" s="13">
        <f>Arrivals!L948</f>
        <v>75</v>
      </c>
      <c r="I948" s="14">
        <f>H948*8/Settings!$B$28+Settings!$B$29</f>
        <v>6.02</v>
      </c>
      <c r="J948" s="14">
        <f t="shared" si="198"/>
        <v>6100.8667574087667</v>
      </c>
      <c r="K948" s="14">
        <f t="shared" si="188"/>
        <v>6141.9628428538517</v>
      </c>
      <c r="L948" s="14">
        <f>MOD(K948-Settings!$B$32,Settings!$B$33)</f>
        <v>381.96284285385173</v>
      </c>
      <c r="M948" s="14">
        <f>IF(L948&lt;Settings!$B$30,IF(Settings!$B$30-L948&gt;=I948,K948,K948+(Settings!$B$30-L948)+Settings!$B$31),K948+(Settings!$B$33-L948))</f>
        <v>6141.9628428538517</v>
      </c>
      <c r="N948" s="14">
        <f t="shared" si="189"/>
        <v>6147.9828428538522</v>
      </c>
      <c r="O948" s="14">
        <f t="shared" si="190"/>
        <v>18.20657581069463</v>
      </c>
      <c r="P948" s="14">
        <f t="shared" si="191"/>
        <v>0</v>
      </c>
      <c r="Q948" s="14">
        <f t="shared" si="192"/>
        <v>0</v>
      </c>
      <c r="R948" s="14">
        <f t="shared" si="193"/>
        <v>0</v>
      </c>
      <c r="S948" s="14">
        <f t="shared" si="194"/>
        <v>0</v>
      </c>
      <c r="T948" t="str">
        <f>IF(MOD(C948-Settings!$B$32,Settings!$B$33)&lt;Settings!$B$30,"Up","Down")</f>
        <v>Up</v>
      </c>
      <c r="U948" s="15">
        <f>IF(OR(I948&gt;Settings!$B$30,O948&gt;Settings!$B$37),0,1)</f>
        <v>1</v>
      </c>
      <c r="V948" s="15">
        <f>IF(AND(U948=1,O948&lt;=Settings!$B$36),1,0)</f>
        <v>1</v>
      </c>
    </row>
    <row r="949" spans="1:22" x14ac:dyDescent="0.25">
      <c r="A949">
        <v>8</v>
      </c>
      <c r="B949">
        <v>104</v>
      </c>
      <c r="C949" s="13">
        <f>Arrivals!F949</f>
        <v>6283.5069992639937</v>
      </c>
      <c r="D949" s="13">
        <f>Arrivals!J949</f>
        <v>6.9399056882849814</v>
      </c>
      <c r="E949" s="14">
        <f t="shared" si="197"/>
        <v>6141.9628428538517</v>
      </c>
      <c r="F949" s="14">
        <f t="shared" si="186"/>
        <v>6283.5069992639937</v>
      </c>
      <c r="G949" s="14">
        <f t="shared" si="187"/>
        <v>6290.4469049522786</v>
      </c>
      <c r="H949" s="13">
        <f>Arrivals!L949</f>
        <v>75</v>
      </c>
      <c r="I949" s="14">
        <f>H949*8/Settings!$B$28+Settings!$B$29</f>
        <v>6.02</v>
      </c>
      <c r="J949" s="14">
        <f t="shared" si="198"/>
        <v>6147.9828428538522</v>
      </c>
      <c r="K949" s="14">
        <f t="shared" si="188"/>
        <v>6290.4469049522786</v>
      </c>
      <c r="L949" s="14">
        <f>MOD(K949-Settings!$B$32,Settings!$B$33)</f>
        <v>530.4469049522786</v>
      </c>
      <c r="M949" s="14">
        <f>IF(L949&lt;Settings!$B$30,IF(Settings!$B$30-L949&gt;=I949,K949,K949+(Settings!$B$30-L949)+Settings!$B$31),K949+(Settings!$B$33-L949))</f>
        <v>6290.4469049522786</v>
      </c>
      <c r="N949" s="14">
        <f t="shared" si="189"/>
        <v>6296.466904952279</v>
      </c>
      <c r="O949" s="14">
        <f t="shared" si="190"/>
        <v>12.959905688285289</v>
      </c>
      <c r="P949" s="14">
        <f t="shared" si="191"/>
        <v>0</v>
      </c>
      <c r="Q949" s="14">
        <f t="shared" si="192"/>
        <v>0</v>
      </c>
      <c r="R949" s="14">
        <f t="shared" si="193"/>
        <v>0</v>
      </c>
      <c r="S949" s="14">
        <f t="shared" si="194"/>
        <v>0</v>
      </c>
      <c r="T949" t="str">
        <f>IF(MOD(C949-Settings!$B$32,Settings!$B$33)&lt;Settings!$B$30,"Up","Down")</f>
        <v>Up</v>
      </c>
      <c r="U949" s="15">
        <f>IF(OR(I949&gt;Settings!$B$30,O949&gt;Settings!$B$37),0,1)</f>
        <v>1</v>
      </c>
      <c r="V949" s="15">
        <f>IF(AND(U949=1,O949&lt;=Settings!$B$36),1,0)</f>
        <v>1</v>
      </c>
    </row>
    <row r="950" spans="1:22" x14ac:dyDescent="0.25">
      <c r="A950">
        <v>8</v>
      </c>
      <c r="B950">
        <v>105</v>
      </c>
      <c r="C950" s="13">
        <f>Arrivals!F950</f>
        <v>6333.7372365427527</v>
      </c>
      <c r="D950" s="13">
        <f>Arrivals!J950</f>
        <v>0.20951803053712414</v>
      </c>
      <c r="E950" s="14">
        <f t="shared" si="197"/>
        <v>6290.4469049522786</v>
      </c>
      <c r="F950" s="14">
        <f t="shared" si="186"/>
        <v>6333.7372365427527</v>
      </c>
      <c r="G950" s="14">
        <f t="shared" si="187"/>
        <v>6333.9467545732896</v>
      </c>
      <c r="H950" s="13">
        <f>Arrivals!L950</f>
        <v>75</v>
      </c>
      <c r="I950" s="14">
        <f>H950*8/Settings!$B$28+Settings!$B$29</f>
        <v>6.02</v>
      </c>
      <c r="J950" s="14">
        <f t="shared" si="198"/>
        <v>6296.466904952279</v>
      </c>
      <c r="K950" s="14">
        <f t="shared" si="188"/>
        <v>6333.9467545732896</v>
      </c>
      <c r="L950" s="14">
        <f>MOD(K950-Settings!$B$32,Settings!$B$33)</f>
        <v>573.94675457328958</v>
      </c>
      <c r="M950" s="14">
        <f>IF(L950&lt;Settings!$B$30,IF(Settings!$B$30-L950&gt;=I950,K950,K950+(Settings!$B$30-L950)+Settings!$B$31),K950+(Settings!$B$33-L950))</f>
        <v>6333.9467545732896</v>
      </c>
      <c r="N950" s="14">
        <f t="shared" si="189"/>
        <v>6339.96675457329</v>
      </c>
      <c r="O950" s="14">
        <f t="shared" si="190"/>
        <v>6.2295180305372924</v>
      </c>
      <c r="P950" s="14">
        <f t="shared" si="191"/>
        <v>0</v>
      </c>
      <c r="Q950" s="14">
        <f t="shared" si="192"/>
        <v>0</v>
      </c>
      <c r="R950" s="14">
        <f t="shared" si="193"/>
        <v>0</v>
      </c>
      <c r="S950" s="14">
        <f t="shared" si="194"/>
        <v>0</v>
      </c>
      <c r="T950" t="str">
        <f>IF(MOD(C950-Settings!$B$32,Settings!$B$33)&lt;Settings!$B$30,"Up","Down")</f>
        <v>Up</v>
      </c>
      <c r="U950" s="15">
        <f>IF(OR(I950&gt;Settings!$B$30,O950&gt;Settings!$B$37),0,1)</f>
        <v>1</v>
      </c>
      <c r="V950" s="15">
        <f>IF(AND(U950=1,O950&lt;=Settings!$B$36),1,0)</f>
        <v>1</v>
      </c>
    </row>
    <row r="951" spans="1:22" x14ac:dyDescent="0.25">
      <c r="A951">
        <v>8</v>
      </c>
      <c r="B951">
        <v>106</v>
      </c>
      <c r="C951" s="13">
        <f>Arrivals!F951</f>
        <v>6402.6445148195617</v>
      </c>
      <c r="D951" s="13">
        <f>Arrivals!J951</f>
        <v>27.69525666572676</v>
      </c>
      <c r="E951" s="14">
        <f t="shared" si="197"/>
        <v>6333.9467545732896</v>
      </c>
      <c r="F951" s="14">
        <f t="shared" si="186"/>
        <v>6402.6445148195617</v>
      </c>
      <c r="G951" s="14">
        <f t="shared" si="187"/>
        <v>6430.3397714852881</v>
      </c>
      <c r="H951" s="13">
        <f>Arrivals!L951</f>
        <v>75</v>
      </c>
      <c r="I951" s="14">
        <f>H951*8/Settings!$B$28+Settings!$B$29</f>
        <v>6.02</v>
      </c>
      <c r="J951" s="14">
        <f t="shared" si="198"/>
        <v>6339.96675457329</v>
      </c>
      <c r="K951" s="14">
        <f t="shared" si="188"/>
        <v>6430.3397714852881</v>
      </c>
      <c r="L951" s="14">
        <f>MOD(K951-Settings!$B$32,Settings!$B$33)</f>
        <v>670.33977148528811</v>
      </c>
      <c r="M951" s="14">
        <f>IF(L951&lt;Settings!$B$30,IF(Settings!$B$30-L951&gt;=I951,K951,K951+(Settings!$B$30-L951)+Settings!$B$31),K951+(Settings!$B$33-L951))</f>
        <v>6480</v>
      </c>
      <c r="N951" s="14">
        <f t="shared" si="189"/>
        <v>6486.02</v>
      </c>
      <c r="O951" s="14">
        <f t="shared" si="190"/>
        <v>83.375485180438773</v>
      </c>
      <c r="P951" s="14">
        <f t="shared" si="191"/>
        <v>0</v>
      </c>
      <c r="Q951" s="14">
        <f t="shared" si="192"/>
        <v>0</v>
      </c>
      <c r="R951" s="14">
        <f t="shared" si="193"/>
        <v>49.660228514711889</v>
      </c>
      <c r="S951" s="14">
        <f t="shared" si="194"/>
        <v>49.660228514711889</v>
      </c>
      <c r="T951" t="str">
        <f>IF(MOD(C951-Settings!$B$32,Settings!$B$33)&lt;Settings!$B$30,"Up","Down")</f>
        <v>Down</v>
      </c>
      <c r="U951" s="15">
        <f>IF(OR(I951&gt;Settings!$B$30,O951&gt;Settings!$B$37),0,1)</f>
        <v>1</v>
      </c>
      <c r="V951" s="15">
        <f>IF(AND(U951=1,O951&lt;=Settings!$B$36),1,0)</f>
        <v>1</v>
      </c>
    </row>
    <row r="952" spans="1:22" x14ac:dyDescent="0.25">
      <c r="A952">
        <v>8</v>
      </c>
      <c r="B952">
        <v>107</v>
      </c>
      <c r="C952" s="13">
        <f>Arrivals!F952</f>
        <v>6406.0694806644378</v>
      </c>
      <c r="D952" s="13">
        <f>Arrivals!J952</f>
        <v>3.8207867359300751</v>
      </c>
      <c r="E952" s="14">
        <f t="shared" si="197"/>
        <v>6430.3397714852881</v>
      </c>
      <c r="F952" s="14">
        <f t="shared" si="186"/>
        <v>6430.3397714852881</v>
      </c>
      <c r="G952" s="14">
        <f t="shared" si="187"/>
        <v>6434.1605582212178</v>
      </c>
      <c r="H952" s="13">
        <f>Arrivals!L952</f>
        <v>75</v>
      </c>
      <c r="I952" s="14">
        <f>H952*8/Settings!$B$28+Settings!$B$29</f>
        <v>6.02</v>
      </c>
      <c r="J952" s="14">
        <f t="shared" si="198"/>
        <v>6486.02</v>
      </c>
      <c r="K952" s="14">
        <f t="shared" si="188"/>
        <v>6486.02</v>
      </c>
      <c r="L952" s="14">
        <f>MOD(K952-Settings!$B$32,Settings!$B$33)</f>
        <v>6.0200000000004366</v>
      </c>
      <c r="M952" s="14">
        <f>IF(L952&lt;Settings!$B$30,IF(Settings!$B$30-L952&gt;=I952,K952,K952+(Settings!$B$30-L952)+Settings!$B$31),K952+(Settings!$B$33-L952))</f>
        <v>6486.02</v>
      </c>
      <c r="N952" s="14">
        <f t="shared" si="189"/>
        <v>6492.0400000000009</v>
      </c>
      <c r="O952" s="14">
        <f t="shared" si="190"/>
        <v>85.97051933556304</v>
      </c>
      <c r="P952" s="14">
        <f t="shared" si="191"/>
        <v>24.270290820850278</v>
      </c>
      <c r="Q952" s="14">
        <f t="shared" si="192"/>
        <v>51.859441778782639</v>
      </c>
      <c r="R952" s="14">
        <f t="shared" si="193"/>
        <v>0</v>
      </c>
      <c r="S952" s="14">
        <f t="shared" si="194"/>
        <v>76.129732599632916</v>
      </c>
      <c r="T952" t="str">
        <f>IF(MOD(C952-Settings!$B$32,Settings!$B$33)&lt;Settings!$B$30,"Up","Down")</f>
        <v>Down</v>
      </c>
      <c r="U952" s="15">
        <f>IF(OR(I952&gt;Settings!$B$30,O952&gt;Settings!$B$37),0,1)</f>
        <v>1</v>
      </c>
      <c r="V952" s="15">
        <f>IF(AND(U952=1,O952&lt;=Settings!$B$36),1,0)</f>
        <v>1</v>
      </c>
    </row>
    <row r="953" spans="1:22" x14ac:dyDescent="0.25">
      <c r="A953">
        <v>8</v>
      </c>
      <c r="B953">
        <v>108</v>
      </c>
      <c r="C953" s="13">
        <f>Arrivals!F953</f>
        <v>6450.2787709315216</v>
      </c>
      <c r="D953" s="13">
        <f>Arrivals!J953</f>
        <v>0.7039291005097662</v>
      </c>
      <c r="E953" s="14">
        <f t="shared" si="197"/>
        <v>6434.1605582212178</v>
      </c>
      <c r="F953" s="14">
        <f t="shared" si="186"/>
        <v>6450.2787709315216</v>
      </c>
      <c r="G953" s="14">
        <f t="shared" si="187"/>
        <v>6450.9827000320311</v>
      </c>
      <c r="H953" s="13">
        <f>Arrivals!L953</f>
        <v>75</v>
      </c>
      <c r="I953" s="14">
        <f>H953*8/Settings!$B$28+Settings!$B$29</f>
        <v>6.02</v>
      </c>
      <c r="J953" s="14">
        <f t="shared" si="198"/>
        <v>6492.0400000000009</v>
      </c>
      <c r="K953" s="14">
        <f t="shared" si="188"/>
        <v>6492.0400000000009</v>
      </c>
      <c r="L953" s="14">
        <f>MOD(K953-Settings!$B$32,Settings!$B$33)</f>
        <v>12.040000000000873</v>
      </c>
      <c r="M953" s="14">
        <f>IF(L953&lt;Settings!$B$30,IF(Settings!$B$30-L953&gt;=I953,K953,K953+(Settings!$B$30-L953)+Settings!$B$31),K953+(Settings!$B$33-L953))</f>
        <v>6492.0400000000009</v>
      </c>
      <c r="N953" s="14">
        <f t="shared" si="189"/>
        <v>6498.0600000000013</v>
      </c>
      <c r="O953" s="14">
        <f t="shared" si="190"/>
        <v>47.781229068479661</v>
      </c>
      <c r="P953" s="14">
        <f t="shared" si="191"/>
        <v>0</v>
      </c>
      <c r="Q953" s="14">
        <f t="shared" si="192"/>
        <v>41.057299967969811</v>
      </c>
      <c r="R953" s="14">
        <f t="shared" si="193"/>
        <v>0</v>
      </c>
      <c r="S953" s="14">
        <f t="shared" si="194"/>
        <v>41.057299967969811</v>
      </c>
      <c r="T953" t="str">
        <f>IF(MOD(C953-Settings!$B$32,Settings!$B$33)&lt;Settings!$B$30,"Up","Down")</f>
        <v>Down</v>
      </c>
      <c r="U953" s="15">
        <f>IF(OR(I953&gt;Settings!$B$30,O953&gt;Settings!$B$37),0,1)</f>
        <v>1</v>
      </c>
      <c r="V953" s="15">
        <f>IF(AND(U953=1,O953&lt;=Settings!$B$36),1,0)</f>
        <v>1</v>
      </c>
    </row>
    <row r="954" spans="1:22" x14ac:dyDescent="0.25">
      <c r="A954">
        <v>8</v>
      </c>
      <c r="B954">
        <v>109</v>
      </c>
      <c r="C954" s="13">
        <f>Arrivals!F954</f>
        <v>6508.0160100160883</v>
      </c>
      <c r="D954" s="13">
        <f>Arrivals!J954</f>
        <v>9.620822010601028</v>
      </c>
      <c r="E954" s="14">
        <f t="shared" si="197"/>
        <v>6450.9827000320311</v>
      </c>
      <c r="F954" s="14">
        <f t="shared" si="186"/>
        <v>6508.0160100160883</v>
      </c>
      <c r="G954" s="14">
        <f t="shared" si="187"/>
        <v>6517.6368320266893</v>
      </c>
      <c r="H954" s="13">
        <f>Arrivals!L954</f>
        <v>75</v>
      </c>
      <c r="I954" s="14">
        <f>H954*8/Settings!$B$28+Settings!$B$29</f>
        <v>6.02</v>
      </c>
      <c r="J954" s="14">
        <f t="shared" si="198"/>
        <v>6498.0600000000013</v>
      </c>
      <c r="K954" s="14">
        <f t="shared" si="188"/>
        <v>6517.6368320266893</v>
      </c>
      <c r="L954" s="14">
        <f>MOD(K954-Settings!$B$32,Settings!$B$33)</f>
        <v>37.636832026689262</v>
      </c>
      <c r="M954" s="14">
        <f>IF(L954&lt;Settings!$B$30,IF(Settings!$B$30-L954&gt;=I954,K954,K954+(Settings!$B$30-L954)+Settings!$B$31),K954+(Settings!$B$33-L954))</f>
        <v>6517.6368320266893</v>
      </c>
      <c r="N954" s="14">
        <f t="shared" si="189"/>
        <v>6523.6568320266897</v>
      </c>
      <c r="O954" s="14">
        <f t="shared" si="190"/>
        <v>15.640822010601369</v>
      </c>
      <c r="P954" s="14">
        <f t="shared" si="191"/>
        <v>0</v>
      </c>
      <c r="Q954" s="14">
        <f t="shared" si="192"/>
        <v>0</v>
      </c>
      <c r="R954" s="14">
        <f t="shared" si="193"/>
        <v>0</v>
      </c>
      <c r="S954" s="14">
        <f t="shared" si="194"/>
        <v>0</v>
      </c>
      <c r="T954" t="str">
        <f>IF(MOD(C954-Settings!$B$32,Settings!$B$33)&lt;Settings!$B$30,"Up","Down")</f>
        <v>Up</v>
      </c>
      <c r="U954" s="15">
        <f>IF(OR(I954&gt;Settings!$B$30,O954&gt;Settings!$B$37),0,1)</f>
        <v>1</v>
      </c>
      <c r="V954" s="15">
        <f>IF(AND(U954=1,O954&lt;=Settings!$B$36),1,0)</f>
        <v>1</v>
      </c>
    </row>
    <row r="955" spans="1:22" x14ac:dyDescent="0.25">
      <c r="A955">
        <v>8</v>
      </c>
      <c r="B955">
        <v>110</v>
      </c>
      <c r="C955" s="13">
        <f>Arrivals!F955</f>
        <v>6540.9046176892161</v>
      </c>
      <c r="D955" s="13">
        <f>Arrivals!J955</f>
        <v>2.9892481029438542</v>
      </c>
      <c r="E955" s="14">
        <f t="shared" si="197"/>
        <v>6517.6368320266893</v>
      </c>
      <c r="F955" s="14">
        <f t="shared" si="186"/>
        <v>6540.9046176892161</v>
      </c>
      <c r="G955" s="14">
        <f t="shared" si="187"/>
        <v>6543.8938657921599</v>
      </c>
      <c r="H955" s="13">
        <f>Arrivals!L955</f>
        <v>75</v>
      </c>
      <c r="I955" s="14">
        <f>H955*8/Settings!$B$28+Settings!$B$29</f>
        <v>6.02</v>
      </c>
      <c r="J955" s="14">
        <f t="shared" si="198"/>
        <v>6523.6568320266897</v>
      </c>
      <c r="K955" s="14">
        <f t="shared" si="188"/>
        <v>6543.8938657921599</v>
      </c>
      <c r="L955" s="14">
        <f>MOD(K955-Settings!$B$32,Settings!$B$33)</f>
        <v>63.893865792159886</v>
      </c>
      <c r="M955" s="14">
        <f>IF(L955&lt;Settings!$B$30,IF(Settings!$B$30-L955&gt;=I955,K955,K955+(Settings!$B$30-L955)+Settings!$B$31),K955+(Settings!$B$33-L955))</f>
        <v>6543.8938657921599</v>
      </c>
      <c r="N955" s="14">
        <f t="shared" si="189"/>
        <v>6549.9138657921603</v>
      </c>
      <c r="O955" s="14">
        <f t="shared" si="190"/>
        <v>9.0092481029441842</v>
      </c>
      <c r="P955" s="14">
        <f t="shared" si="191"/>
        <v>0</v>
      </c>
      <c r="Q955" s="14">
        <f t="shared" si="192"/>
        <v>0</v>
      </c>
      <c r="R955" s="14">
        <f t="shared" si="193"/>
        <v>0</v>
      </c>
      <c r="S955" s="14">
        <f t="shared" si="194"/>
        <v>0</v>
      </c>
      <c r="T955" t="str">
        <f>IF(MOD(C955-Settings!$B$32,Settings!$B$33)&lt;Settings!$B$30,"Up","Down")</f>
        <v>Up</v>
      </c>
      <c r="U955" s="15">
        <f>IF(OR(I955&gt;Settings!$B$30,O955&gt;Settings!$B$37),0,1)</f>
        <v>1</v>
      </c>
      <c r="V955" s="15">
        <f>IF(AND(U955=1,O955&lt;=Settings!$B$36),1,0)</f>
        <v>1</v>
      </c>
    </row>
    <row r="956" spans="1:22" x14ac:dyDescent="0.25">
      <c r="A956">
        <v>8</v>
      </c>
      <c r="B956">
        <v>111</v>
      </c>
      <c r="C956" s="13">
        <f>Arrivals!F956</f>
        <v>6553.2035811526539</v>
      </c>
      <c r="D956" s="13">
        <f>Arrivals!J956</f>
        <v>39.2668511936198</v>
      </c>
      <c r="E956" s="14">
        <f t="shared" si="197"/>
        <v>6543.8938657921599</v>
      </c>
      <c r="F956" s="14">
        <f t="shared" si="186"/>
        <v>6553.2035811526539</v>
      </c>
      <c r="G956" s="14">
        <f t="shared" si="187"/>
        <v>6592.4704323462738</v>
      </c>
      <c r="H956" s="13">
        <f>Arrivals!L956</f>
        <v>75</v>
      </c>
      <c r="I956" s="14">
        <f>H956*8/Settings!$B$28+Settings!$B$29</f>
        <v>6.02</v>
      </c>
      <c r="J956" s="14">
        <f t="shared" si="198"/>
        <v>6549.9138657921603</v>
      </c>
      <c r="K956" s="14">
        <f t="shared" si="188"/>
        <v>6592.4704323462738</v>
      </c>
      <c r="L956" s="14">
        <f>MOD(K956-Settings!$B$32,Settings!$B$33)</f>
        <v>112.47043234627381</v>
      </c>
      <c r="M956" s="14">
        <f>IF(L956&lt;Settings!$B$30,IF(Settings!$B$30-L956&gt;=I956,K956,K956+(Settings!$B$30-L956)+Settings!$B$31),K956+(Settings!$B$33-L956))</f>
        <v>6592.4704323462738</v>
      </c>
      <c r="N956" s="14">
        <f t="shared" si="189"/>
        <v>6598.4904323462742</v>
      </c>
      <c r="O956" s="14">
        <f t="shared" si="190"/>
        <v>45.28685119362035</v>
      </c>
      <c r="P956" s="14">
        <f t="shared" si="191"/>
        <v>0</v>
      </c>
      <c r="Q956" s="14">
        <f t="shared" si="192"/>
        <v>0</v>
      </c>
      <c r="R956" s="14">
        <f t="shared" si="193"/>
        <v>0</v>
      </c>
      <c r="S956" s="14">
        <f t="shared" si="194"/>
        <v>0</v>
      </c>
      <c r="T956" t="str">
        <f>IF(MOD(C956-Settings!$B$32,Settings!$B$33)&lt;Settings!$B$30,"Up","Down")</f>
        <v>Up</v>
      </c>
      <c r="U956" s="15">
        <f>IF(OR(I956&gt;Settings!$B$30,O956&gt;Settings!$B$37),0,1)</f>
        <v>1</v>
      </c>
      <c r="V956" s="15">
        <f>IF(AND(U956=1,O956&lt;=Settings!$B$36),1,0)</f>
        <v>1</v>
      </c>
    </row>
    <row r="957" spans="1:22" x14ac:dyDescent="0.25">
      <c r="A957">
        <v>8</v>
      </c>
      <c r="B957">
        <v>112</v>
      </c>
      <c r="C957" s="13">
        <f>Arrivals!F957</f>
        <v>6809.3993522729888</v>
      </c>
      <c r="D957" s="13">
        <f>Arrivals!J957</f>
        <v>12.725488841373924</v>
      </c>
      <c r="E957" s="14">
        <f t="shared" si="197"/>
        <v>6592.4704323462738</v>
      </c>
      <c r="F957" s="14">
        <f t="shared" si="186"/>
        <v>6809.3993522729888</v>
      </c>
      <c r="G957" s="14">
        <f t="shared" si="187"/>
        <v>6822.1248411143624</v>
      </c>
      <c r="H957" s="13">
        <f>Arrivals!L957</f>
        <v>75</v>
      </c>
      <c r="I957" s="14">
        <f>H957*8/Settings!$B$28+Settings!$B$29</f>
        <v>6.02</v>
      </c>
      <c r="J957" s="14">
        <f t="shared" si="198"/>
        <v>6598.4904323462742</v>
      </c>
      <c r="K957" s="14">
        <f t="shared" si="188"/>
        <v>6822.1248411143624</v>
      </c>
      <c r="L957" s="14">
        <f>MOD(K957-Settings!$B$32,Settings!$B$33)</f>
        <v>342.12484111436243</v>
      </c>
      <c r="M957" s="14">
        <f>IF(L957&lt;Settings!$B$30,IF(Settings!$B$30-L957&gt;=I957,K957,K957+(Settings!$B$30-L957)+Settings!$B$31),K957+(Settings!$B$33-L957))</f>
        <v>6822.1248411143624</v>
      </c>
      <c r="N957" s="14">
        <f t="shared" si="189"/>
        <v>6828.1448411143629</v>
      </c>
      <c r="O957" s="14">
        <f t="shared" si="190"/>
        <v>18.745488841374026</v>
      </c>
      <c r="P957" s="14">
        <f t="shared" si="191"/>
        <v>0</v>
      </c>
      <c r="Q957" s="14">
        <f t="shared" si="192"/>
        <v>0</v>
      </c>
      <c r="R957" s="14">
        <f t="shared" si="193"/>
        <v>0</v>
      </c>
      <c r="S957" s="14">
        <f t="shared" si="194"/>
        <v>0</v>
      </c>
      <c r="T957" t="str">
        <f>IF(MOD(C957-Settings!$B$32,Settings!$B$33)&lt;Settings!$B$30,"Up","Down")</f>
        <v>Up</v>
      </c>
      <c r="U957" s="15">
        <f>IF(OR(I957&gt;Settings!$B$30,O957&gt;Settings!$B$37),0,1)</f>
        <v>1</v>
      </c>
      <c r="V957" s="15">
        <f>IF(AND(U957=1,O957&lt;=Settings!$B$36),1,0)</f>
        <v>1</v>
      </c>
    </row>
    <row r="958" spans="1:22" x14ac:dyDescent="0.25">
      <c r="A958">
        <v>8</v>
      </c>
      <c r="B958">
        <v>113</v>
      </c>
      <c r="C958" s="13">
        <f>Arrivals!F958</f>
        <v>7096.223804418627</v>
      </c>
      <c r="D958" s="13">
        <f>Arrivals!J958</f>
        <v>18.169173933104624</v>
      </c>
      <c r="E958" s="14">
        <f t="shared" si="197"/>
        <v>6822.1248411143624</v>
      </c>
      <c r="F958" s="14">
        <f t="shared" si="186"/>
        <v>7096.223804418627</v>
      </c>
      <c r="G958" s="14">
        <f t="shared" si="187"/>
        <v>7114.3929783517315</v>
      </c>
      <c r="H958" s="13">
        <f>Arrivals!L958</f>
        <v>75</v>
      </c>
      <c r="I958" s="14">
        <f>H958*8/Settings!$B$28+Settings!$B$29</f>
        <v>6.02</v>
      </c>
      <c r="J958" s="14">
        <f t="shared" si="198"/>
        <v>6828.1448411143629</v>
      </c>
      <c r="K958" s="14">
        <f t="shared" si="188"/>
        <v>7114.3929783517315</v>
      </c>
      <c r="L958" s="14">
        <f>MOD(K958-Settings!$B$32,Settings!$B$33)</f>
        <v>634.39297835173147</v>
      </c>
      <c r="M958" s="14">
        <f>IF(L958&lt;Settings!$B$30,IF(Settings!$B$30-L958&gt;=I958,K958,K958+(Settings!$B$30-L958)+Settings!$B$31),K958+(Settings!$B$33-L958))</f>
        <v>7200</v>
      </c>
      <c r="N958" s="14">
        <f t="shared" si="189"/>
        <v>7206.02</v>
      </c>
      <c r="O958" s="14">
        <f t="shared" si="190"/>
        <v>109.79619558137347</v>
      </c>
      <c r="P958" s="14">
        <f t="shared" si="191"/>
        <v>0</v>
      </c>
      <c r="Q958" s="14">
        <f t="shared" si="192"/>
        <v>0</v>
      </c>
      <c r="R958" s="14">
        <f t="shared" si="193"/>
        <v>85.607021648268528</v>
      </c>
      <c r="S958" s="14">
        <f t="shared" si="194"/>
        <v>85.607021648268528</v>
      </c>
      <c r="T958" t="str">
        <f>IF(MOD(C958-Settings!$B$32,Settings!$B$33)&lt;Settings!$B$30,"Up","Down")</f>
        <v>Down</v>
      </c>
      <c r="U958" s="15">
        <f>IF(OR(I958&gt;Settings!$B$30,O958&gt;Settings!$B$37),0,1)</f>
        <v>1</v>
      </c>
      <c r="V958" s="15">
        <f>IF(AND(U958=1,O958&lt;=Settings!$B$36),1,0)</f>
        <v>1</v>
      </c>
    </row>
    <row r="959" spans="1:22" x14ac:dyDescent="0.25">
      <c r="A959">
        <v>8</v>
      </c>
      <c r="B959">
        <v>114</v>
      </c>
      <c r="C959" s="13">
        <f>Arrivals!F959</f>
        <v>7271.2852705278019</v>
      </c>
      <c r="D959" s="13">
        <f>Arrivals!J959</f>
        <v>5.1587638212650138</v>
      </c>
      <c r="E959" s="14">
        <f t="shared" si="197"/>
        <v>7114.3929783517315</v>
      </c>
      <c r="F959" s="14">
        <f t="shared" si="186"/>
        <v>7271.2852705278019</v>
      </c>
      <c r="G959" s="14">
        <f t="shared" si="187"/>
        <v>7276.4440343490669</v>
      </c>
      <c r="H959" s="13">
        <f>Arrivals!L959</f>
        <v>75</v>
      </c>
      <c r="I959" s="14">
        <f>H959*8/Settings!$B$28+Settings!$B$29</f>
        <v>6.02</v>
      </c>
      <c r="J959" s="14">
        <f t="shared" si="198"/>
        <v>7206.02</v>
      </c>
      <c r="K959" s="14">
        <f t="shared" si="188"/>
        <v>7276.4440343490669</v>
      </c>
      <c r="L959" s="14">
        <f>MOD(K959-Settings!$B$32,Settings!$B$33)</f>
        <v>76.444034349066897</v>
      </c>
      <c r="M959" s="14">
        <f>IF(L959&lt;Settings!$B$30,IF(Settings!$B$30-L959&gt;=I959,K959,K959+(Settings!$B$30-L959)+Settings!$B$31),K959+(Settings!$B$33-L959))</f>
        <v>7276.4440343490669</v>
      </c>
      <c r="N959" s="14">
        <f t="shared" si="189"/>
        <v>7282.4640343490673</v>
      </c>
      <c r="O959" s="14">
        <f t="shared" si="190"/>
        <v>11.17876382126542</v>
      </c>
      <c r="P959" s="14">
        <f t="shared" si="191"/>
        <v>0</v>
      </c>
      <c r="Q959" s="14">
        <f t="shared" si="192"/>
        <v>0</v>
      </c>
      <c r="R959" s="14">
        <f t="shared" si="193"/>
        <v>0</v>
      </c>
      <c r="S959" s="14">
        <f t="shared" si="194"/>
        <v>0</v>
      </c>
      <c r="T959" t="str">
        <f>IF(MOD(C959-Settings!$B$32,Settings!$B$33)&lt;Settings!$B$30,"Up","Down")</f>
        <v>Up</v>
      </c>
      <c r="U959" s="15">
        <f>IF(OR(I959&gt;Settings!$B$30,O959&gt;Settings!$B$37),0,1)</f>
        <v>1</v>
      </c>
      <c r="V959" s="15">
        <f>IF(AND(U959=1,O959&lt;=Settings!$B$36),1,0)</f>
        <v>1</v>
      </c>
    </row>
    <row r="960" spans="1:22" x14ac:dyDescent="0.25">
      <c r="A960">
        <v>8</v>
      </c>
      <c r="B960">
        <v>115</v>
      </c>
      <c r="C960" s="13">
        <f>Arrivals!F960</f>
        <v>7306.1996123118779</v>
      </c>
      <c r="D960" s="13">
        <f>Arrivals!J960</f>
        <v>17.496793416221649</v>
      </c>
      <c r="E960" s="14">
        <f t="shared" si="197"/>
        <v>7276.4440343490669</v>
      </c>
      <c r="F960" s="14">
        <f t="shared" si="186"/>
        <v>7306.1996123118779</v>
      </c>
      <c r="G960" s="14">
        <f t="shared" si="187"/>
        <v>7323.6964057280993</v>
      </c>
      <c r="H960" s="13">
        <f>Arrivals!L960</f>
        <v>75</v>
      </c>
      <c r="I960" s="14">
        <f>H960*8/Settings!$B$28+Settings!$B$29</f>
        <v>6.02</v>
      </c>
      <c r="J960" s="14">
        <f t="shared" si="198"/>
        <v>7282.4640343490673</v>
      </c>
      <c r="K960" s="14">
        <f t="shared" si="188"/>
        <v>7323.6964057280993</v>
      </c>
      <c r="L960" s="14">
        <f>MOD(K960-Settings!$B$32,Settings!$B$33)</f>
        <v>123.69640572809931</v>
      </c>
      <c r="M960" s="14">
        <f>IF(L960&lt;Settings!$B$30,IF(Settings!$B$30-L960&gt;=I960,K960,K960+(Settings!$B$30-L960)+Settings!$B$31),K960+(Settings!$B$33-L960))</f>
        <v>7323.6964057280993</v>
      </c>
      <c r="N960" s="14">
        <f t="shared" si="189"/>
        <v>7329.7164057280997</v>
      </c>
      <c r="O960" s="14">
        <f t="shared" si="190"/>
        <v>23.516793416221844</v>
      </c>
      <c r="P960" s="14">
        <f t="shared" si="191"/>
        <v>0</v>
      </c>
      <c r="Q960" s="14">
        <f t="shared" si="192"/>
        <v>0</v>
      </c>
      <c r="R960" s="14">
        <f t="shared" si="193"/>
        <v>0</v>
      </c>
      <c r="S960" s="14">
        <f t="shared" si="194"/>
        <v>0</v>
      </c>
      <c r="T960" t="str">
        <f>IF(MOD(C960-Settings!$B$32,Settings!$B$33)&lt;Settings!$B$30,"Up","Down")</f>
        <v>Up</v>
      </c>
      <c r="U960" s="15">
        <f>IF(OR(I960&gt;Settings!$B$30,O960&gt;Settings!$B$37),0,1)</f>
        <v>1</v>
      </c>
      <c r="V960" s="15">
        <f>IF(AND(U960=1,O960&lt;=Settings!$B$36),1,0)</f>
        <v>1</v>
      </c>
    </row>
    <row r="961" spans="1:22" x14ac:dyDescent="0.25">
      <c r="A961">
        <v>8</v>
      </c>
      <c r="B961">
        <v>116</v>
      </c>
      <c r="C961" s="13">
        <f>Arrivals!F961</f>
        <v>7379.2602701808119</v>
      </c>
      <c r="D961" s="13">
        <f>Arrivals!J961</f>
        <v>3.4411262213072789</v>
      </c>
      <c r="E961" s="14">
        <f t="shared" si="197"/>
        <v>7323.6964057280993</v>
      </c>
      <c r="F961" s="14">
        <f t="shared" si="186"/>
        <v>7379.2602701808119</v>
      </c>
      <c r="G961" s="14">
        <f t="shared" si="187"/>
        <v>7382.7013964021189</v>
      </c>
      <c r="H961" s="13">
        <f>Arrivals!L961</f>
        <v>75</v>
      </c>
      <c r="I961" s="14">
        <f>H961*8/Settings!$B$28+Settings!$B$29</f>
        <v>6.02</v>
      </c>
      <c r="J961" s="14">
        <f t="shared" si="198"/>
        <v>7329.7164057280997</v>
      </c>
      <c r="K961" s="14">
        <f t="shared" si="188"/>
        <v>7382.7013964021189</v>
      </c>
      <c r="L961" s="14">
        <f>MOD(K961-Settings!$B$32,Settings!$B$33)</f>
        <v>182.70139640211892</v>
      </c>
      <c r="M961" s="14">
        <f>IF(L961&lt;Settings!$B$30,IF(Settings!$B$30-L961&gt;=I961,K961,K961+(Settings!$B$30-L961)+Settings!$B$31),K961+(Settings!$B$33-L961))</f>
        <v>7382.7013964021189</v>
      </c>
      <c r="N961" s="14">
        <f t="shared" si="189"/>
        <v>7388.7213964021194</v>
      </c>
      <c r="O961" s="14">
        <f t="shared" si="190"/>
        <v>9.4611262213074951</v>
      </c>
      <c r="P961" s="14">
        <f t="shared" si="191"/>
        <v>0</v>
      </c>
      <c r="Q961" s="14">
        <f t="shared" si="192"/>
        <v>0</v>
      </c>
      <c r="R961" s="14">
        <f t="shared" si="193"/>
        <v>0</v>
      </c>
      <c r="S961" s="14">
        <f t="shared" si="194"/>
        <v>0</v>
      </c>
      <c r="T961" t="str">
        <f>IF(MOD(C961-Settings!$B$32,Settings!$B$33)&lt;Settings!$B$30,"Up","Down")</f>
        <v>Up</v>
      </c>
      <c r="U961" s="15">
        <f>IF(OR(I961&gt;Settings!$B$30,O961&gt;Settings!$B$37),0,1)</f>
        <v>1</v>
      </c>
      <c r="V961" s="15">
        <f>IF(AND(U961=1,O961&lt;=Settings!$B$36),1,0)</f>
        <v>1</v>
      </c>
    </row>
    <row r="962" spans="1:22" x14ac:dyDescent="0.25">
      <c r="A962">
        <v>8</v>
      </c>
      <c r="B962">
        <v>117</v>
      </c>
      <c r="C962" s="13">
        <f>Arrivals!F962</f>
        <v>7424.5301908791807</v>
      </c>
      <c r="D962" s="13">
        <f>Arrivals!J962</f>
        <v>1.6467158757798082</v>
      </c>
      <c r="E962" s="14">
        <f t="shared" si="197"/>
        <v>7382.7013964021189</v>
      </c>
      <c r="F962" s="14">
        <f t="shared" si="186"/>
        <v>7424.5301908791807</v>
      </c>
      <c r="G962" s="14">
        <f t="shared" si="187"/>
        <v>7426.1769067549603</v>
      </c>
      <c r="H962" s="13">
        <f>Arrivals!L962</f>
        <v>75</v>
      </c>
      <c r="I962" s="14">
        <f>H962*8/Settings!$B$28+Settings!$B$29</f>
        <v>6.02</v>
      </c>
      <c r="J962" s="14">
        <f t="shared" si="198"/>
        <v>7388.7213964021194</v>
      </c>
      <c r="K962" s="14">
        <f t="shared" si="188"/>
        <v>7426.1769067549603</v>
      </c>
      <c r="L962" s="14">
        <f>MOD(K962-Settings!$B$32,Settings!$B$33)</f>
        <v>226.17690675496033</v>
      </c>
      <c r="M962" s="14">
        <f>IF(L962&lt;Settings!$B$30,IF(Settings!$B$30-L962&gt;=I962,K962,K962+(Settings!$B$30-L962)+Settings!$B$31),K962+(Settings!$B$33-L962))</f>
        <v>7426.1769067549603</v>
      </c>
      <c r="N962" s="14">
        <f t="shared" si="189"/>
        <v>7432.1969067549608</v>
      </c>
      <c r="O962" s="14">
        <f t="shared" si="190"/>
        <v>7.666715875780028</v>
      </c>
      <c r="P962" s="14">
        <f t="shared" si="191"/>
        <v>0</v>
      </c>
      <c r="Q962" s="14">
        <f t="shared" si="192"/>
        <v>0</v>
      </c>
      <c r="R962" s="14">
        <f t="shared" si="193"/>
        <v>0</v>
      </c>
      <c r="S962" s="14">
        <f t="shared" si="194"/>
        <v>0</v>
      </c>
      <c r="T962" t="str">
        <f>IF(MOD(C962-Settings!$B$32,Settings!$B$33)&lt;Settings!$B$30,"Up","Down")</f>
        <v>Up</v>
      </c>
      <c r="U962" s="15">
        <f>IF(OR(I962&gt;Settings!$B$30,O962&gt;Settings!$B$37),0,1)</f>
        <v>1</v>
      </c>
      <c r="V962" s="15">
        <f>IF(AND(U962=1,O962&lt;=Settings!$B$36),1,0)</f>
        <v>1</v>
      </c>
    </row>
    <row r="963" spans="1:22" x14ac:dyDescent="0.25">
      <c r="A963">
        <v>8</v>
      </c>
      <c r="B963">
        <v>118</v>
      </c>
      <c r="C963" s="13">
        <f>Arrivals!F963</f>
        <v>7475.2284973932265</v>
      </c>
      <c r="D963" s="13">
        <f>Arrivals!J963</f>
        <v>1.4368060131774927</v>
      </c>
      <c r="E963" s="14">
        <f t="shared" si="197"/>
        <v>7426.1769067549603</v>
      </c>
      <c r="F963" s="14">
        <f t="shared" si="186"/>
        <v>7475.2284973932265</v>
      </c>
      <c r="G963" s="14">
        <f t="shared" si="187"/>
        <v>7476.6653034064038</v>
      </c>
      <c r="H963" s="13">
        <f>Arrivals!L963</f>
        <v>75</v>
      </c>
      <c r="I963" s="14">
        <f>H963*8/Settings!$B$28+Settings!$B$29</f>
        <v>6.02</v>
      </c>
      <c r="J963" s="14">
        <f t="shared" si="198"/>
        <v>7432.1969067549608</v>
      </c>
      <c r="K963" s="14">
        <f t="shared" si="188"/>
        <v>7476.6653034064038</v>
      </c>
      <c r="L963" s="14">
        <f>MOD(K963-Settings!$B$32,Settings!$B$33)</f>
        <v>276.66530340640384</v>
      </c>
      <c r="M963" s="14">
        <f>IF(L963&lt;Settings!$B$30,IF(Settings!$B$30-L963&gt;=I963,K963,K963+(Settings!$B$30-L963)+Settings!$B$31),K963+(Settings!$B$33-L963))</f>
        <v>7476.6653034064038</v>
      </c>
      <c r="N963" s="14">
        <f t="shared" si="189"/>
        <v>7482.6853034064043</v>
      </c>
      <c r="O963" s="14">
        <f t="shared" si="190"/>
        <v>7.4568060131778111</v>
      </c>
      <c r="P963" s="14">
        <f t="shared" si="191"/>
        <v>0</v>
      </c>
      <c r="Q963" s="14">
        <f t="shared" si="192"/>
        <v>0</v>
      </c>
      <c r="R963" s="14">
        <f t="shared" si="193"/>
        <v>0</v>
      </c>
      <c r="S963" s="14">
        <f t="shared" si="194"/>
        <v>0</v>
      </c>
      <c r="T963" t="str">
        <f>IF(MOD(C963-Settings!$B$32,Settings!$B$33)&lt;Settings!$B$30,"Up","Down")</f>
        <v>Up</v>
      </c>
      <c r="U963" s="15">
        <f>IF(OR(I963&gt;Settings!$B$30,O963&gt;Settings!$B$37),0,1)</f>
        <v>1</v>
      </c>
      <c r="V963" s="15">
        <f>IF(AND(U963=1,O963&lt;=Settings!$B$36),1,0)</f>
        <v>1</v>
      </c>
    </row>
    <row r="964" spans="1:22" x14ac:dyDescent="0.25">
      <c r="A964">
        <v>8</v>
      </c>
      <c r="B964">
        <v>119</v>
      </c>
      <c r="C964" s="13">
        <f>Arrivals!F964</f>
        <v>7490.5767919519167</v>
      </c>
      <c r="D964" s="13">
        <f>Arrivals!J964</f>
        <v>9.8545622349017634</v>
      </c>
      <c r="E964" s="14">
        <f t="shared" si="197"/>
        <v>7476.6653034064038</v>
      </c>
      <c r="F964" s="14">
        <f t="shared" si="186"/>
        <v>7490.5767919519167</v>
      </c>
      <c r="G964" s="14">
        <f t="shared" si="187"/>
        <v>7500.4313541868187</v>
      </c>
      <c r="H964" s="13">
        <f>Arrivals!L964</f>
        <v>75</v>
      </c>
      <c r="I964" s="14">
        <f>H964*8/Settings!$B$28+Settings!$B$29</f>
        <v>6.02</v>
      </c>
      <c r="J964" s="14">
        <f t="shared" si="198"/>
        <v>7482.6853034064043</v>
      </c>
      <c r="K964" s="14">
        <f t="shared" si="188"/>
        <v>7500.4313541868187</v>
      </c>
      <c r="L964" s="14">
        <f>MOD(K964-Settings!$B$32,Settings!$B$33)</f>
        <v>300.43135418681868</v>
      </c>
      <c r="M964" s="14">
        <f>IF(L964&lt;Settings!$B$30,IF(Settings!$B$30-L964&gt;=I964,K964,K964+(Settings!$B$30-L964)+Settings!$B$31),K964+(Settings!$B$33-L964))</f>
        <v>7500.4313541868187</v>
      </c>
      <c r="N964" s="14">
        <f t="shared" si="189"/>
        <v>7506.4513541868191</v>
      </c>
      <c r="O964" s="14">
        <f t="shared" si="190"/>
        <v>15.874562234902442</v>
      </c>
      <c r="P964" s="14">
        <f t="shared" si="191"/>
        <v>0</v>
      </c>
      <c r="Q964" s="14">
        <f t="shared" si="192"/>
        <v>0</v>
      </c>
      <c r="R964" s="14">
        <f t="shared" si="193"/>
        <v>0</v>
      </c>
      <c r="S964" s="14">
        <f t="shared" si="194"/>
        <v>0</v>
      </c>
      <c r="T964" t="str">
        <f>IF(MOD(C964-Settings!$B$32,Settings!$B$33)&lt;Settings!$B$30,"Up","Down")</f>
        <v>Up</v>
      </c>
      <c r="U964" s="15">
        <f>IF(OR(I964&gt;Settings!$B$30,O964&gt;Settings!$B$37),0,1)</f>
        <v>1</v>
      </c>
      <c r="V964" s="15">
        <f>IF(AND(U964=1,O964&lt;=Settings!$B$36),1,0)</f>
        <v>1</v>
      </c>
    </row>
    <row r="965" spans="1:22" x14ac:dyDescent="0.25">
      <c r="A965">
        <v>8</v>
      </c>
      <c r="B965">
        <v>120</v>
      </c>
      <c r="C965" s="13">
        <f>Arrivals!F965</f>
        <v>7527.2550264405099</v>
      </c>
      <c r="D965" s="13">
        <f>Arrivals!J965</f>
        <v>12.34722169750637</v>
      </c>
      <c r="E965" s="14">
        <f t="shared" si="197"/>
        <v>7500.4313541868187</v>
      </c>
      <c r="F965" s="14">
        <f t="shared" si="186"/>
        <v>7527.2550264405099</v>
      </c>
      <c r="G965" s="14">
        <f t="shared" si="187"/>
        <v>7539.602248138016</v>
      </c>
      <c r="H965" s="13">
        <f>Arrivals!L965</f>
        <v>75</v>
      </c>
      <c r="I965" s="14">
        <f>H965*8/Settings!$B$28+Settings!$B$29</f>
        <v>6.02</v>
      </c>
      <c r="J965" s="14">
        <f t="shared" si="198"/>
        <v>7506.4513541868191</v>
      </c>
      <c r="K965" s="14">
        <f t="shared" si="188"/>
        <v>7539.602248138016</v>
      </c>
      <c r="L965" s="14">
        <f>MOD(K965-Settings!$B$32,Settings!$B$33)</f>
        <v>339.60224813801597</v>
      </c>
      <c r="M965" s="14">
        <f>IF(L965&lt;Settings!$B$30,IF(Settings!$B$30-L965&gt;=I965,K965,K965+(Settings!$B$30-L965)+Settings!$B$31),K965+(Settings!$B$33-L965))</f>
        <v>7539.602248138016</v>
      </c>
      <c r="N965" s="14">
        <f t="shared" si="189"/>
        <v>7545.6222481380164</v>
      </c>
      <c r="O965" s="14">
        <f t="shared" si="190"/>
        <v>18.367221697506466</v>
      </c>
      <c r="P965" s="14">
        <f t="shared" si="191"/>
        <v>0</v>
      </c>
      <c r="Q965" s="14">
        <f t="shared" si="192"/>
        <v>0</v>
      </c>
      <c r="R965" s="14">
        <f t="shared" si="193"/>
        <v>0</v>
      </c>
      <c r="S965" s="14">
        <f t="shared" si="194"/>
        <v>0</v>
      </c>
      <c r="T965" t="str">
        <f>IF(MOD(C965-Settings!$B$32,Settings!$B$33)&lt;Settings!$B$30,"Up","Down")</f>
        <v>Up</v>
      </c>
      <c r="U965" s="15">
        <f>IF(OR(I965&gt;Settings!$B$30,O965&gt;Settings!$B$37),0,1)</f>
        <v>1</v>
      </c>
      <c r="V965" s="15">
        <f>IF(AND(U965=1,O965&lt;=Settings!$B$36),1,0)</f>
        <v>1</v>
      </c>
    </row>
    <row r="966" spans="1:22" x14ac:dyDescent="0.25">
      <c r="A966">
        <v>9</v>
      </c>
      <c r="B966">
        <v>1</v>
      </c>
      <c r="C966" s="13">
        <f>Arrivals!F966</f>
        <v>107.36634314544085</v>
      </c>
      <c r="D966" s="13">
        <f>Arrivals!J966</f>
        <v>8.424474539368191</v>
      </c>
      <c r="E966" s="14">
        <v>0</v>
      </c>
      <c r="F966" s="14">
        <f t="shared" ref="F966:F1029" si="199">MAX(C966,E966)</f>
        <v>107.36634314544085</v>
      </c>
      <c r="G966" s="14">
        <f t="shared" ref="G966:G1029" si="200">F966+D966</f>
        <v>115.79081768480904</v>
      </c>
      <c r="H966" s="13">
        <f>Arrivals!L966</f>
        <v>75</v>
      </c>
      <c r="I966" s="14">
        <f>H966*8/Settings!$B$28+Settings!$B$29</f>
        <v>6.02</v>
      </c>
      <c r="J966" s="14">
        <v>0</v>
      </c>
      <c r="K966" s="14">
        <f t="shared" ref="K966:K1029" si="201">MAX(G966,J966)</f>
        <v>115.79081768480904</v>
      </c>
      <c r="L966" s="14">
        <f>MOD(K966-Settings!$B$32,Settings!$B$33)</f>
        <v>115.79081768480904</v>
      </c>
      <c r="M966" s="14">
        <f>IF(L966&lt;Settings!$B$30,IF(Settings!$B$30-L966&gt;=I966,K966,K966+(Settings!$B$30-L966)+Settings!$B$31),K966+(Settings!$B$33-L966))</f>
        <v>115.79081768480904</v>
      </c>
      <c r="N966" s="14">
        <f t="shared" ref="N966:N1029" si="202">M966+I966</f>
        <v>121.81081768480904</v>
      </c>
      <c r="O966" s="14">
        <f t="shared" ref="O966:O1029" si="203">N966-C966</f>
        <v>14.444474539368187</v>
      </c>
      <c r="P966" s="14">
        <f t="shared" ref="P966:P1029" si="204">F966-C966</f>
        <v>0</v>
      </c>
      <c r="Q966" s="14">
        <f t="shared" ref="Q966:Q1029" si="205">K966-G966</f>
        <v>0</v>
      </c>
      <c r="R966" s="14">
        <f t="shared" ref="R966:R1029" si="206">M966-K966</f>
        <v>0</v>
      </c>
      <c r="S966" s="14">
        <f t="shared" ref="S966:S1029" si="207">P966+Q966+R966</f>
        <v>0</v>
      </c>
      <c r="T966" t="str">
        <f>IF(MOD(C966-Settings!$B$32,Settings!$B$33)&lt;Settings!$B$30,"Up","Down")</f>
        <v>Up</v>
      </c>
      <c r="U966" s="15">
        <f>IF(OR(I966&gt;Settings!$B$30,O966&gt;Settings!$B$37),0,1)</f>
        <v>1</v>
      </c>
      <c r="V966" s="15">
        <f>IF(AND(U966=1,O966&lt;=Settings!$B$36),1,0)</f>
        <v>1</v>
      </c>
    </row>
    <row r="967" spans="1:22" x14ac:dyDescent="0.25">
      <c r="A967">
        <v>9</v>
      </c>
      <c r="B967">
        <v>2</v>
      </c>
      <c r="C967" s="13">
        <f>Arrivals!F967</f>
        <v>131.03002740024408</v>
      </c>
      <c r="D967" s="13">
        <f>Arrivals!J967</f>
        <v>27.12776151420513</v>
      </c>
      <c r="E967" s="14">
        <f t="shared" ref="E967:E998" si="208">G966</f>
        <v>115.79081768480904</v>
      </c>
      <c r="F967" s="14">
        <f t="shared" si="199"/>
        <v>131.03002740024408</v>
      </c>
      <c r="G967" s="14">
        <f t="shared" si="200"/>
        <v>158.15778891444921</v>
      </c>
      <c r="H967" s="13">
        <f>Arrivals!L967</f>
        <v>75</v>
      </c>
      <c r="I967" s="14">
        <f>H967*8/Settings!$B$28+Settings!$B$29</f>
        <v>6.02</v>
      </c>
      <c r="J967" s="14">
        <f t="shared" ref="J967:J998" si="209">N966</f>
        <v>121.81081768480904</v>
      </c>
      <c r="K967" s="14">
        <f t="shared" si="201"/>
        <v>158.15778891444921</v>
      </c>
      <c r="L967" s="14">
        <f>MOD(K967-Settings!$B$32,Settings!$B$33)</f>
        <v>158.15778891444921</v>
      </c>
      <c r="M967" s="14">
        <f>IF(L967&lt;Settings!$B$30,IF(Settings!$B$30-L967&gt;=I967,K967,K967+(Settings!$B$30-L967)+Settings!$B$31),K967+(Settings!$B$33-L967))</f>
        <v>158.15778891444921</v>
      </c>
      <c r="N967" s="14">
        <f t="shared" si="202"/>
        <v>164.17778891444922</v>
      </c>
      <c r="O967" s="14">
        <f t="shared" si="203"/>
        <v>33.147761514205143</v>
      </c>
      <c r="P967" s="14">
        <f t="shared" si="204"/>
        <v>0</v>
      </c>
      <c r="Q967" s="14">
        <f t="shared" si="205"/>
        <v>0</v>
      </c>
      <c r="R967" s="14">
        <f t="shared" si="206"/>
        <v>0</v>
      </c>
      <c r="S967" s="14">
        <f t="shared" si="207"/>
        <v>0</v>
      </c>
      <c r="T967" t="str">
        <f>IF(MOD(C967-Settings!$B$32,Settings!$B$33)&lt;Settings!$B$30,"Up","Down")</f>
        <v>Up</v>
      </c>
      <c r="U967" s="15">
        <f>IF(OR(I967&gt;Settings!$B$30,O967&gt;Settings!$B$37),0,1)</f>
        <v>1</v>
      </c>
      <c r="V967" s="15">
        <f>IF(AND(U967=1,O967&lt;=Settings!$B$36),1,0)</f>
        <v>1</v>
      </c>
    </row>
    <row r="968" spans="1:22" x14ac:dyDescent="0.25">
      <c r="A968">
        <v>9</v>
      </c>
      <c r="B968">
        <v>3</v>
      </c>
      <c r="C968" s="13">
        <f>Arrivals!F968</f>
        <v>186.67078644882631</v>
      </c>
      <c r="D968" s="13">
        <f>Arrivals!J968</f>
        <v>4.5469289893025877</v>
      </c>
      <c r="E968" s="14">
        <f t="shared" si="208"/>
        <v>158.15778891444921</v>
      </c>
      <c r="F968" s="14">
        <f t="shared" si="199"/>
        <v>186.67078644882631</v>
      </c>
      <c r="G968" s="14">
        <f t="shared" si="200"/>
        <v>191.21771543812889</v>
      </c>
      <c r="H968" s="13">
        <f>Arrivals!L968</f>
        <v>75</v>
      </c>
      <c r="I968" s="14">
        <f>H968*8/Settings!$B$28+Settings!$B$29</f>
        <v>6.02</v>
      </c>
      <c r="J968" s="14">
        <f t="shared" si="209"/>
        <v>164.17778891444922</v>
      </c>
      <c r="K968" s="14">
        <f t="shared" si="201"/>
        <v>191.21771543812889</v>
      </c>
      <c r="L968" s="14">
        <f>MOD(K968-Settings!$B$32,Settings!$B$33)</f>
        <v>191.21771543812889</v>
      </c>
      <c r="M968" s="14">
        <f>IF(L968&lt;Settings!$B$30,IF(Settings!$B$30-L968&gt;=I968,K968,K968+(Settings!$B$30-L968)+Settings!$B$31),K968+(Settings!$B$33-L968))</f>
        <v>191.21771543812889</v>
      </c>
      <c r="N968" s="14">
        <f t="shared" si="202"/>
        <v>197.2377154381289</v>
      </c>
      <c r="O968" s="14">
        <f t="shared" si="203"/>
        <v>10.566928989302596</v>
      </c>
      <c r="P968" s="14">
        <f t="shared" si="204"/>
        <v>0</v>
      </c>
      <c r="Q968" s="14">
        <f t="shared" si="205"/>
        <v>0</v>
      </c>
      <c r="R968" s="14">
        <f t="shared" si="206"/>
        <v>0</v>
      </c>
      <c r="S968" s="14">
        <f t="shared" si="207"/>
        <v>0</v>
      </c>
      <c r="T968" t="str">
        <f>IF(MOD(C968-Settings!$B$32,Settings!$B$33)&lt;Settings!$B$30,"Up","Down")</f>
        <v>Up</v>
      </c>
      <c r="U968" s="15">
        <f>IF(OR(I968&gt;Settings!$B$30,O968&gt;Settings!$B$37),0,1)</f>
        <v>1</v>
      </c>
      <c r="V968" s="15">
        <f>IF(AND(U968=1,O968&lt;=Settings!$B$36),1,0)</f>
        <v>1</v>
      </c>
    </row>
    <row r="969" spans="1:22" x14ac:dyDescent="0.25">
      <c r="A969">
        <v>9</v>
      </c>
      <c r="B969">
        <v>4</v>
      </c>
      <c r="C969" s="13">
        <f>Arrivals!F969</f>
        <v>193.8609462845794</v>
      </c>
      <c r="D969" s="13">
        <f>Arrivals!J969</f>
        <v>20.248564817738632</v>
      </c>
      <c r="E969" s="14">
        <f t="shared" si="208"/>
        <v>191.21771543812889</v>
      </c>
      <c r="F969" s="14">
        <f t="shared" si="199"/>
        <v>193.8609462845794</v>
      </c>
      <c r="G969" s="14">
        <f t="shared" si="200"/>
        <v>214.10951110231804</v>
      </c>
      <c r="H969" s="13">
        <f>Arrivals!L969</f>
        <v>75</v>
      </c>
      <c r="I969" s="14">
        <f>H969*8/Settings!$B$28+Settings!$B$29</f>
        <v>6.02</v>
      </c>
      <c r="J969" s="14">
        <f t="shared" si="209"/>
        <v>197.2377154381289</v>
      </c>
      <c r="K969" s="14">
        <f t="shared" si="201"/>
        <v>214.10951110231804</v>
      </c>
      <c r="L969" s="14">
        <f>MOD(K969-Settings!$B$32,Settings!$B$33)</f>
        <v>214.10951110231804</v>
      </c>
      <c r="M969" s="14">
        <f>IF(L969&lt;Settings!$B$30,IF(Settings!$B$30-L969&gt;=I969,K969,K969+(Settings!$B$30-L969)+Settings!$B$31),K969+(Settings!$B$33-L969))</f>
        <v>214.10951110231804</v>
      </c>
      <c r="N969" s="14">
        <f t="shared" si="202"/>
        <v>220.12951110231805</v>
      </c>
      <c r="O969" s="14">
        <f t="shared" si="203"/>
        <v>26.26856481773865</v>
      </c>
      <c r="P969" s="14">
        <f t="shared" si="204"/>
        <v>0</v>
      </c>
      <c r="Q969" s="14">
        <f t="shared" si="205"/>
        <v>0</v>
      </c>
      <c r="R969" s="14">
        <f t="shared" si="206"/>
        <v>0</v>
      </c>
      <c r="S969" s="14">
        <f t="shared" si="207"/>
        <v>0</v>
      </c>
      <c r="T969" t="str">
        <f>IF(MOD(C969-Settings!$B$32,Settings!$B$33)&lt;Settings!$B$30,"Up","Down")</f>
        <v>Up</v>
      </c>
      <c r="U969" s="15">
        <f>IF(OR(I969&gt;Settings!$B$30,O969&gt;Settings!$B$37),0,1)</f>
        <v>1</v>
      </c>
      <c r="V969" s="15">
        <f>IF(AND(U969=1,O969&lt;=Settings!$B$36),1,0)</f>
        <v>1</v>
      </c>
    </row>
    <row r="970" spans="1:22" x14ac:dyDescent="0.25">
      <c r="A970">
        <v>9</v>
      </c>
      <c r="B970">
        <v>5</v>
      </c>
      <c r="C970" s="13">
        <f>Arrivals!F970</f>
        <v>199.08058844193772</v>
      </c>
      <c r="D970" s="13">
        <f>Arrivals!J970</f>
        <v>12.453361592594788</v>
      </c>
      <c r="E970" s="14">
        <f t="shared" si="208"/>
        <v>214.10951110231804</v>
      </c>
      <c r="F970" s="14">
        <f t="shared" si="199"/>
        <v>214.10951110231804</v>
      </c>
      <c r="G970" s="14">
        <f t="shared" si="200"/>
        <v>226.56287269491281</v>
      </c>
      <c r="H970" s="13">
        <f>Arrivals!L970</f>
        <v>75</v>
      </c>
      <c r="I970" s="14">
        <f>H970*8/Settings!$B$28+Settings!$B$29</f>
        <v>6.02</v>
      </c>
      <c r="J970" s="14">
        <f t="shared" si="209"/>
        <v>220.12951110231805</v>
      </c>
      <c r="K970" s="14">
        <f t="shared" si="201"/>
        <v>226.56287269491281</v>
      </c>
      <c r="L970" s="14">
        <f>MOD(K970-Settings!$B$32,Settings!$B$33)</f>
        <v>226.56287269491281</v>
      </c>
      <c r="M970" s="14">
        <f>IF(L970&lt;Settings!$B$30,IF(Settings!$B$30-L970&gt;=I970,K970,K970+(Settings!$B$30-L970)+Settings!$B$31),K970+(Settings!$B$33-L970))</f>
        <v>226.56287269491281</v>
      </c>
      <c r="N970" s="14">
        <f t="shared" si="202"/>
        <v>232.58287269491282</v>
      </c>
      <c r="O970" s="14">
        <f t="shared" si="203"/>
        <v>33.502284252975102</v>
      </c>
      <c r="P970" s="14">
        <f t="shared" si="204"/>
        <v>15.028922660380317</v>
      </c>
      <c r="Q970" s="14">
        <f t="shared" si="205"/>
        <v>0</v>
      </c>
      <c r="R970" s="14">
        <f t="shared" si="206"/>
        <v>0</v>
      </c>
      <c r="S970" s="14">
        <f t="shared" si="207"/>
        <v>15.028922660380317</v>
      </c>
      <c r="T970" t="str">
        <f>IF(MOD(C970-Settings!$B$32,Settings!$B$33)&lt;Settings!$B$30,"Up","Down")</f>
        <v>Up</v>
      </c>
      <c r="U970" s="15">
        <f>IF(OR(I970&gt;Settings!$B$30,O970&gt;Settings!$B$37),0,1)</f>
        <v>1</v>
      </c>
      <c r="V970" s="15">
        <f>IF(AND(U970=1,O970&lt;=Settings!$B$36),1,0)</f>
        <v>1</v>
      </c>
    </row>
    <row r="971" spans="1:22" x14ac:dyDescent="0.25">
      <c r="A971">
        <v>9</v>
      </c>
      <c r="B971">
        <v>6</v>
      </c>
      <c r="C971" s="13">
        <f>Arrivals!F971</f>
        <v>221.88315358877335</v>
      </c>
      <c r="D971" s="13">
        <f>Arrivals!J971</f>
        <v>4.0317586132069314</v>
      </c>
      <c r="E971" s="14">
        <f t="shared" si="208"/>
        <v>226.56287269491281</v>
      </c>
      <c r="F971" s="14">
        <f t="shared" si="199"/>
        <v>226.56287269491281</v>
      </c>
      <c r="G971" s="14">
        <f t="shared" si="200"/>
        <v>230.59463130811974</v>
      </c>
      <c r="H971" s="13">
        <f>Arrivals!L971</f>
        <v>75</v>
      </c>
      <c r="I971" s="14">
        <f>H971*8/Settings!$B$28+Settings!$B$29</f>
        <v>6.02</v>
      </c>
      <c r="J971" s="14">
        <f t="shared" si="209"/>
        <v>232.58287269491282</v>
      </c>
      <c r="K971" s="14">
        <f t="shared" si="201"/>
        <v>232.58287269491282</v>
      </c>
      <c r="L971" s="14">
        <f>MOD(K971-Settings!$B$32,Settings!$B$33)</f>
        <v>232.58287269491282</v>
      </c>
      <c r="M971" s="14">
        <f>IF(L971&lt;Settings!$B$30,IF(Settings!$B$30-L971&gt;=I971,K971,K971+(Settings!$B$30-L971)+Settings!$B$31),K971+(Settings!$B$33-L971))</f>
        <v>232.58287269491282</v>
      </c>
      <c r="N971" s="14">
        <f t="shared" si="202"/>
        <v>238.60287269491283</v>
      </c>
      <c r="O971" s="14">
        <f t="shared" si="203"/>
        <v>16.719719106139479</v>
      </c>
      <c r="P971" s="14">
        <f t="shared" si="204"/>
        <v>4.6797191061394585</v>
      </c>
      <c r="Q971" s="14">
        <f t="shared" si="205"/>
        <v>1.9882413867930779</v>
      </c>
      <c r="R971" s="14">
        <f t="shared" si="206"/>
        <v>0</v>
      </c>
      <c r="S971" s="14">
        <f t="shared" si="207"/>
        <v>6.6679604929325365</v>
      </c>
      <c r="T971" t="str">
        <f>IF(MOD(C971-Settings!$B$32,Settings!$B$33)&lt;Settings!$B$30,"Up","Down")</f>
        <v>Up</v>
      </c>
      <c r="U971" s="15">
        <f>IF(OR(I971&gt;Settings!$B$30,O971&gt;Settings!$B$37),0,1)</f>
        <v>1</v>
      </c>
      <c r="V971" s="15">
        <f>IF(AND(U971=1,O971&lt;=Settings!$B$36),1,0)</f>
        <v>1</v>
      </c>
    </row>
    <row r="972" spans="1:22" x14ac:dyDescent="0.25">
      <c r="A972">
        <v>9</v>
      </c>
      <c r="B972">
        <v>7</v>
      </c>
      <c r="C972" s="13">
        <f>Arrivals!F972</f>
        <v>329.14928477482067</v>
      </c>
      <c r="D972" s="13">
        <f>Arrivals!J972</f>
        <v>1.1034978587850921</v>
      </c>
      <c r="E972" s="14">
        <f t="shared" si="208"/>
        <v>230.59463130811974</v>
      </c>
      <c r="F972" s="14">
        <f t="shared" si="199"/>
        <v>329.14928477482067</v>
      </c>
      <c r="G972" s="14">
        <f t="shared" si="200"/>
        <v>330.25278263360576</v>
      </c>
      <c r="H972" s="13">
        <f>Arrivals!L972</f>
        <v>75</v>
      </c>
      <c r="I972" s="14">
        <f>H972*8/Settings!$B$28+Settings!$B$29</f>
        <v>6.02</v>
      </c>
      <c r="J972" s="14">
        <f t="shared" si="209"/>
        <v>238.60287269491283</v>
      </c>
      <c r="K972" s="14">
        <f t="shared" si="201"/>
        <v>330.25278263360576</v>
      </c>
      <c r="L972" s="14">
        <f>MOD(K972-Settings!$B$32,Settings!$B$33)</f>
        <v>330.25278263360576</v>
      </c>
      <c r="M972" s="14">
        <f>IF(L972&lt;Settings!$B$30,IF(Settings!$B$30-L972&gt;=I972,K972,K972+(Settings!$B$30-L972)+Settings!$B$31),K972+(Settings!$B$33-L972))</f>
        <v>330.25278263360576</v>
      </c>
      <c r="N972" s="14">
        <f t="shared" si="202"/>
        <v>336.27278263360574</v>
      </c>
      <c r="O972" s="14">
        <f t="shared" si="203"/>
        <v>7.1234978587850719</v>
      </c>
      <c r="P972" s="14">
        <f t="shared" si="204"/>
        <v>0</v>
      </c>
      <c r="Q972" s="14">
        <f t="shared" si="205"/>
        <v>0</v>
      </c>
      <c r="R972" s="14">
        <f t="shared" si="206"/>
        <v>0</v>
      </c>
      <c r="S972" s="14">
        <f t="shared" si="207"/>
        <v>0</v>
      </c>
      <c r="T972" t="str">
        <f>IF(MOD(C972-Settings!$B$32,Settings!$B$33)&lt;Settings!$B$30,"Up","Down")</f>
        <v>Up</v>
      </c>
      <c r="U972" s="15">
        <f>IF(OR(I972&gt;Settings!$B$30,O972&gt;Settings!$B$37),0,1)</f>
        <v>1</v>
      </c>
      <c r="V972" s="15">
        <f>IF(AND(U972=1,O972&lt;=Settings!$B$36),1,0)</f>
        <v>1</v>
      </c>
    </row>
    <row r="973" spans="1:22" x14ac:dyDescent="0.25">
      <c r="A973">
        <v>9</v>
      </c>
      <c r="B973">
        <v>8</v>
      </c>
      <c r="C973" s="13">
        <f>Arrivals!F973</f>
        <v>389.23054359028106</v>
      </c>
      <c r="D973" s="13">
        <f>Arrivals!J973</f>
        <v>11.215386763754946</v>
      </c>
      <c r="E973" s="14">
        <f t="shared" si="208"/>
        <v>330.25278263360576</v>
      </c>
      <c r="F973" s="14">
        <f t="shared" si="199"/>
        <v>389.23054359028106</v>
      </c>
      <c r="G973" s="14">
        <f t="shared" si="200"/>
        <v>400.44593035403602</v>
      </c>
      <c r="H973" s="13">
        <f>Arrivals!L973</f>
        <v>75</v>
      </c>
      <c r="I973" s="14">
        <f>H973*8/Settings!$B$28+Settings!$B$29</f>
        <v>6.02</v>
      </c>
      <c r="J973" s="14">
        <f t="shared" si="209"/>
        <v>336.27278263360574</v>
      </c>
      <c r="K973" s="14">
        <f t="shared" si="201"/>
        <v>400.44593035403602</v>
      </c>
      <c r="L973" s="14">
        <f>MOD(K973-Settings!$B$32,Settings!$B$33)</f>
        <v>400.44593035403602</v>
      </c>
      <c r="M973" s="14">
        <f>IF(L973&lt;Settings!$B$30,IF(Settings!$B$30-L973&gt;=I973,K973,K973+(Settings!$B$30-L973)+Settings!$B$31),K973+(Settings!$B$33-L973))</f>
        <v>400.44593035403602</v>
      </c>
      <c r="N973" s="14">
        <f t="shared" si="202"/>
        <v>406.465930354036</v>
      </c>
      <c r="O973" s="14">
        <f t="shared" si="203"/>
        <v>17.235386763754946</v>
      </c>
      <c r="P973" s="14">
        <f t="shared" si="204"/>
        <v>0</v>
      </c>
      <c r="Q973" s="14">
        <f t="shared" si="205"/>
        <v>0</v>
      </c>
      <c r="R973" s="14">
        <f t="shared" si="206"/>
        <v>0</v>
      </c>
      <c r="S973" s="14">
        <f t="shared" si="207"/>
        <v>0</v>
      </c>
      <c r="T973" t="str">
        <f>IF(MOD(C973-Settings!$B$32,Settings!$B$33)&lt;Settings!$B$30,"Up","Down")</f>
        <v>Up</v>
      </c>
      <c r="U973" s="15">
        <f>IF(OR(I973&gt;Settings!$B$30,O973&gt;Settings!$B$37),0,1)</f>
        <v>1</v>
      </c>
      <c r="V973" s="15">
        <f>IF(AND(U973=1,O973&lt;=Settings!$B$36),1,0)</f>
        <v>1</v>
      </c>
    </row>
    <row r="974" spans="1:22" x14ac:dyDescent="0.25">
      <c r="A974">
        <v>9</v>
      </c>
      <c r="B974">
        <v>9</v>
      </c>
      <c r="C974" s="13">
        <f>Arrivals!F974</f>
        <v>421.73005182960407</v>
      </c>
      <c r="D974" s="13">
        <f>Arrivals!J974</f>
        <v>3.8141663092313545</v>
      </c>
      <c r="E974" s="14">
        <f t="shared" si="208"/>
        <v>400.44593035403602</v>
      </c>
      <c r="F974" s="14">
        <f t="shared" si="199"/>
        <v>421.73005182960407</v>
      </c>
      <c r="G974" s="14">
        <f t="shared" si="200"/>
        <v>425.54421813883545</v>
      </c>
      <c r="H974" s="13">
        <f>Arrivals!L974</f>
        <v>75</v>
      </c>
      <c r="I974" s="14">
        <f>H974*8/Settings!$B$28+Settings!$B$29</f>
        <v>6.02</v>
      </c>
      <c r="J974" s="14">
        <f t="shared" si="209"/>
        <v>406.465930354036</v>
      </c>
      <c r="K974" s="14">
        <f t="shared" si="201"/>
        <v>425.54421813883545</v>
      </c>
      <c r="L974" s="14">
        <f>MOD(K974-Settings!$B$32,Settings!$B$33)</f>
        <v>425.54421813883545</v>
      </c>
      <c r="M974" s="14">
        <f>IF(L974&lt;Settings!$B$30,IF(Settings!$B$30-L974&gt;=I974,K974,K974+(Settings!$B$30-L974)+Settings!$B$31),K974+(Settings!$B$33-L974))</f>
        <v>425.54421813883545</v>
      </c>
      <c r="N974" s="14">
        <f t="shared" si="202"/>
        <v>431.56421813883543</v>
      </c>
      <c r="O974" s="14">
        <f t="shared" si="203"/>
        <v>9.8341663092313638</v>
      </c>
      <c r="P974" s="14">
        <f t="shared" si="204"/>
        <v>0</v>
      </c>
      <c r="Q974" s="14">
        <f t="shared" si="205"/>
        <v>0</v>
      </c>
      <c r="R974" s="14">
        <f t="shared" si="206"/>
        <v>0</v>
      </c>
      <c r="S974" s="14">
        <f t="shared" si="207"/>
        <v>0</v>
      </c>
      <c r="T974" t="str">
        <f>IF(MOD(C974-Settings!$B$32,Settings!$B$33)&lt;Settings!$B$30,"Up","Down")</f>
        <v>Up</v>
      </c>
      <c r="U974" s="15">
        <f>IF(OR(I974&gt;Settings!$B$30,O974&gt;Settings!$B$37),0,1)</f>
        <v>1</v>
      </c>
      <c r="V974" s="15">
        <f>IF(AND(U974=1,O974&lt;=Settings!$B$36),1,0)</f>
        <v>1</v>
      </c>
    </row>
    <row r="975" spans="1:22" x14ac:dyDescent="0.25">
      <c r="A975">
        <v>9</v>
      </c>
      <c r="B975">
        <v>10</v>
      </c>
      <c r="C975" s="13">
        <f>Arrivals!F975</f>
        <v>656.86125771877732</v>
      </c>
      <c r="D975" s="13">
        <f>Arrivals!J975</f>
        <v>4.4725392591175233</v>
      </c>
      <c r="E975" s="14">
        <f t="shared" si="208"/>
        <v>425.54421813883545</v>
      </c>
      <c r="F975" s="14">
        <f t="shared" si="199"/>
        <v>656.86125771877732</v>
      </c>
      <c r="G975" s="14">
        <f t="shared" si="200"/>
        <v>661.33379697789485</v>
      </c>
      <c r="H975" s="13">
        <f>Arrivals!L975</f>
        <v>75</v>
      </c>
      <c r="I975" s="14">
        <f>H975*8/Settings!$B$28+Settings!$B$29</f>
        <v>6.02</v>
      </c>
      <c r="J975" s="14">
        <f t="shared" si="209"/>
        <v>431.56421813883543</v>
      </c>
      <c r="K975" s="14">
        <f t="shared" si="201"/>
        <v>661.33379697789485</v>
      </c>
      <c r="L975" s="14">
        <f>MOD(K975-Settings!$B$32,Settings!$B$33)</f>
        <v>661.33379697789485</v>
      </c>
      <c r="M975" s="14">
        <f>IF(L975&lt;Settings!$B$30,IF(Settings!$B$30-L975&gt;=I975,K975,K975+(Settings!$B$30-L975)+Settings!$B$31),K975+(Settings!$B$33-L975))</f>
        <v>720</v>
      </c>
      <c r="N975" s="14">
        <f t="shared" si="202"/>
        <v>726.02</v>
      </c>
      <c r="O975" s="14">
        <f t="shared" si="203"/>
        <v>69.158742281222658</v>
      </c>
      <c r="P975" s="14">
        <f t="shared" si="204"/>
        <v>0</v>
      </c>
      <c r="Q975" s="14">
        <f t="shared" si="205"/>
        <v>0</v>
      </c>
      <c r="R975" s="14">
        <f t="shared" si="206"/>
        <v>58.666203022105151</v>
      </c>
      <c r="S975" s="14">
        <f t="shared" si="207"/>
        <v>58.666203022105151</v>
      </c>
      <c r="T975" t="str">
        <f>IF(MOD(C975-Settings!$B$32,Settings!$B$33)&lt;Settings!$B$30,"Up","Down")</f>
        <v>Down</v>
      </c>
      <c r="U975" s="15">
        <f>IF(OR(I975&gt;Settings!$B$30,O975&gt;Settings!$B$37),0,1)</f>
        <v>1</v>
      </c>
      <c r="V975" s="15">
        <f>IF(AND(U975=1,O975&lt;=Settings!$B$36),1,0)</f>
        <v>1</v>
      </c>
    </row>
    <row r="976" spans="1:22" x14ac:dyDescent="0.25">
      <c r="A976">
        <v>9</v>
      </c>
      <c r="B976">
        <v>11</v>
      </c>
      <c r="C976" s="13">
        <f>Arrivals!F976</f>
        <v>666.48236828663619</v>
      </c>
      <c r="D976" s="13">
        <f>Arrivals!J976</f>
        <v>3.6938217037583518</v>
      </c>
      <c r="E976" s="14">
        <f t="shared" si="208"/>
        <v>661.33379697789485</v>
      </c>
      <c r="F976" s="14">
        <f t="shared" si="199"/>
        <v>666.48236828663619</v>
      </c>
      <c r="G976" s="14">
        <f t="shared" si="200"/>
        <v>670.17618999039451</v>
      </c>
      <c r="H976" s="13">
        <f>Arrivals!L976</f>
        <v>75</v>
      </c>
      <c r="I976" s="14">
        <f>H976*8/Settings!$B$28+Settings!$B$29</f>
        <v>6.02</v>
      </c>
      <c r="J976" s="14">
        <f t="shared" si="209"/>
        <v>726.02</v>
      </c>
      <c r="K976" s="14">
        <f t="shared" si="201"/>
        <v>726.02</v>
      </c>
      <c r="L976" s="14">
        <f>MOD(K976-Settings!$B$32,Settings!$B$33)</f>
        <v>6.0199999999999818</v>
      </c>
      <c r="M976" s="14">
        <f>IF(L976&lt;Settings!$B$30,IF(Settings!$B$30-L976&gt;=I976,K976,K976+(Settings!$B$30-L976)+Settings!$B$31),K976+(Settings!$B$33-L976))</f>
        <v>726.02</v>
      </c>
      <c r="N976" s="14">
        <f t="shared" si="202"/>
        <v>732.04</v>
      </c>
      <c r="O976" s="14">
        <f t="shared" si="203"/>
        <v>65.557631713363776</v>
      </c>
      <c r="P976" s="14">
        <f t="shared" si="204"/>
        <v>0</v>
      </c>
      <c r="Q976" s="14">
        <f t="shared" si="205"/>
        <v>55.843810009605477</v>
      </c>
      <c r="R976" s="14">
        <f t="shared" si="206"/>
        <v>0</v>
      </c>
      <c r="S976" s="14">
        <f t="shared" si="207"/>
        <v>55.843810009605477</v>
      </c>
      <c r="T976" t="str">
        <f>IF(MOD(C976-Settings!$B$32,Settings!$B$33)&lt;Settings!$B$30,"Up","Down")</f>
        <v>Down</v>
      </c>
      <c r="U976" s="15">
        <f>IF(OR(I976&gt;Settings!$B$30,O976&gt;Settings!$B$37),0,1)</f>
        <v>1</v>
      </c>
      <c r="V976" s="15">
        <f>IF(AND(U976=1,O976&lt;=Settings!$B$36),1,0)</f>
        <v>1</v>
      </c>
    </row>
    <row r="977" spans="1:22" x14ac:dyDescent="0.25">
      <c r="A977">
        <v>9</v>
      </c>
      <c r="B977">
        <v>12</v>
      </c>
      <c r="C977" s="13">
        <f>Arrivals!F977</f>
        <v>670.03796235118045</v>
      </c>
      <c r="D977" s="13">
        <f>Arrivals!J977</f>
        <v>0.43877639918663236</v>
      </c>
      <c r="E977" s="14">
        <f t="shared" si="208"/>
        <v>670.17618999039451</v>
      </c>
      <c r="F977" s="14">
        <f t="shared" si="199"/>
        <v>670.17618999039451</v>
      </c>
      <c r="G977" s="14">
        <f t="shared" si="200"/>
        <v>670.61496638958113</v>
      </c>
      <c r="H977" s="13">
        <f>Arrivals!L977</f>
        <v>75</v>
      </c>
      <c r="I977" s="14">
        <f>H977*8/Settings!$B$28+Settings!$B$29</f>
        <v>6.02</v>
      </c>
      <c r="J977" s="14">
        <f t="shared" si="209"/>
        <v>732.04</v>
      </c>
      <c r="K977" s="14">
        <f t="shared" si="201"/>
        <v>732.04</v>
      </c>
      <c r="L977" s="14">
        <f>MOD(K977-Settings!$B$32,Settings!$B$33)</f>
        <v>12.039999999999964</v>
      </c>
      <c r="M977" s="14">
        <f>IF(L977&lt;Settings!$B$30,IF(Settings!$B$30-L977&gt;=I977,K977,K977+(Settings!$B$30-L977)+Settings!$B$31),K977+(Settings!$B$33-L977))</f>
        <v>732.04</v>
      </c>
      <c r="N977" s="14">
        <f t="shared" si="202"/>
        <v>738.06</v>
      </c>
      <c r="O977" s="14">
        <f t="shared" si="203"/>
        <v>68.022037648819492</v>
      </c>
      <c r="P977" s="14">
        <f t="shared" si="204"/>
        <v>0.13822763921405112</v>
      </c>
      <c r="Q977" s="14">
        <f t="shared" si="205"/>
        <v>61.425033610418836</v>
      </c>
      <c r="R977" s="14">
        <f t="shared" si="206"/>
        <v>0</v>
      </c>
      <c r="S977" s="14">
        <f t="shared" si="207"/>
        <v>61.563261249632887</v>
      </c>
      <c r="T977" t="str">
        <f>IF(MOD(C977-Settings!$B$32,Settings!$B$33)&lt;Settings!$B$30,"Up","Down")</f>
        <v>Down</v>
      </c>
      <c r="U977" s="15">
        <f>IF(OR(I977&gt;Settings!$B$30,O977&gt;Settings!$B$37),0,1)</f>
        <v>1</v>
      </c>
      <c r="V977" s="15">
        <f>IF(AND(U977=1,O977&lt;=Settings!$B$36),1,0)</f>
        <v>1</v>
      </c>
    </row>
    <row r="978" spans="1:22" x14ac:dyDescent="0.25">
      <c r="A978">
        <v>9</v>
      </c>
      <c r="B978">
        <v>13</v>
      </c>
      <c r="C978" s="13">
        <f>Arrivals!F978</f>
        <v>672.78095150503805</v>
      </c>
      <c r="D978" s="13">
        <f>Arrivals!J978</f>
        <v>7.0291510650134663</v>
      </c>
      <c r="E978" s="14">
        <f t="shared" si="208"/>
        <v>670.61496638958113</v>
      </c>
      <c r="F978" s="14">
        <f t="shared" si="199"/>
        <v>672.78095150503805</v>
      </c>
      <c r="G978" s="14">
        <f t="shared" si="200"/>
        <v>679.81010257005153</v>
      </c>
      <c r="H978" s="13">
        <f>Arrivals!L978</f>
        <v>75</v>
      </c>
      <c r="I978" s="14">
        <f>H978*8/Settings!$B$28+Settings!$B$29</f>
        <v>6.02</v>
      </c>
      <c r="J978" s="14">
        <f t="shared" si="209"/>
        <v>738.06</v>
      </c>
      <c r="K978" s="14">
        <f t="shared" si="201"/>
        <v>738.06</v>
      </c>
      <c r="L978" s="14">
        <f>MOD(K978-Settings!$B$32,Settings!$B$33)</f>
        <v>18.059999999999945</v>
      </c>
      <c r="M978" s="14">
        <f>IF(L978&lt;Settings!$B$30,IF(Settings!$B$30-L978&gt;=I978,K978,K978+(Settings!$B$30-L978)+Settings!$B$31),K978+(Settings!$B$33-L978))</f>
        <v>738.06</v>
      </c>
      <c r="N978" s="14">
        <f t="shared" si="202"/>
        <v>744.07999999999993</v>
      </c>
      <c r="O978" s="14">
        <f t="shared" si="203"/>
        <v>71.29904849496188</v>
      </c>
      <c r="P978" s="14">
        <f t="shared" si="204"/>
        <v>0</v>
      </c>
      <c r="Q978" s="14">
        <f t="shared" si="205"/>
        <v>58.249897429948419</v>
      </c>
      <c r="R978" s="14">
        <f t="shared" si="206"/>
        <v>0</v>
      </c>
      <c r="S978" s="14">
        <f t="shared" si="207"/>
        <v>58.249897429948419</v>
      </c>
      <c r="T978" t="str">
        <f>IF(MOD(C978-Settings!$B$32,Settings!$B$33)&lt;Settings!$B$30,"Up","Down")</f>
        <v>Down</v>
      </c>
      <c r="U978" s="15">
        <f>IF(OR(I978&gt;Settings!$B$30,O978&gt;Settings!$B$37),0,1)</f>
        <v>1</v>
      </c>
      <c r="V978" s="15">
        <f>IF(AND(U978=1,O978&lt;=Settings!$B$36),1,0)</f>
        <v>1</v>
      </c>
    </row>
    <row r="979" spans="1:22" x14ac:dyDescent="0.25">
      <c r="A979">
        <v>9</v>
      </c>
      <c r="B979">
        <v>14</v>
      </c>
      <c r="C979" s="13">
        <f>Arrivals!F979</f>
        <v>676.38511351261434</v>
      </c>
      <c r="D979" s="13">
        <f>Arrivals!J979</f>
        <v>23.541121599956295</v>
      </c>
      <c r="E979" s="14">
        <f t="shared" si="208"/>
        <v>679.81010257005153</v>
      </c>
      <c r="F979" s="14">
        <f t="shared" si="199"/>
        <v>679.81010257005153</v>
      </c>
      <c r="G979" s="14">
        <f t="shared" si="200"/>
        <v>703.35122417000787</v>
      </c>
      <c r="H979" s="13">
        <f>Arrivals!L979</f>
        <v>75</v>
      </c>
      <c r="I979" s="14">
        <f>H979*8/Settings!$B$28+Settings!$B$29</f>
        <v>6.02</v>
      </c>
      <c r="J979" s="14">
        <f t="shared" si="209"/>
        <v>744.07999999999993</v>
      </c>
      <c r="K979" s="14">
        <f t="shared" si="201"/>
        <v>744.07999999999993</v>
      </c>
      <c r="L979" s="14">
        <f>MOD(K979-Settings!$B$32,Settings!$B$33)</f>
        <v>24.079999999999927</v>
      </c>
      <c r="M979" s="14">
        <f>IF(L979&lt;Settings!$B$30,IF(Settings!$B$30-L979&gt;=I979,K979,K979+(Settings!$B$30-L979)+Settings!$B$31),K979+(Settings!$B$33-L979))</f>
        <v>744.07999999999993</v>
      </c>
      <c r="N979" s="14">
        <f t="shared" si="202"/>
        <v>750.09999999999991</v>
      </c>
      <c r="O979" s="14">
        <f t="shared" si="203"/>
        <v>73.71488648738557</v>
      </c>
      <c r="P979" s="14">
        <f t="shared" si="204"/>
        <v>3.4249890574371875</v>
      </c>
      <c r="Q979" s="14">
        <f t="shared" si="205"/>
        <v>40.72877582999206</v>
      </c>
      <c r="R979" s="14">
        <f t="shared" si="206"/>
        <v>0</v>
      </c>
      <c r="S979" s="14">
        <f t="shared" si="207"/>
        <v>44.153764887429247</v>
      </c>
      <c r="T979" t="str">
        <f>IF(MOD(C979-Settings!$B$32,Settings!$B$33)&lt;Settings!$B$30,"Up","Down")</f>
        <v>Down</v>
      </c>
      <c r="U979" s="15">
        <f>IF(OR(I979&gt;Settings!$B$30,O979&gt;Settings!$B$37),0,1)</f>
        <v>1</v>
      </c>
      <c r="V979" s="15">
        <f>IF(AND(U979=1,O979&lt;=Settings!$B$36),1,0)</f>
        <v>1</v>
      </c>
    </row>
    <row r="980" spans="1:22" x14ac:dyDescent="0.25">
      <c r="A980">
        <v>9</v>
      </c>
      <c r="B980">
        <v>15</v>
      </c>
      <c r="C980" s="13">
        <f>Arrivals!F980</f>
        <v>794.95489405461353</v>
      </c>
      <c r="D980" s="13">
        <f>Arrivals!J980</f>
        <v>16.91757357719057</v>
      </c>
      <c r="E980" s="14">
        <f t="shared" si="208"/>
        <v>703.35122417000787</v>
      </c>
      <c r="F980" s="14">
        <f t="shared" si="199"/>
        <v>794.95489405461353</v>
      </c>
      <c r="G980" s="14">
        <f t="shared" si="200"/>
        <v>811.87246763180406</v>
      </c>
      <c r="H980" s="13">
        <f>Arrivals!L980</f>
        <v>75</v>
      </c>
      <c r="I980" s="14">
        <f>H980*8/Settings!$B$28+Settings!$B$29</f>
        <v>6.02</v>
      </c>
      <c r="J980" s="14">
        <f t="shared" si="209"/>
        <v>750.09999999999991</v>
      </c>
      <c r="K980" s="14">
        <f t="shared" si="201"/>
        <v>811.87246763180406</v>
      </c>
      <c r="L980" s="14">
        <f>MOD(K980-Settings!$B$32,Settings!$B$33)</f>
        <v>91.872467631804057</v>
      </c>
      <c r="M980" s="14">
        <f>IF(L980&lt;Settings!$B$30,IF(Settings!$B$30-L980&gt;=I980,K980,K980+(Settings!$B$30-L980)+Settings!$B$31),K980+(Settings!$B$33-L980))</f>
        <v>811.87246763180406</v>
      </c>
      <c r="N980" s="14">
        <f t="shared" si="202"/>
        <v>817.89246763180404</v>
      </c>
      <c r="O980" s="14">
        <f t="shared" si="203"/>
        <v>22.937573577190506</v>
      </c>
      <c r="P980" s="14">
        <f t="shared" si="204"/>
        <v>0</v>
      </c>
      <c r="Q980" s="14">
        <f t="shared" si="205"/>
        <v>0</v>
      </c>
      <c r="R980" s="14">
        <f t="shared" si="206"/>
        <v>0</v>
      </c>
      <c r="S980" s="14">
        <f t="shared" si="207"/>
        <v>0</v>
      </c>
      <c r="T980" t="str">
        <f>IF(MOD(C980-Settings!$B$32,Settings!$B$33)&lt;Settings!$B$30,"Up","Down")</f>
        <v>Up</v>
      </c>
      <c r="U980" s="15">
        <f>IF(OR(I980&gt;Settings!$B$30,O980&gt;Settings!$B$37),0,1)</f>
        <v>1</v>
      </c>
      <c r="V980" s="15">
        <f>IF(AND(U980=1,O980&lt;=Settings!$B$36),1,0)</f>
        <v>1</v>
      </c>
    </row>
    <row r="981" spans="1:22" x14ac:dyDescent="0.25">
      <c r="A981">
        <v>9</v>
      </c>
      <c r="B981">
        <v>16</v>
      </c>
      <c r="C981" s="13">
        <f>Arrivals!F981</f>
        <v>842.78184876057242</v>
      </c>
      <c r="D981" s="13">
        <f>Arrivals!J981</f>
        <v>23.094537500299595</v>
      </c>
      <c r="E981" s="14">
        <f t="shared" si="208"/>
        <v>811.87246763180406</v>
      </c>
      <c r="F981" s="14">
        <f t="shared" si="199"/>
        <v>842.78184876057242</v>
      </c>
      <c r="G981" s="14">
        <f t="shared" si="200"/>
        <v>865.87638626087198</v>
      </c>
      <c r="H981" s="13">
        <f>Arrivals!L981</f>
        <v>75</v>
      </c>
      <c r="I981" s="14">
        <f>H981*8/Settings!$B$28+Settings!$B$29</f>
        <v>6.02</v>
      </c>
      <c r="J981" s="14">
        <f t="shared" si="209"/>
        <v>817.89246763180404</v>
      </c>
      <c r="K981" s="14">
        <f t="shared" si="201"/>
        <v>865.87638626087198</v>
      </c>
      <c r="L981" s="14">
        <f>MOD(K981-Settings!$B$32,Settings!$B$33)</f>
        <v>145.87638626087198</v>
      </c>
      <c r="M981" s="14">
        <f>IF(L981&lt;Settings!$B$30,IF(Settings!$B$30-L981&gt;=I981,K981,K981+(Settings!$B$30-L981)+Settings!$B$31),K981+(Settings!$B$33-L981))</f>
        <v>865.87638626087198</v>
      </c>
      <c r="N981" s="14">
        <f t="shared" si="202"/>
        <v>871.89638626087196</v>
      </c>
      <c r="O981" s="14">
        <f t="shared" si="203"/>
        <v>29.114537500299548</v>
      </c>
      <c r="P981" s="14">
        <f t="shared" si="204"/>
        <v>0</v>
      </c>
      <c r="Q981" s="14">
        <f t="shared" si="205"/>
        <v>0</v>
      </c>
      <c r="R981" s="14">
        <f t="shared" si="206"/>
        <v>0</v>
      </c>
      <c r="S981" s="14">
        <f t="shared" si="207"/>
        <v>0</v>
      </c>
      <c r="T981" t="str">
        <f>IF(MOD(C981-Settings!$B$32,Settings!$B$33)&lt;Settings!$B$30,"Up","Down")</f>
        <v>Up</v>
      </c>
      <c r="U981" s="15">
        <f>IF(OR(I981&gt;Settings!$B$30,O981&gt;Settings!$B$37),0,1)</f>
        <v>1</v>
      </c>
      <c r="V981" s="15">
        <f>IF(AND(U981=1,O981&lt;=Settings!$B$36),1,0)</f>
        <v>1</v>
      </c>
    </row>
    <row r="982" spans="1:22" x14ac:dyDescent="0.25">
      <c r="A982">
        <v>9</v>
      </c>
      <c r="B982">
        <v>17</v>
      </c>
      <c r="C982" s="13">
        <f>Arrivals!F982</f>
        <v>865.60451381446796</v>
      </c>
      <c r="D982" s="13">
        <f>Arrivals!J982</f>
        <v>1.9481216202242442</v>
      </c>
      <c r="E982" s="14">
        <f t="shared" si="208"/>
        <v>865.87638626087198</v>
      </c>
      <c r="F982" s="14">
        <f t="shared" si="199"/>
        <v>865.87638626087198</v>
      </c>
      <c r="G982" s="14">
        <f t="shared" si="200"/>
        <v>867.82450788109622</v>
      </c>
      <c r="H982" s="13">
        <f>Arrivals!L982</f>
        <v>75</v>
      </c>
      <c r="I982" s="14">
        <f>H982*8/Settings!$B$28+Settings!$B$29</f>
        <v>6.02</v>
      </c>
      <c r="J982" s="14">
        <f t="shared" si="209"/>
        <v>871.89638626087196</v>
      </c>
      <c r="K982" s="14">
        <f t="shared" si="201"/>
        <v>871.89638626087196</v>
      </c>
      <c r="L982" s="14">
        <f>MOD(K982-Settings!$B$32,Settings!$B$33)</f>
        <v>151.89638626087196</v>
      </c>
      <c r="M982" s="14">
        <f>IF(L982&lt;Settings!$B$30,IF(Settings!$B$30-L982&gt;=I982,K982,K982+(Settings!$B$30-L982)+Settings!$B$31),K982+(Settings!$B$33-L982))</f>
        <v>871.89638626087196</v>
      </c>
      <c r="N982" s="14">
        <f t="shared" si="202"/>
        <v>877.91638626087195</v>
      </c>
      <c r="O982" s="14">
        <f t="shared" si="203"/>
        <v>12.311872446403981</v>
      </c>
      <c r="P982" s="14">
        <f t="shared" si="204"/>
        <v>0.27187244640401786</v>
      </c>
      <c r="Q982" s="14">
        <f t="shared" si="205"/>
        <v>4.0718783797757396</v>
      </c>
      <c r="R982" s="14">
        <f t="shared" si="206"/>
        <v>0</v>
      </c>
      <c r="S982" s="14">
        <f t="shared" si="207"/>
        <v>4.3437508261797575</v>
      </c>
      <c r="T982" t="str">
        <f>IF(MOD(C982-Settings!$B$32,Settings!$B$33)&lt;Settings!$B$30,"Up","Down")</f>
        <v>Up</v>
      </c>
      <c r="U982" s="15">
        <f>IF(OR(I982&gt;Settings!$B$30,O982&gt;Settings!$B$37),0,1)</f>
        <v>1</v>
      </c>
      <c r="V982" s="15">
        <f>IF(AND(U982=1,O982&lt;=Settings!$B$36),1,0)</f>
        <v>1</v>
      </c>
    </row>
    <row r="983" spans="1:22" x14ac:dyDescent="0.25">
      <c r="A983">
        <v>9</v>
      </c>
      <c r="B983">
        <v>18</v>
      </c>
      <c r="C983" s="13">
        <f>Arrivals!F983</f>
        <v>934.3873883394881</v>
      </c>
      <c r="D983" s="13">
        <f>Arrivals!J983</f>
        <v>9.400826303274588</v>
      </c>
      <c r="E983" s="14">
        <f t="shared" si="208"/>
        <v>867.82450788109622</v>
      </c>
      <c r="F983" s="14">
        <f t="shared" si="199"/>
        <v>934.3873883394881</v>
      </c>
      <c r="G983" s="14">
        <f t="shared" si="200"/>
        <v>943.78821464276268</v>
      </c>
      <c r="H983" s="13">
        <f>Arrivals!L983</f>
        <v>75</v>
      </c>
      <c r="I983" s="14">
        <f>H983*8/Settings!$B$28+Settings!$B$29</f>
        <v>6.02</v>
      </c>
      <c r="J983" s="14">
        <f t="shared" si="209"/>
        <v>877.91638626087195</v>
      </c>
      <c r="K983" s="14">
        <f t="shared" si="201"/>
        <v>943.78821464276268</v>
      </c>
      <c r="L983" s="14">
        <f>MOD(K983-Settings!$B$32,Settings!$B$33)</f>
        <v>223.78821464276268</v>
      </c>
      <c r="M983" s="14">
        <f>IF(L983&lt;Settings!$B$30,IF(Settings!$B$30-L983&gt;=I983,K983,K983+(Settings!$B$30-L983)+Settings!$B$31),K983+(Settings!$B$33-L983))</f>
        <v>943.78821464276268</v>
      </c>
      <c r="N983" s="14">
        <f t="shared" si="202"/>
        <v>949.80821464276266</v>
      </c>
      <c r="O983" s="14">
        <f t="shared" si="203"/>
        <v>15.420826303274566</v>
      </c>
      <c r="P983" s="14">
        <f t="shared" si="204"/>
        <v>0</v>
      </c>
      <c r="Q983" s="14">
        <f t="shared" si="205"/>
        <v>0</v>
      </c>
      <c r="R983" s="14">
        <f t="shared" si="206"/>
        <v>0</v>
      </c>
      <c r="S983" s="14">
        <f t="shared" si="207"/>
        <v>0</v>
      </c>
      <c r="T983" t="str">
        <f>IF(MOD(C983-Settings!$B$32,Settings!$B$33)&lt;Settings!$B$30,"Up","Down")</f>
        <v>Up</v>
      </c>
      <c r="U983" s="15">
        <f>IF(OR(I983&gt;Settings!$B$30,O983&gt;Settings!$B$37),0,1)</f>
        <v>1</v>
      </c>
      <c r="V983" s="15">
        <f>IF(AND(U983=1,O983&lt;=Settings!$B$36),1,0)</f>
        <v>1</v>
      </c>
    </row>
    <row r="984" spans="1:22" x14ac:dyDescent="0.25">
      <c r="A984">
        <v>9</v>
      </c>
      <c r="B984">
        <v>19</v>
      </c>
      <c r="C984" s="13">
        <f>Arrivals!F984</f>
        <v>1231.5404394200011</v>
      </c>
      <c r="D984" s="13">
        <f>Arrivals!J984</f>
        <v>16.053641725912289</v>
      </c>
      <c r="E984" s="14">
        <f t="shared" si="208"/>
        <v>943.78821464276268</v>
      </c>
      <c r="F984" s="14">
        <f t="shared" si="199"/>
        <v>1231.5404394200011</v>
      </c>
      <c r="G984" s="14">
        <f t="shared" si="200"/>
        <v>1247.5940811459134</v>
      </c>
      <c r="H984" s="13">
        <f>Arrivals!L984</f>
        <v>75</v>
      </c>
      <c r="I984" s="14">
        <f>H984*8/Settings!$B$28+Settings!$B$29</f>
        <v>6.02</v>
      </c>
      <c r="J984" s="14">
        <f t="shared" si="209"/>
        <v>949.80821464276266</v>
      </c>
      <c r="K984" s="14">
        <f t="shared" si="201"/>
        <v>1247.5940811459134</v>
      </c>
      <c r="L984" s="14">
        <f>MOD(K984-Settings!$B$32,Settings!$B$33)</f>
        <v>527.59408114591338</v>
      </c>
      <c r="M984" s="14">
        <f>IF(L984&lt;Settings!$B$30,IF(Settings!$B$30-L984&gt;=I984,K984,K984+(Settings!$B$30-L984)+Settings!$B$31),K984+(Settings!$B$33-L984))</f>
        <v>1247.5940811459134</v>
      </c>
      <c r="N984" s="14">
        <f t="shared" si="202"/>
        <v>1253.6140811459134</v>
      </c>
      <c r="O984" s="14">
        <f t="shared" si="203"/>
        <v>22.073641725912239</v>
      </c>
      <c r="P984" s="14">
        <f t="shared" si="204"/>
        <v>0</v>
      </c>
      <c r="Q984" s="14">
        <f t="shared" si="205"/>
        <v>0</v>
      </c>
      <c r="R984" s="14">
        <f t="shared" si="206"/>
        <v>0</v>
      </c>
      <c r="S984" s="14">
        <f t="shared" si="207"/>
        <v>0</v>
      </c>
      <c r="T984" t="str">
        <f>IF(MOD(C984-Settings!$B$32,Settings!$B$33)&lt;Settings!$B$30,"Up","Down")</f>
        <v>Up</v>
      </c>
      <c r="U984" s="15">
        <f>IF(OR(I984&gt;Settings!$B$30,O984&gt;Settings!$B$37),0,1)</f>
        <v>1</v>
      </c>
      <c r="V984" s="15">
        <f>IF(AND(U984=1,O984&lt;=Settings!$B$36),1,0)</f>
        <v>1</v>
      </c>
    </row>
    <row r="985" spans="1:22" x14ac:dyDescent="0.25">
      <c r="A985">
        <v>9</v>
      </c>
      <c r="B985">
        <v>20</v>
      </c>
      <c r="C985" s="13">
        <f>Arrivals!F985</f>
        <v>1248.9968953311547</v>
      </c>
      <c r="D985" s="13">
        <f>Arrivals!J985</f>
        <v>7.9090793147931882</v>
      </c>
      <c r="E985" s="14">
        <f t="shared" si="208"/>
        <v>1247.5940811459134</v>
      </c>
      <c r="F985" s="14">
        <f t="shared" si="199"/>
        <v>1248.9968953311547</v>
      </c>
      <c r="G985" s="14">
        <f t="shared" si="200"/>
        <v>1256.9059746459479</v>
      </c>
      <c r="H985" s="13">
        <f>Arrivals!L985</f>
        <v>75</v>
      </c>
      <c r="I985" s="14">
        <f>H985*8/Settings!$B$28+Settings!$B$29</f>
        <v>6.02</v>
      </c>
      <c r="J985" s="14">
        <f t="shared" si="209"/>
        <v>1253.6140811459134</v>
      </c>
      <c r="K985" s="14">
        <f t="shared" si="201"/>
        <v>1256.9059746459479</v>
      </c>
      <c r="L985" s="14">
        <f>MOD(K985-Settings!$B$32,Settings!$B$33)</f>
        <v>536.90597464594794</v>
      </c>
      <c r="M985" s="14">
        <f>IF(L985&lt;Settings!$B$30,IF(Settings!$B$30-L985&gt;=I985,K985,K985+(Settings!$B$30-L985)+Settings!$B$31),K985+(Settings!$B$33-L985))</f>
        <v>1256.9059746459479</v>
      </c>
      <c r="N985" s="14">
        <f t="shared" si="202"/>
        <v>1262.9259746459479</v>
      </c>
      <c r="O985" s="14">
        <f t="shared" si="203"/>
        <v>13.929079314793171</v>
      </c>
      <c r="P985" s="14">
        <f t="shared" si="204"/>
        <v>0</v>
      </c>
      <c r="Q985" s="14">
        <f t="shared" si="205"/>
        <v>0</v>
      </c>
      <c r="R985" s="14">
        <f t="shared" si="206"/>
        <v>0</v>
      </c>
      <c r="S985" s="14">
        <f t="shared" si="207"/>
        <v>0</v>
      </c>
      <c r="T985" t="str">
        <f>IF(MOD(C985-Settings!$B$32,Settings!$B$33)&lt;Settings!$B$30,"Up","Down")</f>
        <v>Up</v>
      </c>
      <c r="U985" s="15">
        <f>IF(OR(I985&gt;Settings!$B$30,O985&gt;Settings!$B$37),0,1)</f>
        <v>1</v>
      </c>
      <c r="V985" s="15">
        <f>IF(AND(U985=1,O985&lt;=Settings!$B$36),1,0)</f>
        <v>1</v>
      </c>
    </row>
    <row r="986" spans="1:22" x14ac:dyDescent="0.25">
      <c r="A986">
        <v>9</v>
      </c>
      <c r="B986">
        <v>21</v>
      </c>
      <c r="C986" s="13">
        <f>Arrivals!F986</f>
        <v>1335.0945172351826</v>
      </c>
      <c r="D986" s="13">
        <f>Arrivals!J986</f>
        <v>5.5560760681995873</v>
      </c>
      <c r="E986" s="14">
        <f t="shared" si="208"/>
        <v>1256.9059746459479</v>
      </c>
      <c r="F986" s="14">
        <f t="shared" si="199"/>
        <v>1335.0945172351826</v>
      </c>
      <c r="G986" s="14">
        <f t="shared" si="200"/>
        <v>1340.6505933033823</v>
      </c>
      <c r="H986" s="13">
        <f>Arrivals!L986</f>
        <v>75</v>
      </c>
      <c r="I986" s="14">
        <f>H986*8/Settings!$B$28+Settings!$B$29</f>
        <v>6.02</v>
      </c>
      <c r="J986" s="14">
        <f t="shared" si="209"/>
        <v>1262.9259746459479</v>
      </c>
      <c r="K986" s="14">
        <f t="shared" si="201"/>
        <v>1340.6505933033823</v>
      </c>
      <c r="L986" s="14">
        <f>MOD(K986-Settings!$B$32,Settings!$B$33)</f>
        <v>620.65059330338227</v>
      </c>
      <c r="M986" s="14">
        <f>IF(L986&lt;Settings!$B$30,IF(Settings!$B$30-L986&gt;=I986,K986,K986+(Settings!$B$30-L986)+Settings!$B$31),K986+(Settings!$B$33-L986))</f>
        <v>1440</v>
      </c>
      <c r="N986" s="14">
        <f t="shared" si="202"/>
        <v>1446.02</v>
      </c>
      <c r="O986" s="14">
        <f t="shared" si="203"/>
        <v>110.92548276481739</v>
      </c>
      <c r="P986" s="14">
        <f t="shared" si="204"/>
        <v>0</v>
      </c>
      <c r="Q986" s="14">
        <f t="shared" si="205"/>
        <v>0</v>
      </c>
      <c r="R986" s="14">
        <f t="shared" si="206"/>
        <v>99.349406696617734</v>
      </c>
      <c r="S986" s="14">
        <f t="shared" si="207"/>
        <v>99.349406696617734</v>
      </c>
      <c r="T986" t="str">
        <f>IF(MOD(C986-Settings!$B$32,Settings!$B$33)&lt;Settings!$B$30,"Up","Down")</f>
        <v>Down</v>
      </c>
      <c r="U986" s="15">
        <f>IF(OR(I986&gt;Settings!$B$30,O986&gt;Settings!$B$37),0,1)</f>
        <v>1</v>
      </c>
      <c r="V986" s="15">
        <f>IF(AND(U986=1,O986&lt;=Settings!$B$36),1,0)</f>
        <v>1</v>
      </c>
    </row>
    <row r="987" spans="1:22" x14ac:dyDescent="0.25">
      <c r="A987">
        <v>9</v>
      </c>
      <c r="B987">
        <v>22</v>
      </c>
      <c r="C987" s="13">
        <f>Arrivals!F987</f>
        <v>1443.7344202405357</v>
      </c>
      <c r="D987" s="13">
        <f>Arrivals!J987</f>
        <v>24.03693446105104</v>
      </c>
      <c r="E987" s="14">
        <f t="shared" si="208"/>
        <v>1340.6505933033823</v>
      </c>
      <c r="F987" s="14">
        <f t="shared" si="199"/>
        <v>1443.7344202405357</v>
      </c>
      <c r="G987" s="14">
        <f t="shared" si="200"/>
        <v>1467.7713547015867</v>
      </c>
      <c r="H987" s="13">
        <f>Arrivals!L987</f>
        <v>75</v>
      </c>
      <c r="I987" s="14">
        <f>H987*8/Settings!$B$28+Settings!$B$29</f>
        <v>6.02</v>
      </c>
      <c r="J987" s="14">
        <f t="shared" si="209"/>
        <v>1446.02</v>
      </c>
      <c r="K987" s="14">
        <f t="shared" si="201"/>
        <v>1467.7713547015867</v>
      </c>
      <c r="L987" s="14">
        <f>MOD(K987-Settings!$B$32,Settings!$B$33)</f>
        <v>27.771354701586688</v>
      </c>
      <c r="M987" s="14">
        <f>IF(L987&lt;Settings!$B$30,IF(Settings!$B$30-L987&gt;=I987,K987,K987+(Settings!$B$30-L987)+Settings!$B$31),K987+(Settings!$B$33-L987))</f>
        <v>1467.7713547015867</v>
      </c>
      <c r="N987" s="14">
        <f t="shared" si="202"/>
        <v>1473.7913547015867</v>
      </c>
      <c r="O987" s="14">
        <f t="shared" si="203"/>
        <v>30.056934461051014</v>
      </c>
      <c r="P987" s="14">
        <f t="shared" si="204"/>
        <v>0</v>
      </c>
      <c r="Q987" s="14">
        <f t="shared" si="205"/>
        <v>0</v>
      </c>
      <c r="R987" s="14">
        <f t="shared" si="206"/>
        <v>0</v>
      </c>
      <c r="S987" s="14">
        <f t="shared" si="207"/>
        <v>0</v>
      </c>
      <c r="T987" t="str">
        <f>IF(MOD(C987-Settings!$B$32,Settings!$B$33)&lt;Settings!$B$30,"Up","Down")</f>
        <v>Up</v>
      </c>
      <c r="U987" s="15">
        <f>IF(OR(I987&gt;Settings!$B$30,O987&gt;Settings!$B$37),0,1)</f>
        <v>1</v>
      </c>
      <c r="V987" s="15">
        <f>IF(AND(U987=1,O987&lt;=Settings!$B$36),1,0)</f>
        <v>1</v>
      </c>
    </row>
    <row r="988" spans="1:22" x14ac:dyDescent="0.25">
      <c r="A988">
        <v>9</v>
      </c>
      <c r="B988">
        <v>23</v>
      </c>
      <c r="C988" s="13">
        <f>Arrivals!F988</f>
        <v>1464.5852895127509</v>
      </c>
      <c r="D988" s="13">
        <f>Arrivals!J988</f>
        <v>6.331545367189797</v>
      </c>
      <c r="E988" s="14">
        <f t="shared" si="208"/>
        <v>1467.7713547015867</v>
      </c>
      <c r="F988" s="14">
        <f t="shared" si="199"/>
        <v>1467.7713547015867</v>
      </c>
      <c r="G988" s="14">
        <f t="shared" si="200"/>
        <v>1474.1029000687765</v>
      </c>
      <c r="H988" s="13">
        <f>Arrivals!L988</f>
        <v>75</v>
      </c>
      <c r="I988" s="14">
        <f>H988*8/Settings!$B$28+Settings!$B$29</f>
        <v>6.02</v>
      </c>
      <c r="J988" s="14">
        <f t="shared" si="209"/>
        <v>1473.7913547015867</v>
      </c>
      <c r="K988" s="14">
        <f t="shared" si="201"/>
        <v>1474.1029000687765</v>
      </c>
      <c r="L988" s="14">
        <f>MOD(K988-Settings!$B$32,Settings!$B$33)</f>
        <v>34.102900068776535</v>
      </c>
      <c r="M988" s="14">
        <f>IF(L988&lt;Settings!$B$30,IF(Settings!$B$30-L988&gt;=I988,K988,K988+(Settings!$B$30-L988)+Settings!$B$31),K988+(Settings!$B$33-L988))</f>
        <v>1474.1029000687765</v>
      </c>
      <c r="N988" s="14">
        <f t="shared" si="202"/>
        <v>1480.1229000687765</v>
      </c>
      <c r="O988" s="14">
        <f t="shared" si="203"/>
        <v>15.537610556025584</v>
      </c>
      <c r="P988" s="14">
        <f t="shared" si="204"/>
        <v>3.1860651888357552</v>
      </c>
      <c r="Q988" s="14">
        <f t="shared" si="205"/>
        <v>0</v>
      </c>
      <c r="R988" s="14">
        <f t="shared" si="206"/>
        <v>0</v>
      </c>
      <c r="S988" s="14">
        <f t="shared" si="207"/>
        <v>3.1860651888357552</v>
      </c>
      <c r="T988" t="str">
        <f>IF(MOD(C988-Settings!$B$32,Settings!$B$33)&lt;Settings!$B$30,"Up","Down")</f>
        <v>Up</v>
      </c>
      <c r="U988" s="15">
        <f>IF(OR(I988&gt;Settings!$B$30,O988&gt;Settings!$B$37),0,1)</f>
        <v>1</v>
      </c>
      <c r="V988" s="15">
        <f>IF(AND(U988=1,O988&lt;=Settings!$B$36),1,0)</f>
        <v>1</v>
      </c>
    </row>
    <row r="989" spans="1:22" x14ac:dyDescent="0.25">
      <c r="A989">
        <v>9</v>
      </c>
      <c r="B989">
        <v>24</v>
      </c>
      <c r="C989" s="13">
        <f>Arrivals!F989</f>
        <v>1571.9781760105916</v>
      </c>
      <c r="D989" s="13">
        <f>Arrivals!J989</f>
        <v>21.314224971223872</v>
      </c>
      <c r="E989" s="14">
        <f t="shared" si="208"/>
        <v>1474.1029000687765</v>
      </c>
      <c r="F989" s="14">
        <f t="shared" si="199"/>
        <v>1571.9781760105916</v>
      </c>
      <c r="G989" s="14">
        <f t="shared" si="200"/>
        <v>1593.2924009818155</v>
      </c>
      <c r="H989" s="13">
        <f>Arrivals!L989</f>
        <v>75</v>
      </c>
      <c r="I989" s="14">
        <f>H989*8/Settings!$B$28+Settings!$B$29</f>
        <v>6.02</v>
      </c>
      <c r="J989" s="14">
        <f t="shared" si="209"/>
        <v>1480.1229000687765</v>
      </c>
      <c r="K989" s="14">
        <f t="shared" si="201"/>
        <v>1593.2924009818155</v>
      </c>
      <c r="L989" s="14">
        <f>MOD(K989-Settings!$B$32,Settings!$B$33)</f>
        <v>153.29240098181549</v>
      </c>
      <c r="M989" s="14">
        <f>IF(L989&lt;Settings!$B$30,IF(Settings!$B$30-L989&gt;=I989,K989,K989+(Settings!$B$30-L989)+Settings!$B$31),K989+(Settings!$B$33-L989))</f>
        <v>1593.2924009818155</v>
      </c>
      <c r="N989" s="14">
        <f t="shared" si="202"/>
        <v>1599.3124009818155</v>
      </c>
      <c r="O989" s="14">
        <f t="shared" si="203"/>
        <v>27.334224971223875</v>
      </c>
      <c r="P989" s="14">
        <f t="shared" si="204"/>
        <v>0</v>
      </c>
      <c r="Q989" s="14">
        <f t="shared" si="205"/>
        <v>0</v>
      </c>
      <c r="R989" s="14">
        <f t="shared" si="206"/>
        <v>0</v>
      </c>
      <c r="S989" s="14">
        <f t="shared" si="207"/>
        <v>0</v>
      </c>
      <c r="T989" t="str">
        <f>IF(MOD(C989-Settings!$B$32,Settings!$B$33)&lt;Settings!$B$30,"Up","Down")</f>
        <v>Up</v>
      </c>
      <c r="U989" s="15">
        <f>IF(OR(I989&gt;Settings!$B$30,O989&gt;Settings!$B$37),0,1)</f>
        <v>1</v>
      </c>
      <c r="V989" s="15">
        <f>IF(AND(U989=1,O989&lt;=Settings!$B$36),1,0)</f>
        <v>1</v>
      </c>
    </row>
    <row r="990" spans="1:22" x14ac:dyDescent="0.25">
      <c r="A990">
        <v>9</v>
      </c>
      <c r="B990">
        <v>25</v>
      </c>
      <c r="C990" s="13">
        <f>Arrivals!F990</f>
        <v>1622.2993718798134</v>
      </c>
      <c r="D990" s="13">
        <f>Arrivals!J990</f>
        <v>24.148224922108284</v>
      </c>
      <c r="E990" s="14">
        <f t="shared" si="208"/>
        <v>1593.2924009818155</v>
      </c>
      <c r="F990" s="14">
        <f t="shared" si="199"/>
        <v>1622.2993718798134</v>
      </c>
      <c r="G990" s="14">
        <f t="shared" si="200"/>
        <v>1646.4475968019217</v>
      </c>
      <c r="H990" s="13">
        <f>Arrivals!L990</f>
        <v>75</v>
      </c>
      <c r="I990" s="14">
        <f>H990*8/Settings!$B$28+Settings!$B$29</f>
        <v>6.02</v>
      </c>
      <c r="J990" s="14">
        <f t="shared" si="209"/>
        <v>1599.3124009818155</v>
      </c>
      <c r="K990" s="14">
        <f t="shared" si="201"/>
        <v>1646.4475968019217</v>
      </c>
      <c r="L990" s="14">
        <f>MOD(K990-Settings!$B$32,Settings!$B$33)</f>
        <v>206.44759680192169</v>
      </c>
      <c r="M990" s="14">
        <f>IF(L990&lt;Settings!$B$30,IF(Settings!$B$30-L990&gt;=I990,K990,K990+(Settings!$B$30-L990)+Settings!$B$31),K990+(Settings!$B$33-L990))</f>
        <v>1646.4475968019217</v>
      </c>
      <c r="N990" s="14">
        <f t="shared" si="202"/>
        <v>1652.4675968019217</v>
      </c>
      <c r="O990" s="14">
        <f t="shared" si="203"/>
        <v>30.168224922108266</v>
      </c>
      <c r="P990" s="14">
        <f t="shared" si="204"/>
        <v>0</v>
      </c>
      <c r="Q990" s="14">
        <f t="shared" si="205"/>
        <v>0</v>
      </c>
      <c r="R990" s="14">
        <f t="shared" si="206"/>
        <v>0</v>
      </c>
      <c r="S990" s="14">
        <f t="shared" si="207"/>
        <v>0</v>
      </c>
      <c r="T990" t="str">
        <f>IF(MOD(C990-Settings!$B$32,Settings!$B$33)&lt;Settings!$B$30,"Up","Down")</f>
        <v>Up</v>
      </c>
      <c r="U990" s="15">
        <f>IF(OR(I990&gt;Settings!$B$30,O990&gt;Settings!$B$37),0,1)</f>
        <v>1</v>
      </c>
      <c r="V990" s="15">
        <f>IF(AND(U990=1,O990&lt;=Settings!$B$36),1,0)</f>
        <v>1</v>
      </c>
    </row>
    <row r="991" spans="1:22" x14ac:dyDescent="0.25">
      <c r="A991">
        <v>9</v>
      </c>
      <c r="B991">
        <v>26</v>
      </c>
      <c r="C991" s="13">
        <f>Arrivals!F991</f>
        <v>1695.5954939230676</v>
      </c>
      <c r="D991" s="13">
        <f>Arrivals!J991</f>
        <v>5.0385624890206868</v>
      </c>
      <c r="E991" s="14">
        <f t="shared" si="208"/>
        <v>1646.4475968019217</v>
      </c>
      <c r="F991" s="14">
        <f t="shared" si="199"/>
        <v>1695.5954939230676</v>
      </c>
      <c r="G991" s="14">
        <f t="shared" si="200"/>
        <v>1700.6340564120883</v>
      </c>
      <c r="H991" s="13">
        <f>Arrivals!L991</f>
        <v>75</v>
      </c>
      <c r="I991" s="14">
        <f>H991*8/Settings!$B$28+Settings!$B$29</f>
        <v>6.02</v>
      </c>
      <c r="J991" s="14">
        <f t="shared" si="209"/>
        <v>1652.4675968019217</v>
      </c>
      <c r="K991" s="14">
        <f t="shared" si="201"/>
        <v>1700.6340564120883</v>
      </c>
      <c r="L991" s="14">
        <f>MOD(K991-Settings!$B$32,Settings!$B$33)</f>
        <v>260.63405641208828</v>
      </c>
      <c r="M991" s="14">
        <f>IF(L991&lt;Settings!$B$30,IF(Settings!$B$30-L991&gt;=I991,K991,K991+(Settings!$B$30-L991)+Settings!$B$31),K991+(Settings!$B$33-L991))</f>
        <v>1700.6340564120883</v>
      </c>
      <c r="N991" s="14">
        <f t="shared" si="202"/>
        <v>1706.6540564120883</v>
      </c>
      <c r="O991" s="14">
        <f t="shared" si="203"/>
        <v>11.058562489020687</v>
      </c>
      <c r="P991" s="14">
        <f t="shared" si="204"/>
        <v>0</v>
      </c>
      <c r="Q991" s="14">
        <f t="shared" si="205"/>
        <v>0</v>
      </c>
      <c r="R991" s="14">
        <f t="shared" si="206"/>
        <v>0</v>
      </c>
      <c r="S991" s="14">
        <f t="shared" si="207"/>
        <v>0</v>
      </c>
      <c r="T991" t="str">
        <f>IF(MOD(C991-Settings!$B$32,Settings!$B$33)&lt;Settings!$B$30,"Up","Down")</f>
        <v>Up</v>
      </c>
      <c r="U991" s="15">
        <f>IF(OR(I991&gt;Settings!$B$30,O991&gt;Settings!$B$37),0,1)</f>
        <v>1</v>
      </c>
      <c r="V991" s="15">
        <f>IF(AND(U991=1,O991&lt;=Settings!$B$36),1,0)</f>
        <v>1</v>
      </c>
    </row>
    <row r="992" spans="1:22" x14ac:dyDescent="0.25">
      <c r="A992">
        <v>9</v>
      </c>
      <c r="B992">
        <v>27</v>
      </c>
      <c r="C992" s="13">
        <f>Arrivals!F992</f>
        <v>1696.1625721081275</v>
      </c>
      <c r="D992" s="13">
        <f>Arrivals!J992</f>
        <v>14.098885623221765</v>
      </c>
      <c r="E992" s="14">
        <f t="shared" si="208"/>
        <v>1700.6340564120883</v>
      </c>
      <c r="F992" s="14">
        <f t="shared" si="199"/>
        <v>1700.6340564120883</v>
      </c>
      <c r="G992" s="14">
        <f t="shared" si="200"/>
        <v>1714.7329420353101</v>
      </c>
      <c r="H992" s="13">
        <f>Arrivals!L992</f>
        <v>75</v>
      </c>
      <c r="I992" s="14">
        <f>H992*8/Settings!$B$28+Settings!$B$29</f>
        <v>6.02</v>
      </c>
      <c r="J992" s="14">
        <f t="shared" si="209"/>
        <v>1706.6540564120883</v>
      </c>
      <c r="K992" s="14">
        <f t="shared" si="201"/>
        <v>1714.7329420353101</v>
      </c>
      <c r="L992" s="14">
        <f>MOD(K992-Settings!$B$32,Settings!$B$33)</f>
        <v>274.73294203531009</v>
      </c>
      <c r="M992" s="14">
        <f>IF(L992&lt;Settings!$B$30,IF(Settings!$B$30-L992&gt;=I992,K992,K992+(Settings!$B$30-L992)+Settings!$B$31),K992+(Settings!$B$33-L992))</f>
        <v>1714.7329420353101</v>
      </c>
      <c r="N992" s="14">
        <f t="shared" si="202"/>
        <v>1720.7529420353101</v>
      </c>
      <c r="O992" s="14">
        <f t="shared" si="203"/>
        <v>24.590369927182564</v>
      </c>
      <c r="P992" s="14">
        <f t="shared" si="204"/>
        <v>4.4714843039607786</v>
      </c>
      <c r="Q992" s="14">
        <f t="shared" si="205"/>
        <v>0</v>
      </c>
      <c r="R992" s="14">
        <f t="shared" si="206"/>
        <v>0</v>
      </c>
      <c r="S992" s="14">
        <f t="shared" si="207"/>
        <v>4.4714843039607786</v>
      </c>
      <c r="T992" t="str">
        <f>IF(MOD(C992-Settings!$B$32,Settings!$B$33)&lt;Settings!$B$30,"Up","Down")</f>
        <v>Up</v>
      </c>
      <c r="U992" s="15">
        <f>IF(OR(I992&gt;Settings!$B$30,O992&gt;Settings!$B$37),0,1)</f>
        <v>1</v>
      </c>
      <c r="V992" s="15">
        <f>IF(AND(U992=1,O992&lt;=Settings!$B$36),1,0)</f>
        <v>1</v>
      </c>
    </row>
    <row r="993" spans="1:22" x14ac:dyDescent="0.25">
      <c r="A993">
        <v>9</v>
      </c>
      <c r="B993">
        <v>28</v>
      </c>
      <c r="C993" s="13">
        <f>Arrivals!F993</f>
        <v>1702.4675207633925</v>
      </c>
      <c r="D993" s="13">
        <f>Arrivals!J993</f>
        <v>2.638610538173368</v>
      </c>
      <c r="E993" s="14">
        <f t="shared" si="208"/>
        <v>1714.7329420353101</v>
      </c>
      <c r="F993" s="14">
        <f t="shared" si="199"/>
        <v>1714.7329420353101</v>
      </c>
      <c r="G993" s="14">
        <f t="shared" si="200"/>
        <v>1717.3715525734835</v>
      </c>
      <c r="H993" s="13">
        <f>Arrivals!L993</f>
        <v>75</v>
      </c>
      <c r="I993" s="14">
        <f>H993*8/Settings!$B$28+Settings!$B$29</f>
        <v>6.02</v>
      </c>
      <c r="J993" s="14">
        <f t="shared" si="209"/>
        <v>1720.7529420353101</v>
      </c>
      <c r="K993" s="14">
        <f t="shared" si="201"/>
        <v>1720.7529420353101</v>
      </c>
      <c r="L993" s="14">
        <f>MOD(K993-Settings!$B$32,Settings!$B$33)</f>
        <v>280.75294203531007</v>
      </c>
      <c r="M993" s="14">
        <f>IF(L993&lt;Settings!$B$30,IF(Settings!$B$30-L993&gt;=I993,K993,K993+(Settings!$B$30-L993)+Settings!$B$31),K993+(Settings!$B$33-L993))</f>
        <v>1720.7529420353101</v>
      </c>
      <c r="N993" s="14">
        <f t="shared" si="202"/>
        <v>1726.7729420353101</v>
      </c>
      <c r="O993" s="14">
        <f t="shared" si="203"/>
        <v>24.305421271917567</v>
      </c>
      <c r="P993" s="14">
        <f t="shared" si="204"/>
        <v>12.265421271917603</v>
      </c>
      <c r="Q993" s="14">
        <f t="shared" si="205"/>
        <v>3.3813894618265294</v>
      </c>
      <c r="R993" s="14">
        <f t="shared" si="206"/>
        <v>0</v>
      </c>
      <c r="S993" s="14">
        <f t="shared" si="207"/>
        <v>15.646810733744132</v>
      </c>
      <c r="T993" t="str">
        <f>IF(MOD(C993-Settings!$B$32,Settings!$B$33)&lt;Settings!$B$30,"Up","Down")</f>
        <v>Up</v>
      </c>
      <c r="U993" s="15">
        <f>IF(OR(I993&gt;Settings!$B$30,O993&gt;Settings!$B$37),0,1)</f>
        <v>1</v>
      </c>
      <c r="V993" s="15">
        <f>IF(AND(U993=1,O993&lt;=Settings!$B$36),1,0)</f>
        <v>1</v>
      </c>
    </row>
    <row r="994" spans="1:22" x14ac:dyDescent="0.25">
      <c r="A994">
        <v>9</v>
      </c>
      <c r="B994">
        <v>29</v>
      </c>
      <c r="C994" s="13">
        <f>Arrivals!F994</f>
        <v>1743.3083949190393</v>
      </c>
      <c r="D994" s="13">
        <f>Arrivals!J994</f>
        <v>8.431701480742765</v>
      </c>
      <c r="E994" s="14">
        <f t="shared" si="208"/>
        <v>1717.3715525734835</v>
      </c>
      <c r="F994" s="14">
        <f t="shared" si="199"/>
        <v>1743.3083949190393</v>
      </c>
      <c r="G994" s="14">
        <f t="shared" si="200"/>
        <v>1751.740096399782</v>
      </c>
      <c r="H994" s="13">
        <f>Arrivals!L994</f>
        <v>75</v>
      </c>
      <c r="I994" s="14">
        <f>H994*8/Settings!$B$28+Settings!$B$29</f>
        <v>6.02</v>
      </c>
      <c r="J994" s="14">
        <f t="shared" si="209"/>
        <v>1726.7729420353101</v>
      </c>
      <c r="K994" s="14">
        <f t="shared" si="201"/>
        <v>1751.740096399782</v>
      </c>
      <c r="L994" s="14">
        <f>MOD(K994-Settings!$B$32,Settings!$B$33)</f>
        <v>311.74009639978203</v>
      </c>
      <c r="M994" s="14">
        <f>IF(L994&lt;Settings!$B$30,IF(Settings!$B$30-L994&gt;=I994,K994,K994+(Settings!$B$30-L994)+Settings!$B$31),K994+(Settings!$B$33-L994))</f>
        <v>1751.740096399782</v>
      </c>
      <c r="N994" s="14">
        <f t="shared" si="202"/>
        <v>1757.760096399782</v>
      </c>
      <c r="O994" s="14">
        <f t="shared" si="203"/>
        <v>14.451701480742713</v>
      </c>
      <c r="P994" s="14">
        <f t="shared" si="204"/>
        <v>0</v>
      </c>
      <c r="Q994" s="14">
        <f t="shared" si="205"/>
        <v>0</v>
      </c>
      <c r="R994" s="14">
        <f t="shared" si="206"/>
        <v>0</v>
      </c>
      <c r="S994" s="14">
        <f t="shared" si="207"/>
        <v>0</v>
      </c>
      <c r="T994" t="str">
        <f>IF(MOD(C994-Settings!$B$32,Settings!$B$33)&lt;Settings!$B$30,"Up","Down")</f>
        <v>Up</v>
      </c>
      <c r="U994" s="15">
        <f>IF(OR(I994&gt;Settings!$B$30,O994&gt;Settings!$B$37),0,1)</f>
        <v>1</v>
      </c>
      <c r="V994" s="15">
        <f>IF(AND(U994=1,O994&lt;=Settings!$B$36),1,0)</f>
        <v>1</v>
      </c>
    </row>
    <row r="995" spans="1:22" x14ac:dyDescent="0.25">
      <c r="A995">
        <v>9</v>
      </c>
      <c r="B995">
        <v>30</v>
      </c>
      <c r="C995" s="13">
        <f>Arrivals!F995</f>
        <v>1748.7538925143326</v>
      </c>
      <c r="D995" s="13">
        <f>Arrivals!J995</f>
        <v>28.944671617568854</v>
      </c>
      <c r="E995" s="14">
        <f t="shared" si="208"/>
        <v>1751.740096399782</v>
      </c>
      <c r="F995" s="14">
        <f t="shared" si="199"/>
        <v>1751.740096399782</v>
      </c>
      <c r="G995" s="14">
        <f t="shared" si="200"/>
        <v>1780.684768017351</v>
      </c>
      <c r="H995" s="13">
        <f>Arrivals!L995</f>
        <v>75</v>
      </c>
      <c r="I995" s="14">
        <f>H995*8/Settings!$B$28+Settings!$B$29</f>
        <v>6.02</v>
      </c>
      <c r="J995" s="14">
        <f t="shared" si="209"/>
        <v>1757.760096399782</v>
      </c>
      <c r="K995" s="14">
        <f t="shared" si="201"/>
        <v>1780.684768017351</v>
      </c>
      <c r="L995" s="14">
        <f>MOD(K995-Settings!$B$32,Settings!$B$33)</f>
        <v>340.68476801735096</v>
      </c>
      <c r="M995" s="14">
        <f>IF(L995&lt;Settings!$B$30,IF(Settings!$B$30-L995&gt;=I995,K995,K995+(Settings!$B$30-L995)+Settings!$B$31),K995+(Settings!$B$33-L995))</f>
        <v>1780.684768017351</v>
      </c>
      <c r="N995" s="14">
        <f t="shared" si="202"/>
        <v>1786.7047680173509</v>
      </c>
      <c r="O995" s="14">
        <f t="shared" si="203"/>
        <v>37.950875503018324</v>
      </c>
      <c r="P995" s="14">
        <f t="shared" si="204"/>
        <v>2.9862038854494131</v>
      </c>
      <c r="Q995" s="14">
        <f t="shared" si="205"/>
        <v>0</v>
      </c>
      <c r="R995" s="14">
        <f t="shared" si="206"/>
        <v>0</v>
      </c>
      <c r="S995" s="14">
        <f t="shared" si="207"/>
        <v>2.9862038854494131</v>
      </c>
      <c r="T995" t="str">
        <f>IF(MOD(C995-Settings!$B$32,Settings!$B$33)&lt;Settings!$B$30,"Up","Down")</f>
        <v>Up</v>
      </c>
      <c r="U995" s="15">
        <f>IF(OR(I995&gt;Settings!$B$30,O995&gt;Settings!$B$37),0,1)</f>
        <v>1</v>
      </c>
      <c r="V995" s="15">
        <f>IF(AND(U995=1,O995&lt;=Settings!$B$36),1,0)</f>
        <v>1</v>
      </c>
    </row>
    <row r="996" spans="1:22" x14ac:dyDescent="0.25">
      <c r="A996">
        <v>9</v>
      </c>
      <c r="B996">
        <v>31</v>
      </c>
      <c r="C996" s="13">
        <f>Arrivals!F996</f>
        <v>1762.2831601971664</v>
      </c>
      <c r="D996" s="13">
        <f>Arrivals!J996</f>
        <v>10.259315922910996</v>
      </c>
      <c r="E996" s="14">
        <f t="shared" si="208"/>
        <v>1780.684768017351</v>
      </c>
      <c r="F996" s="14">
        <f t="shared" si="199"/>
        <v>1780.684768017351</v>
      </c>
      <c r="G996" s="14">
        <f t="shared" si="200"/>
        <v>1790.9440839402619</v>
      </c>
      <c r="H996" s="13">
        <f>Arrivals!L996</f>
        <v>75</v>
      </c>
      <c r="I996" s="14">
        <f>H996*8/Settings!$B$28+Settings!$B$29</f>
        <v>6.02</v>
      </c>
      <c r="J996" s="14">
        <f t="shared" si="209"/>
        <v>1786.7047680173509</v>
      </c>
      <c r="K996" s="14">
        <f t="shared" si="201"/>
        <v>1790.9440839402619</v>
      </c>
      <c r="L996" s="14">
        <f>MOD(K996-Settings!$B$32,Settings!$B$33)</f>
        <v>350.94408394026186</v>
      </c>
      <c r="M996" s="14">
        <f>IF(L996&lt;Settings!$B$30,IF(Settings!$B$30-L996&gt;=I996,K996,K996+(Settings!$B$30-L996)+Settings!$B$31),K996+(Settings!$B$33-L996))</f>
        <v>1790.9440839402619</v>
      </c>
      <c r="N996" s="14">
        <f t="shared" si="202"/>
        <v>1796.9640839402618</v>
      </c>
      <c r="O996" s="14">
        <f t="shared" si="203"/>
        <v>34.680923743095491</v>
      </c>
      <c r="P996" s="14">
        <f t="shared" si="204"/>
        <v>18.401607820184608</v>
      </c>
      <c r="Q996" s="14">
        <f t="shared" si="205"/>
        <v>0</v>
      </c>
      <c r="R996" s="14">
        <f t="shared" si="206"/>
        <v>0</v>
      </c>
      <c r="S996" s="14">
        <f t="shared" si="207"/>
        <v>18.401607820184608</v>
      </c>
      <c r="T996" t="str">
        <f>IF(MOD(C996-Settings!$B$32,Settings!$B$33)&lt;Settings!$B$30,"Up","Down")</f>
        <v>Up</v>
      </c>
      <c r="U996" s="15">
        <f>IF(OR(I996&gt;Settings!$B$30,O996&gt;Settings!$B$37),0,1)</f>
        <v>1</v>
      </c>
      <c r="V996" s="15">
        <f>IF(AND(U996=1,O996&lt;=Settings!$B$36),1,0)</f>
        <v>1</v>
      </c>
    </row>
    <row r="997" spans="1:22" x14ac:dyDescent="0.25">
      <c r="A997">
        <v>9</v>
      </c>
      <c r="B997">
        <v>32</v>
      </c>
      <c r="C997" s="13">
        <f>Arrivals!F997</f>
        <v>1890.9375377919607</v>
      </c>
      <c r="D997" s="13">
        <f>Arrivals!J997</f>
        <v>23.417146614894381</v>
      </c>
      <c r="E997" s="14">
        <f t="shared" si="208"/>
        <v>1790.9440839402619</v>
      </c>
      <c r="F997" s="14">
        <f t="shared" si="199"/>
        <v>1890.9375377919607</v>
      </c>
      <c r="G997" s="14">
        <f t="shared" si="200"/>
        <v>1914.3546844068551</v>
      </c>
      <c r="H997" s="13">
        <f>Arrivals!L997</f>
        <v>75</v>
      </c>
      <c r="I997" s="14">
        <f>H997*8/Settings!$B$28+Settings!$B$29</f>
        <v>6.02</v>
      </c>
      <c r="J997" s="14">
        <f t="shared" si="209"/>
        <v>1796.9640839402618</v>
      </c>
      <c r="K997" s="14">
        <f t="shared" si="201"/>
        <v>1914.3546844068551</v>
      </c>
      <c r="L997" s="14">
        <f>MOD(K997-Settings!$B$32,Settings!$B$33)</f>
        <v>474.35468440685509</v>
      </c>
      <c r="M997" s="14">
        <f>IF(L997&lt;Settings!$B$30,IF(Settings!$B$30-L997&gt;=I997,K997,K997+(Settings!$B$30-L997)+Settings!$B$31),K997+(Settings!$B$33-L997))</f>
        <v>1914.3546844068551</v>
      </c>
      <c r="N997" s="14">
        <f t="shared" si="202"/>
        <v>1920.3746844068551</v>
      </c>
      <c r="O997" s="14">
        <f t="shared" si="203"/>
        <v>29.437146614894345</v>
      </c>
      <c r="P997" s="14">
        <f t="shared" si="204"/>
        <v>0</v>
      </c>
      <c r="Q997" s="14">
        <f t="shared" si="205"/>
        <v>0</v>
      </c>
      <c r="R997" s="14">
        <f t="shared" si="206"/>
        <v>0</v>
      </c>
      <c r="S997" s="14">
        <f t="shared" si="207"/>
        <v>0</v>
      </c>
      <c r="T997" t="str">
        <f>IF(MOD(C997-Settings!$B$32,Settings!$B$33)&lt;Settings!$B$30,"Up","Down")</f>
        <v>Up</v>
      </c>
      <c r="U997" s="15">
        <f>IF(OR(I997&gt;Settings!$B$30,O997&gt;Settings!$B$37),0,1)</f>
        <v>1</v>
      </c>
      <c r="V997" s="15">
        <f>IF(AND(U997=1,O997&lt;=Settings!$B$36),1,0)</f>
        <v>1</v>
      </c>
    </row>
    <row r="998" spans="1:22" x14ac:dyDescent="0.25">
      <c r="A998">
        <v>9</v>
      </c>
      <c r="B998">
        <v>33</v>
      </c>
      <c r="C998" s="13">
        <f>Arrivals!F998</f>
        <v>2060.5985008183893</v>
      </c>
      <c r="D998" s="13">
        <f>Arrivals!J998</f>
        <v>2.8894015511671505</v>
      </c>
      <c r="E998" s="14">
        <f t="shared" si="208"/>
        <v>1914.3546844068551</v>
      </c>
      <c r="F998" s="14">
        <f t="shared" si="199"/>
        <v>2060.5985008183893</v>
      </c>
      <c r="G998" s="14">
        <f t="shared" si="200"/>
        <v>2063.4879023695567</v>
      </c>
      <c r="H998" s="13">
        <f>Arrivals!L998</f>
        <v>75</v>
      </c>
      <c r="I998" s="14">
        <f>H998*8/Settings!$B$28+Settings!$B$29</f>
        <v>6.02</v>
      </c>
      <c r="J998" s="14">
        <f t="shared" si="209"/>
        <v>1920.3746844068551</v>
      </c>
      <c r="K998" s="14">
        <f t="shared" si="201"/>
        <v>2063.4879023695567</v>
      </c>
      <c r="L998" s="14">
        <f>MOD(K998-Settings!$B$32,Settings!$B$33)</f>
        <v>623.48790236955665</v>
      </c>
      <c r="M998" s="14">
        <f>IF(L998&lt;Settings!$B$30,IF(Settings!$B$30-L998&gt;=I998,K998,K998+(Settings!$B$30-L998)+Settings!$B$31),K998+(Settings!$B$33-L998))</f>
        <v>2160</v>
      </c>
      <c r="N998" s="14">
        <f t="shared" si="202"/>
        <v>2166.02</v>
      </c>
      <c r="O998" s="14">
        <f t="shared" si="203"/>
        <v>105.42149918161067</v>
      </c>
      <c r="P998" s="14">
        <f t="shared" si="204"/>
        <v>0</v>
      </c>
      <c r="Q998" s="14">
        <f t="shared" si="205"/>
        <v>0</v>
      </c>
      <c r="R998" s="14">
        <f t="shared" si="206"/>
        <v>96.51209763044335</v>
      </c>
      <c r="S998" s="14">
        <f t="shared" si="207"/>
        <v>96.51209763044335</v>
      </c>
      <c r="T998" t="str">
        <f>IF(MOD(C998-Settings!$B$32,Settings!$B$33)&lt;Settings!$B$30,"Up","Down")</f>
        <v>Down</v>
      </c>
      <c r="U998" s="15">
        <f>IF(OR(I998&gt;Settings!$B$30,O998&gt;Settings!$B$37),0,1)</f>
        <v>1</v>
      </c>
      <c r="V998" s="15">
        <f>IF(AND(U998=1,O998&lt;=Settings!$B$36),1,0)</f>
        <v>1</v>
      </c>
    </row>
    <row r="999" spans="1:22" x14ac:dyDescent="0.25">
      <c r="A999">
        <v>9</v>
      </c>
      <c r="B999">
        <v>34</v>
      </c>
      <c r="C999" s="13">
        <f>Arrivals!F999</f>
        <v>2182.9909434007059</v>
      </c>
      <c r="D999" s="13">
        <f>Arrivals!J999</f>
        <v>8.3064319404547131</v>
      </c>
      <c r="E999" s="14">
        <f t="shared" ref="E999:E1030" si="210">G998</f>
        <v>2063.4879023695567</v>
      </c>
      <c r="F999" s="14">
        <f t="shared" si="199"/>
        <v>2182.9909434007059</v>
      </c>
      <c r="G999" s="14">
        <f t="shared" si="200"/>
        <v>2191.2973753411607</v>
      </c>
      <c r="H999" s="13">
        <f>Arrivals!L999</f>
        <v>75</v>
      </c>
      <c r="I999" s="14">
        <f>H999*8/Settings!$B$28+Settings!$B$29</f>
        <v>6.02</v>
      </c>
      <c r="J999" s="14">
        <f t="shared" ref="J999:J1030" si="211">N998</f>
        <v>2166.02</v>
      </c>
      <c r="K999" s="14">
        <f t="shared" si="201"/>
        <v>2191.2973753411607</v>
      </c>
      <c r="L999" s="14">
        <f>MOD(K999-Settings!$B$32,Settings!$B$33)</f>
        <v>31.297375341160659</v>
      </c>
      <c r="M999" s="14">
        <f>IF(L999&lt;Settings!$B$30,IF(Settings!$B$30-L999&gt;=I999,K999,K999+(Settings!$B$30-L999)+Settings!$B$31),K999+(Settings!$B$33-L999))</f>
        <v>2191.2973753411607</v>
      </c>
      <c r="N999" s="14">
        <f t="shared" si="202"/>
        <v>2197.3173753411606</v>
      </c>
      <c r="O999" s="14">
        <f t="shared" si="203"/>
        <v>14.326431940454768</v>
      </c>
      <c r="P999" s="14">
        <f t="shared" si="204"/>
        <v>0</v>
      </c>
      <c r="Q999" s="14">
        <f t="shared" si="205"/>
        <v>0</v>
      </c>
      <c r="R999" s="14">
        <f t="shared" si="206"/>
        <v>0</v>
      </c>
      <c r="S999" s="14">
        <f t="shared" si="207"/>
        <v>0</v>
      </c>
      <c r="T999" t="str">
        <f>IF(MOD(C999-Settings!$B$32,Settings!$B$33)&lt;Settings!$B$30,"Up","Down")</f>
        <v>Up</v>
      </c>
      <c r="U999" s="15">
        <f>IF(OR(I999&gt;Settings!$B$30,O999&gt;Settings!$B$37),0,1)</f>
        <v>1</v>
      </c>
      <c r="V999" s="15">
        <f>IF(AND(U999=1,O999&lt;=Settings!$B$36),1,0)</f>
        <v>1</v>
      </c>
    </row>
    <row r="1000" spans="1:22" x14ac:dyDescent="0.25">
      <c r="A1000">
        <v>9</v>
      </c>
      <c r="B1000">
        <v>35</v>
      </c>
      <c r="C1000" s="13">
        <f>Arrivals!F1000</f>
        <v>2207.2145578758718</v>
      </c>
      <c r="D1000" s="13">
        <f>Arrivals!J1000</f>
        <v>9.8241485347917017</v>
      </c>
      <c r="E1000" s="14">
        <f t="shared" si="210"/>
        <v>2191.2973753411607</v>
      </c>
      <c r="F1000" s="14">
        <f t="shared" si="199"/>
        <v>2207.2145578758718</v>
      </c>
      <c r="G1000" s="14">
        <f t="shared" si="200"/>
        <v>2217.0387064106635</v>
      </c>
      <c r="H1000" s="13">
        <f>Arrivals!L1000</f>
        <v>75</v>
      </c>
      <c r="I1000" s="14">
        <f>H1000*8/Settings!$B$28+Settings!$B$29</f>
        <v>6.02</v>
      </c>
      <c r="J1000" s="14">
        <f t="shared" si="211"/>
        <v>2197.3173753411606</v>
      </c>
      <c r="K1000" s="14">
        <f t="shared" si="201"/>
        <v>2217.0387064106635</v>
      </c>
      <c r="L1000" s="14">
        <f>MOD(K1000-Settings!$B$32,Settings!$B$33)</f>
        <v>57.038706410663508</v>
      </c>
      <c r="M1000" s="14">
        <f>IF(L1000&lt;Settings!$B$30,IF(Settings!$B$30-L1000&gt;=I1000,K1000,K1000+(Settings!$B$30-L1000)+Settings!$B$31),K1000+(Settings!$B$33-L1000))</f>
        <v>2217.0387064106635</v>
      </c>
      <c r="N1000" s="14">
        <f t="shared" si="202"/>
        <v>2223.0587064106635</v>
      </c>
      <c r="O1000" s="14">
        <f t="shared" si="203"/>
        <v>15.844148534791657</v>
      </c>
      <c r="P1000" s="14">
        <f t="shared" si="204"/>
        <v>0</v>
      </c>
      <c r="Q1000" s="14">
        <f t="shared" si="205"/>
        <v>0</v>
      </c>
      <c r="R1000" s="14">
        <f t="shared" si="206"/>
        <v>0</v>
      </c>
      <c r="S1000" s="14">
        <f t="shared" si="207"/>
        <v>0</v>
      </c>
      <c r="T1000" t="str">
        <f>IF(MOD(C1000-Settings!$B$32,Settings!$B$33)&lt;Settings!$B$30,"Up","Down")</f>
        <v>Up</v>
      </c>
      <c r="U1000" s="15">
        <f>IF(OR(I1000&gt;Settings!$B$30,O1000&gt;Settings!$B$37),0,1)</f>
        <v>1</v>
      </c>
      <c r="V1000" s="15">
        <f>IF(AND(U1000=1,O1000&lt;=Settings!$B$36),1,0)</f>
        <v>1</v>
      </c>
    </row>
    <row r="1001" spans="1:22" x14ac:dyDescent="0.25">
      <c r="A1001">
        <v>9</v>
      </c>
      <c r="B1001">
        <v>36</v>
      </c>
      <c r="C1001" s="13">
        <f>Arrivals!F1001</f>
        <v>2317.3358965855828</v>
      </c>
      <c r="D1001" s="13">
        <f>Arrivals!J1001</f>
        <v>25.500018774105854</v>
      </c>
      <c r="E1001" s="14">
        <f t="shared" si="210"/>
        <v>2217.0387064106635</v>
      </c>
      <c r="F1001" s="14">
        <f t="shared" si="199"/>
        <v>2317.3358965855828</v>
      </c>
      <c r="G1001" s="14">
        <f t="shared" si="200"/>
        <v>2342.8359153596884</v>
      </c>
      <c r="H1001" s="13">
        <f>Arrivals!L1001</f>
        <v>75</v>
      </c>
      <c r="I1001" s="14">
        <f>H1001*8/Settings!$B$28+Settings!$B$29</f>
        <v>6.02</v>
      </c>
      <c r="J1001" s="14">
        <f t="shared" si="211"/>
        <v>2223.0587064106635</v>
      </c>
      <c r="K1001" s="14">
        <f t="shared" si="201"/>
        <v>2342.8359153596884</v>
      </c>
      <c r="L1001" s="14">
        <f>MOD(K1001-Settings!$B$32,Settings!$B$33)</f>
        <v>182.83591535968844</v>
      </c>
      <c r="M1001" s="14">
        <f>IF(L1001&lt;Settings!$B$30,IF(Settings!$B$30-L1001&gt;=I1001,K1001,K1001+(Settings!$B$30-L1001)+Settings!$B$31),K1001+(Settings!$B$33-L1001))</f>
        <v>2342.8359153596884</v>
      </c>
      <c r="N1001" s="14">
        <f t="shared" si="202"/>
        <v>2348.8559153596884</v>
      </c>
      <c r="O1001" s="14">
        <f t="shared" si="203"/>
        <v>31.520018774105665</v>
      </c>
      <c r="P1001" s="14">
        <f t="shared" si="204"/>
        <v>0</v>
      </c>
      <c r="Q1001" s="14">
        <f t="shared" si="205"/>
        <v>0</v>
      </c>
      <c r="R1001" s="14">
        <f t="shared" si="206"/>
        <v>0</v>
      </c>
      <c r="S1001" s="14">
        <f t="shared" si="207"/>
        <v>0</v>
      </c>
      <c r="T1001" t="str">
        <f>IF(MOD(C1001-Settings!$B$32,Settings!$B$33)&lt;Settings!$B$30,"Up","Down")</f>
        <v>Up</v>
      </c>
      <c r="U1001" s="15">
        <f>IF(OR(I1001&gt;Settings!$B$30,O1001&gt;Settings!$B$37),0,1)</f>
        <v>1</v>
      </c>
      <c r="V1001" s="15">
        <f>IF(AND(U1001=1,O1001&lt;=Settings!$B$36),1,0)</f>
        <v>1</v>
      </c>
    </row>
    <row r="1002" spans="1:22" x14ac:dyDescent="0.25">
      <c r="A1002">
        <v>9</v>
      </c>
      <c r="B1002">
        <v>37</v>
      </c>
      <c r="C1002" s="13">
        <f>Arrivals!F1002</f>
        <v>2341.3438174810822</v>
      </c>
      <c r="D1002" s="13">
        <f>Arrivals!J1002</f>
        <v>14.180384404869557</v>
      </c>
      <c r="E1002" s="14">
        <f t="shared" si="210"/>
        <v>2342.8359153596884</v>
      </c>
      <c r="F1002" s="14">
        <f t="shared" si="199"/>
        <v>2342.8359153596884</v>
      </c>
      <c r="G1002" s="14">
        <f t="shared" si="200"/>
        <v>2357.016299764558</v>
      </c>
      <c r="H1002" s="13">
        <f>Arrivals!L1002</f>
        <v>75</v>
      </c>
      <c r="I1002" s="14">
        <f>H1002*8/Settings!$B$28+Settings!$B$29</f>
        <v>6.02</v>
      </c>
      <c r="J1002" s="14">
        <f t="shared" si="211"/>
        <v>2348.8559153596884</v>
      </c>
      <c r="K1002" s="14">
        <f t="shared" si="201"/>
        <v>2357.016299764558</v>
      </c>
      <c r="L1002" s="14">
        <f>MOD(K1002-Settings!$B$32,Settings!$B$33)</f>
        <v>197.01629976455797</v>
      </c>
      <c r="M1002" s="14">
        <f>IF(L1002&lt;Settings!$B$30,IF(Settings!$B$30-L1002&gt;=I1002,K1002,K1002+(Settings!$B$30-L1002)+Settings!$B$31),K1002+(Settings!$B$33-L1002))</f>
        <v>2357.016299764558</v>
      </c>
      <c r="N1002" s="14">
        <f t="shared" si="202"/>
        <v>2363.036299764558</v>
      </c>
      <c r="O1002" s="14">
        <f t="shared" si="203"/>
        <v>21.692482283475783</v>
      </c>
      <c r="P1002" s="14">
        <f t="shared" si="204"/>
        <v>1.4920978786062733</v>
      </c>
      <c r="Q1002" s="14">
        <f t="shared" si="205"/>
        <v>0</v>
      </c>
      <c r="R1002" s="14">
        <f t="shared" si="206"/>
        <v>0</v>
      </c>
      <c r="S1002" s="14">
        <f t="shared" si="207"/>
        <v>1.4920978786062733</v>
      </c>
      <c r="T1002" t="str">
        <f>IF(MOD(C1002-Settings!$B$32,Settings!$B$33)&lt;Settings!$B$30,"Up","Down")</f>
        <v>Up</v>
      </c>
      <c r="U1002" s="15">
        <f>IF(OR(I1002&gt;Settings!$B$30,O1002&gt;Settings!$B$37),0,1)</f>
        <v>1</v>
      </c>
      <c r="V1002" s="15">
        <f>IF(AND(U1002=1,O1002&lt;=Settings!$B$36),1,0)</f>
        <v>1</v>
      </c>
    </row>
    <row r="1003" spans="1:22" x14ac:dyDescent="0.25">
      <c r="A1003">
        <v>9</v>
      </c>
      <c r="B1003">
        <v>38</v>
      </c>
      <c r="C1003" s="13">
        <f>Arrivals!F1003</f>
        <v>2373.8391953921291</v>
      </c>
      <c r="D1003" s="13">
        <f>Arrivals!J1003</f>
        <v>4.8347641630376055</v>
      </c>
      <c r="E1003" s="14">
        <f t="shared" si="210"/>
        <v>2357.016299764558</v>
      </c>
      <c r="F1003" s="14">
        <f t="shared" si="199"/>
        <v>2373.8391953921291</v>
      </c>
      <c r="G1003" s="14">
        <f t="shared" si="200"/>
        <v>2378.6739595551667</v>
      </c>
      <c r="H1003" s="13">
        <f>Arrivals!L1003</f>
        <v>75</v>
      </c>
      <c r="I1003" s="14">
        <f>H1003*8/Settings!$B$28+Settings!$B$29</f>
        <v>6.02</v>
      </c>
      <c r="J1003" s="14">
        <f t="shared" si="211"/>
        <v>2363.036299764558</v>
      </c>
      <c r="K1003" s="14">
        <f t="shared" si="201"/>
        <v>2378.6739595551667</v>
      </c>
      <c r="L1003" s="14">
        <f>MOD(K1003-Settings!$B$32,Settings!$B$33)</f>
        <v>218.67395955516668</v>
      </c>
      <c r="M1003" s="14">
        <f>IF(L1003&lt;Settings!$B$30,IF(Settings!$B$30-L1003&gt;=I1003,K1003,K1003+(Settings!$B$30-L1003)+Settings!$B$31),K1003+(Settings!$B$33-L1003))</f>
        <v>2378.6739595551667</v>
      </c>
      <c r="N1003" s="14">
        <f t="shared" si="202"/>
        <v>2384.6939595551667</v>
      </c>
      <c r="O1003" s="14">
        <f t="shared" si="203"/>
        <v>10.854764163037544</v>
      </c>
      <c r="P1003" s="14">
        <f t="shared" si="204"/>
        <v>0</v>
      </c>
      <c r="Q1003" s="14">
        <f t="shared" si="205"/>
        <v>0</v>
      </c>
      <c r="R1003" s="14">
        <f t="shared" si="206"/>
        <v>0</v>
      </c>
      <c r="S1003" s="14">
        <f t="shared" si="207"/>
        <v>0</v>
      </c>
      <c r="T1003" t="str">
        <f>IF(MOD(C1003-Settings!$B$32,Settings!$B$33)&lt;Settings!$B$30,"Up","Down")</f>
        <v>Up</v>
      </c>
      <c r="U1003" s="15">
        <f>IF(OR(I1003&gt;Settings!$B$30,O1003&gt;Settings!$B$37),0,1)</f>
        <v>1</v>
      </c>
      <c r="V1003" s="15">
        <f>IF(AND(U1003=1,O1003&lt;=Settings!$B$36),1,0)</f>
        <v>1</v>
      </c>
    </row>
    <row r="1004" spans="1:22" x14ac:dyDescent="0.25">
      <c r="A1004">
        <v>9</v>
      </c>
      <c r="B1004">
        <v>39</v>
      </c>
      <c r="C1004" s="13">
        <f>Arrivals!F1004</f>
        <v>2395.8432122483887</v>
      </c>
      <c r="D1004" s="13">
        <f>Arrivals!J1004</f>
        <v>8.8504714497162382</v>
      </c>
      <c r="E1004" s="14">
        <f t="shared" si="210"/>
        <v>2378.6739595551667</v>
      </c>
      <c r="F1004" s="14">
        <f t="shared" si="199"/>
        <v>2395.8432122483887</v>
      </c>
      <c r="G1004" s="14">
        <f t="shared" si="200"/>
        <v>2404.6936836981049</v>
      </c>
      <c r="H1004" s="13">
        <f>Arrivals!L1004</f>
        <v>75</v>
      </c>
      <c r="I1004" s="14">
        <f>H1004*8/Settings!$B$28+Settings!$B$29</f>
        <v>6.02</v>
      </c>
      <c r="J1004" s="14">
        <f t="shared" si="211"/>
        <v>2384.6939595551667</v>
      </c>
      <c r="K1004" s="14">
        <f t="shared" si="201"/>
        <v>2404.6936836981049</v>
      </c>
      <c r="L1004" s="14">
        <f>MOD(K1004-Settings!$B$32,Settings!$B$33)</f>
        <v>244.69368369810491</v>
      </c>
      <c r="M1004" s="14">
        <f>IF(L1004&lt;Settings!$B$30,IF(Settings!$B$30-L1004&gt;=I1004,K1004,K1004+(Settings!$B$30-L1004)+Settings!$B$31),K1004+(Settings!$B$33-L1004))</f>
        <v>2404.6936836981049</v>
      </c>
      <c r="N1004" s="14">
        <f t="shared" si="202"/>
        <v>2410.7136836981049</v>
      </c>
      <c r="O1004" s="14">
        <f t="shared" si="203"/>
        <v>14.870471449716206</v>
      </c>
      <c r="P1004" s="14">
        <f t="shared" si="204"/>
        <v>0</v>
      </c>
      <c r="Q1004" s="14">
        <f t="shared" si="205"/>
        <v>0</v>
      </c>
      <c r="R1004" s="14">
        <f t="shared" si="206"/>
        <v>0</v>
      </c>
      <c r="S1004" s="14">
        <f t="shared" si="207"/>
        <v>0</v>
      </c>
      <c r="T1004" t="str">
        <f>IF(MOD(C1004-Settings!$B$32,Settings!$B$33)&lt;Settings!$B$30,"Up","Down")</f>
        <v>Up</v>
      </c>
      <c r="U1004" s="15">
        <f>IF(OR(I1004&gt;Settings!$B$30,O1004&gt;Settings!$B$37),0,1)</f>
        <v>1</v>
      </c>
      <c r="V1004" s="15">
        <f>IF(AND(U1004=1,O1004&lt;=Settings!$B$36),1,0)</f>
        <v>1</v>
      </c>
    </row>
    <row r="1005" spans="1:22" x14ac:dyDescent="0.25">
      <c r="A1005">
        <v>9</v>
      </c>
      <c r="B1005">
        <v>40</v>
      </c>
      <c r="C1005" s="13">
        <f>Arrivals!F1005</f>
        <v>2508.1199620581897</v>
      </c>
      <c r="D1005" s="13">
        <f>Arrivals!J1005</f>
        <v>5.9321653714221974</v>
      </c>
      <c r="E1005" s="14">
        <f t="shared" si="210"/>
        <v>2404.6936836981049</v>
      </c>
      <c r="F1005" s="14">
        <f t="shared" si="199"/>
        <v>2508.1199620581897</v>
      </c>
      <c r="G1005" s="14">
        <f t="shared" si="200"/>
        <v>2514.052127429612</v>
      </c>
      <c r="H1005" s="13">
        <f>Arrivals!L1005</f>
        <v>75</v>
      </c>
      <c r="I1005" s="14">
        <f>H1005*8/Settings!$B$28+Settings!$B$29</f>
        <v>6.02</v>
      </c>
      <c r="J1005" s="14">
        <f t="shared" si="211"/>
        <v>2410.7136836981049</v>
      </c>
      <c r="K1005" s="14">
        <f t="shared" si="201"/>
        <v>2514.052127429612</v>
      </c>
      <c r="L1005" s="14">
        <f>MOD(K1005-Settings!$B$32,Settings!$B$33)</f>
        <v>354.05212742961203</v>
      </c>
      <c r="M1005" s="14">
        <f>IF(L1005&lt;Settings!$B$30,IF(Settings!$B$30-L1005&gt;=I1005,K1005,K1005+(Settings!$B$30-L1005)+Settings!$B$31),K1005+(Settings!$B$33-L1005))</f>
        <v>2514.052127429612</v>
      </c>
      <c r="N1005" s="14">
        <f t="shared" si="202"/>
        <v>2520.072127429612</v>
      </c>
      <c r="O1005" s="14">
        <f t="shared" si="203"/>
        <v>11.952165371422325</v>
      </c>
      <c r="P1005" s="14">
        <f t="shared" si="204"/>
        <v>0</v>
      </c>
      <c r="Q1005" s="14">
        <f t="shared" si="205"/>
        <v>0</v>
      </c>
      <c r="R1005" s="14">
        <f t="shared" si="206"/>
        <v>0</v>
      </c>
      <c r="S1005" s="14">
        <f t="shared" si="207"/>
        <v>0</v>
      </c>
      <c r="T1005" t="str">
        <f>IF(MOD(C1005-Settings!$B$32,Settings!$B$33)&lt;Settings!$B$30,"Up","Down")</f>
        <v>Up</v>
      </c>
      <c r="U1005" s="15">
        <f>IF(OR(I1005&gt;Settings!$B$30,O1005&gt;Settings!$B$37),0,1)</f>
        <v>1</v>
      </c>
      <c r="V1005" s="15">
        <f>IF(AND(U1005=1,O1005&lt;=Settings!$B$36),1,0)</f>
        <v>1</v>
      </c>
    </row>
    <row r="1006" spans="1:22" x14ac:dyDescent="0.25">
      <c r="A1006">
        <v>9</v>
      </c>
      <c r="B1006">
        <v>41</v>
      </c>
      <c r="C1006" s="13">
        <f>Arrivals!F1006</f>
        <v>2694.1680107580305</v>
      </c>
      <c r="D1006" s="13">
        <f>Arrivals!J1006</f>
        <v>3.4637888136779065</v>
      </c>
      <c r="E1006" s="14">
        <f t="shared" si="210"/>
        <v>2514.052127429612</v>
      </c>
      <c r="F1006" s="14">
        <f t="shared" si="199"/>
        <v>2694.1680107580305</v>
      </c>
      <c r="G1006" s="14">
        <f t="shared" si="200"/>
        <v>2697.6317995717086</v>
      </c>
      <c r="H1006" s="13">
        <f>Arrivals!L1006</f>
        <v>75</v>
      </c>
      <c r="I1006" s="14">
        <f>H1006*8/Settings!$B$28+Settings!$B$29</f>
        <v>6.02</v>
      </c>
      <c r="J1006" s="14">
        <f t="shared" si="211"/>
        <v>2520.072127429612</v>
      </c>
      <c r="K1006" s="14">
        <f t="shared" si="201"/>
        <v>2697.6317995717086</v>
      </c>
      <c r="L1006" s="14">
        <f>MOD(K1006-Settings!$B$32,Settings!$B$33)</f>
        <v>537.6317995717086</v>
      </c>
      <c r="M1006" s="14">
        <f>IF(L1006&lt;Settings!$B$30,IF(Settings!$B$30-L1006&gt;=I1006,K1006,K1006+(Settings!$B$30-L1006)+Settings!$B$31),K1006+(Settings!$B$33-L1006))</f>
        <v>2697.6317995717086</v>
      </c>
      <c r="N1006" s="14">
        <f t="shared" si="202"/>
        <v>2703.6517995717086</v>
      </c>
      <c r="O1006" s="14">
        <f t="shared" si="203"/>
        <v>9.4837888136780748</v>
      </c>
      <c r="P1006" s="14">
        <f t="shared" si="204"/>
        <v>0</v>
      </c>
      <c r="Q1006" s="14">
        <f t="shared" si="205"/>
        <v>0</v>
      </c>
      <c r="R1006" s="14">
        <f t="shared" si="206"/>
        <v>0</v>
      </c>
      <c r="S1006" s="14">
        <f t="shared" si="207"/>
        <v>0</v>
      </c>
      <c r="T1006" t="str">
        <f>IF(MOD(C1006-Settings!$B$32,Settings!$B$33)&lt;Settings!$B$30,"Up","Down")</f>
        <v>Up</v>
      </c>
      <c r="U1006" s="15">
        <f>IF(OR(I1006&gt;Settings!$B$30,O1006&gt;Settings!$B$37),0,1)</f>
        <v>1</v>
      </c>
      <c r="V1006" s="15">
        <f>IF(AND(U1006=1,O1006&lt;=Settings!$B$36),1,0)</f>
        <v>1</v>
      </c>
    </row>
    <row r="1007" spans="1:22" x14ac:dyDescent="0.25">
      <c r="A1007">
        <v>9</v>
      </c>
      <c r="B1007">
        <v>42</v>
      </c>
      <c r="C1007" s="13">
        <f>Arrivals!F1007</f>
        <v>2731.6010365659808</v>
      </c>
      <c r="D1007" s="13">
        <f>Arrivals!J1007</f>
        <v>32.495396859947959</v>
      </c>
      <c r="E1007" s="14">
        <f t="shared" si="210"/>
        <v>2697.6317995717086</v>
      </c>
      <c r="F1007" s="14">
        <f t="shared" si="199"/>
        <v>2731.6010365659808</v>
      </c>
      <c r="G1007" s="14">
        <f t="shared" si="200"/>
        <v>2764.0964334259288</v>
      </c>
      <c r="H1007" s="13">
        <f>Arrivals!L1007</f>
        <v>75</v>
      </c>
      <c r="I1007" s="14">
        <f>H1007*8/Settings!$B$28+Settings!$B$29</f>
        <v>6.02</v>
      </c>
      <c r="J1007" s="14">
        <f t="shared" si="211"/>
        <v>2703.6517995717086</v>
      </c>
      <c r="K1007" s="14">
        <f t="shared" si="201"/>
        <v>2764.0964334259288</v>
      </c>
      <c r="L1007" s="14">
        <f>MOD(K1007-Settings!$B$32,Settings!$B$33)</f>
        <v>604.09643342592881</v>
      </c>
      <c r="M1007" s="14">
        <f>IF(L1007&lt;Settings!$B$30,IF(Settings!$B$30-L1007&gt;=I1007,K1007,K1007+(Settings!$B$30-L1007)+Settings!$B$31),K1007+(Settings!$B$33-L1007))</f>
        <v>2880</v>
      </c>
      <c r="N1007" s="14">
        <f t="shared" si="202"/>
        <v>2886.02</v>
      </c>
      <c r="O1007" s="14">
        <f t="shared" si="203"/>
        <v>154.41896343401913</v>
      </c>
      <c r="P1007" s="14">
        <f t="shared" si="204"/>
        <v>0</v>
      </c>
      <c r="Q1007" s="14">
        <f t="shared" si="205"/>
        <v>0</v>
      </c>
      <c r="R1007" s="14">
        <f t="shared" si="206"/>
        <v>115.90356657407119</v>
      </c>
      <c r="S1007" s="14">
        <f t="shared" si="207"/>
        <v>115.90356657407119</v>
      </c>
      <c r="T1007" t="str">
        <f>IF(MOD(C1007-Settings!$B$32,Settings!$B$33)&lt;Settings!$B$30,"Up","Down")</f>
        <v>Up</v>
      </c>
      <c r="U1007" s="15">
        <f>IF(OR(I1007&gt;Settings!$B$30,O1007&gt;Settings!$B$37),0,1)</f>
        <v>1</v>
      </c>
      <c r="V1007" s="15">
        <f>IF(AND(U1007=1,O1007&lt;=Settings!$B$36),1,0)</f>
        <v>0</v>
      </c>
    </row>
    <row r="1008" spans="1:22" x14ac:dyDescent="0.25">
      <c r="A1008">
        <v>9</v>
      </c>
      <c r="B1008">
        <v>43</v>
      </c>
      <c r="C1008" s="13">
        <f>Arrivals!F1008</f>
        <v>2832.4394946609946</v>
      </c>
      <c r="D1008" s="13">
        <f>Arrivals!J1008</f>
        <v>6.5525121435867515</v>
      </c>
      <c r="E1008" s="14">
        <f t="shared" si="210"/>
        <v>2764.0964334259288</v>
      </c>
      <c r="F1008" s="14">
        <f t="shared" si="199"/>
        <v>2832.4394946609946</v>
      </c>
      <c r="G1008" s="14">
        <f t="shared" si="200"/>
        <v>2838.9920068045813</v>
      </c>
      <c r="H1008" s="13">
        <f>Arrivals!L1008</f>
        <v>75</v>
      </c>
      <c r="I1008" s="14">
        <f>H1008*8/Settings!$B$28+Settings!$B$29</f>
        <v>6.02</v>
      </c>
      <c r="J1008" s="14">
        <f t="shared" si="211"/>
        <v>2886.02</v>
      </c>
      <c r="K1008" s="14">
        <f t="shared" si="201"/>
        <v>2886.02</v>
      </c>
      <c r="L1008" s="14">
        <f>MOD(K1008-Settings!$B$32,Settings!$B$33)</f>
        <v>6.0199999999999818</v>
      </c>
      <c r="M1008" s="14">
        <f>IF(L1008&lt;Settings!$B$30,IF(Settings!$B$30-L1008&gt;=I1008,K1008,K1008+(Settings!$B$30-L1008)+Settings!$B$31),K1008+(Settings!$B$33-L1008))</f>
        <v>2886.02</v>
      </c>
      <c r="N1008" s="14">
        <f t="shared" si="202"/>
        <v>2892.04</v>
      </c>
      <c r="O1008" s="14">
        <f t="shared" si="203"/>
        <v>59.600505339005394</v>
      </c>
      <c r="P1008" s="14">
        <f t="shared" si="204"/>
        <v>0</v>
      </c>
      <c r="Q1008" s="14">
        <f t="shared" si="205"/>
        <v>47.02799319541873</v>
      </c>
      <c r="R1008" s="14">
        <f t="shared" si="206"/>
        <v>0</v>
      </c>
      <c r="S1008" s="14">
        <f t="shared" si="207"/>
        <v>47.02799319541873</v>
      </c>
      <c r="T1008" t="str">
        <f>IF(MOD(C1008-Settings!$B$32,Settings!$B$33)&lt;Settings!$B$30,"Up","Down")</f>
        <v>Down</v>
      </c>
      <c r="U1008" s="15">
        <f>IF(OR(I1008&gt;Settings!$B$30,O1008&gt;Settings!$B$37),0,1)</f>
        <v>1</v>
      </c>
      <c r="V1008" s="15">
        <f>IF(AND(U1008=1,O1008&lt;=Settings!$B$36),1,0)</f>
        <v>1</v>
      </c>
    </row>
    <row r="1009" spans="1:22" x14ac:dyDescent="0.25">
      <c r="A1009">
        <v>9</v>
      </c>
      <c r="B1009">
        <v>44</v>
      </c>
      <c r="C1009" s="13">
        <f>Arrivals!F1009</f>
        <v>2890.4475443615911</v>
      </c>
      <c r="D1009" s="13">
        <f>Arrivals!J1009</f>
        <v>16.886440458475683</v>
      </c>
      <c r="E1009" s="14">
        <f t="shared" si="210"/>
        <v>2838.9920068045813</v>
      </c>
      <c r="F1009" s="14">
        <f t="shared" si="199"/>
        <v>2890.4475443615911</v>
      </c>
      <c r="G1009" s="14">
        <f t="shared" si="200"/>
        <v>2907.3339848200667</v>
      </c>
      <c r="H1009" s="13">
        <f>Arrivals!L1009</f>
        <v>75</v>
      </c>
      <c r="I1009" s="14">
        <f>H1009*8/Settings!$B$28+Settings!$B$29</f>
        <v>6.02</v>
      </c>
      <c r="J1009" s="14">
        <f t="shared" si="211"/>
        <v>2892.04</v>
      </c>
      <c r="K1009" s="14">
        <f t="shared" si="201"/>
        <v>2907.3339848200667</v>
      </c>
      <c r="L1009" s="14">
        <f>MOD(K1009-Settings!$B$32,Settings!$B$33)</f>
        <v>27.333984820066689</v>
      </c>
      <c r="M1009" s="14">
        <f>IF(L1009&lt;Settings!$B$30,IF(Settings!$B$30-L1009&gt;=I1009,K1009,K1009+(Settings!$B$30-L1009)+Settings!$B$31),K1009+(Settings!$B$33-L1009))</f>
        <v>2907.3339848200667</v>
      </c>
      <c r="N1009" s="14">
        <f t="shared" si="202"/>
        <v>2913.3539848200667</v>
      </c>
      <c r="O1009" s="14">
        <f t="shared" si="203"/>
        <v>22.906440458475572</v>
      </c>
      <c r="P1009" s="14">
        <f t="shared" si="204"/>
        <v>0</v>
      </c>
      <c r="Q1009" s="14">
        <f t="shared" si="205"/>
        <v>0</v>
      </c>
      <c r="R1009" s="14">
        <f t="shared" si="206"/>
        <v>0</v>
      </c>
      <c r="S1009" s="14">
        <f t="shared" si="207"/>
        <v>0</v>
      </c>
      <c r="T1009" t="str">
        <f>IF(MOD(C1009-Settings!$B$32,Settings!$B$33)&lt;Settings!$B$30,"Up","Down")</f>
        <v>Up</v>
      </c>
      <c r="U1009" s="15">
        <f>IF(OR(I1009&gt;Settings!$B$30,O1009&gt;Settings!$B$37),0,1)</f>
        <v>1</v>
      </c>
      <c r="V1009" s="15">
        <f>IF(AND(U1009=1,O1009&lt;=Settings!$B$36),1,0)</f>
        <v>1</v>
      </c>
    </row>
    <row r="1010" spans="1:22" x14ac:dyDescent="0.25">
      <c r="A1010">
        <v>9</v>
      </c>
      <c r="B1010">
        <v>45</v>
      </c>
      <c r="C1010" s="13">
        <f>Arrivals!F1010</f>
        <v>2915.0179097638302</v>
      </c>
      <c r="D1010" s="13">
        <f>Arrivals!J1010</f>
        <v>2.5631913723296442</v>
      </c>
      <c r="E1010" s="14">
        <f t="shared" si="210"/>
        <v>2907.3339848200667</v>
      </c>
      <c r="F1010" s="14">
        <f t="shared" si="199"/>
        <v>2915.0179097638302</v>
      </c>
      <c r="G1010" s="14">
        <f t="shared" si="200"/>
        <v>2917.5811011361598</v>
      </c>
      <c r="H1010" s="13">
        <f>Arrivals!L1010</f>
        <v>75</v>
      </c>
      <c r="I1010" s="14">
        <f>H1010*8/Settings!$B$28+Settings!$B$29</f>
        <v>6.02</v>
      </c>
      <c r="J1010" s="14">
        <f t="shared" si="211"/>
        <v>2913.3539848200667</v>
      </c>
      <c r="K1010" s="14">
        <f t="shared" si="201"/>
        <v>2917.5811011361598</v>
      </c>
      <c r="L1010" s="14">
        <f>MOD(K1010-Settings!$B$32,Settings!$B$33)</f>
        <v>37.581101136159759</v>
      </c>
      <c r="M1010" s="14">
        <f>IF(L1010&lt;Settings!$B$30,IF(Settings!$B$30-L1010&gt;=I1010,K1010,K1010+(Settings!$B$30-L1010)+Settings!$B$31),K1010+(Settings!$B$33-L1010))</f>
        <v>2917.5811011361598</v>
      </c>
      <c r="N1010" s="14">
        <f t="shared" si="202"/>
        <v>2923.6011011361597</v>
      </c>
      <c r="O1010" s="14">
        <f t="shared" si="203"/>
        <v>8.5831913723295656</v>
      </c>
      <c r="P1010" s="14">
        <f t="shared" si="204"/>
        <v>0</v>
      </c>
      <c r="Q1010" s="14">
        <f t="shared" si="205"/>
        <v>0</v>
      </c>
      <c r="R1010" s="14">
        <f t="shared" si="206"/>
        <v>0</v>
      </c>
      <c r="S1010" s="14">
        <f t="shared" si="207"/>
        <v>0</v>
      </c>
      <c r="T1010" t="str">
        <f>IF(MOD(C1010-Settings!$B$32,Settings!$B$33)&lt;Settings!$B$30,"Up","Down")</f>
        <v>Up</v>
      </c>
      <c r="U1010" s="15">
        <f>IF(OR(I1010&gt;Settings!$B$30,O1010&gt;Settings!$B$37),0,1)</f>
        <v>1</v>
      </c>
      <c r="V1010" s="15">
        <f>IF(AND(U1010=1,O1010&lt;=Settings!$B$36),1,0)</f>
        <v>1</v>
      </c>
    </row>
    <row r="1011" spans="1:22" x14ac:dyDescent="0.25">
      <c r="A1011">
        <v>9</v>
      </c>
      <c r="B1011">
        <v>46</v>
      </c>
      <c r="C1011" s="13">
        <f>Arrivals!F1011</f>
        <v>2959.034621710071</v>
      </c>
      <c r="D1011" s="13">
        <f>Arrivals!J1011</f>
        <v>7.332300613896054</v>
      </c>
      <c r="E1011" s="14">
        <f t="shared" si="210"/>
        <v>2917.5811011361598</v>
      </c>
      <c r="F1011" s="14">
        <f t="shared" si="199"/>
        <v>2959.034621710071</v>
      </c>
      <c r="G1011" s="14">
        <f t="shared" si="200"/>
        <v>2966.3669223239672</v>
      </c>
      <c r="H1011" s="13">
        <f>Arrivals!L1011</f>
        <v>75</v>
      </c>
      <c r="I1011" s="14">
        <f>H1011*8/Settings!$B$28+Settings!$B$29</f>
        <v>6.02</v>
      </c>
      <c r="J1011" s="14">
        <f t="shared" si="211"/>
        <v>2923.6011011361597</v>
      </c>
      <c r="K1011" s="14">
        <f t="shared" si="201"/>
        <v>2966.3669223239672</v>
      </c>
      <c r="L1011" s="14">
        <f>MOD(K1011-Settings!$B$32,Settings!$B$33)</f>
        <v>86.366922323967174</v>
      </c>
      <c r="M1011" s="14">
        <f>IF(L1011&lt;Settings!$B$30,IF(Settings!$B$30-L1011&gt;=I1011,K1011,K1011+(Settings!$B$30-L1011)+Settings!$B$31),K1011+(Settings!$B$33-L1011))</f>
        <v>2966.3669223239672</v>
      </c>
      <c r="N1011" s="14">
        <f t="shared" si="202"/>
        <v>2972.3869223239672</v>
      </c>
      <c r="O1011" s="14">
        <f t="shared" si="203"/>
        <v>13.352300613896205</v>
      </c>
      <c r="P1011" s="14">
        <f t="shared" si="204"/>
        <v>0</v>
      </c>
      <c r="Q1011" s="14">
        <f t="shared" si="205"/>
        <v>0</v>
      </c>
      <c r="R1011" s="14">
        <f t="shared" si="206"/>
        <v>0</v>
      </c>
      <c r="S1011" s="14">
        <f t="shared" si="207"/>
        <v>0</v>
      </c>
      <c r="T1011" t="str">
        <f>IF(MOD(C1011-Settings!$B$32,Settings!$B$33)&lt;Settings!$B$30,"Up","Down")</f>
        <v>Up</v>
      </c>
      <c r="U1011" s="15">
        <f>IF(OR(I1011&gt;Settings!$B$30,O1011&gt;Settings!$B$37),0,1)</f>
        <v>1</v>
      </c>
      <c r="V1011" s="15">
        <f>IF(AND(U1011=1,O1011&lt;=Settings!$B$36),1,0)</f>
        <v>1</v>
      </c>
    </row>
    <row r="1012" spans="1:22" x14ac:dyDescent="0.25">
      <c r="A1012">
        <v>9</v>
      </c>
      <c r="B1012">
        <v>47</v>
      </c>
      <c r="C1012" s="13">
        <f>Arrivals!F1012</f>
        <v>3043.9019640975448</v>
      </c>
      <c r="D1012" s="13">
        <f>Arrivals!J1012</f>
        <v>3.5811167581448977</v>
      </c>
      <c r="E1012" s="14">
        <f t="shared" si="210"/>
        <v>2966.3669223239672</v>
      </c>
      <c r="F1012" s="14">
        <f t="shared" si="199"/>
        <v>3043.9019640975448</v>
      </c>
      <c r="G1012" s="14">
        <f t="shared" si="200"/>
        <v>3047.4830808556899</v>
      </c>
      <c r="H1012" s="13">
        <f>Arrivals!L1012</f>
        <v>75</v>
      </c>
      <c r="I1012" s="14">
        <f>H1012*8/Settings!$B$28+Settings!$B$29</f>
        <v>6.02</v>
      </c>
      <c r="J1012" s="14">
        <f t="shared" si="211"/>
        <v>2972.3869223239672</v>
      </c>
      <c r="K1012" s="14">
        <f t="shared" si="201"/>
        <v>3047.4830808556899</v>
      </c>
      <c r="L1012" s="14">
        <f>MOD(K1012-Settings!$B$32,Settings!$B$33)</f>
        <v>167.48308085568988</v>
      </c>
      <c r="M1012" s="14">
        <f>IF(L1012&lt;Settings!$B$30,IF(Settings!$B$30-L1012&gt;=I1012,K1012,K1012+(Settings!$B$30-L1012)+Settings!$B$31),K1012+(Settings!$B$33-L1012))</f>
        <v>3047.4830808556899</v>
      </c>
      <c r="N1012" s="14">
        <f t="shared" si="202"/>
        <v>3053.5030808556899</v>
      </c>
      <c r="O1012" s="14">
        <f t="shared" si="203"/>
        <v>9.6011167581450536</v>
      </c>
      <c r="P1012" s="14">
        <f t="shared" si="204"/>
        <v>0</v>
      </c>
      <c r="Q1012" s="14">
        <f t="shared" si="205"/>
        <v>0</v>
      </c>
      <c r="R1012" s="14">
        <f t="shared" si="206"/>
        <v>0</v>
      </c>
      <c r="S1012" s="14">
        <f t="shared" si="207"/>
        <v>0</v>
      </c>
      <c r="T1012" t="str">
        <f>IF(MOD(C1012-Settings!$B$32,Settings!$B$33)&lt;Settings!$B$30,"Up","Down")</f>
        <v>Up</v>
      </c>
      <c r="U1012" s="15">
        <f>IF(OR(I1012&gt;Settings!$B$30,O1012&gt;Settings!$B$37),0,1)</f>
        <v>1</v>
      </c>
      <c r="V1012" s="15">
        <f>IF(AND(U1012=1,O1012&lt;=Settings!$B$36),1,0)</f>
        <v>1</v>
      </c>
    </row>
    <row r="1013" spans="1:22" x14ac:dyDescent="0.25">
      <c r="A1013">
        <v>9</v>
      </c>
      <c r="B1013">
        <v>48</v>
      </c>
      <c r="C1013" s="13">
        <f>Arrivals!F1013</f>
        <v>3200.4001407518672</v>
      </c>
      <c r="D1013" s="13">
        <f>Arrivals!J1013</f>
        <v>7.3922666573063598</v>
      </c>
      <c r="E1013" s="14">
        <f t="shared" si="210"/>
        <v>3047.4830808556899</v>
      </c>
      <c r="F1013" s="14">
        <f t="shared" si="199"/>
        <v>3200.4001407518672</v>
      </c>
      <c r="G1013" s="14">
        <f t="shared" si="200"/>
        <v>3207.7924074091734</v>
      </c>
      <c r="H1013" s="13">
        <f>Arrivals!L1013</f>
        <v>75</v>
      </c>
      <c r="I1013" s="14">
        <f>H1013*8/Settings!$B$28+Settings!$B$29</f>
        <v>6.02</v>
      </c>
      <c r="J1013" s="14">
        <f t="shared" si="211"/>
        <v>3053.5030808556899</v>
      </c>
      <c r="K1013" s="14">
        <f t="shared" si="201"/>
        <v>3207.7924074091734</v>
      </c>
      <c r="L1013" s="14">
        <f>MOD(K1013-Settings!$B$32,Settings!$B$33)</f>
        <v>327.79240740917339</v>
      </c>
      <c r="M1013" s="14">
        <f>IF(L1013&lt;Settings!$B$30,IF(Settings!$B$30-L1013&gt;=I1013,K1013,K1013+(Settings!$B$30-L1013)+Settings!$B$31),K1013+(Settings!$B$33-L1013))</f>
        <v>3207.7924074091734</v>
      </c>
      <c r="N1013" s="14">
        <f t="shared" si="202"/>
        <v>3213.8124074091734</v>
      </c>
      <c r="O1013" s="14">
        <f t="shared" si="203"/>
        <v>13.412266657306191</v>
      </c>
      <c r="P1013" s="14">
        <f t="shared" si="204"/>
        <v>0</v>
      </c>
      <c r="Q1013" s="14">
        <f t="shared" si="205"/>
        <v>0</v>
      </c>
      <c r="R1013" s="14">
        <f t="shared" si="206"/>
        <v>0</v>
      </c>
      <c r="S1013" s="14">
        <f t="shared" si="207"/>
        <v>0</v>
      </c>
      <c r="T1013" t="str">
        <f>IF(MOD(C1013-Settings!$B$32,Settings!$B$33)&lt;Settings!$B$30,"Up","Down")</f>
        <v>Up</v>
      </c>
      <c r="U1013" s="15">
        <f>IF(OR(I1013&gt;Settings!$B$30,O1013&gt;Settings!$B$37),0,1)</f>
        <v>1</v>
      </c>
      <c r="V1013" s="15">
        <f>IF(AND(U1013=1,O1013&lt;=Settings!$B$36),1,0)</f>
        <v>1</v>
      </c>
    </row>
    <row r="1014" spans="1:22" x14ac:dyDescent="0.25">
      <c r="A1014">
        <v>9</v>
      </c>
      <c r="B1014">
        <v>49</v>
      </c>
      <c r="C1014" s="13">
        <f>Arrivals!F1014</f>
        <v>3200.7467048251301</v>
      </c>
      <c r="D1014" s="13">
        <f>Arrivals!J1014</f>
        <v>15.809932821783175</v>
      </c>
      <c r="E1014" s="14">
        <f t="shared" si="210"/>
        <v>3207.7924074091734</v>
      </c>
      <c r="F1014" s="14">
        <f t="shared" si="199"/>
        <v>3207.7924074091734</v>
      </c>
      <c r="G1014" s="14">
        <f t="shared" si="200"/>
        <v>3223.6023402309565</v>
      </c>
      <c r="H1014" s="13">
        <f>Arrivals!L1014</f>
        <v>75</v>
      </c>
      <c r="I1014" s="14">
        <f>H1014*8/Settings!$B$28+Settings!$B$29</f>
        <v>6.02</v>
      </c>
      <c r="J1014" s="14">
        <f t="shared" si="211"/>
        <v>3213.8124074091734</v>
      </c>
      <c r="K1014" s="14">
        <f t="shared" si="201"/>
        <v>3223.6023402309565</v>
      </c>
      <c r="L1014" s="14">
        <f>MOD(K1014-Settings!$B$32,Settings!$B$33)</f>
        <v>343.60234023095654</v>
      </c>
      <c r="M1014" s="14">
        <f>IF(L1014&lt;Settings!$B$30,IF(Settings!$B$30-L1014&gt;=I1014,K1014,K1014+(Settings!$B$30-L1014)+Settings!$B$31),K1014+(Settings!$B$33-L1014))</f>
        <v>3223.6023402309565</v>
      </c>
      <c r="N1014" s="14">
        <f t="shared" si="202"/>
        <v>3229.6223402309565</v>
      </c>
      <c r="O1014" s="14">
        <f t="shared" si="203"/>
        <v>28.875635405826415</v>
      </c>
      <c r="P1014" s="14">
        <f t="shared" si="204"/>
        <v>7.0457025840432834</v>
      </c>
      <c r="Q1014" s="14">
        <f t="shared" si="205"/>
        <v>0</v>
      </c>
      <c r="R1014" s="14">
        <f t="shared" si="206"/>
        <v>0</v>
      </c>
      <c r="S1014" s="14">
        <f t="shared" si="207"/>
        <v>7.0457025840432834</v>
      </c>
      <c r="T1014" t="str">
        <f>IF(MOD(C1014-Settings!$B$32,Settings!$B$33)&lt;Settings!$B$30,"Up","Down")</f>
        <v>Up</v>
      </c>
      <c r="U1014" s="15">
        <f>IF(OR(I1014&gt;Settings!$B$30,O1014&gt;Settings!$B$37),0,1)</f>
        <v>1</v>
      </c>
      <c r="V1014" s="15">
        <f>IF(AND(U1014=1,O1014&lt;=Settings!$B$36),1,0)</f>
        <v>1</v>
      </c>
    </row>
    <row r="1015" spans="1:22" x14ac:dyDescent="0.25">
      <c r="A1015">
        <v>9</v>
      </c>
      <c r="B1015">
        <v>50</v>
      </c>
      <c r="C1015" s="13">
        <f>Arrivals!F1015</f>
        <v>3296.878469940485</v>
      </c>
      <c r="D1015" s="13">
        <f>Arrivals!J1015</f>
        <v>60.216936220749943</v>
      </c>
      <c r="E1015" s="14">
        <f t="shared" si="210"/>
        <v>3223.6023402309565</v>
      </c>
      <c r="F1015" s="14">
        <f t="shared" si="199"/>
        <v>3296.878469940485</v>
      </c>
      <c r="G1015" s="14">
        <f t="shared" si="200"/>
        <v>3357.0954061612351</v>
      </c>
      <c r="H1015" s="13">
        <f>Arrivals!L1015</f>
        <v>75</v>
      </c>
      <c r="I1015" s="14">
        <f>H1015*8/Settings!$B$28+Settings!$B$29</f>
        <v>6.02</v>
      </c>
      <c r="J1015" s="14">
        <f t="shared" si="211"/>
        <v>3229.6223402309565</v>
      </c>
      <c r="K1015" s="14">
        <f t="shared" si="201"/>
        <v>3357.0954061612351</v>
      </c>
      <c r="L1015" s="14">
        <f>MOD(K1015-Settings!$B$32,Settings!$B$33)</f>
        <v>477.09540616123513</v>
      </c>
      <c r="M1015" s="14">
        <f>IF(L1015&lt;Settings!$B$30,IF(Settings!$B$30-L1015&gt;=I1015,K1015,K1015+(Settings!$B$30-L1015)+Settings!$B$31),K1015+(Settings!$B$33-L1015))</f>
        <v>3357.0954061612351</v>
      </c>
      <c r="N1015" s="14">
        <f t="shared" si="202"/>
        <v>3363.1154061612351</v>
      </c>
      <c r="O1015" s="14">
        <f t="shared" si="203"/>
        <v>66.236936220750067</v>
      </c>
      <c r="P1015" s="14">
        <f t="shared" si="204"/>
        <v>0</v>
      </c>
      <c r="Q1015" s="14">
        <f t="shared" si="205"/>
        <v>0</v>
      </c>
      <c r="R1015" s="14">
        <f t="shared" si="206"/>
        <v>0</v>
      </c>
      <c r="S1015" s="14">
        <f t="shared" si="207"/>
        <v>0</v>
      </c>
      <c r="T1015" t="str">
        <f>IF(MOD(C1015-Settings!$B$32,Settings!$B$33)&lt;Settings!$B$30,"Up","Down")</f>
        <v>Up</v>
      </c>
      <c r="U1015" s="15">
        <f>IF(OR(I1015&gt;Settings!$B$30,O1015&gt;Settings!$B$37),0,1)</f>
        <v>1</v>
      </c>
      <c r="V1015" s="15">
        <f>IF(AND(U1015=1,O1015&lt;=Settings!$B$36),1,0)</f>
        <v>1</v>
      </c>
    </row>
    <row r="1016" spans="1:22" x14ac:dyDescent="0.25">
      <c r="A1016">
        <v>9</v>
      </c>
      <c r="B1016">
        <v>51</v>
      </c>
      <c r="C1016" s="13">
        <f>Arrivals!F1016</f>
        <v>3307.9835609782458</v>
      </c>
      <c r="D1016" s="13">
        <f>Arrivals!J1016</f>
        <v>18.39917630231859</v>
      </c>
      <c r="E1016" s="14">
        <f t="shared" si="210"/>
        <v>3357.0954061612351</v>
      </c>
      <c r="F1016" s="14">
        <f t="shared" si="199"/>
        <v>3357.0954061612351</v>
      </c>
      <c r="G1016" s="14">
        <f t="shared" si="200"/>
        <v>3375.4945824635538</v>
      </c>
      <c r="H1016" s="13">
        <f>Arrivals!L1016</f>
        <v>75</v>
      </c>
      <c r="I1016" s="14">
        <f>H1016*8/Settings!$B$28+Settings!$B$29</f>
        <v>6.02</v>
      </c>
      <c r="J1016" s="14">
        <f t="shared" si="211"/>
        <v>3363.1154061612351</v>
      </c>
      <c r="K1016" s="14">
        <f t="shared" si="201"/>
        <v>3375.4945824635538</v>
      </c>
      <c r="L1016" s="14">
        <f>MOD(K1016-Settings!$B$32,Settings!$B$33)</f>
        <v>495.4945824635538</v>
      </c>
      <c r="M1016" s="14">
        <f>IF(L1016&lt;Settings!$B$30,IF(Settings!$B$30-L1016&gt;=I1016,K1016,K1016+(Settings!$B$30-L1016)+Settings!$B$31),K1016+(Settings!$B$33-L1016))</f>
        <v>3375.4945824635538</v>
      </c>
      <c r="N1016" s="14">
        <f t="shared" si="202"/>
        <v>3381.5145824635538</v>
      </c>
      <c r="O1016" s="14">
        <f t="shared" si="203"/>
        <v>73.531021485307974</v>
      </c>
      <c r="P1016" s="14">
        <f t="shared" si="204"/>
        <v>49.111845182989327</v>
      </c>
      <c r="Q1016" s="14">
        <f t="shared" si="205"/>
        <v>0</v>
      </c>
      <c r="R1016" s="14">
        <f t="shared" si="206"/>
        <v>0</v>
      </c>
      <c r="S1016" s="14">
        <f t="shared" si="207"/>
        <v>49.111845182989327</v>
      </c>
      <c r="T1016" t="str">
        <f>IF(MOD(C1016-Settings!$B$32,Settings!$B$33)&lt;Settings!$B$30,"Up","Down")</f>
        <v>Up</v>
      </c>
      <c r="U1016" s="15">
        <f>IF(OR(I1016&gt;Settings!$B$30,O1016&gt;Settings!$B$37),0,1)</f>
        <v>1</v>
      </c>
      <c r="V1016" s="15">
        <f>IF(AND(U1016=1,O1016&lt;=Settings!$B$36),1,0)</f>
        <v>1</v>
      </c>
    </row>
    <row r="1017" spans="1:22" x14ac:dyDescent="0.25">
      <c r="A1017">
        <v>9</v>
      </c>
      <c r="B1017">
        <v>52</v>
      </c>
      <c r="C1017" s="13">
        <f>Arrivals!F1017</f>
        <v>3409.3820974340101</v>
      </c>
      <c r="D1017" s="13">
        <f>Arrivals!J1017</f>
        <v>9.4999246734410594</v>
      </c>
      <c r="E1017" s="14">
        <f t="shared" si="210"/>
        <v>3375.4945824635538</v>
      </c>
      <c r="F1017" s="14">
        <f t="shared" si="199"/>
        <v>3409.3820974340101</v>
      </c>
      <c r="G1017" s="14">
        <f t="shared" si="200"/>
        <v>3418.8820221074511</v>
      </c>
      <c r="H1017" s="13">
        <f>Arrivals!L1017</f>
        <v>75</v>
      </c>
      <c r="I1017" s="14">
        <f>H1017*8/Settings!$B$28+Settings!$B$29</f>
        <v>6.02</v>
      </c>
      <c r="J1017" s="14">
        <f t="shared" si="211"/>
        <v>3381.5145824635538</v>
      </c>
      <c r="K1017" s="14">
        <f t="shared" si="201"/>
        <v>3418.8820221074511</v>
      </c>
      <c r="L1017" s="14">
        <f>MOD(K1017-Settings!$B$32,Settings!$B$33)</f>
        <v>538.88202210745112</v>
      </c>
      <c r="M1017" s="14">
        <f>IF(L1017&lt;Settings!$B$30,IF(Settings!$B$30-L1017&gt;=I1017,K1017,K1017+(Settings!$B$30-L1017)+Settings!$B$31),K1017+(Settings!$B$33-L1017))</f>
        <v>3418.8820221074511</v>
      </c>
      <c r="N1017" s="14">
        <f t="shared" si="202"/>
        <v>3424.9020221074511</v>
      </c>
      <c r="O1017" s="14">
        <f t="shared" si="203"/>
        <v>15.519924673440983</v>
      </c>
      <c r="P1017" s="14">
        <f t="shared" si="204"/>
        <v>0</v>
      </c>
      <c r="Q1017" s="14">
        <f t="shared" si="205"/>
        <v>0</v>
      </c>
      <c r="R1017" s="14">
        <f t="shared" si="206"/>
        <v>0</v>
      </c>
      <c r="S1017" s="14">
        <f t="shared" si="207"/>
        <v>0</v>
      </c>
      <c r="T1017" t="str">
        <f>IF(MOD(C1017-Settings!$B$32,Settings!$B$33)&lt;Settings!$B$30,"Up","Down")</f>
        <v>Up</v>
      </c>
      <c r="U1017" s="15">
        <f>IF(OR(I1017&gt;Settings!$B$30,O1017&gt;Settings!$B$37),0,1)</f>
        <v>1</v>
      </c>
      <c r="V1017" s="15">
        <f>IF(AND(U1017=1,O1017&lt;=Settings!$B$36),1,0)</f>
        <v>1</v>
      </c>
    </row>
    <row r="1018" spans="1:22" x14ac:dyDescent="0.25">
      <c r="A1018">
        <v>9</v>
      </c>
      <c r="B1018">
        <v>53</v>
      </c>
      <c r="C1018" s="13">
        <f>Arrivals!F1018</f>
        <v>3482.5705737091102</v>
      </c>
      <c r="D1018" s="13">
        <f>Arrivals!J1018</f>
        <v>25.96275295194242</v>
      </c>
      <c r="E1018" s="14">
        <f t="shared" si="210"/>
        <v>3418.8820221074511</v>
      </c>
      <c r="F1018" s="14">
        <f t="shared" si="199"/>
        <v>3482.5705737091102</v>
      </c>
      <c r="G1018" s="14">
        <f t="shared" si="200"/>
        <v>3508.5333266610528</v>
      </c>
      <c r="H1018" s="13">
        <f>Arrivals!L1018</f>
        <v>75</v>
      </c>
      <c r="I1018" s="14">
        <f>H1018*8/Settings!$B$28+Settings!$B$29</f>
        <v>6.02</v>
      </c>
      <c r="J1018" s="14">
        <f t="shared" si="211"/>
        <v>3424.9020221074511</v>
      </c>
      <c r="K1018" s="14">
        <f t="shared" si="201"/>
        <v>3508.5333266610528</v>
      </c>
      <c r="L1018" s="14">
        <f>MOD(K1018-Settings!$B$32,Settings!$B$33)</f>
        <v>628.5333266610528</v>
      </c>
      <c r="M1018" s="14">
        <f>IF(L1018&lt;Settings!$B$30,IF(Settings!$B$30-L1018&gt;=I1018,K1018,K1018+(Settings!$B$30-L1018)+Settings!$B$31),K1018+(Settings!$B$33-L1018))</f>
        <v>3600</v>
      </c>
      <c r="N1018" s="14">
        <f t="shared" si="202"/>
        <v>3606.02</v>
      </c>
      <c r="O1018" s="14">
        <f t="shared" si="203"/>
        <v>123.44942629088973</v>
      </c>
      <c r="P1018" s="14">
        <f t="shared" si="204"/>
        <v>0</v>
      </c>
      <c r="Q1018" s="14">
        <f t="shared" si="205"/>
        <v>0</v>
      </c>
      <c r="R1018" s="14">
        <f t="shared" si="206"/>
        <v>91.466673338947203</v>
      </c>
      <c r="S1018" s="14">
        <f t="shared" si="207"/>
        <v>91.466673338947203</v>
      </c>
      <c r="T1018" t="str">
        <f>IF(MOD(C1018-Settings!$B$32,Settings!$B$33)&lt;Settings!$B$30,"Up","Down")</f>
        <v>Down</v>
      </c>
      <c r="U1018" s="15">
        <f>IF(OR(I1018&gt;Settings!$B$30,O1018&gt;Settings!$B$37),0,1)</f>
        <v>1</v>
      </c>
      <c r="V1018" s="15">
        <f>IF(AND(U1018=1,O1018&lt;=Settings!$B$36),1,0)</f>
        <v>0</v>
      </c>
    </row>
    <row r="1019" spans="1:22" x14ac:dyDescent="0.25">
      <c r="A1019">
        <v>9</v>
      </c>
      <c r="B1019">
        <v>54</v>
      </c>
      <c r="C1019" s="13">
        <f>Arrivals!F1019</f>
        <v>3489.7985981368024</v>
      </c>
      <c r="D1019" s="13">
        <f>Arrivals!J1019</f>
        <v>11.736881386310603</v>
      </c>
      <c r="E1019" s="14">
        <f t="shared" si="210"/>
        <v>3508.5333266610528</v>
      </c>
      <c r="F1019" s="14">
        <f t="shared" si="199"/>
        <v>3508.5333266610528</v>
      </c>
      <c r="G1019" s="14">
        <f t="shared" si="200"/>
        <v>3520.2702080473632</v>
      </c>
      <c r="H1019" s="13">
        <f>Arrivals!L1019</f>
        <v>75</v>
      </c>
      <c r="I1019" s="14">
        <f>H1019*8/Settings!$B$28+Settings!$B$29</f>
        <v>6.02</v>
      </c>
      <c r="J1019" s="14">
        <f t="shared" si="211"/>
        <v>3606.02</v>
      </c>
      <c r="K1019" s="14">
        <f t="shared" si="201"/>
        <v>3606.02</v>
      </c>
      <c r="L1019" s="14">
        <f>MOD(K1019-Settings!$B$32,Settings!$B$33)</f>
        <v>6.0199999999999818</v>
      </c>
      <c r="M1019" s="14">
        <f>IF(L1019&lt;Settings!$B$30,IF(Settings!$B$30-L1019&gt;=I1019,K1019,K1019+(Settings!$B$30-L1019)+Settings!$B$31),K1019+(Settings!$B$33-L1019))</f>
        <v>3606.02</v>
      </c>
      <c r="N1019" s="14">
        <f t="shared" si="202"/>
        <v>3612.04</v>
      </c>
      <c r="O1019" s="14">
        <f t="shared" si="203"/>
        <v>122.24140186319755</v>
      </c>
      <c r="P1019" s="14">
        <f t="shared" si="204"/>
        <v>18.734728524250386</v>
      </c>
      <c r="Q1019" s="14">
        <f t="shared" si="205"/>
        <v>85.74979195263677</v>
      </c>
      <c r="R1019" s="14">
        <f t="shared" si="206"/>
        <v>0</v>
      </c>
      <c r="S1019" s="14">
        <f t="shared" si="207"/>
        <v>104.48452047688716</v>
      </c>
      <c r="T1019" t="str">
        <f>IF(MOD(C1019-Settings!$B$32,Settings!$B$33)&lt;Settings!$B$30,"Up","Down")</f>
        <v>Down</v>
      </c>
      <c r="U1019" s="15">
        <f>IF(OR(I1019&gt;Settings!$B$30,O1019&gt;Settings!$B$37),0,1)</f>
        <v>1</v>
      </c>
      <c r="V1019" s="15">
        <f>IF(AND(U1019=1,O1019&lt;=Settings!$B$36),1,0)</f>
        <v>0</v>
      </c>
    </row>
    <row r="1020" spans="1:22" x14ac:dyDescent="0.25">
      <c r="A1020">
        <v>9</v>
      </c>
      <c r="B1020">
        <v>55</v>
      </c>
      <c r="C1020" s="13">
        <f>Arrivals!F1020</f>
        <v>3530.0837012664588</v>
      </c>
      <c r="D1020" s="13">
        <f>Arrivals!J1020</f>
        <v>48.373292500623435</v>
      </c>
      <c r="E1020" s="14">
        <f t="shared" si="210"/>
        <v>3520.2702080473632</v>
      </c>
      <c r="F1020" s="14">
        <f t="shared" si="199"/>
        <v>3530.0837012664588</v>
      </c>
      <c r="G1020" s="14">
        <f t="shared" si="200"/>
        <v>3578.4569937670822</v>
      </c>
      <c r="H1020" s="13">
        <f>Arrivals!L1020</f>
        <v>75</v>
      </c>
      <c r="I1020" s="14">
        <f>H1020*8/Settings!$B$28+Settings!$B$29</f>
        <v>6.02</v>
      </c>
      <c r="J1020" s="14">
        <f t="shared" si="211"/>
        <v>3612.04</v>
      </c>
      <c r="K1020" s="14">
        <f t="shared" si="201"/>
        <v>3612.04</v>
      </c>
      <c r="L1020" s="14">
        <f>MOD(K1020-Settings!$B$32,Settings!$B$33)</f>
        <v>12.039999999999964</v>
      </c>
      <c r="M1020" s="14">
        <f>IF(L1020&lt;Settings!$B$30,IF(Settings!$B$30-L1020&gt;=I1020,K1020,K1020+(Settings!$B$30-L1020)+Settings!$B$31),K1020+(Settings!$B$33-L1020))</f>
        <v>3612.04</v>
      </c>
      <c r="N1020" s="14">
        <f t="shared" si="202"/>
        <v>3618.06</v>
      </c>
      <c r="O1020" s="14">
        <f t="shared" si="203"/>
        <v>87.976298733541171</v>
      </c>
      <c r="P1020" s="14">
        <f t="shared" si="204"/>
        <v>0</v>
      </c>
      <c r="Q1020" s="14">
        <f t="shared" si="205"/>
        <v>33.583006232917796</v>
      </c>
      <c r="R1020" s="14">
        <f t="shared" si="206"/>
        <v>0</v>
      </c>
      <c r="S1020" s="14">
        <f t="shared" si="207"/>
        <v>33.583006232917796</v>
      </c>
      <c r="T1020" t="str">
        <f>IF(MOD(C1020-Settings!$B$32,Settings!$B$33)&lt;Settings!$B$30,"Up","Down")</f>
        <v>Down</v>
      </c>
      <c r="U1020" s="15">
        <f>IF(OR(I1020&gt;Settings!$B$30,O1020&gt;Settings!$B$37),0,1)</f>
        <v>1</v>
      </c>
      <c r="V1020" s="15">
        <f>IF(AND(U1020=1,O1020&lt;=Settings!$B$36),1,0)</f>
        <v>1</v>
      </c>
    </row>
    <row r="1021" spans="1:22" x14ac:dyDescent="0.25">
      <c r="A1021">
        <v>9</v>
      </c>
      <c r="B1021">
        <v>56</v>
      </c>
      <c r="C1021" s="13">
        <f>Arrivals!F1021</f>
        <v>3670.5677046489018</v>
      </c>
      <c r="D1021" s="13">
        <f>Arrivals!J1021</f>
        <v>10.922585423017653</v>
      </c>
      <c r="E1021" s="14">
        <f t="shared" si="210"/>
        <v>3578.4569937670822</v>
      </c>
      <c r="F1021" s="14">
        <f t="shared" si="199"/>
        <v>3670.5677046489018</v>
      </c>
      <c r="G1021" s="14">
        <f t="shared" si="200"/>
        <v>3681.4902900719194</v>
      </c>
      <c r="H1021" s="13">
        <f>Arrivals!L1021</f>
        <v>75</v>
      </c>
      <c r="I1021" s="14">
        <f>H1021*8/Settings!$B$28+Settings!$B$29</f>
        <v>6.02</v>
      </c>
      <c r="J1021" s="14">
        <f t="shared" si="211"/>
        <v>3618.06</v>
      </c>
      <c r="K1021" s="14">
        <f t="shared" si="201"/>
        <v>3681.4902900719194</v>
      </c>
      <c r="L1021" s="14">
        <f>MOD(K1021-Settings!$B$32,Settings!$B$33)</f>
        <v>81.490290071919389</v>
      </c>
      <c r="M1021" s="14">
        <f>IF(L1021&lt;Settings!$B$30,IF(Settings!$B$30-L1021&gt;=I1021,K1021,K1021+(Settings!$B$30-L1021)+Settings!$B$31),K1021+(Settings!$B$33-L1021))</f>
        <v>3681.4902900719194</v>
      </c>
      <c r="N1021" s="14">
        <f t="shared" si="202"/>
        <v>3687.5102900719194</v>
      </c>
      <c r="O1021" s="14">
        <f t="shared" si="203"/>
        <v>16.94258542301759</v>
      </c>
      <c r="P1021" s="14">
        <f t="shared" si="204"/>
        <v>0</v>
      </c>
      <c r="Q1021" s="14">
        <f t="shared" si="205"/>
        <v>0</v>
      </c>
      <c r="R1021" s="14">
        <f t="shared" si="206"/>
        <v>0</v>
      </c>
      <c r="S1021" s="14">
        <f t="shared" si="207"/>
        <v>0</v>
      </c>
      <c r="T1021" t="str">
        <f>IF(MOD(C1021-Settings!$B$32,Settings!$B$33)&lt;Settings!$B$30,"Up","Down")</f>
        <v>Up</v>
      </c>
      <c r="U1021" s="15">
        <f>IF(OR(I1021&gt;Settings!$B$30,O1021&gt;Settings!$B$37),0,1)</f>
        <v>1</v>
      </c>
      <c r="V1021" s="15">
        <f>IF(AND(U1021=1,O1021&lt;=Settings!$B$36),1,0)</f>
        <v>1</v>
      </c>
    </row>
    <row r="1022" spans="1:22" x14ac:dyDescent="0.25">
      <c r="A1022">
        <v>9</v>
      </c>
      <c r="B1022">
        <v>57</v>
      </c>
      <c r="C1022" s="13">
        <f>Arrivals!F1022</f>
        <v>3690.8186782637299</v>
      </c>
      <c r="D1022" s="13">
        <f>Arrivals!J1022</f>
        <v>3.1799410727505348</v>
      </c>
      <c r="E1022" s="14">
        <f t="shared" si="210"/>
        <v>3681.4902900719194</v>
      </c>
      <c r="F1022" s="14">
        <f t="shared" si="199"/>
        <v>3690.8186782637299</v>
      </c>
      <c r="G1022" s="14">
        <f t="shared" si="200"/>
        <v>3693.9986193364803</v>
      </c>
      <c r="H1022" s="13">
        <f>Arrivals!L1022</f>
        <v>75</v>
      </c>
      <c r="I1022" s="14">
        <f>H1022*8/Settings!$B$28+Settings!$B$29</f>
        <v>6.02</v>
      </c>
      <c r="J1022" s="14">
        <f t="shared" si="211"/>
        <v>3687.5102900719194</v>
      </c>
      <c r="K1022" s="14">
        <f t="shared" si="201"/>
        <v>3693.9986193364803</v>
      </c>
      <c r="L1022" s="14">
        <f>MOD(K1022-Settings!$B$32,Settings!$B$33)</f>
        <v>93.99861933648026</v>
      </c>
      <c r="M1022" s="14">
        <f>IF(L1022&lt;Settings!$B$30,IF(Settings!$B$30-L1022&gt;=I1022,K1022,K1022+(Settings!$B$30-L1022)+Settings!$B$31),K1022+(Settings!$B$33-L1022))</f>
        <v>3693.9986193364803</v>
      </c>
      <c r="N1022" s="14">
        <f t="shared" si="202"/>
        <v>3700.0186193364802</v>
      </c>
      <c r="O1022" s="14">
        <f t="shared" si="203"/>
        <v>9.1999410727503346</v>
      </c>
      <c r="P1022" s="14">
        <f t="shared" si="204"/>
        <v>0</v>
      </c>
      <c r="Q1022" s="14">
        <f t="shared" si="205"/>
        <v>0</v>
      </c>
      <c r="R1022" s="14">
        <f t="shared" si="206"/>
        <v>0</v>
      </c>
      <c r="S1022" s="14">
        <f t="shared" si="207"/>
        <v>0</v>
      </c>
      <c r="T1022" t="str">
        <f>IF(MOD(C1022-Settings!$B$32,Settings!$B$33)&lt;Settings!$B$30,"Up","Down")</f>
        <v>Up</v>
      </c>
      <c r="U1022" s="15">
        <f>IF(OR(I1022&gt;Settings!$B$30,O1022&gt;Settings!$B$37),0,1)</f>
        <v>1</v>
      </c>
      <c r="V1022" s="15">
        <f>IF(AND(U1022=1,O1022&lt;=Settings!$B$36),1,0)</f>
        <v>1</v>
      </c>
    </row>
    <row r="1023" spans="1:22" x14ac:dyDescent="0.25">
      <c r="A1023">
        <v>9</v>
      </c>
      <c r="B1023">
        <v>58</v>
      </c>
      <c r="C1023" s="13">
        <f>Arrivals!F1023</f>
        <v>3735.6829297047389</v>
      </c>
      <c r="D1023" s="13">
        <f>Arrivals!J1023</f>
        <v>8.4694202058964407</v>
      </c>
      <c r="E1023" s="14">
        <f t="shared" si="210"/>
        <v>3693.9986193364803</v>
      </c>
      <c r="F1023" s="14">
        <f t="shared" si="199"/>
        <v>3735.6829297047389</v>
      </c>
      <c r="G1023" s="14">
        <f t="shared" si="200"/>
        <v>3744.1523499106352</v>
      </c>
      <c r="H1023" s="13">
        <f>Arrivals!L1023</f>
        <v>75</v>
      </c>
      <c r="I1023" s="14">
        <f>H1023*8/Settings!$B$28+Settings!$B$29</f>
        <v>6.02</v>
      </c>
      <c r="J1023" s="14">
        <f t="shared" si="211"/>
        <v>3700.0186193364802</v>
      </c>
      <c r="K1023" s="14">
        <f t="shared" si="201"/>
        <v>3744.1523499106352</v>
      </c>
      <c r="L1023" s="14">
        <f>MOD(K1023-Settings!$B$32,Settings!$B$33)</f>
        <v>144.15234991063517</v>
      </c>
      <c r="M1023" s="14">
        <f>IF(L1023&lt;Settings!$B$30,IF(Settings!$B$30-L1023&gt;=I1023,K1023,K1023+(Settings!$B$30-L1023)+Settings!$B$31),K1023+(Settings!$B$33-L1023))</f>
        <v>3744.1523499106352</v>
      </c>
      <c r="N1023" s="14">
        <f t="shared" si="202"/>
        <v>3750.1723499106351</v>
      </c>
      <c r="O1023" s="14">
        <f t="shared" si="203"/>
        <v>14.489420205896295</v>
      </c>
      <c r="P1023" s="14">
        <f t="shared" si="204"/>
        <v>0</v>
      </c>
      <c r="Q1023" s="14">
        <f t="shared" si="205"/>
        <v>0</v>
      </c>
      <c r="R1023" s="14">
        <f t="shared" si="206"/>
        <v>0</v>
      </c>
      <c r="S1023" s="14">
        <f t="shared" si="207"/>
        <v>0</v>
      </c>
      <c r="T1023" t="str">
        <f>IF(MOD(C1023-Settings!$B$32,Settings!$B$33)&lt;Settings!$B$30,"Up","Down")</f>
        <v>Up</v>
      </c>
      <c r="U1023" s="15">
        <f>IF(OR(I1023&gt;Settings!$B$30,O1023&gt;Settings!$B$37),0,1)</f>
        <v>1</v>
      </c>
      <c r="V1023" s="15">
        <f>IF(AND(U1023=1,O1023&lt;=Settings!$B$36),1,0)</f>
        <v>1</v>
      </c>
    </row>
    <row r="1024" spans="1:22" x14ac:dyDescent="0.25">
      <c r="A1024">
        <v>9</v>
      </c>
      <c r="B1024">
        <v>59</v>
      </c>
      <c r="C1024" s="13">
        <f>Arrivals!F1024</f>
        <v>3919.2293464655045</v>
      </c>
      <c r="D1024" s="13">
        <f>Arrivals!J1024</f>
        <v>0.41256111065130863</v>
      </c>
      <c r="E1024" s="14">
        <f t="shared" si="210"/>
        <v>3744.1523499106352</v>
      </c>
      <c r="F1024" s="14">
        <f t="shared" si="199"/>
        <v>3919.2293464655045</v>
      </c>
      <c r="G1024" s="14">
        <f t="shared" si="200"/>
        <v>3919.641907576156</v>
      </c>
      <c r="H1024" s="13">
        <f>Arrivals!L1024</f>
        <v>75</v>
      </c>
      <c r="I1024" s="14">
        <f>H1024*8/Settings!$B$28+Settings!$B$29</f>
        <v>6.02</v>
      </c>
      <c r="J1024" s="14">
        <f t="shared" si="211"/>
        <v>3750.1723499106351</v>
      </c>
      <c r="K1024" s="14">
        <f t="shared" si="201"/>
        <v>3919.641907576156</v>
      </c>
      <c r="L1024" s="14">
        <f>MOD(K1024-Settings!$B$32,Settings!$B$33)</f>
        <v>319.64190757615597</v>
      </c>
      <c r="M1024" s="14">
        <f>IF(L1024&lt;Settings!$B$30,IF(Settings!$B$30-L1024&gt;=I1024,K1024,K1024+(Settings!$B$30-L1024)+Settings!$B$31),K1024+(Settings!$B$33-L1024))</f>
        <v>3919.641907576156</v>
      </c>
      <c r="N1024" s="14">
        <f t="shared" si="202"/>
        <v>3925.661907576156</v>
      </c>
      <c r="O1024" s="14">
        <f t="shared" si="203"/>
        <v>6.4325611106514771</v>
      </c>
      <c r="P1024" s="14">
        <f t="shared" si="204"/>
        <v>0</v>
      </c>
      <c r="Q1024" s="14">
        <f t="shared" si="205"/>
        <v>0</v>
      </c>
      <c r="R1024" s="14">
        <f t="shared" si="206"/>
        <v>0</v>
      </c>
      <c r="S1024" s="14">
        <f t="shared" si="207"/>
        <v>0</v>
      </c>
      <c r="T1024" t="str">
        <f>IF(MOD(C1024-Settings!$B$32,Settings!$B$33)&lt;Settings!$B$30,"Up","Down")</f>
        <v>Up</v>
      </c>
      <c r="U1024" s="15">
        <f>IF(OR(I1024&gt;Settings!$B$30,O1024&gt;Settings!$B$37),0,1)</f>
        <v>1</v>
      </c>
      <c r="V1024" s="15">
        <f>IF(AND(U1024=1,O1024&lt;=Settings!$B$36),1,0)</f>
        <v>1</v>
      </c>
    </row>
    <row r="1025" spans="1:22" x14ac:dyDescent="0.25">
      <c r="A1025">
        <v>9</v>
      </c>
      <c r="B1025">
        <v>60</v>
      </c>
      <c r="C1025" s="13">
        <f>Arrivals!F1025</f>
        <v>3936.8456006355746</v>
      </c>
      <c r="D1025" s="13">
        <f>Arrivals!J1025</f>
        <v>7.481705809169828E-2</v>
      </c>
      <c r="E1025" s="14">
        <f t="shared" si="210"/>
        <v>3919.641907576156</v>
      </c>
      <c r="F1025" s="14">
        <f t="shared" si="199"/>
        <v>3936.8456006355746</v>
      </c>
      <c r="G1025" s="14">
        <f t="shared" si="200"/>
        <v>3936.9204176936664</v>
      </c>
      <c r="H1025" s="13">
        <f>Arrivals!L1025</f>
        <v>75</v>
      </c>
      <c r="I1025" s="14">
        <f>H1025*8/Settings!$B$28+Settings!$B$29</f>
        <v>6.02</v>
      </c>
      <c r="J1025" s="14">
        <f t="shared" si="211"/>
        <v>3925.661907576156</v>
      </c>
      <c r="K1025" s="14">
        <f t="shared" si="201"/>
        <v>3936.9204176936664</v>
      </c>
      <c r="L1025" s="14">
        <f>MOD(K1025-Settings!$B$32,Settings!$B$33)</f>
        <v>336.92041769366642</v>
      </c>
      <c r="M1025" s="14">
        <f>IF(L1025&lt;Settings!$B$30,IF(Settings!$B$30-L1025&gt;=I1025,K1025,K1025+(Settings!$B$30-L1025)+Settings!$B$31),K1025+(Settings!$B$33-L1025))</f>
        <v>3936.9204176936664</v>
      </c>
      <c r="N1025" s="14">
        <f t="shared" si="202"/>
        <v>3942.9404176936664</v>
      </c>
      <c r="O1025" s="14">
        <f t="shared" si="203"/>
        <v>6.0948170580918486</v>
      </c>
      <c r="P1025" s="14">
        <f t="shared" si="204"/>
        <v>0</v>
      </c>
      <c r="Q1025" s="14">
        <f t="shared" si="205"/>
        <v>0</v>
      </c>
      <c r="R1025" s="14">
        <f t="shared" si="206"/>
        <v>0</v>
      </c>
      <c r="S1025" s="14">
        <f t="shared" si="207"/>
        <v>0</v>
      </c>
      <c r="T1025" t="str">
        <f>IF(MOD(C1025-Settings!$B$32,Settings!$B$33)&lt;Settings!$B$30,"Up","Down")</f>
        <v>Up</v>
      </c>
      <c r="U1025" s="15">
        <f>IF(OR(I1025&gt;Settings!$B$30,O1025&gt;Settings!$B$37),0,1)</f>
        <v>1</v>
      </c>
      <c r="V1025" s="15">
        <f>IF(AND(U1025=1,O1025&lt;=Settings!$B$36),1,0)</f>
        <v>1</v>
      </c>
    </row>
    <row r="1026" spans="1:22" x14ac:dyDescent="0.25">
      <c r="A1026">
        <v>9</v>
      </c>
      <c r="B1026">
        <v>61</v>
      </c>
      <c r="C1026" s="13">
        <f>Arrivals!F1026</f>
        <v>3948.7339342842224</v>
      </c>
      <c r="D1026" s="13">
        <f>Arrivals!J1026</f>
        <v>7.4285087671176573</v>
      </c>
      <c r="E1026" s="14">
        <f t="shared" si="210"/>
        <v>3936.9204176936664</v>
      </c>
      <c r="F1026" s="14">
        <f t="shared" si="199"/>
        <v>3948.7339342842224</v>
      </c>
      <c r="G1026" s="14">
        <f t="shared" si="200"/>
        <v>3956.1624430513402</v>
      </c>
      <c r="H1026" s="13">
        <f>Arrivals!L1026</f>
        <v>75</v>
      </c>
      <c r="I1026" s="14">
        <f>H1026*8/Settings!$B$28+Settings!$B$29</f>
        <v>6.02</v>
      </c>
      <c r="J1026" s="14">
        <f t="shared" si="211"/>
        <v>3942.9404176936664</v>
      </c>
      <c r="K1026" s="14">
        <f t="shared" si="201"/>
        <v>3956.1624430513402</v>
      </c>
      <c r="L1026" s="14">
        <f>MOD(K1026-Settings!$B$32,Settings!$B$33)</f>
        <v>356.16244305134023</v>
      </c>
      <c r="M1026" s="14">
        <f>IF(L1026&lt;Settings!$B$30,IF(Settings!$B$30-L1026&gt;=I1026,K1026,K1026+(Settings!$B$30-L1026)+Settings!$B$31),K1026+(Settings!$B$33-L1026))</f>
        <v>3956.1624430513402</v>
      </c>
      <c r="N1026" s="14">
        <f t="shared" si="202"/>
        <v>3962.1824430513402</v>
      </c>
      <c r="O1026" s="14">
        <f t="shared" si="203"/>
        <v>13.448508767117801</v>
      </c>
      <c r="P1026" s="14">
        <f t="shared" si="204"/>
        <v>0</v>
      </c>
      <c r="Q1026" s="14">
        <f t="shared" si="205"/>
        <v>0</v>
      </c>
      <c r="R1026" s="14">
        <f t="shared" si="206"/>
        <v>0</v>
      </c>
      <c r="S1026" s="14">
        <f t="shared" si="207"/>
        <v>0</v>
      </c>
      <c r="T1026" t="str">
        <f>IF(MOD(C1026-Settings!$B$32,Settings!$B$33)&lt;Settings!$B$30,"Up","Down")</f>
        <v>Up</v>
      </c>
      <c r="U1026" s="15">
        <f>IF(OR(I1026&gt;Settings!$B$30,O1026&gt;Settings!$B$37),0,1)</f>
        <v>1</v>
      </c>
      <c r="V1026" s="15">
        <f>IF(AND(U1026=1,O1026&lt;=Settings!$B$36),1,0)</f>
        <v>1</v>
      </c>
    </row>
    <row r="1027" spans="1:22" x14ac:dyDescent="0.25">
      <c r="A1027">
        <v>9</v>
      </c>
      <c r="B1027">
        <v>62</v>
      </c>
      <c r="C1027" s="13">
        <f>Arrivals!F1027</f>
        <v>4140.1099790546978</v>
      </c>
      <c r="D1027" s="13">
        <f>Arrivals!J1027</f>
        <v>1.3416670272003572</v>
      </c>
      <c r="E1027" s="14">
        <f t="shared" si="210"/>
        <v>3956.1624430513402</v>
      </c>
      <c r="F1027" s="14">
        <f t="shared" si="199"/>
        <v>4140.1099790546978</v>
      </c>
      <c r="G1027" s="14">
        <f t="shared" si="200"/>
        <v>4141.4516460818977</v>
      </c>
      <c r="H1027" s="13">
        <f>Arrivals!L1027</f>
        <v>75</v>
      </c>
      <c r="I1027" s="14">
        <f>H1027*8/Settings!$B$28+Settings!$B$29</f>
        <v>6.02</v>
      </c>
      <c r="J1027" s="14">
        <f t="shared" si="211"/>
        <v>3962.1824430513402</v>
      </c>
      <c r="K1027" s="14">
        <f t="shared" si="201"/>
        <v>4141.4516460818977</v>
      </c>
      <c r="L1027" s="14">
        <f>MOD(K1027-Settings!$B$32,Settings!$B$33)</f>
        <v>541.45164608189771</v>
      </c>
      <c r="M1027" s="14">
        <f>IF(L1027&lt;Settings!$B$30,IF(Settings!$B$30-L1027&gt;=I1027,K1027,K1027+(Settings!$B$30-L1027)+Settings!$B$31),K1027+(Settings!$B$33-L1027))</f>
        <v>4141.4516460818977</v>
      </c>
      <c r="N1027" s="14">
        <f t="shared" si="202"/>
        <v>4147.4716460818981</v>
      </c>
      <c r="O1027" s="14">
        <f t="shared" si="203"/>
        <v>7.361667027200383</v>
      </c>
      <c r="P1027" s="14">
        <f t="shared" si="204"/>
        <v>0</v>
      </c>
      <c r="Q1027" s="14">
        <f t="shared" si="205"/>
        <v>0</v>
      </c>
      <c r="R1027" s="14">
        <f t="shared" si="206"/>
        <v>0</v>
      </c>
      <c r="S1027" s="14">
        <f t="shared" si="207"/>
        <v>0</v>
      </c>
      <c r="T1027" t="str">
        <f>IF(MOD(C1027-Settings!$B$32,Settings!$B$33)&lt;Settings!$B$30,"Up","Down")</f>
        <v>Up</v>
      </c>
      <c r="U1027" s="15">
        <f>IF(OR(I1027&gt;Settings!$B$30,O1027&gt;Settings!$B$37),0,1)</f>
        <v>1</v>
      </c>
      <c r="V1027" s="15">
        <f>IF(AND(U1027=1,O1027&lt;=Settings!$B$36),1,0)</f>
        <v>1</v>
      </c>
    </row>
    <row r="1028" spans="1:22" x14ac:dyDescent="0.25">
      <c r="A1028">
        <v>9</v>
      </c>
      <c r="B1028">
        <v>63</v>
      </c>
      <c r="C1028" s="13">
        <f>Arrivals!F1028</f>
        <v>4222.8181341862837</v>
      </c>
      <c r="D1028" s="13">
        <f>Arrivals!J1028</f>
        <v>25.104991201705836</v>
      </c>
      <c r="E1028" s="14">
        <f t="shared" si="210"/>
        <v>4141.4516460818977</v>
      </c>
      <c r="F1028" s="14">
        <f t="shared" si="199"/>
        <v>4222.8181341862837</v>
      </c>
      <c r="G1028" s="14">
        <f t="shared" si="200"/>
        <v>4247.9231253879898</v>
      </c>
      <c r="H1028" s="13">
        <f>Arrivals!L1028</f>
        <v>75</v>
      </c>
      <c r="I1028" s="14">
        <f>H1028*8/Settings!$B$28+Settings!$B$29</f>
        <v>6.02</v>
      </c>
      <c r="J1028" s="14">
        <f t="shared" si="211"/>
        <v>4147.4716460818981</v>
      </c>
      <c r="K1028" s="14">
        <f t="shared" si="201"/>
        <v>4247.9231253879898</v>
      </c>
      <c r="L1028" s="14">
        <f>MOD(K1028-Settings!$B$32,Settings!$B$33)</f>
        <v>647.92312538798978</v>
      </c>
      <c r="M1028" s="14">
        <f>IF(L1028&lt;Settings!$B$30,IF(Settings!$B$30-L1028&gt;=I1028,K1028,K1028+(Settings!$B$30-L1028)+Settings!$B$31),K1028+(Settings!$B$33-L1028))</f>
        <v>4320</v>
      </c>
      <c r="N1028" s="14">
        <f t="shared" si="202"/>
        <v>4326.0200000000004</v>
      </c>
      <c r="O1028" s="14">
        <f t="shared" si="203"/>
        <v>103.20186581371672</v>
      </c>
      <c r="P1028" s="14">
        <f t="shared" si="204"/>
        <v>0</v>
      </c>
      <c r="Q1028" s="14">
        <f t="shared" si="205"/>
        <v>0</v>
      </c>
      <c r="R1028" s="14">
        <f t="shared" si="206"/>
        <v>72.076874612010215</v>
      </c>
      <c r="S1028" s="14">
        <f t="shared" si="207"/>
        <v>72.076874612010215</v>
      </c>
      <c r="T1028" t="str">
        <f>IF(MOD(C1028-Settings!$B$32,Settings!$B$33)&lt;Settings!$B$30,"Up","Down")</f>
        <v>Down</v>
      </c>
      <c r="U1028" s="15">
        <f>IF(OR(I1028&gt;Settings!$B$30,O1028&gt;Settings!$B$37),0,1)</f>
        <v>1</v>
      </c>
      <c r="V1028" s="15">
        <f>IF(AND(U1028=1,O1028&lt;=Settings!$B$36),1,0)</f>
        <v>1</v>
      </c>
    </row>
    <row r="1029" spans="1:22" x14ac:dyDescent="0.25">
      <c r="A1029">
        <v>9</v>
      </c>
      <c r="B1029">
        <v>64</v>
      </c>
      <c r="C1029" s="13">
        <f>Arrivals!F1029</f>
        <v>4239.432229201163</v>
      </c>
      <c r="D1029" s="13">
        <f>Arrivals!J1029</f>
        <v>8.6865597215161809</v>
      </c>
      <c r="E1029" s="14">
        <f t="shared" si="210"/>
        <v>4247.9231253879898</v>
      </c>
      <c r="F1029" s="14">
        <f t="shared" si="199"/>
        <v>4247.9231253879898</v>
      </c>
      <c r="G1029" s="14">
        <f t="shared" si="200"/>
        <v>4256.6096851095062</v>
      </c>
      <c r="H1029" s="13">
        <f>Arrivals!L1029</f>
        <v>75</v>
      </c>
      <c r="I1029" s="14">
        <f>H1029*8/Settings!$B$28+Settings!$B$29</f>
        <v>6.02</v>
      </c>
      <c r="J1029" s="14">
        <f t="shared" si="211"/>
        <v>4326.0200000000004</v>
      </c>
      <c r="K1029" s="14">
        <f t="shared" si="201"/>
        <v>4326.0200000000004</v>
      </c>
      <c r="L1029" s="14">
        <f>MOD(K1029-Settings!$B$32,Settings!$B$33)</f>
        <v>6.0200000000004366</v>
      </c>
      <c r="M1029" s="14">
        <f>IF(L1029&lt;Settings!$B$30,IF(Settings!$B$30-L1029&gt;=I1029,K1029,K1029+(Settings!$B$30-L1029)+Settings!$B$31),K1029+(Settings!$B$33-L1029))</f>
        <v>4326.0200000000004</v>
      </c>
      <c r="N1029" s="14">
        <f t="shared" si="202"/>
        <v>4332.0400000000009</v>
      </c>
      <c r="O1029" s="14">
        <f t="shared" si="203"/>
        <v>92.607770798837919</v>
      </c>
      <c r="P1029" s="14">
        <f t="shared" si="204"/>
        <v>8.4908961868268307</v>
      </c>
      <c r="Q1029" s="14">
        <f t="shared" si="205"/>
        <v>69.410314890494192</v>
      </c>
      <c r="R1029" s="14">
        <f t="shared" si="206"/>
        <v>0</v>
      </c>
      <c r="S1029" s="14">
        <f t="shared" si="207"/>
        <v>77.901211077321022</v>
      </c>
      <c r="T1029" t="str">
        <f>IF(MOD(C1029-Settings!$B$32,Settings!$B$33)&lt;Settings!$B$30,"Up","Down")</f>
        <v>Down</v>
      </c>
      <c r="U1029" s="15">
        <f>IF(OR(I1029&gt;Settings!$B$30,O1029&gt;Settings!$B$37),0,1)</f>
        <v>1</v>
      </c>
      <c r="V1029" s="15">
        <f>IF(AND(U1029=1,O1029&lt;=Settings!$B$36),1,0)</f>
        <v>1</v>
      </c>
    </row>
    <row r="1030" spans="1:22" x14ac:dyDescent="0.25">
      <c r="A1030">
        <v>9</v>
      </c>
      <c r="B1030">
        <v>65</v>
      </c>
      <c r="C1030" s="13">
        <f>Arrivals!F1030</f>
        <v>4247.3837301983085</v>
      </c>
      <c r="D1030" s="13">
        <f>Arrivals!J1030</f>
        <v>21.608990887475809</v>
      </c>
      <c r="E1030" s="14">
        <f t="shared" si="210"/>
        <v>4256.6096851095062</v>
      </c>
      <c r="F1030" s="14">
        <f t="shared" ref="F1030:F1093" si="212">MAX(C1030,E1030)</f>
        <v>4256.6096851095062</v>
      </c>
      <c r="G1030" s="14">
        <f t="shared" ref="G1030:G1093" si="213">F1030+D1030</f>
        <v>4278.2186759969818</v>
      </c>
      <c r="H1030" s="13">
        <f>Arrivals!L1030</f>
        <v>75</v>
      </c>
      <c r="I1030" s="14">
        <f>H1030*8/Settings!$B$28+Settings!$B$29</f>
        <v>6.02</v>
      </c>
      <c r="J1030" s="14">
        <f t="shared" si="211"/>
        <v>4332.0400000000009</v>
      </c>
      <c r="K1030" s="14">
        <f t="shared" ref="K1030:K1093" si="214">MAX(G1030,J1030)</f>
        <v>4332.0400000000009</v>
      </c>
      <c r="L1030" s="14">
        <f>MOD(K1030-Settings!$B$32,Settings!$B$33)</f>
        <v>12.040000000000873</v>
      </c>
      <c r="M1030" s="14">
        <f>IF(L1030&lt;Settings!$B$30,IF(Settings!$B$30-L1030&gt;=I1030,K1030,K1030+(Settings!$B$30-L1030)+Settings!$B$31),K1030+(Settings!$B$33-L1030))</f>
        <v>4332.0400000000009</v>
      </c>
      <c r="N1030" s="14">
        <f t="shared" ref="N1030:N1093" si="215">M1030+I1030</f>
        <v>4338.0600000000013</v>
      </c>
      <c r="O1030" s="14">
        <f t="shared" ref="O1030:O1093" si="216">N1030-C1030</f>
        <v>90.676269801692797</v>
      </c>
      <c r="P1030" s="14">
        <f t="shared" ref="P1030:P1093" si="217">F1030-C1030</f>
        <v>9.2259549111977321</v>
      </c>
      <c r="Q1030" s="14">
        <f t="shared" ref="Q1030:Q1093" si="218">K1030-G1030</f>
        <v>53.821324003019072</v>
      </c>
      <c r="R1030" s="14">
        <f t="shared" ref="R1030:R1093" si="219">M1030-K1030</f>
        <v>0</v>
      </c>
      <c r="S1030" s="14">
        <f t="shared" ref="S1030:S1093" si="220">P1030+Q1030+R1030</f>
        <v>63.047278914216804</v>
      </c>
      <c r="T1030" t="str">
        <f>IF(MOD(C1030-Settings!$B$32,Settings!$B$33)&lt;Settings!$B$30,"Up","Down")</f>
        <v>Down</v>
      </c>
      <c r="U1030" s="15">
        <f>IF(OR(I1030&gt;Settings!$B$30,O1030&gt;Settings!$B$37),0,1)</f>
        <v>1</v>
      </c>
      <c r="V1030" s="15">
        <f>IF(AND(U1030=1,O1030&lt;=Settings!$B$36),1,0)</f>
        <v>1</v>
      </c>
    </row>
    <row r="1031" spans="1:22" x14ac:dyDescent="0.25">
      <c r="A1031">
        <v>9</v>
      </c>
      <c r="B1031">
        <v>66</v>
      </c>
      <c r="C1031" s="13">
        <f>Arrivals!F1031</f>
        <v>4251.5871318864438</v>
      </c>
      <c r="D1031" s="13">
        <f>Arrivals!J1031</f>
        <v>27.913954429906656</v>
      </c>
      <c r="E1031" s="14">
        <f t="shared" ref="E1031:E1062" si="221">G1030</f>
        <v>4278.2186759969818</v>
      </c>
      <c r="F1031" s="14">
        <f t="shared" si="212"/>
        <v>4278.2186759969818</v>
      </c>
      <c r="G1031" s="14">
        <f t="shared" si="213"/>
        <v>4306.1326304268887</v>
      </c>
      <c r="H1031" s="13">
        <f>Arrivals!L1031</f>
        <v>75</v>
      </c>
      <c r="I1031" s="14">
        <f>H1031*8/Settings!$B$28+Settings!$B$29</f>
        <v>6.02</v>
      </c>
      <c r="J1031" s="14">
        <f t="shared" ref="J1031:J1062" si="222">N1030</f>
        <v>4338.0600000000013</v>
      </c>
      <c r="K1031" s="14">
        <f t="shared" si="214"/>
        <v>4338.0600000000013</v>
      </c>
      <c r="L1031" s="14">
        <f>MOD(K1031-Settings!$B$32,Settings!$B$33)</f>
        <v>18.06000000000131</v>
      </c>
      <c r="M1031" s="14">
        <f>IF(L1031&lt;Settings!$B$30,IF(Settings!$B$30-L1031&gt;=I1031,K1031,K1031+(Settings!$B$30-L1031)+Settings!$B$31),K1031+(Settings!$B$33-L1031))</f>
        <v>4338.0600000000013</v>
      </c>
      <c r="N1031" s="14">
        <f t="shared" si="215"/>
        <v>4344.0800000000017</v>
      </c>
      <c r="O1031" s="14">
        <f t="shared" si="216"/>
        <v>92.492868113557961</v>
      </c>
      <c r="P1031" s="14">
        <f t="shared" si="217"/>
        <v>26.631544110538016</v>
      </c>
      <c r="Q1031" s="14">
        <f t="shared" si="218"/>
        <v>31.927369573112628</v>
      </c>
      <c r="R1031" s="14">
        <f t="shared" si="219"/>
        <v>0</v>
      </c>
      <c r="S1031" s="14">
        <f t="shared" si="220"/>
        <v>58.558913683650644</v>
      </c>
      <c r="T1031" t="str">
        <f>IF(MOD(C1031-Settings!$B$32,Settings!$B$33)&lt;Settings!$B$30,"Up","Down")</f>
        <v>Down</v>
      </c>
      <c r="U1031" s="15">
        <f>IF(OR(I1031&gt;Settings!$B$30,O1031&gt;Settings!$B$37),0,1)</f>
        <v>1</v>
      </c>
      <c r="V1031" s="15">
        <f>IF(AND(U1031=1,O1031&lt;=Settings!$B$36),1,0)</f>
        <v>1</v>
      </c>
    </row>
    <row r="1032" spans="1:22" x14ac:dyDescent="0.25">
      <c r="A1032">
        <v>9</v>
      </c>
      <c r="B1032">
        <v>67</v>
      </c>
      <c r="C1032" s="13">
        <f>Arrivals!F1032</f>
        <v>4261.020989968848</v>
      </c>
      <c r="D1032" s="13">
        <f>Arrivals!J1032</f>
        <v>7.4758022782773104</v>
      </c>
      <c r="E1032" s="14">
        <f t="shared" si="221"/>
        <v>4306.1326304268887</v>
      </c>
      <c r="F1032" s="14">
        <f t="shared" si="212"/>
        <v>4306.1326304268887</v>
      </c>
      <c r="G1032" s="14">
        <f t="shared" si="213"/>
        <v>4313.6084327051658</v>
      </c>
      <c r="H1032" s="13">
        <f>Arrivals!L1032</f>
        <v>75</v>
      </c>
      <c r="I1032" s="14">
        <f>H1032*8/Settings!$B$28+Settings!$B$29</f>
        <v>6.02</v>
      </c>
      <c r="J1032" s="14">
        <f t="shared" si="222"/>
        <v>4344.0800000000017</v>
      </c>
      <c r="K1032" s="14">
        <f t="shared" si="214"/>
        <v>4344.0800000000017</v>
      </c>
      <c r="L1032" s="14">
        <f>MOD(K1032-Settings!$B$32,Settings!$B$33)</f>
        <v>24.080000000001746</v>
      </c>
      <c r="M1032" s="14">
        <f>IF(L1032&lt;Settings!$B$30,IF(Settings!$B$30-L1032&gt;=I1032,K1032,K1032+(Settings!$B$30-L1032)+Settings!$B$31),K1032+(Settings!$B$33-L1032))</f>
        <v>4344.0800000000017</v>
      </c>
      <c r="N1032" s="14">
        <f t="shared" si="215"/>
        <v>4350.1000000000022</v>
      </c>
      <c r="O1032" s="14">
        <f t="shared" si="216"/>
        <v>89.079010031154212</v>
      </c>
      <c r="P1032" s="14">
        <f t="shared" si="217"/>
        <v>45.111640458040711</v>
      </c>
      <c r="Q1032" s="14">
        <f t="shared" si="218"/>
        <v>30.47156729483595</v>
      </c>
      <c r="R1032" s="14">
        <f t="shared" si="219"/>
        <v>0</v>
      </c>
      <c r="S1032" s="14">
        <f t="shared" si="220"/>
        <v>75.58320775287666</v>
      </c>
      <c r="T1032" t="str">
        <f>IF(MOD(C1032-Settings!$B$32,Settings!$B$33)&lt;Settings!$B$30,"Up","Down")</f>
        <v>Down</v>
      </c>
      <c r="U1032" s="15">
        <f>IF(OR(I1032&gt;Settings!$B$30,O1032&gt;Settings!$B$37),0,1)</f>
        <v>1</v>
      </c>
      <c r="V1032" s="15">
        <f>IF(AND(U1032=1,O1032&lt;=Settings!$B$36),1,0)</f>
        <v>1</v>
      </c>
    </row>
    <row r="1033" spans="1:22" x14ac:dyDescent="0.25">
      <c r="A1033">
        <v>9</v>
      </c>
      <c r="B1033">
        <v>68</v>
      </c>
      <c r="C1033" s="13">
        <f>Arrivals!F1033</f>
        <v>4282.9690158976782</v>
      </c>
      <c r="D1033" s="13">
        <f>Arrivals!J1033</f>
        <v>14.542579833332073</v>
      </c>
      <c r="E1033" s="14">
        <f t="shared" si="221"/>
        <v>4313.6084327051658</v>
      </c>
      <c r="F1033" s="14">
        <f t="shared" si="212"/>
        <v>4313.6084327051658</v>
      </c>
      <c r="G1033" s="14">
        <f t="shared" si="213"/>
        <v>4328.1510125384975</v>
      </c>
      <c r="H1033" s="13">
        <f>Arrivals!L1033</f>
        <v>75</v>
      </c>
      <c r="I1033" s="14">
        <f>H1033*8/Settings!$B$28+Settings!$B$29</f>
        <v>6.02</v>
      </c>
      <c r="J1033" s="14">
        <f t="shared" si="222"/>
        <v>4350.1000000000022</v>
      </c>
      <c r="K1033" s="14">
        <f t="shared" si="214"/>
        <v>4350.1000000000022</v>
      </c>
      <c r="L1033" s="14">
        <f>MOD(K1033-Settings!$B$32,Settings!$B$33)</f>
        <v>30.100000000002183</v>
      </c>
      <c r="M1033" s="14">
        <f>IF(L1033&lt;Settings!$B$30,IF(Settings!$B$30-L1033&gt;=I1033,K1033,K1033+(Settings!$B$30-L1033)+Settings!$B$31),K1033+(Settings!$B$33-L1033))</f>
        <v>4350.1000000000022</v>
      </c>
      <c r="N1033" s="14">
        <f t="shared" si="215"/>
        <v>4356.1200000000026</v>
      </c>
      <c r="O1033" s="14">
        <f t="shared" si="216"/>
        <v>73.150984102324401</v>
      </c>
      <c r="P1033" s="14">
        <f t="shared" si="217"/>
        <v>30.639416807487578</v>
      </c>
      <c r="Q1033" s="14">
        <f t="shared" si="218"/>
        <v>21.948987461504657</v>
      </c>
      <c r="R1033" s="14">
        <f t="shared" si="219"/>
        <v>0</v>
      </c>
      <c r="S1033" s="14">
        <f t="shared" si="220"/>
        <v>52.588404268992235</v>
      </c>
      <c r="T1033" t="str">
        <f>IF(MOD(C1033-Settings!$B$32,Settings!$B$33)&lt;Settings!$B$30,"Up","Down")</f>
        <v>Down</v>
      </c>
      <c r="U1033" s="15">
        <f>IF(OR(I1033&gt;Settings!$B$30,O1033&gt;Settings!$B$37),0,1)</f>
        <v>1</v>
      </c>
      <c r="V1033" s="15">
        <f>IF(AND(U1033=1,O1033&lt;=Settings!$B$36),1,0)</f>
        <v>1</v>
      </c>
    </row>
    <row r="1034" spans="1:22" x14ac:dyDescent="0.25">
      <c r="A1034">
        <v>9</v>
      </c>
      <c r="B1034">
        <v>69</v>
      </c>
      <c r="C1034" s="13">
        <f>Arrivals!F1034</f>
        <v>4497.6836371767158</v>
      </c>
      <c r="D1034" s="13">
        <f>Arrivals!J1034</f>
        <v>11.608744074690366</v>
      </c>
      <c r="E1034" s="14">
        <f t="shared" si="221"/>
        <v>4328.1510125384975</v>
      </c>
      <c r="F1034" s="14">
        <f t="shared" si="212"/>
        <v>4497.6836371767158</v>
      </c>
      <c r="G1034" s="14">
        <f t="shared" si="213"/>
        <v>4509.2923812514064</v>
      </c>
      <c r="H1034" s="13">
        <f>Arrivals!L1034</f>
        <v>75</v>
      </c>
      <c r="I1034" s="14">
        <f>H1034*8/Settings!$B$28+Settings!$B$29</f>
        <v>6.02</v>
      </c>
      <c r="J1034" s="14">
        <f t="shared" si="222"/>
        <v>4356.1200000000026</v>
      </c>
      <c r="K1034" s="14">
        <f t="shared" si="214"/>
        <v>4509.2923812514064</v>
      </c>
      <c r="L1034" s="14">
        <f>MOD(K1034-Settings!$B$32,Settings!$B$33)</f>
        <v>189.29238125140637</v>
      </c>
      <c r="M1034" s="14">
        <f>IF(L1034&lt;Settings!$B$30,IF(Settings!$B$30-L1034&gt;=I1034,K1034,K1034+(Settings!$B$30-L1034)+Settings!$B$31),K1034+(Settings!$B$33-L1034))</f>
        <v>4509.2923812514064</v>
      </c>
      <c r="N1034" s="14">
        <f t="shared" si="215"/>
        <v>4515.3123812514068</v>
      </c>
      <c r="O1034" s="14">
        <f t="shared" si="216"/>
        <v>17.628744074690985</v>
      </c>
      <c r="P1034" s="14">
        <f t="shared" si="217"/>
        <v>0</v>
      </c>
      <c r="Q1034" s="14">
        <f t="shared" si="218"/>
        <v>0</v>
      </c>
      <c r="R1034" s="14">
        <f t="shared" si="219"/>
        <v>0</v>
      </c>
      <c r="S1034" s="14">
        <f t="shared" si="220"/>
        <v>0</v>
      </c>
      <c r="T1034" t="str">
        <f>IF(MOD(C1034-Settings!$B$32,Settings!$B$33)&lt;Settings!$B$30,"Up","Down")</f>
        <v>Up</v>
      </c>
      <c r="U1034" s="15">
        <f>IF(OR(I1034&gt;Settings!$B$30,O1034&gt;Settings!$B$37),0,1)</f>
        <v>1</v>
      </c>
      <c r="V1034" s="15">
        <f>IF(AND(U1034=1,O1034&lt;=Settings!$B$36),1,0)</f>
        <v>1</v>
      </c>
    </row>
    <row r="1035" spans="1:22" x14ac:dyDescent="0.25">
      <c r="A1035">
        <v>9</v>
      </c>
      <c r="B1035">
        <v>70</v>
      </c>
      <c r="C1035" s="13">
        <f>Arrivals!F1035</f>
        <v>4602.6020468778415</v>
      </c>
      <c r="D1035" s="13">
        <f>Arrivals!J1035</f>
        <v>1.7376525739235369</v>
      </c>
      <c r="E1035" s="14">
        <f t="shared" si="221"/>
        <v>4509.2923812514064</v>
      </c>
      <c r="F1035" s="14">
        <f t="shared" si="212"/>
        <v>4602.6020468778415</v>
      </c>
      <c r="G1035" s="14">
        <f t="shared" si="213"/>
        <v>4604.3396994517652</v>
      </c>
      <c r="H1035" s="13">
        <f>Arrivals!L1035</f>
        <v>75</v>
      </c>
      <c r="I1035" s="14">
        <f>H1035*8/Settings!$B$28+Settings!$B$29</f>
        <v>6.02</v>
      </c>
      <c r="J1035" s="14">
        <f t="shared" si="222"/>
        <v>4515.3123812514068</v>
      </c>
      <c r="K1035" s="14">
        <f t="shared" si="214"/>
        <v>4604.3396994517652</v>
      </c>
      <c r="L1035" s="14">
        <f>MOD(K1035-Settings!$B$32,Settings!$B$33)</f>
        <v>284.33969945176523</v>
      </c>
      <c r="M1035" s="14">
        <f>IF(L1035&lt;Settings!$B$30,IF(Settings!$B$30-L1035&gt;=I1035,K1035,K1035+(Settings!$B$30-L1035)+Settings!$B$31),K1035+(Settings!$B$33-L1035))</f>
        <v>4604.3396994517652</v>
      </c>
      <c r="N1035" s="14">
        <f t="shared" si="215"/>
        <v>4610.3596994517657</v>
      </c>
      <c r="O1035" s="14">
        <f t="shared" si="216"/>
        <v>7.7576525739241333</v>
      </c>
      <c r="P1035" s="14">
        <f t="shared" si="217"/>
        <v>0</v>
      </c>
      <c r="Q1035" s="14">
        <f t="shared" si="218"/>
        <v>0</v>
      </c>
      <c r="R1035" s="14">
        <f t="shared" si="219"/>
        <v>0</v>
      </c>
      <c r="S1035" s="14">
        <f t="shared" si="220"/>
        <v>0</v>
      </c>
      <c r="T1035" t="str">
        <f>IF(MOD(C1035-Settings!$B$32,Settings!$B$33)&lt;Settings!$B$30,"Up","Down")</f>
        <v>Up</v>
      </c>
      <c r="U1035" s="15">
        <f>IF(OR(I1035&gt;Settings!$B$30,O1035&gt;Settings!$B$37),0,1)</f>
        <v>1</v>
      </c>
      <c r="V1035" s="15">
        <f>IF(AND(U1035=1,O1035&lt;=Settings!$B$36),1,0)</f>
        <v>1</v>
      </c>
    </row>
    <row r="1036" spans="1:22" x14ac:dyDescent="0.25">
      <c r="A1036">
        <v>9</v>
      </c>
      <c r="B1036">
        <v>71</v>
      </c>
      <c r="C1036" s="13">
        <f>Arrivals!F1036</f>
        <v>4633.9619419832834</v>
      </c>
      <c r="D1036" s="13">
        <f>Arrivals!J1036</f>
        <v>15.537749138952954</v>
      </c>
      <c r="E1036" s="14">
        <f t="shared" si="221"/>
        <v>4604.3396994517652</v>
      </c>
      <c r="F1036" s="14">
        <f t="shared" si="212"/>
        <v>4633.9619419832834</v>
      </c>
      <c r="G1036" s="14">
        <f t="shared" si="213"/>
        <v>4649.4996911222361</v>
      </c>
      <c r="H1036" s="13">
        <f>Arrivals!L1036</f>
        <v>75</v>
      </c>
      <c r="I1036" s="14">
        <f>H1036*8/Settings!$B$28+Settings!$B$29</f>
        <v>6.02</v>
      </c>
      <c r="J1036" s="14">
        <f t="shared" si="222"/>
        <v>4610.3596994517657</v>
      </c>
      <c r="K1036" s="14">
        <f t="shared" si="214"/>
        <v>4649.4996911222361</v>
      </c>
      <c r="L1036" s="14">
        <f>MOD(K1036-Settings!$B$32,Settings!$B$33)</f>
        <v>329.49969112223607</v>
      </c>
      <c r="M1036" s="14">
        <f>IF(L1036&lt;Settings!$B$30,IF(Settings!$B$30-L1036&gt;=I1036,K1036,K1036+(Settings!$B$30-L1036)+Settings!$B$31),K1036+(Settings!$B$33-L1036))</f>
        <v>4649.4996911222361</v>
      </c>
      <c r="N1036" s="14">
        <f t="shared" si="215"/>
        <v>4655.5196911222365</v>
      </c>
      <c r="O1036" s="14">
        <f t="shared" si="216"/>
        <v>21.557749138953113</v>
      </c>
      <c r="P1036" s="14">
        <f t="shared" si="217"/>
        <v>0</v>
      </c>
      <c r="Q1036" s="14">
        <f t="shared" si="218"/>
        <v>0</v>
      </c>
      <c r="R1036" s="14">
        <f t="shared" si="219"/>
        <v>0</v>
      </c>
      <c r="S1036" s="14">
        <f t="shared" si="220"/>
        <v>0</v>
      </c>
      <c r="T1036" t="str">
        <f>IF(MOD(C1036-Settings!$B$32,Settings!$B$33)&lt;Settings!$B$30,"Up","Down")</f>
        <v>Up</v>
      </c>
      <c r="U1036" s="15">
        <f>IF(OR(I1036&gt;Settings!$B$30,O1036&gt;Settings!$B$37),0,1)</f>
        <v>1</v>
      </c>
      <c r="V1036" s="15">
        <f>IF(AND(U1036=1,O1036&lt;=Settings!$B$36),1,0)</f>
        <v>1</v>
      </c>
    </row>
    <row r="1037" spans="1:22" x14ac:dyDescent="0.25">
      <c r="A1037">
        <v>9</v>
      </c>
      <c r="B1037">
        <v>72</v>
      </c>
      <c r="C1037" s="13">
        <f>Arrivals!F1037</f>
        <v>4673.8764113274619</v>
      </c>
      <c r="D1037" s="13">
        <f>Arrivals!J1037</f>
        <v>15.938348758480341</v>
      </c>
      <c r="E1037" s="14">
        <f t="shared" si="221"/>
        <v>4649.4996911222361</v>
      </c>
      <c r="F1037" s="14">
        <f t="shared" si="212"/>
        <v>4673.8764113274619</v>
      </c>
      <c r="G1037" s="14">
        <f t="shared" si="213"/>
        <v>4689.814760085942</v>
      </c>
      <c r="H1037" s="13">
        <f>Arrivals!L1037</f>
        <v>75</v>
      </c>
      <c r="I1037" s="14">
        <f>H1037*8/Settings!$B$28+Settings!$B$29</f>
        <v>6.02</v>
      </c>
      <c r="J1037" s="14">
        <f t="shared" si="222"/>
        <v>4655.5196911222365</v>
      </c>
      <c r="K1037" s="14">
        <f t="shared" si="214"/>
        <v>4689.814760085942</v>
      </c>
      <c r="L1037" s="14">
        <f>MOD(K1037-Settings!$B$32,Settings!$B$33)</f>
        <v>369.814760085942</v>
      </c>
      <c r="M1037" s="14">
        <f>IF(L1037&lt;Settings!$B$30,IF(Settings!$B$30-L1037&gt;=I1037,K1037,K1037+(Settings!$B$30-L1037)+Settings!$B$31),K1037+(Settings!$B$33-L1037))</f>
        <v>4689.814760085942</v>
      </c>
      <c r="N1037" s="14">
        <f t="shared" si="215"/>
        <v>4695.8347600859424</v>
      </c>
      <c r="O1037" s="14">
        <f t="shared" si="216"/>
        <v>21.958348758480497</v>
      </c>
      <c r="P1037" s="14">
        <f t="shared" si="217"/>
        <v>0</v>
      </c>
      <c r="Q1037" s="14">
        <f t="shared" si="218"/>
        <v>0</v>
      </c>
      <c r="R1037" s="14">
        <f t="shared" si="219"/>
        <v>0</v>
      </c>
      <c r="S1037" s="14">
        <f t="shared" si="220"/>
        <v>0</v>
      </c>
      <c r="T1037" t="str">
        <f>IF(MOD(C1037-Settings!$B$32,Settings!$B$33)&lt;Settings!$B$30,"Up","Down")</f>
        <v>Up</v>
      </c>
      <c r="U1037" s="15">
        <f>IF(OR(I1037&gt;Settings!$B$30,O1037&gt;Settings!$B$37),0,1)</f>
        <v>1</v>
      </c>
      <c r="V1037" s="15">
        <f>IF(AND(U1037=1,O1037&lt;=Settings!$B$36),1,0)</f>
        <v>1</v>
      </c>
    </row>
    <row r="1038" spans="1:22" x14ac:dyDescent="0.25">
      <c r="A1038">
        <v>9</v>
      </c>
      <c r="B1038">
        <v>73</v>
      </c>
      <c r="C1038" s="13">
        <f>Arrivals!F1038</f>
        <v>4743.9489157477183</v>
      </c>
      <c r="D1038" s="13">
        <f>Arrivals!J1038</f>
        <v>28.036675914735198</v>
      </c>
      <c r="E1038" s="14">
        <f t="shared" si="221"/>
        <v>4689.814760085942</v>
      </c>
      <c r="F1038" s="14">
        <f t="shared" si="212"/>
        <v>4743.9489157477183</v>
      </c>
      <c r="G1038" s="14">
        <f t="shared" si="213"/>
        <v>4771.9855916624538</v>
      </c>
      <c r="H1038" s="13">
        <f>Arrivals!L1038</f>
        <v>75</v>
      </c>
      <c r="I1038" s="14">
        <f>H1038*8/Settings!$B$28+Settings!$B$29</f>
        <v>6.02</v>
      </c>
      <c r="J1038" s="14">
        <f t="shared" si="222"/>
        <v>4695.8347600859424</v>
      </c>
      <c r="K1038" s="14">
        <f t="shared" si="214"/>
        <v>4771.9855916624538</v>
      </c>
      <c r="L1038" s="14">
        <f>MOD(K1038-Settings!$B$32,Settings!$B$33)</f>
        <v>451.98559166245377</v>
      </c>
      <c r="M1038" s="14">
        <f>IF(L1038&lt;Settings!$B$30,IF(Settings!$B$30-L1038&gt;=I1038,K1038,K1038+(Settings!$B$30-L1038)+Settings!$B$31),K1038+(Settings!$B$33-L1038))</f>
        <v>4771.9855916624538</v>
      </c>
      <c r="N1038" s="14">
        <f t="shared" si="215"/>
        <v>4778.0055916624542</v>
      </c>
      <c r="O1038" s="14">
        <f t="shared" si="216"/>
        <v>34.056675914735933</v>
      </c>
      <c r="P1038" s="14">
        <f t="shared" si="217"/>
        <v>0</v>
      </c>
      <c r="Q1038" s="14">
        <f t="shared" si="218"/>
        <v>0</v>
      </c>
      <c r="R1038" s="14">
        <f t="shared" si="219"/>
        <v>0</v>
      </c>
      <c r="S1038" s="14">
        <f t="shared" si="220"/>
        <v>0</v>
      </c>
      <c r="T1038" t="str">
        <f>IF(MOD(C1038-Settings!$B$32,Settings!$B$33)&lt;Settings!$B$30,"Up","Down")</f>
        <v>Up</v>
      </c>
      <c r="U1038" s="15">
        <f>IF(OR(I1038&gt;Settings!$B$30,O1038&gt;Settings!$B$37),0,1)</f>
        <v>1</v>
      </c>
      <c r="V1038" s="15">
        <f>IF(AND(U1038=1,O1038&lt;=Settings!$B$36),1,0)</f>
        <v>1</v>
      </c>
    </row>
    <row r="1039" spans="1:22" x14ac:dyDescent="0.25">
      <c r="A1039">
        <v>9</v>
      </c>
      <c r="B1039">
        <v>74</v>
      </c>
      <c r="C1039" s="13">
        <f>Arrivals!F1039</f>
        <v>4794.1285361947248</v>
      </c>
      <c r="D1039" s="13">
        <f>Arrivals!J1039</f>
        <v>2.1747558291932592</v>
      </c>
      <c r="E1039" s="14">
        <f t="shared" si="221"/>
        <v>4771.9855916624538</v>
      </c>
      <c r="F1039" s="14">
        <f t="shared" si="212"/>
        <v>4794.1285361947248</v>
      </c>
      <c r="G1039" s="14">
        <f t="shared" si="213"/>
        <v>4796.3032920239184</v>
      </c>
      <c r="H1039" s="13">
        <f>Arrivals!L1039</f>
        <v>75</v>
      </c>
      <c r="I1039" s="14">
        <f>H1039*8/Settings!$B$28+Settings!$B$29</f>
        <v>6.02</v>
      </c>
      <c r="J1039" s="14">
        <f t="shared" si="222"/>
        <v>4778.0055916624542</v>
      </c>
      <c r="K1039" s="14">
        <f t="shared" si="214"/>
        <v>4796.3032920239184</v>
      </c>
      <c r="L1039" s="14">
        <f>MOD(K1039-Settings!$B$32,Settings!$B$33)</f>
        <v>476.3032920239184</v>
      </c>
      <c r="M1039" s="14">
        <f>IF(L1039&lt;Settings!$B$30,IF(Settings!$B$30-L1039&gt;=I1039,K1039,K1039+(Settings!$B$30-L1039)+Settings!$B$31),K1039+(Settings!$B$33-L1039))</f>
        <v>4796.3032920239184</v>
      </c>
      <c r="N1039" s="14">
        <f t="shared" si="215"/>
        <v>4802.3232920239188</v>
      </c>
      <c r="O1039" s="14">
        <f t="shared" si="216"/>
        <v>8.1947558291940368</v>
      </c>
      <c r="P1039" s="14">
        <f t="shared" si="217"/>
        <v>0</v>
      </c>
      <c r="Q1039" s="14">
        <f t="shared" si="218"/>
        <v>0</v>
      </c>
      <c r="R1039" s="14">
        <f t="shared" si="219"/>
        <v>0</v>
      </c>
      <c r="S1039" s="14">
        <f t="shared" si="220"/>
        <v>0</v>
      </c>
      <c r="T1039" t="str">
        <f>IF(MOD(C1039-Settings!$B$32,Settings!$B$33)&lt;Settings!$B$30,"Up","Down")</f>
        <v>Up</v>
      </c>
      <c r="U1039" s="15">
        <f>IF(OR(I1039&gt;Settings!$B$30,O1039&gt;Settings!$B$37),0,1)</f>
        <v>1</v>
      </c>
      <c r="V1039" s="15">
        <f>IF(AND(U1039=1,O1039&lt;=Settings!$B$36),1,0)</f>
        <v>1</v>
      </c>
    </row>
    <row r="1040" spans="1:22" x14ac:dyDescent="0.25">
      <c r="A1040">
        <v>9</v>
      </c>
      <c r="B1040">
        <v>75</v>
      </c>
      <c r="C1040" s="13">
        <f>Arrivals!F1040</f>
        <v>4840.9661915343941</v>
      </c>
      <c r="D1040" s="13">
        <f>Arrivals!J1040</f>
        <v>24.0550250122253</v>
      </c>
      <c r="E1040" s="14">
        <f t="shared" si="221"/>
        <v>4796.3032920239184</v>
      </c>
      <c r="F1040" s="14">
        <f t="shared" si="212"/>
        <v>4840.9661915343941</v>
      </c>
      <c r="G1040" s="14">
        <f t="shared" si="213"/>
        <v>4865.0212165466191</v>
      </c>
      <c r="H1040" s="13">
        <f>Arrivals!L1040</f>
        <v>75</v>
      </c>
      <c r="I1040" s="14">
        <f>H1040*8/Settings!$B$28+Settings!$B$29</f>
        <v>6.02</v>
      </c>
      <c r="J1040" s="14">
        <f t="shared" si="222"/>
        <v>4802.3232920239188</v>
      </c>
      <c r="K1040" s="14">
        <f t="shared" si="214"/>
        <v>4865.0212165466191</v>
      </c>
      <c r="L1040" s="14">
        <f>MOD(K1040-Settings!$B$32,Settings!$B$33)</f>
        <v>545.02121654661914</v>
      </c>
      <c r="M1040" s="14">
        <f>IF(L1040&lt;Settings!$B$30,IF(Settings!$B$30-L1040&gt;=I1040,K1040,K1040+(Settings!$B$30-L1040)+Settings!$B$31),K1040+(Settings!$B$33-L1040))</f>
        <v>4865.0212165466191</v>
      </c>
      <c r="N1040" s="14">
        <f t="shared" si="215"/>
        <v>4871.0412165466196</v>
      </c>
      <c r="O1040" s="14">
        <f t="shared" si="216"/>
        <v>30.075025012225524</v>
      </c>
      <c r="P1040" s="14">
        <f t="shared" si="217"/>
        <v>0</v>
      </c>
      <c r="Q1040" s="14">
        <f t="shared" si="218"/>
        <v>0</v>
      </c>
      <c r="R1040" s="14">
        <f t="shared" si="219"/>
        <v>0</v>
      </c>
      <c r="S1040" s="14">
        <f t="shared" si="220"/>
        <v>0</v>
      </c>
      <c r="T1040" t="str">
        <f>IF(MOD(C1040-Settings!$B$32,Settings!$B$33)&lt;Settings!$B$30,"Up","Down")</f>
        <v>Up</v>
      </c>
      <c r="U1040" s="15">
        <f>IF(OR(I1040&gt;Settings!$B$30,O1040&gt;Settings!$B$37),0,1)</f>
        <v>1</v>
      </c>
      <c r="V1040" s="15">
        <f>IF(AND(U1040=1,O1040&lt;=Settings!$B$36),1,0)</f>
        <v>1</v>
      </c>
    </row>
    <row r="1041" spans="1:22" x14ac:dyDescent="0.25">
      <c r="A1041">
        <v>9</v>
      </c>
      <c r="B1041">
        <v>76</v>
      </c>
      <c r="C1041" s="13">
        <f>Arrivals!F1041</f>
        <v>4872.0036218932055</v>
      </c>
      <c r="D1041" s="13">
        <f>Arrivals!J1041</f>
        <v>20.97876444592255</v>
      </c>
      <c r="E1041" s="14">
        <f t="shared" si="221"/>
        <v>4865.0212165466191</v>
      </c>
      <c r="F1041" s="14">
        <f t="shared" si="212"/>
        <v>4872.0036218932055</v>
      </c>
      <c r="G1041" s="14">
        <f t="shared" si="213"/>
        <v>4892.9823863391284</v>
      </c>
      <c r="H1041" s="13">
        <f>Arrivals!L1041</f>
        <v>75</v>
      </c>
      <c r="I1041" s="14">
        <f>H1041*8/Settings!$B$28+Settings!$B$29</f>
        <v>6.02</v>
      </c>
      <c r="J1041" s="14">
        <f t="shared" si="222"/>
        <v>4871.0412165466196</v>
      </c>
      <c r="K1041" s="14">
        <f t="shared" si="214"/>
        <v>4892.9823863391284</v>
      </c>
      <c r="L1041" s="14">
        <f>MOD(K1041-Settings!$B$32,Settings!$B$33)</f>
        <v>572.98238633912842</v>
      </c>
      <c r="M1041" s="14">
        <f>IF(L1041&lt;Settings!$B$30,IF(Settings!$B$30-L1041&gt;=I1041,K1041,K1041+(Settings!$B$30-L1041)+Settings!$B$31),K1041+(Settings!$B$33-L1041))</f>
        <v>4892.9823863391284</v>
      </c>
      <c r="N1041" s="14">
        <f t="shared" si="215"/>
        <v>4899.0023863391289</v>
      </c>
      <c r="O1041" s="14">
        <f t="shared" si="216"/>
        <v>26.998764445923371</v>
      </c>
      <c r="P1041" s="14">
        <f t="shared" si="217"/>
        <v>0</v>
      </c>
      <c r="Q1041" s="14">
        <f t="shared" si="218"/>
        <v>0</v>
      </c>
      <c r="R1041" s="14">
        <f t="shared" si="219"/>
        <v>0</v>
      </c>
      <c r="S1041" s="14">
        <f t="shared" si="220"/>
        <v>0</v>
      </c>
      <c r="T1041" t="str">
        <f>IF(MOD(C1041-Settings!$B$32,Settings!$B$33)&lt;Settings!$B$30,"Up","Down")</f>
        <v>Up</v>
      </c>
      <c r="U1041" s="15">
        <f>IF(OR(I1041&gt;Settings!$B$30,O1041&gt;Settings!$B$37),0,1)</f>
        <v>1</v>
      </c>
      <c r="V1041" s="15">
        <f>IF(AND(U1041=1,O1041&lt;=Settings!$B$36),1,0)</f>
        <v>1</v>
      </c>
    </row>
    <row r="1042" spans="1:22" x14ac:dyDescent="0.25">
      <c r="A1042">
        <v>9</v>
      </c>
      <c r="B1042">
        <v>77</v>
      </c>
      <c r="C1042" s="13">
        <f>Arrivals!F1042</f>
        <v>4963.6434594298807</v>
      </c>
      <c r="D1042" s="13">
        <f>Arrivals!J1042</f>
        <v>2.8035349023815597</v>
      </c>
      <c r="E1042" s="14">
        <f t="shared" si="221"/>
        <v>4892.9823863391284</v>
      </c>
      <c r="F1042" s="14">
        <f t="shared" si="212"/>
        <v>4963.6434594298807</v>
      </c>
      <c r="G1042" s="14">
        <f t="shared" si="213"/>
        <v>4966.446994332262</v>
      </c>
      <c r="H1042" s="13">
        <f>Arrivals!L1042</f>
        <v>75</v>
      </c>
      <c r="I1042" s="14">
        <f>H1042*8/Settings!$B$28+Settings!$B$29</f>
        <v>6.02</v>
      </c>
      <c r="J1042" s="14">
        <f t="shared" si="222"/>
        <v>4899.0023863391289</v>
      </c>
      <c r="K1042" s="14">
        <f t="shared" si="214"/>
        <v>4966.446994332262</v>
      </c>
      <c r="L1042" s="14">
        <f>MOD(K1042-Settings!$B$32,Settings!$B$33)</f>
        <v>646.44699433226197</v>
      </c>
      <c r="M1042" s="14">
        <f>IF(L1042&lt;Settings!$B$30,IF(Settings!$B$30-L1042&gt;=I1042,K1042,K1042+(Settings!$B$30-L1042)+Settings!$B$31),K1042+(Settings!$B$33-L1042))</f>
        <v>5040</v>
      </c>
      <c r="N1042" s="14">
        <f t="shared" si="215"/>
        <v>5046.0200000000004</v>
      </c>
      <c r="O1042" s="14">
        <f t="shared" si="216"/>
        <v>82.376540570119687</v>
      </c>
      <c r="P1042" s="14">
        <f t="shared" si="217"/>
        <v>0</v>
      </c>
      <c r="Q1042" s="14">
        <f t="shared" si="218"/>
        <v>0</v>
      </c>
      <c r="R1042" s="14">
        <f t="shared" si="219"/>
        <v>73.553005667738034</v>
      </c>
      <c r="S1042" s="14">
        <f t="shared" si="220"/>
        <v>73.553005667738034</v>
      </c>
      <c r="T1042" t="str">
        <f>IF(MOD(C1042-Settings!$B$32,Settings!$B$33)&lt;Settings!$B$30,"Up","Down")</f>
        <v>Down</v>
      </c>
      <c r="U1042" s="15">
        <f>IF(OR(I1042&gt;Settings!$B$30,O1042&gt;Settings!$B$37),0,1)</f>
        <v>1</v>
      </c>
      <c r="V1042" s="15">
        <f>IF(AND(U1042=1,O1042&lt;=Settings!$B$36),1,0)</f>
        <v>1</v>
      </c>
    </row>
    <row r="1043" spans="1:22" x14ac:dyDescent="0.25">
      <c r="A1043">
        <v>9</v>
      </c>
      <c r="B1043">
        <v>78</v>
      </c>
      <c r="C1043" s="13">
        <f>Arrivals!F1043</f>
        <v>5152.9519732176195</v>
      </c>
      <c r="D1043" s="13">
        <f>Arrivals!J1043</f>
        <v>11.998263424387133</v>
      </c>
      <c r="E1043" s="14">
        <f t="shared" si="221"/>
        <v>4966.446994332262</v>
      </c>
      <c r="F1043" s="14">
        <f t="shared" si="212"/>
        <v>5152.9519732176195</v>
      </c>
      <c r="G1043" s="14">
        <f t="shared" si="213"/>
        <v>5164.9502366420065</v>
      </c>
      <c r="H1043" s="13">
        <f>Arrivals!L1043</f>
        <v>75</v>
      </c>
      <c r="I1043" s="14">
        <f>H1043*8/Settings!$B$28+Settings!$B$29</f>
        <v>6.02</v>
      </c>
      <c r="J1043" s="14">
        <f t="shared" si="222"/>
        <v>5046.0200000000004</v>
      </c>
      <c r="K1043" s="14">
        <f t="shared" si="214"/>
        <v>5164.9502366420065</v>
      </c>
      <c r="L1043" s="14">
        <f>MOD(K1043-Settings!$B$32,Settings!$B$33)</f>
        <v>124.95023664200653</v>
      </c>
      <c r="M1043" s="14">
        <f>IF(L1043&lt;Settings!$B$30,IF(Settings!$B$30-L1043&gt;=I1043,K1043,K1043+(Settings!$B$30-L1043)+Settings!$B$31),K1043+(Settings!$B$33-L1043))</f>
        <v>5164.9502366420065</v>
      </c>
      <c r="N1043" s="14">
        <f t="shared" si="215"/>
        <v>5170.970236642007</v>
      </c>
      <c r="O1043" s="14">
        <f t="shared" si="216"/>
        <v>18.018263424387442</v>
      </c>
      <c r="P1043" s="14">
        <f t="shared" si="217"/>
        <v>0</v>
      </c>
      <c r="Q1043" s="14">
        <f t="shared" si="218"/>
        <v>0</v>
      </c>
      <c r="R1043" s="14">
        <f t="shared" si="219"/>
        <v>0</v>
      </c>
      <c r="S1043" s="14">
        <f t="shared" si="220"/>
        <v>0</v>
      </c>
      <c r="T1043" t="str">
        <f>IF(MOD(C1043-Settings!$B$32,Settings!$B$33)&lt;Settings!$B$30,"Up","Down")</f>
        <v>Up</v>
      </c>
      <c r="U1043" s="15">
        <f>IF(OR(I1043&gt;Settings!$B$30,O1043&gt;Settings!$B$37),0,1)</f>
        <v>1</v>
      </c>
      <c r="V1043" s="15">
        <f>IF(AND(U1043=1,O1043&lt;=Settings!$B$36),1,0)</f>
        <v>1</v>
      </c>
    </row>
    <row r="1044" spans="1:22" x14ac:dyDescent="0.25">
      <c r="A1044">
        <v>9</v>
      </c>
      <c r="B1044">
        <v>79</v>
      </c>
      <c r="C1044" s="13">
        <f>Arrivals!F1044</f>
        <v>5191.9657015777011</v>
      </c>
      <c r="D1044" s="13">
        <f>Arrivals!J1044</f>
        <v>2.0267648931807138</v>
      </c>
      <c r="E1044" s="14">
        <f t="shared" si="221"/>
        <v>5164.9502366420065</v>
      </c>
      <c r="F1044" s="14">
        <f t="shared" si="212"/>
        <v>5191.9657015777011</v>
      </c>
      <c r="G1044" s="14">
        <f t="shared" si="213"/>
        <v>5193.9924664708815</v>
      </c>
      <c r="H1044" s="13">
        <f>Arrivals!L1044</f>
        <v>75</v>
      </c>
      <c r="I1044" s="14">
        <f>H1044*8/Settings!$B$28+Settings!$B$29</f>
        <v>6.02</v>
      </c>
      <c r="J1044" s="14">
        <f t="shared" si="222"/>
        <v>5170.970236642007</v>
      </c>
      <c r="K1044" s="14">
        <f t="shared" si="214"/>
        <v>5193.9924664708815</v>
      </c>
      <c r="L1044" s="14">
        <f>MOD(K1044-Settings!$B$32,Settings!$B$33)</f>
        <v>153.99246647088148</v>
      </c>
      <c r="M1044" s="14">
        <f>IF(L1044&lt;Settings!$B$30,IF(Settings!$B$30-L1044&gt;=I1044,K1044,K1044+(Settings!$B$30-L1044)+Settings!$B$31),K1044+(Settings!$B$33-L1044))</f>
        <v>5193.9924664708815</v>
      </c>
      <c r="N1044" s="14">
        <f t="shared" si="215"/>
        <v>5200.0124664708819</v>
      </c>
      <c r="O1044" s="14">
        <f t="shared" si="216"/>
        <v>8.0467648931808071</v>
      </c>
      <c r="P1044" s="14">
        <f t="shared" si="217"/>
        <v>0</v>
      </c>
      <c r="Q1044" s="14">
        <f t="shared" si="218"/>
        <v>0</v>
      </c>
      <c r="R1044" s="14">
        <f t="shared" si="219"/>
        <v>0</v>
      </c>
      <c r="S1044" s="14">
        <f t="shared" si="220"/>
        <v>0</v>
      </c>
      <c r="T1044" t="str">
        <f>IF(MOD(C1044-Settings!$B$32,Settings!$B$33)&lt;Settings!$B$30,"Up","Down")</f>
        <v>Up</v>
      </c>
      <c r="U1044" s="15">
        <f>IF(OR(I1044&gt;Settings!$B$30,O1044&gt;Settings!$B$37),0,1)</f>
        <v>1</v>
      </c>
      <c r="V1044" s="15">
        <f>IF(AND(U1044=1,O1044&lt;=Settings!$B$36),1,0)</f>
        <v>1</v>
      </c>
    </row>
    <row r="1045" spans="1:22" x14ac:dyDescent="0.25">
      <c r="A1045">
        <v>9</v>
      </c>
      <c r="B1045">
        <v>80</v>
      </c>
      <c r="C1045" s="13">
        <f>Arrivals!F1045</f>
        <v>5439.886724878017</v>
      </c>
      <c r="D1045" s="13">
        <f>Arrivals!J1045</f>
        <v>25.234484259093207</v>
      </c>
      <c r="E1045" s="14">
        <f t="shared" si="221"/>
        <v>5193.9924664708815</v>
      </c>
      <c r="F1045" s="14">
        <f t="shared" si="212"/>
        <v>5439.886724878017</v>
      </c>
      <c r="G1045" s="14">
        <f t="shared" si="213"/>
        <v>5465.1212091371099</v>
      </c>
      <c r="H1045" s="13">
        <f>Arrivals!L1045</f>
        <v>75</v>
      </c>
      <c r="I1045" s="14">
        <f>H1045*8/Settings!$B$28+Settings!$B$29</f>
        <v>6.02</v>
      </c>
      <c r="J1045" s="14">
        <f t="shared" si="222"/>
        <v>5200.0124664708819</v>
      </c>
      <c r="K1045" s="14">
        <f t="shared" si="214"/>
        <v>5465.1212091371099</v>
      </c>
      <c r="L1045" s="14">
        <f>MOD(K1045-Settings!$B$32,Settings!$B$33)</f>
        <v>425.12120913710987</v>
      </c>
      <c r="M1045" s="14">
        <f>IF(L1045&lt;Settings!$B$30,IF(Settings!$B$30-L1045&gt;=I1045,K1045,K1045+(Settings!$B$30-L1045)+Settings!$B$31),K1045+(Settings!$B$33-L1045))</f>
        <v>5465.1212091371099</v>
      </c>
      <c r="N1045" s="14">
        <f t="shared" si="215"/>
        <v>5471.1412091371103</v>
      </c>
      <c r="O1045" s="14">
        <f t="shared" si="216"/>
        <v>31.25448425909326</v>
      </c>
      <c r="P1045" s="14">
        <f t="shared" si="217"/>
        <v>0</v>
      </c>
      <c r="Q1045" s="14">
        <f t="shared" si="218"/>
        <v>0</v>
      </c>
      <c r="R1045" s="14">
        <f t="shared" si="219"/>
        <v>0</v>
      </c>
      <c r="S1045" s="14">
        <f t="shared" si="220"/>
        <v>0</v>
      </c>
      <c r="T1045" t="str">
        <f>IF(MOD(C1045-Settings!$B$32,Settings!$B$33)&lt;Settings!$B$30,"Up","Down")</f>
        <v>Up</v>
      </c>
      <c r="U1045" s="15">
        <f>IF(OR(I1045&gt;Settings!$B$30,O1045&gt;Settings!$B$37),0,1)</f>
        <v>1</v>
      </c>
      <c r="V1045" s="15">
        <f>IF(AND(U1045=1,O1045&lt;=Settings!$B$36),1,0)</f>
        <v>1</v>
      </c>
    </row>
    <row r="1046" spans="1:22" x14ac:dyDescent="0.25">
      <c r="A1046">
        <v>9</v>
      </c>
      <c r="B1046">
        <v>81</v>
      </c>
      <c r="C1046" s="13">
        <f>Arrivals!F1046</f>
        <v>5456.3313134608316</v>
      </c>
      <c r="D1046" s="13">
        <f>Arrivals!J1046</f>
        <v>18.209449554001509</v>
      </c>
      <c r="E1046" s="14">
        <f t="shared" si="221"/>
        <v>5465.1212091371099</v>
      </c>
      <c r="F1046" s="14">
        <f t="shared" si="212"/>
        <v>5465.1212091371099</v>
      </c>
      <c r="G1046" s="14">
        <f t="shared" si="213"/>
        <v>5483.3306586911112</v>
      </c>
      <c r="H1046" s="13">
        <f>Arrivals!L1046</f>
        <v>75</v>
      </c>
      <c r="I1046" s="14">
        <f>H1046*8/Settings!$B$28+Settings!$B$29</f>
        <v>6.02</v>
      </c>
      <c r="J1046" s="14">
        <f t="shared" si="222"/>
        <v>5471.1412091371103</v>
      </c>
      <c r="K1046" s="14">
        <f t="shared" si="214"/>
        <v>5483.3306586911112</v>
      </c>
      <c r="L1046" s="14">
        <f>MOD(K1046-Settings!$B$32,Settings!$B$33)</f>
        <v>443.33065869111124</v>
      </c>
      <c r="M1046" s="14">
        <f>IF(L1046&lt;Settings!$B$30,IF(Settings!$B$30-L1046&gt;=I1046,K1046,K1046+(Settings!$B$30-L1046)+Settings!$B$31),K1046+(Settings!$B$33-L1046))</f>
        <v>5483.3306586911112</v>
      </c>
      <c r="N1046" s="14">
        <f t="shared" si="215"/>
        <v>5489.3506586911117</v>
      </c>
      <c r="O1046" s="14">
        <f t="shared" si="216"/>
        <v>33.019345230280123</v>
      </c>
      <c r="P1046" s="14">
        <f t="shared" si="217"/>
        <v>8.78989567627832</v>
      </c>
      <c r="Q1046" s="14">
        <f t="shared" si="218"/>
        <v>0</v>
      </c>
      <c r="R1046" s="14">
        <f t="shared" si="219"/>
        <v>0</v>
      </c>
      <c r="S1046" s="14">
        <f t="shared" si="220"/>
        <v>8.78989567627832</v>
      </c>
      <c r="T1046" t="str">
        <f>IF(MOD(C1046-Settings!$B$32,Settings!$B$33)&lt;Settings!$B$30,"Up","Down")</f>
        <v>Up</v>
      </c>
      <c r="U1046" s="15">
        <f>IF(OR(I1046&gt;Settings!$B$30,O1046&gt;Settings!$B$37),0,1)</f>
        <v>1</v>
      </c>
      <c r="V1046" s="15">
        <f>IF(AND(U1046=1,O1046&lt;=Settings!$B$36),1,0)</f>
        <v>1</v>
      </c>
    </row>
    <row r="1047" spans="1:22" x14ac:dyDescent="0.25">
      <c r="A1047">
        <v>9</v>
      </c>
      <c r="B1047">
        <v>82</v>
      </c>
      <c r="C1047" s="13">
        <f>Arrivals!F1047</f>
        <v>5461.0776610880475</v>
      </c>
      <c r="D1047" s="13">
        <f>Arrivals!J1047</f>
        <v>16.121193971528577</v>
      </c>
      <c r="E1047" s="14">
        <f t="shared" si="221"/>
        <v>5483.3306586911112</v>
      </c>
      <c r="F1047" s="14">
        <f t="shared" si="212"/>
        <v>5483.3306586911112</v>
      </c>
      <c r="G1047" s="14">
        <f t="shared" si="213"/>
        <v>5499.4518526626398</v>
      </c>
      <c r="H1047" s="13">
        <f>Arrivals!L1047</f>
        <v>75</v>
      </c>
      <c r="I1047" s="14">
        <f>H1047*8/Settings!$B$28+Settings!$B$29</f>
        <v>6.02</v>
      </c>
      <c r="J1047" s="14">
        <f t="shared" si="222"/>
        <v>5489.3506586911117</v>
      </c>
      <c r="K1047" s="14">
        <f t="shared" si="214"/>
        <v>5499.4518526626398</v>
      </c>
      <c r="L1047" s="14">
        <f>MOD(K1047-Settings!$B$32,Settings!$B$33)</f>
        <v>459.45185266263979</v>
      </c>
      <c r="M1047" s="14">
        <f>IF(L1047&lt;Settings!$B$30,IF(Settings!$B$30-L1047&gt;=I1047,K1047,K1047+(Settings!$B$30-L1047)+Settings!$B$31),K1047+(Settings!$B$33-L1047))</f>
        <v>5499.4518526626398</v>
      </c>
      <c r="N1047" s="14">
        <f t="shared" si="215"/>
        <v>5505.4718526626402</v>
      </c>
      <c r="O1047" s="14">
        <f t="shared" si="216"/>
        <v>44.394191574592696</v>
      </c>
      <c r="P1047" s="14">
        <f t="shared" si="217"/>
        <v>22.252997603063704</v>
      </c>
      <c r="Q1047" s="14">
        <f t="shared" si="218"/>
        <v>0</v>
      </c>
      <c r="R1047" s="14">
        <f t="shared" si="219"/>
        <v>0</v>
      </c>
      <c r="S1047" s="14">
        <f t="shared" si="220"/>
        <v>22.252997603063704</v>
      </c>
      <c r="T1047" t="str">
        <f>IF(MOD(C1047-Settings!$B$32,Settings!$B$33)&lt;Settings!$B$30,"Up","Down")</f>
        <v>Up</v>
      </c>
      <c r="U1047" s="15">
        <f>IF(OR(I1047&gt;Settings!$B$30,O1047&gt;Settings!$B$37),0,1)</f>
        <v>1</v>
      </c>
      <c r="V1047" s="15">
        <f>IF(AND(U1047=1,O1047&lt;=Settings!$B$36),1,0)</f>
        <v>1</v>
      </c>
    </row>
    <row r="1048" spans="1:22" x14ac:dyDescent="0.25">
      <c r="A1048">
        <v>9</v>
      </c>
      <c r="B1048">
        <v>83</v>
      </c>
      <c r="C1048" s="13">
        <f>Arrivals!F1048</f>
        <v>5482.8147848772751</v>
      </c>
      <c r="D1048" s="13">
        <f>Arrivals!J1048</f>
        <v>3.3135910267793096</v>
      </c>
      <c r="E1048" s="14">
        <f t="shared" si="221"/>
        <v>5499.4518526626398</v>
      </c>
      <c r="F1048" s="14">
        <f t="shared" si="212"/>
        <v>5499.4518526626398</v>
      </c>
      <c r="G1048" s="14">
        <f t="shared" si="213"/>
        <v>5502.765443689419</v>
      </c>
      <c r="H1048" s="13">
        <f>Arrivals!L1048</f>
        <v>75</v>
      </c>
      <c r="I1048" s="14">
        <f>H1048*8/Settings!$B$28+Settings!$B$29</f>
        <v>6.02</v>
      </c>
      <c r="J1048" s="14">
        <f t="shared" si="222"/>
        <v>5505.4718526626402</v>
      </c>
      <c r="K1048" s="14">
        <f t="shared" si="214"/>
        <v>5505.4718526626402</v>
      </c>
      <c r="L1048" s="14">
        <f>MOD(K1048-Settings!$B$32,Settings!$B$33)</f>
        <v>465.47185266264023</v>
      </c>
      <c r="M1048" s="14">
        <f>IF(L1048&lt;Settings!$B$30,IF(Settings!$B$30-L1048&gt;=I1048,K1048,K1048+(Settings!$B$30-L1048)+Settings!$B$31),K1048+(Settings!$B$33-L1048))</f>
        <v>5505.4718526626402</v>
      </c>
      <c r="N1048" s="14">
        <f t="shared" si="215"/>
        <v>5511.4918526626407</v>
      </c>
      <c r="O1048" s="14">
        <f t="shared" si="216"/>
        <v>28.67706778536558</v>
      </c>
      <c r="P1048" s="14">
        <f t="shared" si="217"/>
        <v>16.637067785364707</v>
      </c>
      <c r="Q1048" s="14">
        <f t="shared" si="218"/>
        <v>2.7064089732211869</v>
      </c>
      <c r="R1048" s="14">
        <f t="shared" si="219"/>
        <v>0</v>
      </c>
      <c r="S1048" s="14">
        <f t="shared" si="220"/>
        <v>19.343476758585894</v>
      </c>
      <c r="T1048" t="str">
        <f>IF(MOD(C1048-Settings!$B$32,Settings!$B$33)&lt;Settings!$B$30,"Up","Down")</f>
        <v>Up</v>
      </c>
      <c r="U1048" s="15">
        <f>IF(OR(I1048&gt;Settings!$B$30,O1048&gt;Settings!$B$37),0,1)</f>
        <v>1</v>
      </c>
      <c r="V1048" s="15">
        <f>IF(AND(U1048=1,O1048&lt;=Settings!$B$36),1,0)</f>
        <v>1</v>
      </c>
    </row>
    <row r="1049" spans="1:22" x14ac:dyDescent="0.25">
      <c r="A1049">
        <v>9</v>
      </c>
      <c r="B1049">
        <v>84</v>
      </c>
      <c r="C1049" s="13">
        <f>Arrivals!F1049</f>
        <v>5635.5676503918039</v>
      </c>
      <c r="D1049" s="13">
        <f>Arrivals!J1049</f>
        <v>4.6610523785651772</v>
      </c>
      <c r="E1049" s="14">
        <f t="shared" si="221"/>
        <v>5502.765443689419</v>
      </c>
      <c r="F1049" s="14">
        <f t="shared" si="212"/>
        <v>5635.5676503918039</v>
      </c>
      <c r="G1049" s="14">
        <f t="shared" si="213"/>
        <v>5640.2287027703687</v>
      </c>
      <c r="H1049" s="13">
        <f>Arrivals!L1049</f>
        <v>75</v>
      </c>
      <c r="I1049" s="14">
        <f>H1049*8/Settings!$B$28+Settings!$B$29</f>
        <v>6.02</v>
      </c>
      <c r="J1049" s="14">
        <f t="shared" si="222"/>
        <v>5511.4918526626407</v>
      </c>
      <c r="K1049" s="14">
        <f t="shared" si="214"/>
        <v>5640.2287027703687</v>
      </c>
      <c r="L1049" s="14">
        <f>MOD(K1049-Settings!$B$32,Settings!$B$33)</f>
        <v>600.22870277036873</v>
      </c>
      <c r="M1049" s="14">
        <f>IF(L1049&lt;Settings!$B$30,IF(Settings!$B$30-L1049&gt;=I1049,K1049,K1049+(Settings!$B$30-L1049)+Settings!$B$31),K1049+(Settings!$B$33-L1049))</f>
        <v>5760</v>
      </c>
      <c r="N1049" s="14">
        <f t="shared" si="215"/>
        <v>5766.02</v>
      </c>
      <c r="O1049" s="14">
        <f t="shared" si="216"/>
        <v>130.45234960819653</v>
      </c>
      <c r="P1049" s="14">
        <f t="shared" si="217"/>
        <v>0</v>
      </c>
      <c r="Q1049" s="14">
        <f t="shared" si="218"/>
        <v>0</v>
      </c>
      <c r="R1049" s="14">
        <f t="shared" si="219"/>
        <v>119.77129722963127</v>
      </c>
      <c r="S1049" s="14">
        <f t="shared" si="220"/>
        <v>119.77129722963127</v>
      </c>
      <c r="T1049" t="str">
        <f>IF(MOD(C1049-Settings!$B$32,Settings!$B$33)&lt;Settings!$B$30,"Up","Down")</f>
        <v>Up</v>
      </c>
      <c r="U1049" s="15">
        <f>IF(OR(I1049&gt;Settings!$B$30,O1049&gt;Settings!$B$37),0,1)</f>
        <v>1</v>
      </c>
      <c r="V1049" s="15">
        <f>IF(AND(U1049=1,O1049&lt;=Settings!$B$36),1,0)</f>
        <v>0</v>
      </c>
    </row>
    <row r="1050" spans="1:22" x14ac:dyDescent="0.25">
      <c r="A1050">
        <v>9</v>
      </c>
      <c r="B1050">
        <v>85</v>
      </c>
      <c r="C1050" s="13">
        <f>Arrivals!F1050</f>
        <v>5654.0385065895289</v>
      </c>
      <c r="D1050" s="13">
        <f>Arrivals!J1050</f>
        <v>15.420897116609787</v>
      </c>
      <c r="E1050" s="14">
        <f t="shared" si="221"/>
        <v>5640.2287027703687</v>
      </c>
      <c r="F1050" s="14">
        <f t="shared" si="212"/>
        <v>5654.0385065895289</v>
      </c>
      <c r="G1050" s="14">
        <f t="shared" si="213"/>
        <v>5669.4594037061388</v>
      </c>
      <c r="H1050" s="13">
        <f>Arrivals!L1050</f>
        <v>75</v>
      </c>
      <c r="I1050" s="14">
        <f>H1050*8/Settings!$B$28+Settings!$B$29</f>
        <v>6.02</v>
      </c>
      <c r="J1050" s="14">
        <f t="shared" si="222"/>
        <v>5766.02</v>
      </c>
      <c r="K1050" s="14">
        <f t="shared" si="214"/>
        <v>5766.02</v>
      </c>
      <c r="L1050" s="14">
        <f>MOD(K1050-Settings!$B$32,Settings!$B$33)</f>
        <v>6.0200000000004366</v>
      </c>
      <c r="M1050" s="14">
        <f>IF(L1050&lt;Settings!$B$30,IF(Settings!$B$30-L1050&gt;=I1050,K1050,K1050+(Settings!$B$30-L1050)+Settings!$B$31),K1050+(Settings!$B$33-L1050))</f>
        <v>5766.02</v>
      </c>
      <c r="N1050" s="14">
        <f t="shared" si="215"/>
        <v>5772.0400000000009</v>
      </c>
      <c r="O1050" s="14">
        <f t="shared" si="216"/>
        <v>118.00149341047199</v>
      </c>
      <c r="P1050" s="14">
        <f t="shared" si="217"/>
        <v>0</v>
      </c>
      <c r="Q1050" s="14">
        <f t="shared" si="218"/>
        <v>96.560596293861636</v>
      </c>
      <c r="R1050" s="14">
        <f t="shared" si="219"/>
        <v>0</v>
      </c>
      <c r="S1050" s="14">
        <f t="shared" si="220"/>
        <v>96.560596293861636</v>
      </c>
      <c r="T1050" t="str">
        <f>IF(MOD(C1050-Settings!$B$32,Settings!$B$33)&lt;Settings!$B$30,"Up","Down")</f>
        <v>Down</v>
      </c>
      <c r="U1050" s="15">
        <f>IF(OR(I1050&gt;Settings!$B$30,O1050&gt;Settings!$B$37),0,1)</f>
        <v>1</v>
      </c>
      <c r="V1050" s="15">
        <f>IF(AND(U1050=1,O1050&lt;=Settings!$B$36),1,0)</f>
        <v>1</v>
      </c>
    </row>
    <row r="1051" spans="1:22" x14ac:dyDescent="0.25">
      <c r="A1051">
        <v>9</v>
      </c>
      <c r="B1051">
        <v>86</v>
      </c>
      <c r="C1051" s="13">
        <f>Arrivals!F1051</f>
        <v>5684.2640546941611</v>
      </c>
      <c r="D1051" s="13">
        <f>Arrivals!J1051</f>
        <v>13.719637877079057</v>
      </c>
      <c r="E1051" s="14">
        <f t="shared" si="221"/>
        <v>5669.4594037061388</v>
      </c>
      <c r="F1051" s="14">
        <f t="shared" si="212"/>
        <v>5684.2640546941611</v>
      </c>
      <c r="G1051" s="14">
        <f t="shared" si="213"/>
        <v>5697.9836925712398</v>
      </c>
      <c r="H1051" s="13">
        <f>Arrivals!L1051</f>
        <v>75</v>
      </c>
      <c r="I1051" s="14">
        <f>H1051*8/Settings!$B$28+Settings!$B$29</f>
        <v>6.02</v>
      </c>
      <c r="J1051" s="14">
        <f t="shared" si="222"/>
        <v>5772.0400000000009</v>
      </c>
      <c r="K1051" s="14">
        <f t="shared" si="214"/>
        <v>5772.0400000000009</v>
      </c>
      <c r="L1051" s="14">
        <f>MOD(K1051-Settings!$B$32,Settings!$B$33)</f>
        <v>12.040000000000873</v>
      </c>
      <c r="M1051" s="14">
        <f>IF(L1051&lt;Settings!$B$30,IF(Settings!$B$30-L1051&gt;=I1051,K1051,K1051+(Settings!$B$30-L1051)+Settings!$B$31),K1051+(Settings!$B$33-L1051))</f>
        <v>5772.0400000000009</v>
      </c>
      <c r="N1051" s="14">
        <f t="shared" si="215"/>
        <v>5778.0600000000013</v>
      </c>
      <c r="O1051" s="14">
        <f t="shared" si="216"/>
        <v>93.795945305840178</v>
      </c>
      <c r="P1051" s="14">
        <f t="shared" si="217"/>
        <v>0</v>
      </c>
      <c r="Q1051" s="14">
        <f t="shared" si="218"/>
        <v>74.056307428761102</v>
      </c>
      <c r="R1051" s="14">
        <f t="shared" si="219"/>
        <v>0</v>
      </c>
      <c r="S1051" s="14">
        <f t="shared" si="220"/>
        <v>74.056307428761102</v>
      </c>
      <c r="T1051" t="str">
        <f>IF(MOD(C1051-Settings!$B$32,Settings!$B$33)&lt;Settings!$B$30,"Up","Down")</f>
        <v>Down</v>
      </c>
      <c r="U1051" s="15">
        <f>IF(OR(I1051&gt;Settings!$B$30,O1051&gt;Settings!$B$37),0,1)</f>
        <v>1</v>
      </c>
      <c r="V1051" s="15">
        <f>IF(AND(U1051=1,O1051&lt;=Settings!$B$36),1,0)</f>
        <v>1</v>
      </c>
    </row>
    <row r="1052" spans="1:22" x14ac:dyDescent="0.25">
      <c r="A1052">
        <v>9</v>
      </c>
      <c r="B1052">
        <v>87</v>
      </c>
      <c r="C1052" s="13">
        <f>Arrivals!F1052</f>
        <v>5704.6229646227393</v>
      </c>
      <c r="D1052" s="13">
        <f>Arrivals!J1052</f>
        <v>8.9973574078616352</v>
      </c>
      <c r="E1052" s="14">
        <f t="shared" si="221"/>
        <v>5697.9836925712398</v>
      </c>
      <c r="F1052" s="14">
        <f t="shared" si="212"/>
        <v>5704.6229646227393</v>
      </c>
      <c r="G1052" s="14">
        <f t="shared" si="213"/>
        <v>5713.6203220306006</v>
      </c>
      <c r="H1052" s="13">
        <f>Arrivals!L1052</f>
        <v>75</v>
      </c>
      <c r="I1052" s="14">
        <f>H1052*8/Settings!$B$28+Settings!$B$29</f>
        <v>6.02</v>
      </c>
      <c r="J1052" s="14">
        <f t="shared" si="222"/>
        <v>5778.0600000000013</v>
      </c>
      <c r="K1052" s="14">
        <f t="shared" si="214"/>
        <v>5778.0600000000013</v>
      </c>
      <c r="L1052" s="14">
        <f>MOD(K1052-Settings!$B$32,Settings!$B$33)</f>
        <v>18.06000000000131</v>
      </c>
      <c r="M1052" s="14">
        <f>IF(L1052&lt;Settings!$B$30,IF(Settings!$B$30-L1052&gt;=I1052,K1052,K1052+(Settings!$B$30-L1052)+Settings!$B$31),K1052+(Settings!$B$33-L1052))</f>
        <v>5778.0600000000013</v>
      </c>
      <c r="N1052" s="14">
        <f t="shared" si="215"/>
        <v>5784.0800000000017</v>
      </c>
      <c r="O1052" s="14">
        <f t="shared" si="216"/>
        <v>79.4570353772624</v>
      </c>
      <c r="P1052" s="14">
        <f t="shared" si="217"/>
        <v>0</v>
      </c>
      <c r="Q1052" s="14">
        <f t="shared" si="218"/>
        <v>64.439677969400691</v>
      </c>
      <c r="R1052" s="14">
        <f t="shared" si="219"/>
        <v>0</v>
      </c>
      <c r="S1052" s="14">
        <f t="shared" si="220"/>
        <v>64.439677969400691</v>
      </c>
      <c r="T1052" t="str">
        <f>IF(MOD(C1052-Settings!$B$32,Settings!$B$33)&lt;Settings!$B$30,"Up","Down")</f>
        <v>Down</v>
      </c>
      <c r="U1052" s="15">
        <f>IF(OR(I1052&gt;Settings!$B$30,O1052&gt;Settings!$B$37),0,1)</f>
        <v>1</v>
      </c>
      <c r="V1052" s="15">
        <f>IF(AND(U1052=1,O1052&lt;=Settings!$B$36),1,0)</f>
        <v>1</v>
      </c>
    </row>
    <row r="1053" spans="1:22" x14ac:dyDescent="0.25">
      <c r="A1053">
        <v>9</v>
      </c>
      <c r="B1053">
        <v>88</v>
      </c>
      <c r="C1053" s="13">
        <f>Arrivals!F1053</f>
        <v>5709.6841399219475</v>
      </c>
      <c r="D1053" s="13">
        <f>Arrivals!J1053</f>
        <v>2.4820232639089803</v>
      </c>
      <c r="E1053" s="14">
        <f t="shared" si="221"/>
        <v>5713.6203220306006</v>
      </c>
      <c r="F1053" s="14">
        <f t="shared" si="212"/>
        <v>5713.6203220306006</v>
      </c>
      <c r="G1053" s="14">
        <f t="shared" si="213"/>
        <v>5716.1023452945092</v>
      </c>
      <c r="H1053" s="13">
        <f>Arrivals!L1053</f>
        <v>75</v>
      </c>
      <c r="I1053" s="14">
        <f>H1053*8/Settings!$B$28+Settings!$B$29</f>
        <v>6.02</v>
      </c>
      <c r="J1053" s="14">
        <f t="shared" si="222"/>
        <v>5784.0800000000017</v>
      </c>
      <c r="K1053" s="14">
        <f t="shared" si="214"/>
        <v>5784.0800000000017</v>
      </c>
      <c r="L1053" s="14">
        <f>MOD(K1053-Settings!$B$32,Settings!$B$33)</f>
        <v>24.080000000001746</v>
      </c>
      <c r="M1053" s="14">
        <f>IF(L1053&lt;Settings!$B$30,IF(Settings!$B$30-L1053&gt;=I1053,K1053,K1053+(Settings!$B$30-L1053)+Settings!$B$31),K1053+(Settings!$B$33-L1053))</f>
        <v>5784.0800000000017</v>
      </c>
      <c r="N1053" s="14">
        <f t="shared" si="215"/>
        <v>5790.1000000000022</v>
      </c>
      <c r="O1053" s="14">
        <f t="shared" si="216"/>
        <v>80.41586007805472</v>
      </c>
      <c r="P1053" s="14">
        <f t="shared" si="217"/>
        <v>3.9361821086531563</v>
      </c>
      <c r="Q1053" s="14">
        <f t="shared" si="218"/>
        <v>67.977654705492569</v>
      </c>
      <c r="R1053" s="14">
        <f t="shared" si="219"/>
        <v>0</v>
      </c>
      <c r="S1053" s="14">
        <f t="shared" si="220"/>
        <v>71.913836814145725</v>
      </c>
      <c r="T1053" t="str">
        <f>IF(MOD(C1053-Settings!$B$32,Settings!$B$33)&lt;Settings!$B$30,"Up","Down")</f>
        <v>Down</v>
      </c>
      <c r="U1053" s="15">
        <f>IF(OR(I1053&gt;Settings!$B$30,O1053&gt;Settings!$B$37),0,1)</f>
        <v>1</v>
      </c>
      <c r="V1053" s="15">
        <f>IF(AND(U1053=1,O1053&lt;=Settings!$B$36),1,0)</f>
        <v>1</v>
      </c>
    </row>
    <row r="1054" spans="1:22" x14ac:dyDescent="0.25">
      <c r="A1054">
        <v>9</v>
      </c>
      <c r="B1054">
        <v>89</v>
      </c>
      <c r="C1054" s="13">
        <f>Arrivals!F1054</f>
        <v>5760.5422240252265</v>
      </c>
      <c r="D1054" s="13">
        <f>Arrivals!J1054</f>
        <v>4.7636143340591657</v>
      </c>
      <c r="E1054" s="14">
        <f t="shared" si="221"/>
        <v>5716.1023452945092</v>
      </c>
      <c r="F1054" s="14">
        <f t="shared" si="212"/>
        <v>5760.5422240252265</v>
      </c>
      <c r="G1054" s="14">
        <f t="shared" si="213"/>
        <v>5765.3058383592852</v>
      </c>
      <c r="H1054" s="13">
        <f>Arrivals!L1054</f>
        <v>75</v>
      </c>
      <c r="I1054" s="14">
        <f>H1054*8/Settings!$B$28+Settings!$B$29</f>
        <v>6.02</v>
      </c>
      <c r="J1054" s="14">
        <f t="shared" si="222"/>
        <v>5790.1000000000022</v>
      </c>
      <c r="K1054" s="14">
        <f t="shared" si="214"/>
        <v>5790.1000000000022</v>
      </c>
      <c r="L1054" s="14">
        <f>MOD(K1054-Settings!$B$32,Settings!$B$33)</f>
        <v>30.100000000002183</v>
      </c>
      <c r="M1054" s="14">
        <f>IF(L1054&lt;Settings!$B$30,IF(Settings!$B$30-L1054&gt;=I1054,K1054,K1054+(Settings!$B$30-L1054)+Settings!$B$31),K1054+(Settings!$B$33-L1054))</f>
        <v>5790.1000000000022</v>
      </c>
      <c r="N1054" s="14">
        <f t="shared" si="215"/>
        <v>5796.1200000000026</v>
      </c>
      <c r="O1054" s="14">
        <f t="shared" si="216"/>
        <v>35.577775974776159</v>
      </c>
      <c r="P1054" s="14">
        <f t="shared" si="217"/>
        <v>0</v>
      </c>
      <c r="Q1054" s="14">
        <f t="shared" si="218"/>
        <v>24.794161640716993</v>
      </c>
      <c r="R1054" s="14">
        <f t="shared" si="219"/>
        <v>0</v>
      </c>
      <c r="S1054" s="14">
        <f t="shared" si="220"/>
        <v>24.794161640716993</v>
      </c>
      <c r="T1054" t="str">
        <f>IF(MOD(C1054-Settings!$B$32,Settings!$B$33)&lt;Settings!$B$30,"Up","Down")</f>
        <v>Up</v>
      </c>
      <c r="U1054" s="15">
        <f>IF(OR(I1054&gt;Settings!$B$30,O1054&gt;Settings!$B$37),0,1)</f>
        <v>1</v>
      </c>
      <c r="V1054" s="15">
        <f>IF(AND(U1054=1,O1054&lt;=Settings!$B$36),1,0)</f>
        <v>1</v>
      </c>
    </row>
    <row r="1055" spans="1:22" x14ac:dyDescent="0.25">
      <c r="A1055">
        <v>9</v>
      </c>
      <c r="B1055">
        <v>90</v>
      </c>
      <c r="C1055" s="13">
        <f>Arrivals!F1055</f>
        <v>5793.8601849490642</v>
      </c>
      <c r="D1055" s="13">
        <f>Arrivals!J1055</f>
        <v>15.226797352017194</v>
      </c>
      <c r="E1055" s="14">
        <f t="shared" si="221"/>
        <v>5765.3058383592852</v>
      </c>
      <c r="F1055" s="14">
        <f t="shared" si="212"/>
        <v>5793.8601849490642</v>
      </c>
      <c r="G1055" s="14">
        <f t="shared" si="213"/>
        <v>5809.0869823010817</v>
      </c>
      <c r="H1055" s="13">
        <f>Arrivals!L1055</f>
        <v>75</v>
      </c>
      <c r="I1055" s="14">
        <f>H1055*8/Settings!$B$28+Settings!$B$29</f>
        <v>6.02</v>
      </c>
      <c r="J1055" s="14">
        <f t="shared" si="222"/>
        <v>5796.1200000000026</v>
      </c>
      <c r="K1055" s="14">
        <f t="shared" si="214"/>
        <v>5809.0869823010817</v>
      </c>
      <c r="L1055" s="14">
        <f>MOD(K1055-Settings!$B$32,Settings!$B$33)</f>
        <v>49.086982301081662</v>
      </c>
      <c r="M1055" s="14">
        <f>IF(L1055&lt;Settings!$B$30,IF(Settings!$B$30-L1055&gt;=I1055,K1055,K1055+(Settings!$B$30-L1055)+Settings!$B$31),K1055+(Settings!$B$33-L1055))</f>
        <v>5809.0869823010817</v>
      </c>
      <c r="N1055" s="14">
        <f t="shared" si="215"/>
        <v>5815.1069823010821</v>
      </c>
      <c r="O1055" s="14">
        <f t="shared" si="216"/>
        <v>21.246797352017893</v>
      </c>
      <c r="P1055" s="14">
        <f t="shared" si="217"/>
        <v>0</v>
      </c>
      <c r="Q1055" s="14">
        <f t="shared" si="218"/>
        <v>0</v>
      </c>
      <c r="R1055" s="14">
        <f t="shared" si="219"/>
        <v>0</v>
      </c>
      <c r="S1055" s="14">
        <f t="shared" si="220"/>
        <v>0</v>
      </c>
      <c r="T1055" t="str">
        <f>IF(MOD(C1055-Settings!$B$32,Settings!$B$33)&lt;Settings!$B$30,"Up","Down")</f>
        <v>Up</v>
      </c>
      <c r="U1055" s="15">
        <f>IF(OR(I1055&gt;Settings!$B$30,O1055&gt;Settings!$B$37),0,1)</f>
        <v>1</v>
      </c>
      <c r="V1055" s="15">
        <f>IF(AND(U1055=1,O1055&lt;=Settings!$B$36),1,0)</f>
        <v>1</v>
      </c>
    </row>
    <row r="1056" spans="1:22" x14ac:dyDescent="0.25">
      <c r="A1056">
        <v>9</v>
      </c>
      <c r="B1056">
        <v>91</v>
      </c>
      <c r="C1056" s="13">
        <f>Arrivals!F1056</f>
        <v>5830.3135758539511</v>
      </c>
      <c r="D1056" s="13">
        <f>Arrivals!J1056</f>
        <v>24.218144919663128</v>
      </c>
      <c r="E1056" s="14">
        <f t="shared" si="221"/>
        <v>5809.0869823010817</v>
      </c>
      <c r="F1056" s="14">
        <f t="shared" si="212"/>
        <v>5830.3135758539511</v>
      </c>
      <c r="G1056" s="14">
        <f t="shared" si="213"/>
        <v>5854.5317207736143</v>
      </c>
      <c r="H1056" s="13">
        <f>Arrivals!L1056</f>
        <v>75</v>
      </c>
      <c r="I1056" s="14">
        <f>H1056*8/Settings!$B$28+Settings!$B$29</f>
        <v>6.02</v>
      </c>
      <c r="J1056" s="14">
        <f t="shared" si="222"/>
        <v>5815.1069823010821</v>
      </c>
      <c r="K1056" s="14">
        <f t="shared" si="214"/>
        <v>5854.5317207736143</v>
      </c>
      <c r="L1056" s="14">
        <f>MOD(K1056-Settings!$B$32,Settings!$B$33)</f>
        <v>94.531720773614325</v>
      </c>
      <c r="M1056" s="14">
        <f>IF(L1056&lt;Settings!$B$30,IF(Settings!$B$30-L1056&gt;=I1056,K1056,K1056+(Settings!$B$30-L1056)+Settings!$B$31),K1056+(Settings!$B$33-L1056))</f>
        <v>5854.5317207736143</v>
      </c>
      <c r="N1056" s="14">
        <f t="shared" si="215"/>
        <v>5860.5517207736148</v>
      </c>
      <c r="O1056" s="14">
        <f t="shared" si="216"/>
        <v>30.238144919663682</v>
      </c>
      <c r="P1056" s="14">
        <f t="shared" si="217"/>
        <v>0</v>
      </c>
      <c r="Q1056" s="14">
        <f t="shared" si="218"/>
        <v>0</v>
      </c>
      <c r="R1056" s="14">
        <f t="shared" si="219"/>
        <v>0</v>
      </c>
      <c r="S1056" s="14">
        <f t="shared" si="220"/>
        <v>0</v>
      </c>
      <c r="T1056" t="str">
        <f>IF(MOD(C1056-Settings!$B$32,Settings!$B$33)&lt;Settings!$B$30,"Up","Down")</f>
        <v>Up</v>
      </c>
      <c r="U1056" s="15">
        <f>IF(OR(I1056&gt;Settings!$B$30,O1056&gt;Settings!$B$37),0,1)</f>
        <v>1</v>
      </c>
      <c r="V1056" s="15">
        <f>IF(AND(U1056=1,O1056&lt;=Settings!$B$36),1,0)</f>
        <v>1</v>
      </c>
    </row>
    <row r="1057" spans="1:22" x14ac:dyDescent="0.25">
      <c r="A1057">
        <v>9</v>
      </c>
      <c r="B1057">
        <v>92</v>
      </c>
      <c r="C1057" s="13">
        <f>Arrivals!F1057</f>
        <v>5879.6427092705599</v>
      </c>
      <c r="D1057" s="13">
        <f>Arrivals!J1057</f>
        <v>6.0369306928253685</v>
      </c>
      <c r="E1057" s="14">
        <f t="shared" si="221"/>
        <v>5854.5317207736143</v>
      </c>
      <c r="F1057" s="14">
        <f t="shared" si="212"/>
        <v>5879.6427092705599</v>
      </c>
      <c r="G1057" s="14">
        <f t="shared" si="213"/>
        <v>5885.6796399633849</v>
      </c>
      <c r="H1057" s="13">
        <f>Arrivals!L1057</f>
        <v>75</v>
      </c>
      <c r="I1057" s="14">
        <f>H1057*8/Settings!$B$28+Settings!$B$29</f>
        <v>6.02</v>
      </c>
      <c r="J1057" s="14">
        <f t="shared" si="222"/>
        <v>5860.5517207736148</v>
      </c>
      <c r="K1057" s="14">
        <f t="shared" si="214"/>
        <v>5885.6796399633849</v>
      </c>
      <c r="L1057" s="14">
        <f>MOD(K1057-Settings!$B$32,Settings!$B$33)</f>
        <v>125.67963996338494</v>
      </c>
      <c r="M1057" s="14">
        <f>IF(L1057&lt;Settings!$B$30,IF(Settings!$B$30-L1057&gt;=I1057,K1057,K1057+(Settings!$B$30-L1057)+Settings!$B$31),K1057+(Settings!$B$33-L1057))</f>
        <v>5885.6796399633849</v>
      </c>
      <c r="N1057" s="14">
        <f t="shared" si="215"/>
        <v>5891.6996399633854</v>
      </c>
      <c r="O1057" s="14">
        <f t="shared" si="216"/>
        <v>12.056930692825517</v>
      </c>
      <c r="P1057" s="14">
        <f t="shared" si="217"/>
        <v>0</v>
      </c>
      <c r="Q1057" s="14">
        <f t="shared" si="218"/>
        <v>0</v>
      </c>
      <c r="R1057" s="14">
        <f t="shared" si="219"/>
        <v>0</v>
      </c>
      <c r="S1057" s="14">
        <f t="shared" si="220"/>
        <v>0</v>
      </c>
      <c r="T1057" t="str">
        <f>IF(MOD(C1057-Settings!$B$32,Settings!$B$33)&lt;Settings!$B$30,"Up","Down")</f>
        <v>Up</v>
      </c>
      <c r="U1057" s="15">
        <f>IF(OR(I1057&gt;Settings!$B$30,O1057&gt;Settings!$B$37),0,1)</f>
        <v>1</v>
      </c>
      <c r="V1057" s="15">
        <f>IF(AND(U1057=1,O1057&lt;=Settings!$B$36),1,0)</f>
        <v>1</v>
      </c>
    </row>
    <row r="1058" spans="1:22" x14ac:dyDescent="0.25">
      <c r="A1058">
        <v>9</v>
      </c>
      <c r="B1058">
        <v>93</v>
      </c>
      <c r="C1058" s="13">
        <f>Arrivals!F1058</f>
        <v>5931.6257408819656</v>
      </c>
      <c r="D1058" s="13">
        <f>Arrivals!J1058</f>
        <v>5.4208592996046585</v>
      </c>
      <c r="E1058" s="14">
        <f t="shared" si="221"/>
        <v>5885.6796399633849</v>
      </c>
      <c r="F1058" s="14">
        <f t="shared" si="212"/>
        <v>5931.6257408819656</v>
      </c>
      <c r="G1058" s="14">
        <f t="shared" si="213"/>
        <v>5937.0466001815703</v>
      </c>
      <c r="H1058" s="13">
        <f>Arrivals!L1058</f>
        <v>75</v>
      </c>
      <c r="I1058" s="14">
        <f>H1058*8/Settings!$B$28+Settings!$B$29</f>
        <v>6.02</v>
      </c>
      <c r="J1058" s="14">
        <f t="shared" si="222"/>
        <v>5891.6996399633854</v>
      </c>
      <c r="K1058" s="14">
        <f t="shared" si="214"/>
        <v>5937.0466001815703</v>
      </c>
      <c r="L1058" s="14">
        <f>MOD(K1058-Settings!$B$32,Settings!$B$33)</f>
        <v>177.04660018157028</v>
      </c>
      <c r="M1058" s="14">
        <f>IF(L1058&lt;Settings!$B$30,IF(Settings!$B$30-L1058&gt;=I1058,K1058,K1058+(Settings!$B$30-L1058)+Settings!$B$31),K1058+(Settings!$B$33-L1058))</f>
        <v>5937.0466001815703</v>
      </c>
      <c r="N1058" s="14">
        <f t="shared" si="215"/>
        <v>5943.0666001815707</v>
      </c>
      <c r="O1058" s="14">
        <f t="shared" si="216"/>
        <v>11.440859299605108</v>
      </c>
      <c r="P1058" s="14">
        <f t="shared" si="217"/>
        <v>0</v>
      </c>
      <c r="Q1058" s="14">
        <f t="shared" si="218"/>
        <v>0</v>
      </c>
      <c r="R1058" s="14">
        <f t="shared" si="219"/>
        <v>0</v>
      </c>
      <c r="S1058" s="14">
        <f t="shared" si="220"/>
        <v>0</v>
      </c>
      <c r="T1058" t="str">
        <f>IF(MOD(C1058-Settings!$B$32,Settings!$B$33)&lt;Settings!$B$30,"Up","Down")</f>
        <v>Up</v>
      </c>
      <c r="U1058" s="15">
        <f>IF(OR(I1058&gt;Settings!$B$30,O1058&gt;Settings!$B$37),0,1)</f>
        <v>1</v>
      </c>
      <c r="V1058" s="15">
        <f>IF(AND(U1058=1,O1058&lt;=Settings!$B$36),1,0)</f>
        <v>1</v>
      </c>
    </row>
    <row r="1059" spans="1:22" x14ac:dyDescent="0.25">
      <c r="A1059">
        <v>9</v>
      </c>
      <c r="B1059">
        <v>94</v>
      </c>
      <c r="C1059" s="13">
        <f>Arrivals!F1059</f>
        <v>5943.0101274057533</v>
      </c>
      <c r="D1059" s="13">
        <f>Arrivals!J1059</f>
        <v>65.962184578638499</v>
      </c>
      <c r="E1059" s="14">
        <f t="shared" si="221"/>
        <v>5937.0466001815703</v>
      </c>
      <c r="F1059" s="14">
        <f t="shared" si="212"/>
        <v>5943.0101274057533</v>
      </c>
      <c r="G1059" s="14">
        <f t="shared" si="213"/>
        <v>6008.972311984392</v>
      </c>
      <c r="H1059" s="13">
        <f>Arrivals!L1059</f>
        <v>75</v>
      </c>
      <c r="I1059" s="14">
        <f>H1059*8/Settings!$B$28+Settings!$B$29</f>
        <v>6.02</v>
      </c>
      <c r="J1059" s="14">
        <f t="shared" si="222"/>
        <v>5943.0666001815707</v>
      </c>
      <c r="K1059" s="14">
        <f t="shared" si="214"/>
        <v>6008.972311984392</v>
      </c>
      <c r="L1059" s="14">
        <f>MOD(K1059-Settings!$B$32,Settings!$B$33)</f>
        <v>248.97231198439204</v>
      </c>
      <c r="M1059" s="14">
        <f>IF(L1059&lt;Settings!$B$30,IF(Settings!$B$30-L1059&gt;=I1059,K1059,K1059+(Settings!$B$30-L1059)+Settings!$B$31),K1059+(Settings!$B$33-L1059))</f>
        <v>6008.972311984392</v>
      </c>
      <c r="N1059" s="14">
        <f t="shared" si="215"/>
        <v>6014.9923119843925</v>
      </c>
      <c r="O1059" s="14">
        <f t="shared" si="216"/>
        <v>71.982184578639135</v>
      </c>
      <c r="P1059" s="14">
        <f t="shared" si="217"/>
        <v>0</v>
      </c>
      <c r="Q1059" s="14">
        <f t="shared" si="218"/>
        <v>0</v>
      </c>
      <c r="R1059" s="14">
        <f t="shared" si="219"/>
        <v>0</v>
      </c>
      <c r="S1059" s="14">
        <f t="shared" si="220"/>
        <v>0</v>
      </c>
      <c r="T1059" t="str">
        <f>IF(MOD(C1059-Settings!$B$32,Settings!$B$33)&lt;Settings!$B$30,"Up","Down")</f>
        <v>Up</v>
      </c>
      <c r="U1059" s="15">
        <f>IF(OR(I1059&gt;Settings!$B$30,O1059&gt;Settings!$B$37),0,1)</f>
        <v>1</v>
      </c>
      <c r="V1059" s="15">
        <f>IF(AND(U1059=1,O1059&lt;=Settings!$B$36),1,0)</f>
        <v>1</v>
      </c>
    </row>
    <row r="1060" spans="1:22" x14ac:dyDescent="0.25">
      <c r="A1060">
        <v>9</v>
      </c>
      <c r="B1060">
        <v>95</v>
      </c>
      <c r="C1060" s="13">
        <f>Arrivals!F1060</f>
        <v>6011.4852067451529</v>
      </c>
      <c r="D1060" s="13">
        <f>Arrivals!J1060</f>
        <v>1.2222759399791645</v>
      </c>
      <c r="E1060" s="14">
        <f t="shared" si="221"/>
        <v>6008.972311984392</v>
      </c>
      <c r="F1060" s="14">
        <f t="shared" si="212"/>
        <v>6011.4852067451529</v>
      </c>
      <c r="G1060" s="14">
        <f t="shared" si="213"/>
        <v>6012.7074826851322</v>
      </c>
      <c r="H1060" s="13">
        <f>Arrivals!L1060</f>
        <v>75</v>
      </c>
      <c r="I1060" s="14">
        <f>H1060*8/Settings!$B$28+Settings!$B$29</f>
        <v>6.02</v>
      </c>
      <c r="J1060" s="14">
        <f t="shared" si="222"/>
        <v>6014.9923119843925</v>
      </c>
      <c r="K1060" s="14">
        <f t="shared" si="214"/>
        <v>6014.9923119843925</v>
      </c>
      <c r="L1060" s="14">
        <f>MOD(K1060-Settings!$B$32,Settings!$B$33)</f>
        <v>254.99231198439247</v>
      </c>
      <c r="M1060" s="14">
        <f>IF(L1060&lt;Settings!$B$30,IF(Settings!$B$30-L1060&gt;=I1060,K1060,K1060+(Settings!$B$30-L1060)+Settings!$B$31),K1060+(Settings!$B$33-L1060))</f>
        <v>6014.9923119843925</v>
      </c>
      <c r="N1060" s="14">
        <f t="shared" si="215"/>
        <v>6021.0123119843929</v>
      </c>
      <c r="O1060" s="14">
        <f t="shared" si="216"/>
        <v>9.5271052392399724</v>
      </c>
      <c r="P1060" s="14">
        <f t="shared" si="217"/>
        <v>0</v>
      </c>
      <c r="Q1060" s="14">
        <f t="shared" si="218"/>
        <v>2.2848292992603092</v>
      </c>
      <c r="R1060" s="14">
        <f t="shared" si="219"/>
        <v>0</v>
      </c>
      <c r="S1060" s="14">
        <f t="shared" si="220"/>
        <v>2.2848292992603092</v>
      </c>
      <c r="T1060" t="str">
        <f>IF(MOD(C1060-Settings!$B$32,Settings!$B$33)&lt;Settings!$B$30,"Up","Down")</f>
        <v>Up</v>
      </c>
      <c r="U1060" s="15">
        <f>IF(OR(I1060&gt;Settings!$B$30,O1060&gt;Settings!$B$37),0,1)</f>
        <v>1</v>
      </c>
      <c r="V1060" s="15">
        <f>IF(AND(U1060=1,O1060&lt;=Settings!$B$36),1,0)</f>
        <v>1</v>
      </c>
    </row>
    <row r="1061" spans="1:22" x14ac:dyDescent="0.25">
      <c r="A1061">
        <v>9</v>
      </c>
      <c r="B1061">
        <v>96</v>
      </c>
      <c r="C1061" s="13">
        <f>Arrivals!F1061</f>
        <v>6055.9749839391525</v>
      </c>
      <c r="D1061" s="13">
        <f>Arrivals!J1061</f>
        <v>11.044557005807125</v>
      </c>
      <c r="E1061" s="14">
        <f t="shared" si="221"/>
        <v>6012.7074826851322</v>
      </c>
      <c r="F1061" s="14">
        <f t="shared" si="212"/>
        <v>6055.9749839391525</v>
      </c>
      <c r="G1061" s="14">
        <f t="shared" si="213"/>
        <v>6067.0195409449598</v>
      </c>
      <c r="H1061" s="13">
        <f>Arrivals!L1061</f>
        <v>75</v>
      </c>
      <c r="I1061" s="14">
        <f>H1061*8/Settings!$B$28+Settings!$B$29</f>
        <v>6.02</v>
      </c>
      <c r="J1061" s="14">
        <f t="shared" si="222"/>
        <v>6021.0123119843929</v>
      </c>
      <c r="K1061" s="14">
        <f t="shared" si="214"/>
        <v>6067.0195409449598</v>
      </c>
      <c r="L1061" s="14">
        <f>MOD(K1061-Settings!$B$32,Settings!$B$33)</f>
        <v>307.01954094495977</v>
      </c>
      <c r="M1061" s="14">
        <f>IF(L1061&lt;Settings!$B$30,IF(Settings!$B$30-L1061&gt;=I1061,K1061,K1061+(Settings!$B$30-L1061)+Settings!$B$31),K1061+(Settings!$B$33-L1061))</f>
        <v>6067.0195409449598</v>
      </c>
      <c r="N1061" s="14">
        <f t="shared" si="215"/>
        <v>6073.0395409449602</v>
      </c>
      <c r="O1061" s="14">
        <f t="shared" si="216"/>
        <v>17.064557005807728</v>
      </c>
      <c r="P1061" s="14">
        <f t="shared" si="217"/>
        <v>0</v>
      </c>
      <c r="Q1061" s="14">
        <f t="shared" si="218"/>
        <v>0</v>
      </c>
      <c r="R1061" s="14">
        <f t="shared" si="219"/>
        <v>0</v>
      </c>
      <c r="S1061" s="14">
        <f t="shared" si="220"/>
        <v>0</v>
      </c>
      <c r="T1061" t="str">
        <f>IF(MOD(C1061-Settings!$B$32,Settings!$B$33)&lt;Settings!$B$30,"Up","Down")</f>
        <v>Up</v>
      </c>
      <c r="U1061" s="15">
        <f>IF(OR(I1061&gt;Settings!$B$30,O1061&gt;Settings!$B$37),0,1)</f>
        <v>1</v>
      </c>
      <c r="V1061" s="15">
        <f>IF(AND(U1061=1,O1061&lt;=Settings!$B$36),1,0)</f>
        <v>1</v>
      </c>
    </row>
    <row r="1062" spans="1:22" x14ac:dyDescent="0.25">
      <c r="A1062">
        <v>9</v>
      </c>
      <c r="B1062">
        <v>97</v>
      </c>
      <c r="C1062" s="13">
        <f>Arrivals!F1062</f>
        <v>6064.7426431911726</v>
      </c>
      <c r="D1062" s="13">
        <f>Arrivals!J1062</f>
        <v>12.045997329092437</v>
      </c>
      <c r="E1062" s="14">
        <f t="shared" si="221"/>
        <v>6067.0195409449598</v>
      </c>
      <c r="F1062" s="14">
        <f t="shared" si="212"/>
        <v>6067.0195409449598</v>
      </c>
      <c r="G1062" s="14">
        <f t="shared" si="213"/>
        <v>6079.0655382740524</v>
      </c>
      <c r="H1062" s="13">
        <f>Arrivals!L1062</f>
        <v>75</v>
      </c>
      <c r="I1062" s="14">
        <f>H1062*8/Settings!$B$28+Settings!$B$29</f>
        <v>6.02</v>
      </c>
      <c r="J1062" s="14">
        <f t="shared" si="222"/>
        <v>6073.0395409449602</v>
      </c>
      <c r="K1062" s="14">
        <f t="shared" si="214"/>
        <v>6079.0655382740524</v>
      </c>
      <c r="L1062" s="14">
        <f>MOD(K1062-Settings!$B$32,Settings!$B$33)</f>
        <v>319.06553827405241</v>
      </c>
      <c r="M1062" s="14">
        <f>IF(L1062&lt;Settings!$B$30,IF(Settings!$B$30-L1062&gt;=I1062,K1062,K1062+(Settings!$B$30-L1062)+Settings!$B$31),K1062+(Settings!$B$33-L1062))</f>
        <v>6079.0655382740524</v>
      </c>
      <c r="N1062" s="14">
        <f t="shared" si="215"/>
        <v>6085.0855382740529</v>
      </c>
      <c r="O1062" s="14">
        <f t="shared" si="216"/>
        <v>20.342895082880204</v>
      </c>
      <c r="P1062" s="14">
        <f t="shared" si="217"/>
        <v>2.2768977537871251</v>
      </c>
      <c r="Q1062" s="14">
        <f t="shared" si="218"/>
        <v>0</v>
      </c>
      <c r="R1062" s="14">
        <f t="shared" si="219"/>
        <v>0</v>
      </c>
      <c r="S1062" s="14">
        <f t="shared" si="220"/>
        <v>2.2768977537871251</v>
      </c>
      <c r="T1062" t="str">
        <f>IF(MOD(C1062-Settings!$B$32,Settings!$B$33)&lt;Settings!$B$30,"Up","Down")</f>
        <v>Up</v>
      </c>
      <c r="U1062" s="15">
        <f>IF(OR(I1062&gt;Settings!$B$30,O1062&gt;Settings!$B$37),0,1)</f>
        <v>1</v>
      </c>
      <c r="V1062" s="15">
        <f>IF(AND(U1062=1,O1062&lt;=Settings!$B$36),1,0)</f>
        <v>1</v>
      </c>
    </row>
    <row r="1063" spans="1:22" x14ac:dyDescent="0.25">
      <c r="A1063">
        <v>9</v>
      </c>
      <c r="B1063">
        <v>98</v>
      </c>
      <c r="C1063" s="13">
        <f>Arrivals!F1063</f>
        <v>6251.3451309695301</v>
      </c>
      <c r="D1063" s="13">
        <f>Arrivals!J1063</f>
        <v>14.641195770153882</v>
      </c>
      <c r="E1063" s="14">
        <f t="shared" ref="E1063:E1085" si="223">G1062</f>
        <v>6079.0655382740524</v>
      </c>
      <c r="F1063" s="14">
        <f t="shared" si="212"/>
        <v>6251.3451309695301</v>
      </c>
      <c r="G1063" s="14">
        <f t="shared" si="213"/>
        <v>6265.986326739684</v>
      </c>
      <c r="H1063" s="13">
        <f>Arrivals!L1063</f>
        <v>75</v>
      </c>
      <c r="I1063" s="14">
        <f>H1063*8/Settings!$B$28+Settings!$B$29</f>
        <v>6.02</v>
      </c>
      <c r="J1063" s="14">
        <f t="shared" ref="J1063:J1085" si="224">N1062</f>
        <v>6085.0855382740529</v>
      </c>
      <c r="K1063" s="14">
        <f t="shared" si="214"/>
        <v>6265.986326739684</v>
      </c>
      <c r="L1063" s="14">
        <f>MOD(K1063-Settings!$B$32,Settings!$B$33)</f>
        <v>505.98632673968405</v>
      </c>
      <c r="M1063" s="14">
        <f>IF(L1063&lt;Settings!$B$30,IF(Settings!$B$30-L1063&gt;=I1063,K1063,K1063+(Settings!$B$30-L1063)+Settings!$B$31),K1063+(Settings!$B$33-L1063))</f>
        <v>6265.986326739684</v>
      </c>
      <c r="N1063" s="14">
        <f t="shared" si="215"/>
        <v>6272.0063267396845</v>
      </c>
      <c r="O1063" s="14">
        <f t="shared" si="216"/>
        <v>20.661195770154336</v>
      </c>
      <c r="P1063" s="14">
        <f t="shared" si="217"/>
        <v>0</v>
      </c>
      <c r="Q1063" s="14">
        <f t="shared" si="218"/>
        <v>0</v>
      </c>
      <c r="R1063" s="14">
        <f t="shared" si="219"/>
        <v>0</v>
      </c>
      <c r="S1063" s="14">
        <f t="shared" si="220"/>
        <v>0</v>
      </c>
      <c r="T1063" t="str">
        <f>IF(MOD(C1063-Settings!$B$32,Settings!$B$33)&lt;Settings!$B$30,"Up","Down")</f>
        <v>Up</v>
      </c>
      <c r="U1063" s="15">
        <f>IF(OR(I1063&gt;Settings!$B$30,O1063&gt;Settings!$B$37),0,1)</f>
        <v>1</v>
      </c>
      <c r="V1063" s="15">
        <f>IF(AND(U1063=1,O1063&lt;=Settings!$B$36),1,0)</f>
        <v>1</v>
      </c>
    </row>
    <row r="1064" spans="1:22" x14ac:dyDescent="0.25">
      <c r="A1064">
        <v>9</v>
      </c>
      <c r="B1064">
        <v>99</v>
      </c>
      <c r="C1064" s="13">
        <f>Arrivals!F1064</f>
        <v>6284.3216065319757</v>
      </c>
      <c r="D1064" s="13">
        <f>Arrivals!J1064</f>
        <v>9.8791851290962462</v>
      </c>
      <c r="E1064" s="14">
        <f t="shared" si="223"/>
        <v>6265.986326739684</v>
      </c>
      <c r="F1064" s="14">
        <f t="shared" si="212"/>
        <v>6284.3216065319757</v>
      </c>
      <c r="G1064" s="14">
        <f t="shared" si="213"/>
        <v>6294.2007916610719</v>
      </c>
      <c r="H1064" s="13">
        <f>Arrivals!L1064</f>
        <v>75</v>
      </c>
      <c r="I1064" s="14">
        <f>H1064*8/Settings!$B$28+Settings!$B$29</f>
        <v>6.02</v>
      </c>
      <c r="J1064" s="14">
        <f t="shared" si="224"/>
        <v>6272.0063267396845</v>
      </c>
      <c r="K1064" s="14">
        <f t="shared" si="214"/>
        <v>6294.2007916610719</v>
      </c>
      <c r="L1064" s="14">
        <f>MOD(K1064-Settings!$B$32,Settings!$B$33)</f>
        <v>534.20079166107189</v>
      </c>
      <c r="M1064" s="14">
        <f>IF(L1064&lt;Settings!$B$30,IF(Settings!$B$30-L1064&gt;=I1064,K1064,K1064+(Settings!$B$30-L1064)+Settings!$B$31),K1064+(Settings!$B$33-L1064))</f>
        <v>6294.2007916610719</v>
      </c>
      <c r="N1064" s="14">
        <f t="shared" si="215"/>
        <v>6300.2207916610723</v>
      </c>
      <c r="O1064" s="14">
        <f t="shared" si="216"/>
        <v>15.899185129096622</v>
      </c>
      <c r="P1064" s="14">
        <f t="shared" si="217"/>
        <v>0</v>
      </c>
      <c r="Q1064" s="14">
        <f t="shared" si="218"/>
        <v>0</v>
      </c>
      <c r="R1064" s="14">
        <f t="shared" si="219"/>
        <v>0</v>
      </c>
      <c r="S1064" s="14">
        <f t="shared" si="220"/>
        <v>0</v>
      </c>
      <c r="T1064" t="str">
        <f>IF(MOD(C1064-Settings!$B$32,Settings!$B$33)&lt;Settings!$B$30,"Up","Down")</f>
        <v>Up</v>
      </c>
      <c r="U1064" s="15">
        <f>IF(OR(I1064&gt;Settings!$B$30,O1064&gt;Settings!$B$37),0,1)</f>
        <v>1</v>
      </c>
      <c r="V1064" s="15">
        <f>IF(AND(U1064=1,O1064&lt;=Settings!$B$36),1,0)</f>
        <v>1</v>
      </c>
    </row>
    <row r="1065" spans="1:22" x14ac:dyDescent="0.25">
      <c r="A1065">
        <v>9</v>
      </c>
      <c r="B1065">
        <v>100</v>
      </c>
      <c r="C1065" s="13">
        <f>Arrivals!F1065</f>
        <v>6315.1645095404438</v>
      </c>
      <c r="D1065" s="13">
        <f>Arrivals!J1065</f>
        <v>19.166979154552266</v>
      </c>
      <c r="E1065" s="14">
        <f t="shared" si="223"/>
        <v>6294.2007916610719</v>
      </c>
      <c r="F1065" s="14">
        <f t="shared" si="212"/>
        <v>6315.1645095404438</v>
      </c>
      <c r="G1065" s="14">
        <f t="shared" si="213"/>
        <v>6334.3314886949956</v>
      </c>
      <c r="H1065" s="13">
        <f>Arrivals!L1065</f>
        <v>75</v>
      </c>
      <c r="I1065" s="14">
        <f>H1065*8/Settings!$B$28+Settings!$B$29</f>
        <v>6.02</v>
      </c>
      <c r="J1065" s="14">
        <f t="shared" si="224"/>
        <v>6300.2207916610723</v>
      </c>
      <c r="K1065" s="14">
        <f t="shared" si="214"/>
        <v>6334.3314886949956</v>
      </c>
      <c r="L1065" s="14">
        <f>MOD(K1065-Settings!$B$32,Settings!$B$33)</f>
        <v>574.33148869499564</v>
      </c>
      <c r="M1065" s="14">
        <f>IF(L1065&lt;Settings!$B$30,IF(Settings!$B$30-L1065&gt;=I1065,K1065,K1065+(Settings!$B$30-L1065)+Settings!$B$31),K1065+(Settings!$B$33-L1065))</f>
        <v>6334.3314886949956</v>
      </c>
      <c r="N1065" s="14">
        <f t="shared" si="215"/>
        <v>6340.3514886949961</v>
      </c>
      <c r="O1065" s="14">
        <f t="shared" si="216"/>
        <v>25.186979154552319</v>
      </c>
      <c r="P1065" s="14">
        <f t="shared" si="217"/>
        <v>0</v>
      </c>
      <c r="Q1065" s="14">
        <f t="shared" si="218"/>
        <v>0</v>
      </c>
      <c r="R1065" s="14">
        <f t="shared" si="219"/>
        <v>0</v>
      </c>
      <c r="S1065" s="14">
        <f t="shared" si="220"/>
        <v>0</v>
      </c>
      <c r="T1065" t="str">
        <f>IF(MOD(C1065-Settings!$B$32,Settings!$B$33)&lt;Settings!$B$30,"Up","Down")</f>
        <v>Up</v>
      </c>
      <c r="U1065" s="15">
        <f>IF(OR(I1065&gt;Settings!$B$30,O1065&gt;Settings!$B$37),0,1)</f>
        <v>1</v>
      </c>
      <c r="V1065" s="15">
        <f>IF(AND(U1065=1,O1065&lt;=Settings!$B$36),1,0)</f>
        <v>1</v>
      </c>
    </row>
    <row r="1066" spans="1:22" x14ac:dyDescent="0.25">
      <c r="A1066">
        <v>9</v>
      </c>
      <c r="B1066">
        <v>101</v>
      </c>
      <c r="C1066" s="13">
        <f>Arrivals!F1066</f>
        <v>6332.1573540459576</v>
      </c>
      <c r="D1066" s="13">
        <f>Arrivals!J1066</f>
        <v>5.639334506474162</v>
      </c>
      <c r="E1066" s="14">
        <f t="shared" si="223"/>
        <v>6334.3314886949956</v>
      </c>
      <c r="F1066" s="14">
        <f t="shared" si="212"/>
        <v>6334.3314886949956</v>
      </c>
      <c r="G1066" s="14">
        <f t="shared" si="213"/>
        <v>6339.97082320147</v>
      </c>
      <c r="H1066" s="13">
        <f>Arrivals!L1066</f>
        <v>75</v>
      </c>
      <c r="I1066" s="14">
        <f>H1066*8/Settings!$B$28+Settings!$B$29</f>
        <v>6.02</v>
      </c>
      <c r="J1066" s="14">
        <f t="shared" si="224"/>
        <v>6340.3514886949961</v>
      </c>
      <c r="K1066" s="14">
        <f t="shared" si="214"/>
        <v>6340.3514886949961</v>
      </c>
      <c r="L1066" s="14">
        <f>MOD(K1066-Settings!$B$32,Settings!$B$33)</f>
        <v>580.35148869499608</v>
      </c>
      <c r="M1066" s="14">
        <f>IF(L1066&lt;Settings!$B$30,IF(Settings!$B$30-L1066&gt;=I1066,K1066,K1066+(Settings!$B$30-L1066)+Settings!$B$31),K1066+(Settings!$B$33-L1066))</f>
        <v>6340.3514886949961</v>
      </c>
      <c r="N1066" s="14">
        <f t="shared" si="215"/>
        <v>6346.3714886949965</v>
      </c>
      <c r="O1066" s="14">
        <f t="shared" si="216"/>
        <v>14.214134649038897</v>
      </c>
      <c r="P1066" s="14">
        <f t="shared" si="217"/>
        <v>2.1741346490380238</v>
      </c>
      <c r="Q1066" s="14">
        <f t="shared" si="218"/>
        <v>0.38066549352606671</v>
      </c>
      <c r="R1066" s="14">
        <f t="shared" si="219"/>
        <v>0</v>
      </c>
      <c r="S1066" s="14">
        <f t="shared" si="220"/>
        <v>2.5548001425640905</v>
      </c>
      <c r="T1066" t="str">
        <f>IF(MOD(C1066-Settings!$B$32,Settings!$B$33)&lt;Settings!$B$30,"Up","Down")</f>
        <v>Up</v>
      </c>
      <c r="U1066" s="15">
        <f>IF(OR(I1066&gt;Settings!$B$30,O1066&gt;Settings!$B$37),0,1)</f>
        <v>1</v>
      </c>
      <c r="V1066" s="15">
        <f>IF(AND(U1066=1,O1066&lt;=Settings!$B$36),1,0)</f>
        <v>1</v>
      </c>
    </row>
    <row r="1067" spans="1:22" x14ac:dyDescent="0.25">
      <c r="A1067">
        <v>9</v>
      </c>
      <c r="B1067">
        <v>102</v>
      </c>
      <c r="C1067" s="13">
        <f>Arrivals!F1067</f>
        <v>6353.8818132223823</v>
      </c>
      <c r="D1067" s="13">
        <f>Arrivals!J1067</f>
        <v>5.1822638446572582E-2</v>
      </c>
      <c r="E1067" s="14">
        <f t="shared" si="223"/>
        <v>6339.97082320147</v>
      </c>
      <c r="F1067" s="14">
        <f t="shared" si="212"/>
        <v>6353.8818132223823</v>
      </c>
      <c r="G1067" s="14">
        <f t="shared" si="213"/>
        <v>6353.9336358608289</v>
      </c>
      <c r="H1067" s="13">
        <f>Arrivals!L1067</f>
        <v>75</v>
      </c>
      <c r="I1067" s="14">
        <f>H1067*8/Settings!$B$28+Settings!$B$29</f>
        <v>6.02</v>
      </c>
      <c r="J1067" s="14">
        <f t="shared" si="224"/>
        <v>6346.3714886949965</v>
      </c>
      <c r="K1067" s="14">
        <f t="shared" si="214"/>
        <v>6353.9336358608289</v>
      </c>
      <c r="L1067" s="14">
        <f>MOD(K1067-Settings!$B$32,Settings!$B$33)</f>
        <v>593.93363586082887</v>
      </c>
      <c r="M1067" s="14">
        <f>IF(L1067&lt;Settings!$B$30,IF(Settings!$B$30-L1067&gt;=I1067,K1067,K1067+(Settings!$B$30-L1067)+Settings!$B$31),K1067+(Settings!$B$33-L1067))</f>
        <v>6353.9336358608289</v>
      </c>
      <c r="N1067" s="14">
        <f t="shared" si="215"/>
        <v>6359.9536358608293</v>
      </c>
      <c r="O1067" s="14">
        <f t="shared" si="216"/>
        <v>6.0718226384469745</v>
      </c>
      <c r="P1067" s="14">
        <f t="shared" si="217"/>
        <v>0</v>
      </c>
      <c r="Q1067" s="14">
        <f t="shared" si="218"/>
        <v>0</v>
      </c>
      <c r="R1067" s="14">
        <f t="shared" si="219"/>
        <v>0</v>
      </c>
      <c r="S1067" s="14">
        <f t="shared" si="220"/>
        <v>0</v>
      </c>
      <c r="T1067" t="str">
        <f>IF(MOD(C1067-Settings!$B$32,Settings!$B$33)&lt;Settings!$B$30,"Up","Down")</f>
        <v>Up</v>
      </c>
      <c r="U1067" s="15">
        <f>IF(OR(I1067&gt;Settings!$B$30,O1067&gt;Settings!$B$37),0,1)</f>
        <v>1</v>
      </c>
      <c r="V1067" s="15">
        <f>IF(AND(U1067=1,O1067&lt;=Settings!$B$36),1,0)</f>
        <v>1</v>
      </c>
    </row>
    <row r="1068" spans="1:22" x14ac:dyDescent="0.25">
      <c r="A1068">
        <v>9</v>
      </c>
      <c r="B1068">
        <v>103</v>
      </c>
      <c r="C1068" s="13">
        <f>Arrivals!F1068</f>
        <v>6389.9629988271026</v>
      </c>
      <c r="D1068" s="13">
        <f>Arrivals!J1068</f>
        <v>6.6494876063505837</v>
      </c>
      <c r="E1068" s="14">
        <f t="shared" si="223"/>
        <v>6353.9336358608289</v>
      </c>
      <c r="F1068" s="14">
        <f t="shared" si="212"/>
        <v>6389.9629988271026</v>
      </c>
      <c r="G1068" s="14">
        <f t="shared" si="213"/>
        <v>6396.6124864334533</v>
      </c>
      <c r="H1068" s="13">
        <f>Arrivals!L1068</f>
        <v>75</v>
      </c>
      <c r="I1068" s="14">
        <f>H1068*8/Settings!$B$28+Settings!$B$29</f>
        <v>6.02</v>
      </c>
      <c r="J1068" s="14">
        <f t="shared" si="224"/>
        <v>6359.9536358608293</v>
      </c>
      <c r="K1068" s="14">
        <f t="shared" si="214"/>
        <v>6396.6124864334533</v>
      </c>
      <c r="L1068" s="14">
        <f>MOD(K1068-Settings!$B$32,Settings!$B$33)</f>
        <v>636.61248643345334</v>
      </c>
      <c r="M1068" s="14">
        <f>IF(L1068&lt;Settings!$B$30,IF(Settings!$B$30-L1068&gt;=I1068,K1068,K1068+(Settings!$B$30-L1068)+Settings!$B$31),K1068+(Settings!$B$33-L1068))</f>
        <v>6480</v>
      </c>
      <c r="N1068" s="14">
        <f t="shared" si="215"/>
        <v>6486.02</v>
      </c>
      <c r="O1068" s="14">
        <f t="shared" si="216"/>
        <v>96.057001172897799</v>
      </c>
      <c r="P1068" s="14">
        <f t="shared" si="217"/>
        <v>0</v>
      </c>
      <c r="Q1068" s="14">
        <f t="shared" si="218"/>
        <v>0</v>
      </c>
      <c r="R1068" s="14">
        <f t="shared" si="219"/>
        <v>83.387513566546659</v>
      </c>
      <c r="S1068" s="14">
        <f t="shared" si="220"/>
        <v>83.387513566546659</v>
      </c>
      <c r="T1068" t="str">
        <f>IF(MOD(C1068-Settings!$B$32,Settings!$B$33)&lt;Settings!$B$30,"Up","Down")</f>
        <v>Down</v>
      </c>
      <c r="U1068" s="15">
        <f>IF(OR(I1068&gt;Settings!$B$30,O1068&gt;Settings!$B$37),0,1)</f>
        <v>1</v>
      </c>
      <c r="V1068" s="15">
        <f>IF(AND(U1068=1,O1068&lt;=Settings!$B$36),1,0)</f>
        <v>1</v>
      </c>
    </row>
    <row r="1069" spans="1:22" x14ac:dyDescent="0.25">
      <c r="A1069">
        <v>9</v>
      </c>
      <c r="B1069">
        <v>104</v>
      </c>
      <c r="C1069" s="13">
        <f>Arrivals!F1069</f>
        <v>6444.2187379280858</v>
      </c>
      <c r="D1069" s="13">
        <f>Arrivals!J1069</f>
        <v>1.4180986027523752</v>
      </c>
      <c r="E1069" s="14">
        <f t="shared" si="223"/>
        <v>6396.6124864334533</v>
      </c>
      <c r="F1069" s="14">
        <f t="shared" si="212"/>
        <v>6444.2187379280858</v>
      </c>
      <c r="G1069" s="14">
        <f t="shared" si="213"/>
        <v>6445.6368365308381</v>
      </c>
      <c r="H1069" s="13">
        <f>Arrivals!L1069</f>
        <v>75</v>
      </c>
      <c r="I1069" s="14">
        <f>H1069*8/Settings!$B$28+Settings!$B$29</f>
        <v>6.02</v>
      </c>
      <c r="J1069" s="14">
        <f t="shared" si="224"/>
        <v>6486.02</v>
      </c>
      <c r="K1069" s="14">
        <f t="shared" si="214"/>
        <v>6486.02</v>
      </c>
      <c r="L1069" s="14">
        <f>MOD(K1069-Settings!$B$32,Settings!$B$33)</f>
        <v>6.0200000000004366</v>
      </c>
      <c r="M1069" s="14">
        <f>IF(L1069&lt;Settings!$B$30,IF(Settings!$B$30-L1069&gt;=I1069,K1069,K1069+(Settings!$B$30-L1069)+Settings!$B$31),K1069+(Settings!$B$33-L1069))</f>
        <v>6486.02</v>
      </c>
      <c r="N1069" s="14">
        <f t="shared" si="215"/>
        <v>6492.0400000000009</v>
      </c>
      <c r="O1069" s="14">
        <f t="shared" si="216"/>
        <v>47.821262071915044</v>
      </c>
      <c r="P1069" s="14">
        <f t="shared" si="217"/>
        <v>0</v>
      </c>
      <c r="Q1069" s="14">
        <f t="shared" si="218"/>
        <v>40.383163469162355</v>
      </c>
      <c r="R1069" s="14">
        <f t="shared" si="219"/>
        <v>0</v>
      </c>
      <c r="S1069" s="14">
        <f t="shared" si="220"/>
        <v>40.383163469162355</v>
      </c>
      <c r="T1069" t="str">
        <f>IF(MOD(C1069-Settings!$B$32,Settings!$B$33)&lt;Settings!$B$30,"Up","Down")</f>
        <v>Down</v>
      </c>
      <c r="U1069" s="15">
        <f>IF(OR(I1069&gt;Settings!$B$30,O1069&gt;Settings!$B$37),0,1)</f>
        <v>1</v>
      </c>
      <c r="V1069" s="15">
        <f>IF(AND(U1069=1,O1069&lt;=Settings!$B$36),1,0)</f>
        <v>1</v>
      </c>
    </row>
    <row r="1070" spans="1:22" x14ac:dyDescent="0.25">
      <c r="A1070">
        <v>9</v>
      </c>
      <c r="B1070">
        <v>105</v>
      </c>
      <c r="C1070" s="13">
        <f>Arrivals!F1070</f>
        <v>6556.8927671351539</v>
      </c>
      <c r="D1070" s="13">
        <f>Arrivals!J1070</f>
        <v>4.2344357118561611</v>
      </c>
      <c r="E1070" s="14">
        <f t="shared" si="223"/>
        <v>6445.6368365308381</v>
      </c>
      <c r="F1070" s="14">
        <f t="shared" si="212"/>
        <v>6556.8927671351539</v>
      </c>
      <c r="G1070" s="14">
        <f t="shared" si="213"/>
        <v>6561.1272028470103</v>
      </c>
      <c r="H1070" s="13">
        <f>Arrivals!L1070</f>
        <v>75</v>
      </c>
      <c r="I1070" s="14">
        <f>H1070*8/Settings!$B$28+Settings!$B$29</f>
        <v>6.02</v>
      </c>
      <c r="J1070" s="14">
        <f t="shared" si="224"/>
        <v>6492.0400000000009</v>
      </c>
      <c r="K1070" s="14">
        <f t="shared" si="214"/>
        <v>6561.1272028470103</v>
      </c>
      <c r="L1070" s="14">
        <f>MOD(K1070-Settings!$B$32,Settings!$B$33)</f>
        <v>81.127202847010267</v>
      </c>
      <c r="M1070" s="14">
        <f>IF(L1070&lt;Settings!$B$30,IF(Settings!$B$30-L1070&gt;=I1070,K1070,K1070+(Settings!$B$30-L1070)+Settings!$B$31),K1070+(Settings!$B$33-L1070))</f>
        <v>6561.1272028470103</v>
      </c>
      <c r="N1070" s="14">
        <f t="shared" si="215"/>
        <v>6567.1472028470107</v>
      </c>
      <c r="O1070" s="14">
        <f t="shared" si="216"/>
        <v>10.254435711856786</v>
      </c>
      <c r="P1070" s="14">
        <f t="shared" si="217"/>
        <v>0</v>
      </c>
      <c r="Q1070" s="14">
        <f t="shared" si="218"/>
        <v>0</v>
      </c>
      <c r="R1070" s="14">
        <f t="shared" si="219"/>
        <v>0</v>
      </c>
      <c r="S1070" s="14">
        <f t="shared" si="220"/>
        <v>0</v>
      </c>
      <c r="T1070" t="str">
        <f>IF(MOD(C1070-Settings!$B$32,Settings!$B$33)&lt;Settings!$B$30,"Up","Down")</f>
        <v>Up</v>
      </c>
      <c r="U1070" s="15">
        <f>IF(OR(I1070&gt;Settings!$B$30,O1070&gt;Settings!$B$37),0,1)</f>
        <v>1</v>
      </c>
      <c r="V1070" s="15">
        <f>IF(AND(U1070=1,O1070&lt;=Settings!$B$36),1,0)</f>
        <v>1</v>
      </c>
    </row>
    <row r="1071" spans="1:22" x14ac:dyDescent="0.25">
      <c r="A1071">
        <v>9</v>
      </c>
      <c r="B1071">
        <v>106</v>
      </c>
      <c r="C1071" s="13">
        <f>Arrivals!F1071</f>
        <v>6558.6006059481379</v>
      </c>
      <c r="D1071" s="13">
        <f>Arrivals!J1071</f>
        <v>3.3839477259227615</v>
      </c>
      <c r="E1071" s="14">
        <f t="shared" si="223"/>
        <v>6561.1272028470103</v>
      </c>
      <c r="F1071" s="14">
        <f t="shared" si="212"/>
        <v>6561.1272028470103</v>
      </c>
      <c r="G1071" s="14">
        <f t="shared" si="213"/>
        <v>6564.5111505729328</v>
      </c>
      <c r="H1071" s="13">
        <f>Arrivals!L1071</f>
        <v>75</v>
      </c>
      <c r="I1071" s="14">
        <f>H1071*8/Settings!$B$28+Settings!$B$29</f>
        <v>6.02</v>
      </c>
      <c r="J1071" s="14">
        <f t="shared" si="224"/>
        <v>6567.1472028470107</v>
      </c>
      <c r="K1071" s="14">
        <f t="shared" si="214"/>
        <v>6567.1472028470107</v>
      </c>
      <c r="L1071" s="14">
        <f>MOD(K1071-Settings!$B$32,Settings!$B$33)</f>
        <v>87.147202847010703</v>
      </c>
      <c r="M1071" s="14">
        <f>IF(L1071&lt;Settings!$B$30,IF(Settings!$B$30-L1071&gt;=I1071,K1071,K1071+(Settings!$B$30-L1071)+Settings!$B$31),K1071+(Settings!$B$33-L1071))</f>
        <v>6567.1472028470107</v>
      </c>
      <c r="N1071" s="14">
        <f t="shared" si="215"/>
        <v>6573.1672028470111</v>
      </c>
      <c r="O1071" s="14">
        <f t="shared" si="216"/>
        <v>14.566596898873286</v>
      </c>
      <c r="P1071" s="14">
        <f t="shared" si="217"/>
        <v>2.5265968988724126</v>
      </c>
      <c r="Q1071" s="14">
        <f t="shared" si="218"/>
        <v>2.6360522740778833</v>
      </c>
      <c r="R1071" s="14">
        <f t="shared" si="219"/>
        <v>0</v>
      </c>
      <c r="S1071" s="14">
        <f t="shared" si="220"/>
        <v>5.1626491729502959</v>
      </c>
      <c r="T1071" t="str">
        <f>IF(MOD(C1071-Settings!$B$32,Settings!$B$33)&lt;Settings!$B$30,"Up","Down")</f>
        <v>Up</v>
      </c>
      <c r="U1071" s="15">
        <f>IF(OR(I1071&gt;Settings!$B$30,O1071&gt;Settings!$B$37),0,1)</f>
        <v>1</v>
      </c>
      <c r="V1071" s="15">
        <f>IF(AND(U1071=1,O1071&lt;=Settings!$B$36),1,0)</f>
        <v>1</v>
      </c>
    </row>
    <row r="1072" spans="1:22" x14ac:dyDescent="0.25">
      <c r="A1072">
        <v>9</v>
      </c>
      <c r="B1072">
        <v>107</v>
      </c>
      <c r="C1072" s="13">
        <f>Arrivals!F1072</f>
        <v>6621.5483081977227</v>
      </c>
      <c r="D1072" s="13">
        <f>Arrivals!J1072</f>
        <v>24.205300207483674</v>
      </c>
      <c r="E1072" s="14">
        <f t="shared" si="223"/>
        <v>6564.5111505729328</v>
      </c>
      <c r="F1072" s="14">
        <f t="shared" si="212"/>
        <v>6621.5483081977227</v>
      </c>
      <c r="G1072" s="14">
        <f t="shared" si="213"/>
        <v>6645.7536084052063</v>
      </c>
      <c r="H1072" s="13">
        <f>Arrivals!L1072</f>
        <v>75</v>
      </c>
      <c r="I1072" s="14">
        <f>H1072*8/Settings!$B$28+Settings!$B$29</f>
        <v>6.02</v>
      </c>
      <c r="J1072" s="14">
        <f t="shared" si="224"/>
        <v>6573.1672028470111</v>
      </c>
      <c r="K1072" s="14">
        <f t="shared" si="214"/>
        <v>6645.7536084052063</v>
      </c>
      <c r="L1072" s="14">
        <f>MOD(K1072-Settings!$B$32,Settings!$B$33)</f>
        <v>165.75360840520625</v>
      </c>
      <c r="M1072" s="14">
        <f>IF(L1072&lt;Settings!$B$30,IF(Settings!$B$30-L1072&gt;=I1072,K1072,K1072+(Settings!$B$30-L1072)+Settings!$B$31),K1072+(Settings!$B$33-L1072))</f>
        <v>6645.7536084052063</v>
      </c>
      <c r="N1072" s="14">
        <f t="shared" si="215"/>
        <v>6651.7736084052067</v>
      </c>
      <c r="O1072" s="14">
        <f t="shared" si="216"/>
        <v>30.225300207483997</v>
      </c>
      <c r="P1072" s="14">
        <f t="shared" si="217"/>
        <v>0</v>
      </c>
      <c r="Q1072" s="14">
        <f t="shared" si="218"/>
        <v>0</v>
      </c>
      <c r="R1072" s="14">
        <f t="shared" si="219"/>
        <v>0</v>
      </c>
      <c r="S1072" s="14">
        <f t="shared" si="220"/>
        <v>0</v>
      </c>
      <c r="T1072" t="str">
        <f>IF(MOD(C1072-Settings!$B$32,Settings!$B$33)&lt;Settings!$B$30,"Up","Down")</f>
        <v>Up</v>
      </c>
      <c r="U1072" s="15">
        <f>IF(OR(I1072&gt;Settings!$B$30,O1072&gt;Settings!$B$37),0,1)</f>
        <v>1</v>
      </c>
      <c r="V1072" s="15">
        <f>IF(AND(U1072=1,O1072&lt;=Settings!$B$36),1,0)</f>
        <v>1</v>
      </c>
    </row>
    <row r="1073" spans="1:22" x14ac:dyDescent="0.25">
      <c r="A1073">
        <v>9</v>
      </c>
      <c r="B1073">
        <v>108</v>
      </c>
      <c r="C1073" s="13">
        <f>Arrivals!F1073</f>
        <v>6659.3713610209215</v>
      </c>
      <c r="D1073" s="13">
        <f>Arrivals!J1073</f>
        <v>3.8690216600412761E-2</v>
      </c>
      <c r="E1073" s="14">
        <f t="shared" si="223"/>
        <v>6645.7536084052063</v>
      </c>
      <c r="F1073" s="14">
        <f t="shared" si="212"/>
        <v>6659.3713610209215</v>
      </c>
      <c r="G1073" s="14">
        <f t="shared" si="213"/>
        <v>6659.4100512375217</v>
      </c>
      <c r="H1073" s="13">
        <f>Arrivals!L1073</f>
        <v>75</v>
      </c>
      <c r="I1073" s="14">
        <f>H1073*8/Settings!$B$28+Settings!$B$29</f>
        <v>6.02</v>
      </c>
      <c r="J1073" s="14">
        <f t="shared" si="224"/>
        <v>6651.7736084052067</v>
      </c>
      <c r="K1073" s="14">
        <f t="shared" si="214"/>
        <v>6659.4100512375217</v>
      </c>
      <c r="L1073" s="14">
        <f>MOD(K1073-Settings!$B$32,Settings!$B$33)</f>
        <v>179.41005123752166</v>
      </c>
      <c r="M1073" s="14">
        <f>IF(L1073&lt;Settings!$B$30,IF(Settings!$B$30-L1073&gt;=I1073,K1073,K1073+(Settings!$B$30-L1073)+Settings!$B$31),K1073+(Settings!$B$33-L1073))</f>
        <v>6659.4100512375217</v>
      </c>
      <c r="N1073" s="14">
        <f t="shared" si="215"/>
        <v>6665.4300512375221</v>
      </c>
      <c r="O1073" s="14">
        <f t="shared" si="216"/>
        <v>6.058690216600553</v>
      </c>
      <c r="P1073" s="14">
        <f t="shared" si="217"/>
        <v>0</v>
      </c>
      <c r="Q1073" s="14">
        <f t="shared" si="218"/>
        <v>0</v>
      </c>
      <c r="R1073" s="14">
        <f t="shared" si="219"/>
        <v>0</v>
      </c>
      <c r="S1073" s="14">
        <f t="shared" si="220"/>
        <v>0</v>
      </c>
      <c r="T1073" t="str">
        <f>IF(MOD(C1073-Settings!$B$32,Settings!$B$33)&lt;Settings!$B$30,"Up","Down")</f>
        <v>Up</v>
      </c>
      <c r="U1073" s="15">
        <f>IF(OR(I1073&gt;Settings!$B$30,O1073&gt;Settings!$B$37),0,1)</f>
        <v>1</v>
      </c>
      <c r="V1073" s="15">
        <f>IF(AND(U1073=1,O1073&lt;=Settings!$B$36),1,0)</f>
        <v>1</v>
      </c>
    </row>
    <row r="1074" spans="1:22" x14ac:dyDescent="0.25">
      <c r="A1074">
        <v>9</v>
      </c>
      <c r="B1074">
        <v>109</v>
      </c>
      <c r="C1074" s="13">
        <f>Arrivals!F1074</f>
        <v>6670.4168835845176</v>
      </c>
      <c r="D1074" s="13">
        <f>Arrivals!J1074</f>
        <v>1.2857970672036088</v>
      </c>
      <c r="E1074" s="14">
        <f t="shared" si="223"/>
        <v>6659.4100512375217</v>
      </c>
      <c r="F1074" s="14">
        <f t="shared" si="212"/>
        <v>6670.4168835845176</v>
      </c>
      <c r="G1074" s="14">
        <f t="shared" si="213"/>
        <v>6671.7026806517215</v>
      </c>
      <c r="H1074" s="13">
        <f>Arrivals!L1074</f>
        <v>75</v>
      </c>
      <c r="I1074" s="14">
        <f>H1074*8/Settings!$B$28+Settings!$B$29</f>
        <v>6.02</v>
      </c>
      <c r="J1074" s="14">
        <f t="shared" si="224"/>
        <v>6665.4300512375221</v>
      </c>
      <c r="K1074" s="14">
        <f t="shared" si="214"/>
        <v>6671.7026806517215</v>
      </c>
      <c r="L1074" s="14">
        <f>MOD(K1074-Settings!$B$32,Settings!$B$33)</f>
        <v>191.70268065172149</v>
      </c>
      <c r="M1074" s="14">
        <f>IF(L1074&lt;Settings!$B$30,IF(Settings!$B$30-L1074&gt;=I1074,K1074,K1074+(Settings!$B$30-L1074)+Settings!$B$31),K1074+(Settings!$B$33-L1074))</f>
        <v>6671.7026806517215</v>
      </c>
      <c r="N1074" s="14">
        <f t="shared" si="215"/>
        <v>6677.7226806517219</v>
      </c>
      <c r="O1074" s="14">
        <f t="shared" si="216"/>
        <v>7.3057970672043666</v>
      </c>
      <c r="P1074" s="14">
        <f t="shared" si="217"/>
        <v>0</v>
      </c>
      <c r="Q1074" s="14">
        <f t="shared" si="218"/>
        <v>0</v>
      </c>
      <c r="R1074" s="14">
        <f t="shared" si="219"/>
        <v>0</v>
      </c>
      <c r="S1074" s="14">
        <f t="shared" si="220"/>
        <v>0</v>
      </c>
      <c r="T1074" t="str">
        <f>IF(MOD(C1074-Settings!$B$32,Settings!$B$33)&lt;Settings!$B$30,"Up","Down")</f>
        <v>Up</v>
      </c>
      <c r="U1074" s="15">
        <f>IF(OR(I1074&gt;Settings!$B$30,O1074&gt;Settings!$B$37),0,1)</f>
        <v>1</v>
      </c>
      <c r="V1074" s="15">
        <f>IF(AND(U1074=1,O1074&lt;=Settings!$B$36),1,0)</f>
        <v>1</v>
      </c>
    </row>
    <row r="1075" spans="1:22" x14ac:dyDescent="0.25">
      <c r="A1075">
        <v>9</v>
      </c>
      <c r="B1075">
        <v>110</v>
      </c>
      <c r="C1075" s="13">
        <f>Arrivals!F1075</f>
        <v>6841.1099570841579</v>
      </c>
      <c r="D1075" s="13">
        <f>Arrivals!J1075</f>
        <v>16.182530382062939</v>
      </c>
      <c r="E1075" s="14">
        <f t="shared" si="223"/>
        <v>6671.7026806517215</v>
      </c>
      <c r="F1075" s="14">
        <f t="shared" si="212"/>
        <v>6841.1099570841579</v>
      </c>
      <c r="G1075" s="14">
        <f t="shared" si="213"/>
        <v>6857.2924874662212</v>
      </c>
      <c r="H1075" s="13">
        <f>Arrivals!L1075</f>
        <v>75</v>
      </c>
      <c r="I1075" s="14">
        <f>H1075*8/Settings!$B$28+Settings!$B$29</f>
        <v>6.02</v>
      </c>
      <c r="J1075" s="14">
        <f t="shared" si="224"/>
        <v>6677.7226806517219</v>
      </c>
      <c r="K1075" s="14">
        <f t="shared" si="214"/>
        <v>6857.2924874662212</v>
      </c>
      <c r="L1075" s="14">
        <f>MOD(K1075-Settings!$B$32,Settings!$B$33)</f>
        <v>377.29248746622125</v>
      </c>
      <c r="M1075" s="14">
        <f>IF(L1075&lt;Settings!$B$30,IF(Settings!$B$30-L1075&gt;=I1075,K1075,K1075+(Settings!$B$30-L1075)+Settings!$B$31),K1075+(Settings!$B$33-L1075))</f>
        <v>6857.2924874662212</v>
      </c>
      <c r="N1075" s="14">
        <f t="shared" si="215"/>
        <v>6863.3124874662217</v>
      </c>
      <c r="O1075" s="14">
        <f t="shared" si="216"/>
        <v>22.202530382063742</v>
      </c>
      <c r="P1075" s="14">
        <f t="shared" si="217"/>
        <v>0</v>
      </c>
      <c r="Q1075" s="14">
        <f t="shared" si="218"/>
        <v>0</v>
      </c>
      <c r="R1075" s="14">
        <f t="shared" si="219"/>
        <v>0</v>
      </c>
      <c r="S1075" s="14">
        <f t="shared" si="220"/>
        <v>0</v>
      </c>
      <c r="T1075" t="str">
        <f>IF(MOD(C1075-Settings!$B$32,Settings!$B$33)&lt;Settings!$B$30,"Up","Down")</f>
        <v>Up</v>
      </c>
      <c r="U1075" s="15">
        <f>IF(OR(I1075&gt;Settings!$B$30,O1075&gt;Settings!$B$37),0,1)</f>
        <v>1</v>
      </c>
      <c r="V1075" s="15">
        <f>IF(AND(U1075=1,O1075&lt;=Settings!$B$36),1,0)</f>
        <v>1</v>
      </c>
    </row>
    <row r="1076" spans="1:22" x14ac:dyDescent="0.25">
      <c r="A1076">
        <v>9</v>
      </c>
      <c r="B1076">
        <v>111</v>
      </c>
      <c r="C1076" s="13">
        <f>Arrivals!F1076</f>
        <v>6945.5438260784631</v>
      </c>
      <c r="D1076" s="13">
        <f>Arrivals!J1076</f>
        <v>11.035110948342885</v>
      </c>
      <c r="E1076" s="14">
        <f t="shared" si="223"/>
        <v>6857.2924874662212</v>
      </c>
      <c r="F1076" s="14">
        <f t="shared" si="212"/>
        <v>6945.5438260784631</v>
      </c>
      <c r="G1076" s="14">
        <f t="shared" si="213"/>
        <v>6956.5789370268058</v>
      </c>
      <c r="H1076" s="13">
        <f>Arrivals!L1076</f>
        <v>75</v>
      </c>
      <c r="I1076" s="14">
        <f>H1076*8/Settings!$B$28+Settings!$B$29</f>
        <v>6.02</v>
      </c>
      <c r="J1076" s="14">
        <f t="shared" si="224"/>
        <v>6863.3124874662217</v>
      </c>
      <c r="K1076" s="14">
        <f t="shared" si="214"/>
        <v>6956.5789370268058</v>
      </c>
      <c r="L1076" s="14">
        <f>MOD(K1076-Settings!$B$32,Settings!$B$33)</f>
        <v>476.57893702680576</v>
      </c>
      <c r="M1076" s="14">
        <f>IF(L1076&lt;Settings!$B$30,IF(Settings!$B$30-L1076&gt;=I1076,K1076,K1076+(Settings!$B$30-L1076)+Settings!$B$31),K1076+(Settings!$B$33-L1076))</f>
        <v>6956.5789370268058</v>
      </c>
      <c r="N1076" s="14">
        <f t="shared" si="215"/>
        <v>6962.5989370268062</v>
      </c>
      <c r="O1076" s="14">
        <f t="shared" si="216"/>
        <v>17.055110948343099</v>
      </c>
      <c r="P1076" s="14">
        <f t="shared" si="217"/>
        <v>0</v>
      </c>
      <c r="Q1076" s="14">
        <f t="shared" si="218"/>
        <v>0</v>
      </c>
      <c r="R1076" s="14">
        <f t="shared" si="219"/>
        <v>0</v>
      </c>
      <c r="S1076" s="14">
        <f t="shared" si="220"/>
        <v>0</v>
      </c>
      <c r="T1076" t="str">
        <f>IF(MOD(C1076-Settings!$B$32,Settings!$B$33)&lt;Settings!$B$30,"Up","Down")</f>
        <v>Up</v>
      </c>
      <c r="U1076" s="15">
        <f>IF(OR(I1076&gt;Settings!$B$30,O1076&gt;Settings!$B$37),0,1)</f>
        <v>1</v>
      </c>
      <c r="V1076" s="15">
        <f>IF(AND(U1076=1,O1076&lt;=Settings!$B$36),1,0)</f>
        <v>1</v>
      </c>
    </row>
    <row r="1077" spans="1:22" x14ac:dyDescent="0.25">
      <c r="A1077">
        <v>9</v>
      </c>
      <c r="B1077">
        <v>112</v>
      </c>
      <c r="C1077" s="13">
        <f>Arrivals!F1077</f>
        <v>7016.469914415522</v>
      </c>
      <c r="D1077" s="13">
        <f>Arrivals!J1077</f>
        <v>5.3751810760485776</v>
      </c>
      <c r="E1077" s="14">
        <f t="shared" si="223"/>
        <v>6956.5789370268058</v>
      </c>
      <c r="F1077" s="14">
        <f t="shared" si="212"/>
        <v>7016.469914415522</v>
      </c>
      <c r="G1077" s="14">
        <f t="shared" si="213"/>
        <v>7021.8450954915706</v>
      </c>
      <c r="H1077" s="13">
        <f>Arrivals!L1077</f>
        <v>75</v>
      </c>
      <c r="I1077" s="14">
        <f>H1077*8/Settings!$B$28+Settings!$B$29</f>
        <v>6.02</v>
      </c>
      <c r="J1077" s="14">
        <f t="shared" si="224"/>
        <v>6962.5989370268062</v>
      </c>
      <c r="K1077" s="14">
        <f t="shared" si="214"/>
        <v>7021.8450954915706</v>
      </c>
      <c r="L1077" s="14">
        <f>MOD(K1077-Settings!$B$32,Settings!$B$33)</f>
        <v>541.84509549157065</v>
      </c>
      <c r="M1077" s="14">
        <f>IF(L1077&lt;Settings!$B$30,IF(Settings!$B$30-L1077&gt;=I1077,K1077,K1077+(Settings!$B$30-L1077)+Settings!$B$31),K1077+(Settings!$B$33-L1077))</f>
        <v>7021.8450954915706</v>
      </c>
      <c r="N1077" s="14">
        <f t="shared" si="215"/>
        <v>7027.8650954915711</v>
      </c>
      <c r="O1077" s="14">
        <f t="shared" si="216"/>
        <v>11.395181076049084</v>
      </c>
      <c r="P1077" s="14">
        <f t="shared" si="217"/>
        <v>0</v>
      </c>
      <c r="Q1077" s="14">
        <f t="shared" si="218"/>
        <v>0</v>
      </c>
      <c r="R1077" s="14">
        <f t="shared" si="219"/>
        <v>0</v>
      </c>
      <c r="S1077" s="14">
        <f t="shared" si="220"/>
        <v>0</v>
      </c>
      <c r="T1077" t="str">
        <f>IF(MOD(C1077-Settings!$B$32,Settings!$B$33)&lt;Settings!$B$30,"Up","Down")</f>
        <v>Up</v>
      </c>
      <c r="U1077" s="15">
        <f>IF(OR(I1077&gt;Settings!$B$30,O1077&gt;Settings!$B$37),0,1)</f>
        <v>1</v>
      </c>
      <c r="V1077" s="15">
        <f>IF(AND(U1077=1,O1077&lt;=Settings!$B$36),1,0)</f>
        <v>1</v>
      </c>
    </row>
    <row r="1078" spans="1:22" x14ac:dyDescent="0.25">
      <c r="A1078">
        <v>9</v>
      </c>
      <c r="B1078">
        <v>113</v>
      </c>
      <c r="C1078" s="13">
        <f>Arrivals!F1078</f>
        <v>7047.9004301219184</v>
      </c>
      <c r="D1078" s="13">
        <f>Arrivals!J1078</f>
        <v>2.6200390921625427</v>
      </c>
      <c r="E1078" s="14">
        <f t="shared" si="223"/>
        <v>7021.8450954915706</v>
      </c>
      <c r="F1078" s="14">
        <f t="shared" si="212"/>
        <v>7047.9004301219184</v>
      </c>
      <c r="G1078" s="14">
        <f t="shared" si="213"/>
        <v>7050.5204692140805</v>
      </c>
      <c r="H1078" s="13">
        <f>Arrivals!L1078</f>
        <v>75</v>
      </c>
      <c r="I1078" s="14">
        <f>H1078*8/Settings!$B$28+Settings!$B$29</f>
        <v>6.02</v>
      </c>
      <c r="J1078" s="14">
        <f t="shared" si="224"/>
        <v>7027.8650954915711</v>
      </c>
      <c r="K1078" s="14">
        <f t="shared" si="214"/>
        <v>7050.5204692140805</v>
      </c>
      <c r="L1078" s="14">
        <f>MOD(K1078-Settings!$B$32,Settings!$B$33)</f>
        <v>570.52046921408055</v>
      </c>
      <c r="M1078" s="14">
        <f>IF(L1078&lt;Settings!$B$30,IF(Settings!$B$30-L1078&gt;=I1078,K1078,K1078+(Settings!$B$30-L1078)+Settings!$B$31),K1078+(Settings!$B$33-L1078))</f>
        <v>7050.5204692140805</v>
      </c>
      <c r="N1078" s="14">
        <f t="shared" si="215"/>
        <v>7056.540469214081</v>
      </c>
      <c r="O1078" s="14">
        <f t="shared" si="216"/>
        <v>8.640039092162624</v>
      </c>
      <c r="P1078" s="14">
        <f t="shared" si="217"/>
        <v>0</v>
      </c>
      <c r="Q1078" s="14">
        <f t="shared" si="218"/>
        <v>0</v>
      </c>
      <c r="R1078" s="14">
        <f t="shared" si="219"/>
        <v>0</v>
      </c>
      <c r="S1078" s="14">
        <f t="shared" si="220"/>
        <v>0</v>
      </c>
      <c r="T1078" t="str">
        <f>IF(MOD(C1078-Settings!$B$32,Settings!$B$33)&lt;Settings!$B$30,"Up","Down")</f>
        <v>Up</v>
      </c>
      <c r="U1078" s="15">
        <f>IF(OR(I1078&gt;Settings!$B$30,O1078&gt;Settings!$B$37),0,1)</f>
        <v>1</v>
      </c>
      <c r="V1078" s="15">
        <f>IF(AND(U1078=1,O1078&lt;=Settings!$B$36),1,0)</f>
        <v>1</v>
      </c>
    </row>
    <row r="1079" spans="1:22" x14ac:dyDescent="0.25">
      <c r="A1079">
        <v>9</v>
      </c>
      <c r="B1079">
        <v>114</v>
      </c>
      <c r="C1079" s="13">
        <f>Arrivals!F1079</f>
        <v>7061.926942961235</v>
      </c>
      <c r="D1079" s="13">
        <f>Arrivals!J1079</f>
        <v>11.35922183611517</v>
      </c>
      <c r="E1079" s="14">
        <f t="shared" si="223"/>
        <v>7050.5204692140805</v>
      </c>
      <c r="F1079" s="14">
        <f t="shared" si="212"/>
        <v>7061.926942961235</v>
      </c>
      <c r="G1079" s="14">
        <f t="shared" si="213"/>
        <v>7073.2861647973505</v>
      </c>
      <c r="H1079" s="13">
        <f>Arrivals!L1079</f>
        <v>75</v>
      </c>
      <c r="I1079" s="14">
        <f>H1079*8/Settings!$B$28+Settings!$B$29</f>
        <v>6.02</v>
      </c>
      <c r="J1079" s="14">
        <f t="shared" si="224"/>
        <v>7056.540469214081</v>
      </c>
      <c r="K1079" s="14">
        <f t="shared" si="214"/>
        <v>7073.2861647973505</v>
      </c>
      <c r="L1079" s="14">
        <f>MOD(K1079-Settings!$B$32,Settings!$B$33)</f>
        <v>593.28616479735047</v>
      </c>
      <c r="M1079" s="14">
        <f>IF(L1079&lt;Settings!$B$30,IF(Settings!$B$30-L1079&gt;=I1079,K1079,K1079+(Settings!$B$30-L1079)+Settings!$B$31),K1079+(Settings!$B$33-L1079))</f>
        <v>7073.2861647973505</v>
      </c>
      <c r="N1079" s="14">
        <f t="shared" si="215"/>
        <v>7079.3061647973509</v>
      </c>
      <c r="O1079" s="14">
        <f t="shared" si="216"/>
        <v>17.379221836115903</v>
      </c>
      <c r="P1079" s="14">
        <f t="shared" si="217"/>
        <v>0</v>
      </c>
      <c r="Q1079" s="14">
        <f t="shared" si="218"/>
        <v>0</v>
      </c>
      <c r="R1079" s="14">
        <f t="shared" si="219"/>
        <v>0</v>
      </c>
      <c r="S1079" s="14">
        <f t="shared" si="220"/>
        <v>0</v>
      </c>
      <c r="T1079" t="str">
        <f>IF(MOD(C1079-Settings!$B$32,Settings!$B$33)&lt;Settings!$B$30,"Up","Down")</f>
        <v>Up</v>
      </c>
      <c r="U1079" s="15">
        <f>IF(OR(I1079&gt;Settings!$B$30,O1079&gt;Settings!$B$37),0,1)</f>
        <v>1</v>
      </c>
      <c r="V1079" s="15">
        <f>IF(AND(U1079=1,O1079&lt;=Settings!$B$36),1,0)</f>
        <v>1</v>
      </c>
    </row>
    <row r="1080" spans="1:22" x14ac:dyDescent="0.25">
      <c r="A1080">
        <v>9</v>
      </c>
      <c r="B1080">
        <v>115</v>
      </c>
      <c r="C1080" s="13">
        <f>Arrivals!F1080</f>
        <v>7115.698036414854</v>
      </c>
      <c r="D1080" s="13">
        <f>Arrivals!J1080</f>
        <v>30.015773753393859</v>
      </c>
      <c r="E1080" s="14">
        <f t="shared" si="223"/>
        <v>7073.2861647973505</v>
      </c>
      <c r="F1080" s="14">
        <f t="shared" si="212"/>
        <v>7115.698036414854</v>
      </c>
      <c r="G1080" s="14">
        <f t="shared" si="213"/>
        <v>7145.7138101682476</v>
      </c>
      <c r="H1080" s="13">
        <f>Arrivals!L1080</f>
        <v>75</v>
      </c>
      <c r="I1080" s="14">
        <f>H1080*8/Settings!$B$28+Settings!$B$29</f>
        <v>6.02</v>
      </c>
      <c r="J1080" s="14">
        <f t="shared" si="224"/>
        <v>7079.3061647973509</v>
      </c>
      <c r="K1080" s="14">
        <f t="shared" si="214"/>
        <v>7145.7138101682476</v>
      </c>
      <c r="L1080" s="14">
        <f>MOD(K1080-Settings!$B$32,Settings!$B$33)</f>
        <v>665.71381016824762</v>
      </c>
      <c r="M1080" s="14">
        <f>IF(L1080&lt;Settings!$B$30,IF(Settings!$B$30-L1080&gt;=I1080,K1080,K1080+(Settings!$B$30-L1080)+Settings!$B$31),K1080+(Settings!$B$33-L1080))</f>
        <v>7200</v>
      </c>
      <c r="N1080" s="14">
        <f t="shared" si="215"/>
        <v>7206.02</v>
      </c>
      <c r="O1080" s="14">
        <f t="shared" si="216"/>
        <v>90.321963585146477</v>
      </c>
      <c r="P1080" s="14">
        <f t="shared" si="217"/>
        <v>0</v>
      </c>
      <c r="Q1080" s="14">
        <f t="shared" si="218"/>
        <v>0</v>
      </c>
      <c r="R1080" s="14">
        <f t="shared" si="219"/>
        <v>54.286189831752381</v>
      </c>
      <c r="S1080" s="14">
        <f t="shared" si="220"/>
        <v>54.286189831752381</v>
      </c>
      <c r="T1080" t="str">
        <f>IF(MOD(C1080-Settings!$B$32,Settings!$B$33)&lt;Settings!$B$30,"Up","Down")</f>
        <v>Down</v>
      </c>
      <c r="U1080" s="15">
        <f>IF(OR(I1080&gt;Settings!$B$30,O1080&gt;Settings!$B$37),0,1)</f>
        <v>1</v>
      </c>
      <c r="V1080" s="15">
        <f>IF(AND(U1080=1,O1080&lt;=Settings!$B$36),1,0)</f>
        <v>1</v>
      </c>
    </row>
    <row r="1081" spans="1:22" x14ac:dyDescent="0.25">
      <c r="A1081">
        <v>9</v>
      </c>
      <c r="B1081">
        <v>116</v>
      </c>
      <c r="C1081" s="13">
        <f>Arrivals!F1081</f>
        <v>7181.2208298519226</v>
      </c>
      <c r="D1081" s="13">
        <f>Arrivals!J1081</f>
        <v>2.8240511983834717</v>
      </c>
      <c r="E1081" s="14">
        <f t="shared" si="223"/>
        <v>7145.7138101682476</v>
      </c>
      <c r="F1081" s="14">
        <f t="shared" si="212"/>
        <v>7181.2208298519226</v>
      </c>
      <c r="G1081" s="14">
        <f t="shared" si="213"/>
        <v>7184.0448810503058</v>
      </c>
      <c r="H1081" s="13">
        <f>Arrivals!L1081</f>
        <v>75</v>
      </c>
      <c r="I1081" s="14">
        <f>H1081*8/Settings!$B$28+Settings!$B$29</f>
        <v>6.02</v>
      </c>
      <c r="J1081" s="14">
        <f t="shared" si="224"/>
        <v>7206.02</v>
      </c>
      <c r="K1081" s="14">
        <f t="shared" si="214"/>
        <v>7206.02</v>
      </c>
      <c r="L1081" s="14">
        <f>MOD(K1081-Settings!$B$32,Settings!$B$33)</f>
        <v>6.0200000000004366</v>
      </c>
      <c r="M1081" s="14">
        <f>IF(L1081&lt;Settings!$B$30,IF(Settings!$B$30-L1081&gt;=I1081,K1081,K1081+(Settings!$B$30-L1081)+Settings!$B$31),K1081+(Settings!$B$33-L1081))</f>
        <v>7206.02</v>
      </c>
      <c r="N1081" s="14">
        <f t="shared" si="215"/>
        <v>7212.0400000000009</v>
      </c>
      <c r="O1081" s="14">
        <f t="shared" si="216"/>
        <v>30.819170148078229</v>
      </c>
      <c r="P1081" s="14">
        <f t="shared" si="217"/>
        <v>0</v>
      </c>
      <c r="Q1081" s="14">
        <f t="shared" si="218"/>
        <v>21.975118949694661</v>
      </c>
      <c r="R1081" s="14">
        <f t="shared" si="219"/>
        <v>0</v>
      </c>
      <c r="S1081" s="14">
        <f t="shared" si="220"/>
        <v>21.975118949694661</v>
      </c>
      <c r="T1081" t="str">
        <f>IF(MOD(C1081-Settings!$B$32,Settings!$B$33)&lt;Settings!$B$30,"Up","Down")</f>
        <v>Down</v>
      </c>
      <c r="U1081" s="15">
        <f>IF(OR(I1081&gt;Settings!$B$30,O1081&gt;Settings!$B$37),0,1)</f>
        <v>1</v>
      </c>
      <c r="V1081" s="15">
        <f>IF(AND(U1081=1,O1081&lt;=Settings!$B$36),1,0)</f>
        <v>1</v>
      </c>
    </row>
    <row r="1082" spans="1:22" x14ac:dyDescent="0.25">
      <c r="A1082">
        <v>9</v>
      </c>
      <c r="B1082">
        <v>117</v>
      </c>
      <c r="C1082" s="13">
        <f>Arrivals!F1082</f>
        <v>7267.4082072601468</v>
      </c>
      <c r="D1082" s="13">
        <f>Arrivals!J1082</f>
        <v>5.3686627724505165</v>
      </c>
      <c r="E1082" s="14">
        <f t="shared" si="223"/>
        <v>7184.0448810503058</v>
      </c>
      <c r="F1082" s="14">
        <f t="shared" si="212"/>
        <v>7267.4082072601468</v>
      </c>
      <c r="G1082" s="14">
        <f t="shared" si="213"/>
        <v>7272.7768700325969</v>
      </c>
      <c r="H1082" s="13">
        <f>Arrivals!L1082</f>
        <v>75</v>
      </c>
      <c r="I1082" s="14">
        <f>H1082*8/Settings!$B$28+Settings!$B$29</f>
        <v>6.02</v>
      </c>
      <c r="J1082" s="14">
        <f t="shared" si="224"/>
        <v>7212.0400000000009</v>
      </c>
      <c r="K1082" s="14">
        <f t="shared" si="214"/>
        <v>7272.7768700325969</v>
      </c>
      <c r="L1082" s="14">
        <f>MOD(K1082-Settings!$B$32,Settings!$B$33)</f>
        <v>72.776870032596889</v>
      </c>
      <c r="M1082" s="14">
        <f>IF(L1082&lt;Settings!$B$30,IF(Settings!$B$30-L1082&gt;=I1082,K1082,K1082+(Settings!$B$30-L1082)+Settings!$B$31),K1082+(Settings!$B$33-L1082))</f>
        <v>7272.7768700325969</v>
      </c>
      <c r="N1082" s="14">
        <f t="shared" si="215"/>
        <v>7278.7968700325973</v>
      </c>
      <c r="O1082" s="14">
        <f t="shared" si="216"/>
        <v>11.388662772450516</v>
      </c>
      <c r="P1082" s="14">
        <f t="shared" si="217"/>
        <v>0</v>
      </c>
      <c r="Q1082" s="14">
        <f t="shared" si="218"/>
        <v>0</v>
      </c>
      <c r="R1082" s="14">
        <f t="shared" si="219"/>
        <v>0</v>
      </c>
      <c r="S1082" s="14">
        <f t="shared" si="220"/>
        <v>0</v>
      </c>
      <c r="T1082" t="str">
        <f>IF(MOD(C1082-Settings!$B$32,Settings!$B$33)&lt;Settings!$B$30,"Up","Down")</f>
        <v>Up</v>
      </c>
      <c r="U1082" s="15">
        <f>IF(OR(I1082&gt;Settings!$B$30,O1082&gt;Settings!$B$37),0,1)</f>
        <v>1</v>
      </c>
      <c r="V1082" s="15">
        <f>IF(AND(U1082=1,O1082&lt;=Settings!$B$36),1,0)</f>
        <v>1</v>
      </c>
    </row>
    <row r="1083" spans="1:22" x14ac:dyDescent="0.25">
      <c r="A1083">
        <v>9</v>
      </c>
      <c r="B1083">
        <v>118</v>
      </c>
      <c r="C1083" s="13">
        <f>Arrivals!F1083</f>
        <v>7369.9357553879699</v>
      </c>
      <c r="D1083" s="13">
        <f>Arrivals!J1083</f>
        <v>5.3803827708825702</v>
      </c>
      <c r="E1083" s="14">
        <f t="shared" si="223"/>
        <v>7272.7768700325969</v>
      </c>
      <c r="F1083" s="14">
        <f t="shared" si="212"/>
        <v>7369.9357553879699</v>
      </c>
      <c r="G1083" s="14">
        <f t="shared" si="213"/>
        <v>7375.3161381588525</v>
      </c>
      <c r="H1083" s="13">
        <f>Arrivals!L1083</f>
        <v>75</v>
      </c>
      <c r="I1083" s="14">
        <f>H1083*8/Settings!$B$28+Settings!$B$29</f>
        <v>6.02</v>
      </c>
      <c r="J1083" s="14">
        <f t="shared" si="224"/>
        <v>7278.7968700325973</v>
      </c>
      <c r="K1083" s="14">
        <f t="shared" si="214"/>
        <v>7375.3161381588525</v>
      </c>
      <c r="L1083" s="14">
        <f>MOD(K1083-Settings!$B$32,Settings!$B$33)</f>
        <v>175.31613815885248</v>
      </c>
      <c r="M1083" s="14">
        <f>IF(L1083&lt;Settings!$B$30,IF(Settings!$B$30-L1083&gt;=I1083,K1083,K1083+(Settings!$B$30-L1083)+Settings!$B$31),K1083+(Settings!$B$33-L1083))</f>
        <v>7375.3161381588525</v>
      </c>
      <c r="N1083" s="14">
        <f t="shared" si="215"/>
        <v>7381.3361381588529</v>
      </c>
      <c r="O1083" s="14">
        <f t="shared" si="216"/>
        <v>11.40038277088297</v>
      </c>
      <c r="P1083" s="14">
        <f t="shared" si="217"/>
        <v>0</v>
      </c>
      <c r="Q1083" s="14">
        <f t="shared" si="218"/>
        <v>0</v>
      </c>
      <c r="R1083" s="14">
        <f t="shared" si="219"/>
        <v>0</v>
      </c>
      <c r="S1083" s="14">
        <f t="shared" si="220"/>
        <v>0</v>
      </c>
      <c r="T1083" t="str">
        <f>IF(MOD(C1083-Settings!$B$32,Settings!$B$33)&lt;Settings!$B$30,"Up","Down")</f>
        <v>Up</v>
      </c>
      <c r="U1083" s="15">
        <f>IF(OR(I1083&gt;Settings!$B$30,O1083&gt;Settings!$B$37),0,1)</f>
        <v>1</v>
      </c>
      <c r="V1083" s="15">
        <f>IF(AND(U1083=1,O1083&lt;=Settings!$B$36),1,0)</f>
        <v>1</v>
      </c>
    </row>
    <row r="1084" spans="1:22" x14ac:dyDescent="0.25">
      <c r="A1084">
        <v>9</v>
      </c>
      <c r="B1084">
        <v>119</v>
      </c>
      <c r="C1084" s="13">
        <f>Arrivals!F1084</f>
        <v>7413.4436658850909</v>
      </c>
      <c r="D1084" s="13">
        <f>Arrivals!J1084</f>
        <v>22.776227558039061</v>
      </c>
      <c r="E1084" s="14">
        <f t="shared" si="223"/>
        <v>7375.3161381588525</v>
      </c>
      <c r="F1084" s="14">
        <f t="shared" si="212"/>
        <v>7413.4436658850909</v>
      </c>
      <c r="G1084" s="14">
        <f t="shared" si="213"/>
        <v>7436.2198934431299</v>
      </c>
      <c r="H1084" s="13">
        <f>Arrivals!L1084</f>
        <v>75</v>
      </c>
      <c r="I1084" s="14">
        <f>H1084*8/Settings!$B$28+Settings!$B$29</f>
        <v>6.02</v>
      </c>
      <c r="J1084" s="14">
        <f t="shared" si="224"/>
        <v>7381.3361381588529</v>
      </c>
      <c r="K1084" s="14">
        <f t="shared" si="214"/>
        <v>7436.2198934431299</v>
      </c>
      <c r="L1084" s="14">
        <f>MOD(K1084-Settings!$B$32,Settings!$B$33)</f>
        <v>236.21989344312988</v>
      </c>
      <c r="M1084" s="14">
        <f>IF(L1084&lt;Settings!$B$30,IF(Settings!$B$30-L1084&gt;=I1084,K1084,K1084+(Settings!$B$30-L1084)+Settings!$B$31),K1084+(Settings!$B$33-L1084))</f>
        <v>7436.2198934431299</v>
      </c>
      <c r="N1084" s="14">
        <f t="shared" si="215"/>
        <v>7442.2398934431303</v>
      </c>
      <c r="O1084" s="14">
        <f t="shared" si="216"/>
        <v>28.796227558039391</v>
      </c>
      <c r="P1084" s="14">
        <f t="shared" si="217"/>
        <v>0</v>
      </c>
      <c r="Q1084" s="14">
        <f t="shared" si="218"/>
        <v>0</v>
      </c>
      <c r="R1084" s="14">
        <f t="shared" si="219"/>
        <v>0</v>
      </c>
      <c r="S1084" s="14">
        <f t="shared" si="220"/>
        <v>0</v>
      </c>
      <c r="T1084" t="str">
        <f>IF(MOD(C1084-Settings!$B$32,Settings!$B$33)&lt;Settings!$B$30,"Up","Down")</f>
        <v>Up</v>
      </c>
      <c r="U1084" s="15">
        <f>IF(OR(I1084&gt;Settings!$B$30,O1084&gt;Settings!$B$37),0,1)</f>
        <v>1</v>
      </c>
      <c r="V1084" s="15">
        <f>IF(AND(U1084=1,O1084&lt;=Settings!$B$36),1,0)</f>
        <v>1</v>
      </c>
    </row>
    <row r="1085" spans="1:22" x14ac:dyDescent="0.25">
      <c r="A1085">
        <v>9</v>
      </c>
      <c r="B1085">
        <v>120</v>
      </c>
      <c r="C1085" s="13">
        <f>Arrivals!F1085</f>
        <v>7415.2771118386299</v>
      </c>
      <c r="D1085" s="13">
        <f>Arrivals!J1085</f>
        <v>2.9102224781061174</v>
      </c>
      <c r="E1085" s="14">
        <f t="shared" si="223"/>
        <v>7436.2198934431299</v>
      </c>
      <c r="F1085" s="14">
        <f t="shared" si="212"/>
        <v>7436.2198934431299</v>
      </c>
      <c r="G1085" s="14">
        <f t="shared" si="213"/>
        <v>7439.1301159212362</v>
      </c>
      <c r="H1085" s="13">
        <f>Arrivals!L1085</f>
        <v>75</v>
      </c>
      <c r="I1085" s="14">
        <f>H1085*8/Settings!$B$28+Settings!$B$29</f>
        <v>6.02</v>
      </c>
      <c r="J1085" s="14">
        <f t="shared" si="224"/>
        <v>7442.2398934431303</v>
      </c>
      <c r="K1085" s="14">
        <f t="shared" si="214"/>
        <v>7442.2398934431303</v>
      </c>
      <c r="L1085" s="14">
        <f>MOD(K1085-Settings!$B$32,Settings!$B$33)</f>
        <v>242.23989344313031</v>
      </c>
      <c r="M1085" s="14">
        <f>IF(L1085&lt;Settings!$B$30,IF(Settings!$B$30-L1085&gt;=I1085,K1085,K1085+(Settings!$B$30-L1085)+Settings!$B$31),K1085+(Settings!$B$33-L1085))</f>
        <v>7442.2398934431303</v>
      </c>
      <c r="N1085" s="14">
        <f t="shared" si="215"/>
        <v>7448.2598934431307</v>
      </c>
      <c r="O1085" s="14">
        <f t="shared" si="216"/>
        <v>32.982781604500815</v>
      </c>
      <c r="P1085" s="14">
        <f t="shared" si="217"/>
        <v>20.942781604499942</v>
      </c>
      <c r="Q1085" s="14">
        <f t="shared" si="218"/>
        <v>3.1097775218941024</v>
      </c>
      <c r="R1085" s="14">
        <f t="shared" si="219"/>
        <v>0</v>
      </c>
      <c r="S1085" s="14">
        <f t="shared" si="220"/>
        <v>24.052559126394044</v>
      </c>
      <c r="T1085" t="str">
        <f>IF(MOD(C1085-Settings!$B$32,Settings!$B$33)&lt;Settings!$B$30,"Up","Down")</f>
        <v>Up</v>
      </c>
      <c r="U1085" s="15">
        <f>IF(OR(I1085&gt;Settings!$B$30,O1085&gt;Settings!$B$37),0,1)</f>
        <v>1</v>
      </c>
      <c r="V1085" s="15">
        <f>IF(AND(U1085=1,O1085&lt;=Settings!$B$36),1,0)</f>
        <v>1</v>
      </c>
    </row>
    <row r="1086" spans="1:22" x14ac:dyDescent="0.25">
      <c r="A1086">
        <v>10</v>
      </c>
      <c r="B1086">
        <v>1</v>
      </c>
      <c r="C1086" s="13">
        <f>Arrivals!F1086</f>
        <v>104.61923941491149</v>
      </c>
      <c r="D1086" s="13">
        <f>Arrivals!J1086</f>
        <v>8.2364448074448564</v>
      </c>
      <c r="E1086" s="14">
        <v>0</v>
      </c>
      <c r="F1086" s="14">
        <f t="shared" si="212"/>
        <v>104.61923941491149</v>
      </c>
      <c r="G1086" s="14">
        <f t="shared" si="213"/>
        <v>112.85568422235635</v>
      </c>
      <c r="H1086" s="13">
        <f>Arrivals!L1086</f>
        <v>75</v>
      </c>
      <c r="I1086" s="14">
        <f>H1086*8/Settings!$B$28+Settings!$B$29</f>
        <v>6.02</v>
      </c>
      <c r="J1086" s="14">
        <v>0</v>
      </c>
      <c r="K1086" s="14">
        <f t="shared" si="214"/>
        <v>112.85568422235635</v>
      </c>
      <c r="L1086" s="14">
        <f>MOD(K1086-Settings!$B$32,Settings!$B$33)</f>
        <v>112.85568422235635</v>
      </c>
      <c r="M1086" s="14">
        <f>IF(L1086&lt;Settings!$B$30,IF(Settings!$B$30-L1086&gt;=I1086,K1086,K1086+(Settings!$B$30-L1086)+Settings!$B$31),K1086+(Settings!$B$33-L1086))</f>
        <v>112.85568422235635</v>
      </c>
      <c r="N1086" s="14">
        <f t="shared" si="215"/>
        <v>118.87568422235634</v>
      </c>
      <c r="O1086" s="14">
        <f t="shared" si="216"/>
        <v>14.256444807444851</v>
      </c>
      <c r="P1086" s="14">
        <f t="shared" si="217"/>
        <v>0</v>
      </c>
      <c r="Q1086" s="14">
        <f t="shared" si="218"/>
        <v>0</v>
      </c>
      <c r="R1086" s="14">
        <f t="shared" si="219"/>
        <v>0</v>
      </c>
      <c r="S1086" s="14">
        <f t="shared" si="220"/>
        <v>0</v>
      </c>
      <c r="T1086" t="str">
        <f>IF(MOD(C1086-Settings!$B$32,Settings!$B$33)&lt;Settings!$B$30,"Up","Down")</f>
        <v>Up</v>
      </c>
      <c r="U1086" s="15">
        <f>IF(OR(I1086&gt;Settings!$B$30,O1086&gt;Settings!$B$37),0,1)</f>
        <v>1</v>
      </c>
      <c r="V1086" s="15">
        <f>IF(AND(U1086=1,O1086&lt;=Settings!$B$36),1,0)</f>
        <v>1</v>
      </c>
    </row>
    <row r="1087" spans="1:22" x14ac:dyDescent="0.25">
      <c r="A1087">
        <v>10</v>
      </c>
      <c r="B1087">
        <v>2</v>
      </c>
      <c r="C1087" s="13">
        <f>Arrivals!F1087</f>
        <v>197.7244675586316</v>
      </c>
      <c r="D1087" s="13">
        <f>Arrivals!J1087</f>
        <v>5.3166737473788519</v>
      </c>
      <c r="E1087" s="14">
        <f t="shared" ref="E1087:E1118" si="225">G1086</f>
        <v>112.85568422235635</v>
      </c>
      <c r="F1087" s="14">
        <f t="shared" si="212"/>
        <v>197.7244675586316</v>
      </c>
      <c r="G1087" s="14">
        <f t="shared" si="213"/>
        <v>203.04114130601045</v>
      </c>
      <c r="H1087" s="13">
        <f>Arrivals!L1087</f>
        <v>75</v>
      </c>
      <c r="I1087" s="14">
        <f>H1087*8/Settings!$B$28+Settings!$B$29</f>
        <v>6.02</v>
      </c>
      <c r="J1087" s="14">
        <f t="shared" ref="J1087:J1118" si="226">N1086</f>
        <v>118.87568422235634</v>
      </c>
      <c r="K1087" s="14">
        <f t="shared" si="214"/>
        <v>203.04114130601045</v>
      </c>
      <c r="L1087" s="14">
        <f>MOD(K1087-Settings!$B$32,Settings!$B$33)</f>
        <v>203.04114130601045</v>
      </c>
      <c r="M1087" s="14">
        <f>IF(L1087&lt;Settings!$B$30,IF(Settings!$B$30-L1087&gt;=I1087,K1087,K1087+(Settings!$B$30-L1087)+Settings!$B$31),K1087+(Settings!$B$33-L1087))</f>
        <v>203.04114130601045</v>
      </c>
      <c r="N1087" s="14">
        <f t="shared" si="215"/>
        <v>209.06114130601046</v>
      </c>
      <c r="O1087" s="14">
        <f t="shared" si="216"/>
        <v>11.336673747378853</v>
      </c>
      <c r="P1087" s="14">
        <f t="shared" si="217"/>
        <v>0</v>
      </c>
      <c r="Q1087" s="14">
        <f t="shared" si="218"/>
        <v>0</v>
      </c>
      <c r="R1087" s="14">
        <f t="shared" si="219"/>
        <v>0</v>
      </c>
      <c r="S1087" s="14">
        <f t="shared" si="220"/>
        <v>0</v>
      </c>
      <c r="T1087" t="str">
        <f>IF(MOD(C1087-Settings!$B$32,Settings!$B$33)&lt;Settings!$B$30,"Up","Down")</f>
        <v>Up</v>
      </c>
      <c r="U1087" s="15">
        <f>IF(OR(I1087&gt;Settings!$B$30,O1087&gt;Settings!$B$37),0,1)</f>
        <v>1</v>
      </c>
      <c r="V1087" s="15">
        <f>IF(AND(U1087=1,O1087&lt;=Settings!$B$36),1,0)</f>
        <v>1</v>
      </c>
    </row>
    <row r="1088" spans="1:22" x14ac:dyDescent="0.25">
      <c r="A1088">
        <v>10</v>
      </c>
      <c r="B1088">
        <v>3</v>
      </c>
      <c r="C1088" s="13">
        <f>Arrivals!F1088</f>
        <v>616.90329174564908</v>
      </c>
      <c r="D1088" s="13">
        <f>Arrivals!J1088</f>
        <v>14.857434423058617</v>
      </c>
      <c r="E1088" s="14">
        <f t="shared" si="225"/>
        <v>203.04114130601045</v>
      </c>
      <c r="F1088" s="14">
        <f t="shared" si="212"/>
        <v>616.90329174564908</v>
      </c>
      <c r="G1088" s="14">
        <f t="shared" si="213"/>
        <v>631.76072616870772</v>
      </c>
      <c r="H1088" s="13">
        <f>Arrivals!L1088</f>
        <v>75</v>
      </c>
      <c r="I1088" s="14">
        <f>H1088*8/Settings!$B$28+Settings!$B$29</f>
        <v>6.02</v>
      </c>
      <c r="J1088" s="14">
        <f t="shared" si="226"/>
        <v>209.06114130601046</v>
      </c>
      <c r="K1088" s="14">
        <f t="shared" si="214"/>
        <v>631.76072616870772</v>
      </c>
      <c r="L1088" s="14">
        <f>MOD(K1088-Settings!$B$32,Settings!$B$33)</f>
        <v>631.76072616870772</v>
      </c>
      <c r="M1088" s="14">
        <f>IF(L1088&lt;Settings!$B$30,IF(Settings!$B$30-L1088&gt;=I1088,K1088,K1088+(Settings!$B$30-L1088)+Settings!$B$31),K1088+(Settings!$B$33-L1088))</f>
        <v>720</v>
      </c>
      <c r="N1088" s="14">
        <f t="shared" si="215"/>
        <v>726.02</v>
      </c>
      <c r="O1088" s="14">
        <f t="shared" si="216"/>
        <v>109.1167082543509</v>
      </c>
      <c r="P1088" s="14">
        <f t="shared" si="217"/>
        <v>0</v>
      </c>
      <c r="Q1088" s="14">
        <f t="shared" si="218"/>
        <v>0</v>
      </c>
      <c r="R1088" s="14">
        <f t="shared" si="219"/>
        <v>88.23927383129228</v>
      </c>
      <c r="S1088" s="14">
        <f t="shared" si="220"/>
        <v>88.23927383129228</v>
      </c>
      <c r="T1088" t="str">
        <f>IF(MOD(C1088-Settings!$B$32,Settings!$B$33)&lt;Settings!$B$30,"Up","Down")</f>
        <v>Down</v>
      </c>
      <c r="U1088" s="15">
        <f>IF(OR(I1088&gt;Settings!$B$30,O1088&gt;Settings!$B$37),0,1)</f>
        <v>1</v>
      </c>
      <c r="V1088" s="15">
        <f>IF(AND(U1088=1,O1088&lt;=Settings!$B$36),1,0)</f>
        <v>1</v>
      </c>
    </row>
    <row r="1089" spans="1:22" x14ac:dyDescent="0.25">
      <c r="A1089">
        <v>10</v>
      </c>
      <c r="B1089">
        <v>4</v>
      </c>
      <c r="C1089" s="13">
        <f>Arrivals!F1089</f>
        <v>654.18662303266854</v>
      </c>
      <c r="D1089" s="13">
        <f>Arrivals!J1089</f>
        <v>2.1619362467437728</v>
      </c>
      <c r="E1089" s="14">
        <f t="shared" si="225"/>
        <v>631.76072616870772</v>
      </c>
      <c r="F1089" s="14">
        <f t="shared" si="212"/>
        <v>654.18662303266854</v>
      </c>
      <c r="G1089" s="14">
        <f t="shared" si="213"/>
        <v>656.34855927941226</v>
      </c>
      <c r="H1089" s="13">
        <f>Arrivals!L1089</f>
        <v>75</v>
      </c>
      <c r="I1089" s="14">
        <f>H1089*8/Settings!$B$28+Settings!$B$29</f>
        <v>6.02</v>
      </c>
      <c r="J1089" s="14">
        <f t="shared" si="226"/>
        <v>726.02</v>
      </c>
      <c r="K1089" s="14">
        <f t="shared" si="214"/>
        <v>726.02</v>
      </c>
      <c r="L1089" s="14">
        <f>MOD(K1089-Settings!$B$32,Settings!$B$33)</f>
        <v>6.0199999999999818</v>
      </c>
      <c r="M1089" s="14">
        <f>IF(L1089&lt;Settings!$B$30,IF(Settings!$B$30-L1089&gt;=I1089,K1089,K1089+(Settings!$B$30-L1089)+Settings!$B$31),K1089+(Settings!$B$33-L1089))</f>
        <v>726.02</v>
      </c>
      <c r="N1089" s="14">
        <f t="shared" si="215"/>
        <v>732.04</v>
      </c>
      <c r="O1089" s="14">
        <f t="shared" si="216"/>
        <v>77.853376967331428</v>
      </c>
      <c r="P1089" s="14">
        <f t="shared" si="217"/>
        <v>0</v>
      </c>
      <c r="Q1089" s="14">
        <f t="shared" si="218"/>
        <v>69.671440720587725</v>
      </c>
      <c r="R1089" s="14">
        <f t="shared" si="219"/>
        <v>0</v>
      </c>
      <c r="S1089" s="14">
        <f t="shared" si="220"/>
        <v>69.671440720587725</v>
      </c>
      <c r="T1089" t="str">
        <f>IF(MOD(C1089-Settings!$B$32,Settings!$B$33)&lt;Settings!$B$30,"Up","Down")</f>
        <v>Down</v>
      </c>
      <c r="U1089" s="15">
        <f>IF(OR(I1089&gt;Settings!$B$30,O1089&gt;Settings!$B$37),0,1)</f>
        <v>1</v>
      </c>
      <c r="V1089" s="15">
        <f>IF(AND(U1089=1,O1089&lt;=Settings!$B$36),1,0)</f>
        <v>1</v>
      </c>
    </row>
    <row r="1090" spans="1:22" x14ac:dyDescent="0.25">
      <c r="A1090">
        <v>10</v>
      </c>
      <c r="B1090">
        <v>5</v>
      </c>
      <c r="C1090" s="13">
        <f>Arrivals!F1090</f>
        <v>676.98148486866717</v>
      </c>
      <c r="D1090" s="13">
        <f>Arrivals!J1090</f>
        <v>25.29630591598491</v>
      </c>
      <c r="E1090" s="14">
        <f t="shared" si="225"/>
        <v>656.34855927941226</v>
      </c>
      <c r="F1090" s="14">
        <f t="shared" si="212"/>
        <v>676.98148486866717</v>
      </c>
      <c r="G1090" s="14">
        <f t="shared" si="213"/>
        <v>702.2777907846521</v>
      </c>
      <c r="H1090" s="13">
        <f>Arrivals!L1090</f>
        <v>75</v>
      </c>
      <c r="I1090" s="14">
        <f>H1090*8/Settings!$B$28+Settings!$B$29</f>
        <v>6.02</v>
      </c>
      <c r="J1090" s="14">
        <f t="shared" si="226"/>
        <v>732.04</v>
      </c>
      <c r="K1090" s="14">
        <f t="shared" si="214"/>
        <v>732.04</v>
      </c>
      <c r="L1090" s="14">
        <f>MOD(K1090-Settings!$B$32,Settings!$B$33)</f>
        <v>12.039999999999964</v>
      </c>
      <c r="M1090" s="14">
        <f>IF(L1090&lt;Settings!$B$30,IF(Settings!$B$30-L1090&gt;=I1090,K1090,K1090+(Settings!$B$30-L1090)+Settings!$B$31),K1090+(Settings!$B$33-L1090))</f>
        <v>732.04</v>
      </c>
      <c r="N1090" s="14">
        <f t="shared" si="215"/>
        <v>738.06</v>
      </c>
      <c r="O1090" s="14">
        <f t="shared" si="216"/>
        <v>61.078515131332779</v>
      </c>
      <c r="P1090" s="14">
        <f t="shared" si="217"/>
        <v>0</v>
      </c>
      <c r="Q1090" s="14">
        <f t="shared" si="218"/>
        <v>29.762209215347866</v>
      </c>
      <c r="R1090" s="14">
        <f t="shared" si="219"/>
        <v>0</v>
      </c>
      <c r="S1090" s="14">
        <f t="shared" si="220"/>
        <v>29.762209215347866</v>
      </c>
      <c r="T1090" t="str">
        <f>IF(MOD(C1090-Settings!$B$32,Settings!$B$33)&lt;Settings!$B$30,"Up","Down")</f>
        <v>Down</v>
      </c>
      <c r="U1090" s="15">
        <f>IF(OR(I1090&gt;Settings!$B$30,O1090&gt;Settings!$B$37),0,1)</f>
        <v>1</v>
      </c>
      <c r="V1090" s="15">
        <f>IF(AND(U1090=1,O1090&lt;=Settings!$B$36),1,0)</f>
        <v>1</v>
      </c>
    </row>
    <row r="1091" spans="1:22" x14ac:dyDescent="0.25">
      <c r="A1091">
        <v>10</v>
      </c>
      <c r="B1091">
        <v>6</v>
      </c>
      <c r="C1091" s="13">
        <f>Arrivals!F1091</f>
        <v>703.47639178512622</v>
      </c>
      <c r="D1091" s="13">
        <f>Arrivals!J1091</f>
        <v>4.7374393569059272</v>
      </c>
      <c r="E1091" s="14">
        <f t="shared" si="225"/>
        <v>702.2777907846521</v>
      </c>
      <c r="F1091" s="14">
        <f t="shared" si="212"/>
        <v>703.47639178512622</v>
      </c>
      <c r="G1091" s="14">
        <f t="shared" si="213"/>
        <v>708.21383114203218</v>
      </c>
      <c r="H1091" s="13">
        <f>Arrivals!L1091</f>
        <v>75</v>
      </c>
      <c r="I1091" s="14">
        <f>H1091*8/Settings!$B$28+Settings!$B$29</f>
        <v>6.02</v>
      </c>
      <c r="J1091" s="14">
        <f t="shared" si="226"/>
        <v>738.06</v>
      </c>
      <c r="K1091" s="14">
        <f t="shared" si="214"/>
        <v>738.06</v>
      </c>
      <c r="L1091" s="14">
        <f>MOD(K1091-Settings!$B$32,Settings!$B$33)</f>
        <v>18.059999999999945</v>
      </c>
      <c r="M1091" s="14">
        <f>IF(L1091&lt;Settings!$B$30,IF(Settings!$B$30-L1091&gt;=I1091,K1091,K1091+(Settings!$B$30-L1091)+Settings!$B$31),K1091+(Settings!$B$33-L1091))</f>
        <v>738.06</v>
      </c>
      <c r="N1091" s="14">
        <f t="shared" si="215"/>
        <v>744.07999999999993</v>
      </c>
      <c r="O1091" s="14">
        <f t="shared" si="216"/>
        <v>40.603608214873702</v>
      </c>
      <c r="P1091" s="14">
        <f t="shared" si="217"/>
        <v>0</v>
      </c>
      <c r="Q1091" s="14">
        <f t="shared" si="218"/>
        <v>29.846168857967768</v>
      </c>
      <c r="R1091" s="14">
        <f t="shared" si="219"/>
        <v>0</v>
      </c>
      <c r="S1091" s="14">
        <f t="shared" si="220"/>
        <v>29.846168857967768</v>
      </c>
      <c r="T1091" t="str">
        <f>IF(MOD(C1091-Settings!$B$32,Settings!$B$33)&lt;Settings!$B$30,"Up","Down")</f>
        <v>Down</v>
      </c>
      <c r="U1091" s="15">
        <f>IF(OR(I1091&gt;Settings!$B$30,O1091&gt;Settings!$B$37),0,1)</f>
        <v>1</v>
      </c>
      <c r="V1091" s="15">
        <f>IF(AND(U1091=1,O1091&lt;=Settings!$B$36),1,0)</f>
        <v>1</v>
      </c>
    </row>
    <row r="1092" spans="1:22" x14ac:dyDescent="0.25">
      <c r="A1092">
        <v>10</v>
      </c>
      <c r="B1092">
        <v>7</v>
      </c>
      <c r="C1092" s="13">
        <f>Arrivals!F1092</f>
        <v>796.5608792233345</v>
      </c>
      <c r="D1092" s="13">
        <f>Arrivals!J1092</f>
        <v>0.53043830244409751</v>
      </c>
      <c r="E1092" s="14">
        <f t="shared" si="225"/>
        <v>708.21383114203218</v>
      </c>
      <c r="F1092" s="14">
        <f t="shared" si="212"/>
        <v>796.5608792233345</v>
      </c>
      <c r="G1092" s="14">
        <f t="shared" si="213"/>
        <v>797.09131752577855</v>
      </c>
      <c r="H1092" s="13">
        <f>Arrivals!L1092</f>
        <v>75</v>
      </c>
      <c r="I1092" s="14">
        <f>H1092*8/Settings!$B$28+Settings!$B$29</f>
        <v>6.02</v>
      </c>
      <c r="J1092" s="14">
        <f t="shared" si="226"/>
        <v>744.07999999999993</v>
      </c>
      <c r="K1092" s="14">
        <f t="shared" si="214"/>
        <v>797.09131752577855</v>
      </c>
      <c r="L1092" s="14">
        <f>MOD(K1092-Settings!$B$32,Settings!$B$33)</f>
        <v>77.09131752577855</v>
      </c>
      <c r="M1092" s="14">
        <f>IF(L1092&lt;Settings!$B$30,IF(Settings!$B$30-L1092&gt;=I1092,K1092,K1092+(Settings!$B$30-L1092)+Settings!$B$31),K1092+(Settings!$B$33-L1092))</f>
        <v>797.09131752577855</v>
      </c>
      <c r="N1092" s="14">
        <f t="shared" si="215"/>
        <v>803.11131752577853</v>
      </c>
      <c r="O1092" s="14">
        <f t="shared" si="216"/>
        <v>6.5504383024440358</v>
      </c>
      <c r="P1092" s="14">
        <f t="shared" si="217"/>
        <v>0</v>
      </c>
      <c r="Q1092" s="14">
        <f t="shared" si="218"/>
        <v>0</v>
      </c>
      <c r="R1092" s="14">
        <f t="shared" si="219"/>
        <v>0</v>
      </c>
      <c r="S1092" s="14">
        <f t="shared" si="220"/>
        <v>0</v>
      </c>
      <c r="T1092" t="str">
        <f>IF(MOD(C1092-Settings!$B$32,Settings!$B$33)&lt;Settings!$B$30,"Up","Down")</f>
        <v>Up</v>
      </c>
      <c r="U1092" s="15">
        <f>IF(OR(I1092&gt;Settings!$B$30,O1092&gt;Settings!$B$37),0,1)</f>
        <v>1</v>
      </c>
      <c r="V1092" s="15">
        <f>IF(AND(U1092=1,O1092&lt;=Settings!$B$36),1,0)</f>
        <v>1</v>
      </c>
    </row>
    <row r="1093" spans="1:22" x14ac:dyDescent="0.25">
      <c r="A1093">
        <v>10</v>
      </c>
      <c r="B1093">
        <v>8</v>
      </c>
      <c r="C1093" s="13">
        <f>Arrivals!F1093</f>
        <v>884.19650494270672</v>
      </c>
      <c r="D1093" s="13">
        <f>Arrivals!J1093</f>
        <v>16.282985169704052</v>
      </c>
      <c r="E1093" s="14">
        <f t="shared" si="225"/>
        <v>797.09131752577855</v>
      </c>
      <c r="F1093" s="14">
        <f t="shared" si="212"/>
        <v>884.19650494270672</v>
      </c>
      <c r="G1093" s="14">
        <f t="shared" si="213"/>
        <v>900.47949011241076</v>
      </c>
      <c r="H1093" s="13">
        <f>Arrivals!L1093</f>
        <v>75</v>
      </c>
      <c r="I1093" s="14">
        <f>H1093*8/Settings!$B$28+Settings!$B$29</f>
        <v>6.02</v>
      </c>
      <c r="J1093" s="14">
        <f t="shared" si="226"/>
        <v>803.11131752577853</v>
      </c>
      <c r="K1093" s="14">
        <f t="shared" si="214"/>
        <v>900.47949011241076</v>
      </c>
      <c r="L1093" s="14">
        <f>MOD(K1093-Settings!$B$32,Settings!$B$33)</f>
        <v>180.47949011241076</v>
      </c>
      <c r="M1093" s="14">
        <f>IF(L1093&lt;Settings!$B$30,IF(Settings!$B$30-L1093&gt;=I1093,K1093,K1093+(Settings!$B$30-L1093)+Settings!$B$31),K1093+(Settings!$B$33-L1093))</f>
        <v>900.47949011241076</v>
      </c>
      <c r="N1093" s="14">
        <f t="shared" si="215"/>
        <v>906.49949011241074</v>
      </c>
      <c r="O1093" s="14">
        <f t="shared" si="216"/>
        <v>22.302985169704016</v>
      </c>
      <c r="P1093" s="14">
        <f t="shared" si="217"/>
        <v>0</v>
      </c>
      <c r="Q1093" s="14">
        <f t="shared" si="218"/>
        <v>0</v>
      </c>
      <c r="R1093" s="14">
        <f t="shared" si="219"/>
        <v>0</v>
      </c>
      <c r="S1093" s="14">
        <f t="shared" si="220"/>
        <v>0</v>
      </c>
      <c r="T1093" t="str">
        <f>IF(MOD(C1093-Settings!$B$32,Settings!$B$33)&lt;Settings!$B$30,"Up","Down")</f>
        <v>Up</v>
      </c>
      <c r="U1093" s="15">
        <f>IF(OR(I1093&gt;Settings!$B$30,O1093&gt;Settings!$B$37),0,1)</f>
        <v>1</v>
      </c>
      <c r="V1093" s="15">
        <f>IF(AND(U1093=1,O1093&lt;=Settings!$B$36),1,0)</f>
        <v>1</v>
      </c>
    </row>
    <row r="1094" spans="1:22" x14ac:dyDescent="0.25">
      <c r="A1094">
        <v>10</v>
      </c>
      <c r="B1094">
        <v>9</v>
      </c>
      <c r="C1094" s="13">
        <f>Arrivals!F1094</f>
        <v>891.99015142449309</v>
      </c>
      <c r="D1094" s="13">
        <f>Arrivals!J1094</f>
        <v>44.696658064074299</v>
      </c>
      <c r="E1094" s="14">
        <f t="shared" si="225"/>
        <v>900.47949011241076</v>
      </c>
      <c r="F1094" s="14">
        <f t="shared" ref="F1094:F1157" si="227">MAX(C1094,E1094)</f>
        <v>900.47949011241076</v>
      </c>
      <c r="G1094" s="14">
        <f t="shared" ref="G1094:G1157" si="228">F1094+D1094</f>
        <v>945.17614817648507</v>
      </c>
      <c r="H1094" s="13">
        <f>Arrivals!L1094</f>
        <v>75</v>
      </c>
      <c r="I1094" s="14">
        <f>H1094*8/Settings!$B$28+Settings!$B$29</f>
        <v>6.02</v>
      </c>
      <c r="J1094" s="14">
        <f t="shared" si="226"/>
        <v>906.49949011241074</v>
      </c>
      <c r="K1094" s="14">
        <f t="shared" ref="K1094:K1157" si="229">MAX(G1094,J1094)</f>
        <v>945.17614817648507</v>
      </c>
      <c r="L1094" s="14">
        <f>MOD(K1094-Settings!$B$32,Settings!$B$33)</f>
        <v>225.17614817648507</v>
      </c>
      <c r="M1094" s="14">
        <f>IF(L1094&lt;Settings!$B$30,IF(Settings!$B$30-L1094&gt;=I1094,K1094,K1094+(Settings!$B$30-L1094)+Settings!$B$31),K1094+(Settings!$B$33-L1094))</f>
        <v>945.17614817648507</v>
      </c>
      <c r="N1094" s="14">
        <f t="shared" ref="N1094:N1157" si="230">M1094+I1094</f>
        <v>951.19614817648505</v>
      </c>
      <c r="O1094" s="14">
        <f t="shared" ref="O1094:O1157" si="231">N1094-C1094</f>
        <v>59.205996751991961</v>
      </c>
      <c r="P1094" s="14">
        <f t="shared" ref="P1094:P1157" si="232">F1094-C1094</f>
        <v>8.489338687917666</v>
      </c>
      <c r="Q1094" s="14">
        <f t="shared" ref="Q1094:Q1157" si="233">K1094-G1094</f>
        <v>0</v>
      </c>
      <c r="R1094" s="14">
        <f t="shared" ref="R1094:R1157" si="234">M1094-K1094</f>
        <v>0</v>
      </c>
      <c r="S1094" s="14">
        <f t="shared" ref="S1094:S1157" si="235">P1094+Q1094+R1094</f>
        <v>8.489338687917666</v>
      </c>
      <c r="T1094" t="str">
        <f>IF(MOD(C1094-Settings!$B$32,Settings!$B$33)&lt;Settings!$B$30,"Up","Down")</f>
        <v>Up</v>
      </c>
      <c r="U1094" s="15">
        <f>IF(OR(I1094&gt;Settings!$B$30,O1094&gt;Settings!$B$37),0,1)</f>
        <v>1</v>
      </c>
      <c r="V1094" s="15">
        <f>IF(AND(U1094=1,O1094&lt;=Settings!$B$36),1,0)</f>
        <v>1</v>
      </c>
    </row>
    <row r="1095" spans="1:22" x14ac:dyDescent="0.25">
      <c r="A1095">
        <v>10</v>
      </c>
      <c r="B1095">
        <v>10</v>
      </c>
      <c r="C1095" s="13">
        <f>Arrivals!F1095</f>
        <v>912.30679971359757</v>
      </c>
      <c r="D1095" s="13">
        <f>Arrivals!J1095</f>
        <v>11.555563654042952</v>
      </c>
      <c r="E1095" s="14">
        <f t="shared" si="225"/>
        <v>945.17614817648507</v>
      </c>
      <c r="F1095" s="14">
        <f t="shared" si="227"/>
        <v>945.17614817648507</v>
      </c>
      <c r="G1095" s="14">
        <f t="shared" si="228"/>
        <v>956.73171183052807</v>
      </c>
      <c r="H1095" s="13">
        <f>Arrivals!L1095</f>
        <v>75</v>
      </c>
      <c r="I1095" s="14">
        <f>H1095*8/Settings!$B$28+Settings!$B$29</f>
        <v>6.02</v>
      </c>
      <c r="J1095" s="14">
        <f t="shared" si="226"/>
        <v>951.19614817648505</v>
      </c>
      <c r="K1095" s="14">
        <f t="shared" si="229"/>
        <v>956.73171183052807</v>
      </c>
      <c r="L1095" s="14">
        <f>MOD(K1095-Settings!$B$32,Settings!$B$33)</f>
        <v>236.73171183052807</v>
      </c>
      <c r="M1095" s="14">
        <f>IF(L1095&lt;Settings!$B$30,IF(Settings!$B$30-L1095&gt;=I1095,K1095,K1095+(Settings!$B$30-L1095)+Settings!$B$31),K1095+(Settings!$B$33-L1095))</f>
        <v>956.73171183052807</v>
      </c>
      <c r="N1095" s="14">
        <f t="shared" si="230"/>
        <v>962.75171183052805</v>
      </c>
      <c r="O1095" s="14">
        <f t="shared" si="231"/>
        <v>50.444912116930482</v>
      </c>
      <c r="P1095" s="14">
        <f t="shared" si="232"/>
        <v>32.869348462887501</v>
      </c>
      <c r="Q1095" s="14">
        <f t="shared" si="233"/>
        <v>0</v>
      </c>
      <c r="R1095" s="14">
        <f t="shared" si="234"/>
        <v>0</v>
      </c>
      <c r="S1095" s="14">
        <f t="shared" si="235"/>
        <v>32.869348462887501</v>
      </c>
      <c r="T1095" t="str">
        <f>IF(MOD(C1095-Settings!$B$32,Settings!$B$33)&lt;Settings!$B$30,"Up","Down")</f>
        <v>Up</v>
      </c>
      <c r="U1095" s="15">
        <f>IF(OR(I1095&gt;Settings!$B$30,O1095&gt;Settings!$B$37),0,1)</f>
        <v>1</v>
      </c>
      <c r="V1095" s="15">
        <f>IF(AND(U1095=1,O1095&lt;=Settings!$B$36),1,0)</f>
        <v>1</v>
      </c>
    </row>
    <row r="1096" spans="1:22" x14ac:dyDescent="0.25">
      <c r="A1096">
        <v>10</v>
      </c>
      <c r="B1096">
        <v>11</v>
      </c>
      <c r="C1096" s="13">
        <f>Arrivals!F1096</f>
        <v>974.62760637517101</v>
      </c>
      <c r="D1096" s="13">
        <f>Arrivals!J1096</f>
        <v>17.269952203593682</v>
      </c>
      <c r="E1096" s="14">
        <f t="shared" si="225"/>
        <v>956.73171183052807</v>
      </c>
      <c r="F1096" s="14">
        <f t="shared" si="227"/>
        <v>974.62760637517101</v>
      </c>
      <c r="G1096" s="14">
        <f t="shared" si="228"/>
        <v>991.89755857876469</v>
      </c>
      <c r="H1096" s="13">
        <f>Arrivals!L1096</f>
        <v>75</v>
      </c>
      <c r="I1096" s="14">
        <f>H1096*8/Settings!$B$28+Settings!$B$29</f>
        <v>6.02</v>
      </c>
      <c r="J1096" s="14">
        <f t="shared" si="226"/>
        <v>962.75171183052805</v>
      </c>
      <c r="K1096" s="14">
        <f t="shared" si="229"/>
        <v>991.89755857876469</v>
      </c>
      <c r="L1096" s="14">
        <f>MOD(K1096-Settings!$B$32,Settings!$B$33)</f>
        <v>271.89755857876469</v>
      </c>
      <c r="M1096" s="14">
        <f>IF(L1096&lt;Settings!$B$30,IF(Settings!$B$30-L1096&gt;=I1096,K1096,K1096+(Settings!$B$30-L1096)+Settings!$B$31),K1096+(Settings!$B$33-L1096))</f>
        <v>991.89755857876469</v>
      </c>
      <c r="N1096" s="14">
        <f t="shared" si="230"/>
        <v>997.91755857876467</v>
      </c>
      <c r="O1096" s="14">
        <f t="shared" si="231"/>
        <v>23.289952203593657</v>
      </c>
      <c r="P1096" s="14">
        <f t="shared" si="232"/>
        <v>0</v>
      </c>
      <c r="Q1096" s="14">
        <f t="shared" si="233"/>
        <v>0</v>
      </c>
      <c r="R1096" s="14">
        <f t="shared" si="234"/>
        <v>0</v>
      </c>
      <c r="S1096" s="14">
        <f t="shared" si="235"/>
        <v>0</v>
      </c>
      <c r="T1096" t="str">
        <f>IF(MOD(C1096-Settings!$B$32,Settings!$B$33)&lt;Settings!$B$30,"Up","Down")</f>
        <v>Up</v>
      </c>
      <c r="U1096" s="15">
        <f>IF(OR(I1096&gt;Settings!$B$30,O1096&gt;Settings!$B$37),0,1)</f>
        <v>1</v>
      </c>
      <c r="V1096" s="15">
        <f>IF(AND(U1096=1,O1096&lt;=Settings!$B$36),1,0)</f>
        <v>1</v>
      </c>
    </row>
    <row r="1097" spans="1:22" x14ac:dyDescent="0.25">
      <c r="A1097">
        <v>10</v>
      </c>
      <c r="B1097">
        <v>12</v>
      </c>
      <c r="C1097" s="13">
        <f>Arrivals!F1097</f>
        <v>1036.1213536228695</v>
      </c>
      <c r="D1097" s="13">
        <f>Arrivals!J1097</f>
        <v>11.596245308210529</v>
      </c>
      <c r="E1097" s="14">
        <f t="shared" si="225"/>
        <v>991.89755857876469</v>
      </c>
      <c r="F1097" s="14">
        <f t="shared" si="227"/>
        <v>1036.1213536228695</v>
      </c>
      <c r="G1097" s="14">
        <f t="shared" si="228"/>
        <v>1047.7175989310799</v>
      </c>
      <c r="H1097" s="13">
        <f>Arrivals!L1097</f>
        <v>75</v>
      </c>
      <c r="I1097" s="14">
        <f>H1097*8/Settings!$B$28+Settings!$B$29</f>
        <v>6.02</v>
      </c>
      <c r="J1097" s="14">
        <f t="shared" si="226"/>
        <v>997.91755857876467</v>
      </c>
      <c r="K1097" s="14">
        <f t="shared" si="229"/>
        <v>1047.7175989310799</v>
      </c>
      <c r="L1097" s="14">
        <f>MOD(K1097-Settings!$B$32,Settings!$B$33)</f>
        <v>327.71759893107992</v>
      </c>
      <c r="M1097" s="14">
        <f>IF(L1097&lt;Settings!$B$30,IF(Settings!$B$30-L1097&gt;=I1097,K1097,K1097+(Settings!$B$30-L1097)+Settings!$B$31),K1097+(Settings!$B$33-L1097))</f>
        <v>1047.7175989310799</v>
      </c>
      <c r="N1097" s="14">
        <f t="shared" si="230"/>
        <v>1053.7375989310799</v>
      </c>
      <c r="O1097" s="14">
        <f t="shared" si="231"/>
        <v>17.616245308210409</v>
      </c>
      <c r="P1097" s="14">
        <f t="shared" si="232"/>
        <v>0</v>
      </c>
      <c r="Q1097" s="14">
        <f t="shared" si="233"/>
        <v>0</v>
      </c>
      <c r="R1097" s="14">
        <f t="shared" si="234"/>
        <v>0</v>
      </c>
      <c r="S1097" s="14">
        <f t="shared" si="235"/>
        <v>0</v>
      </c>
      <c r="T1097" t="str">
        <f>IF(MOD(C1097-Settings!$B$32,Settings!$B$33)&lt;Settings!$B$30,"Up","Down")</f>
        <v>Up</v>
      </c>
      <c r="U1097" s="15">
        <f>IF(OR(I1097&gt;Settings!$B$30,O1097&gt;Settings!$B$37),0,1)</f>
        <v>1</v>
      </c>
      <c r="V1097" s="15">
        <f>IF(AND(U1097=1,O1097&lt;=Settings!$B$36),1,0)</f>
        <v>1</v>
      </c>
    </row>
    <row r="1098" spans="1:22" x14ac:dyDescent="0.25">
      <c r="A1098">
        <v>10</v>
      </c>
      <c r="B1098">
        <v>13</v>
      </c>
      <c r="C1098" s="13">
        <f>Arrivals!F1098</f>
        <v>1041.0812950515967</v>
      </c>
      <c r="D1098" s="13">
        <f>Arrivals!J1098</f>
        <v>7.8004248736597814</v>
      </c>
      <c r="E1098" s="14">
        <f t="shared" si="225"/>
        <v>1047.7175989310799</v>
      </c>
      <c r="F1098" s="14">
        <f t="shared" si="227"/>
        <v>1047.7175989310799</v>
      </c>
      <c r="G1098" s="14">
        <f t="shared" si="228"/>
        <v>1055.5180238047396</v>
      </c>
      <c r="H1098" s="13">
        <f>Arrivals!L1098</f>
        <v>75</v>
      </c>
      <c r="I1098" s="14">
        <f>H1098*8/Settings!$B$28+Settings!$B$29</f>
        <v>6.02</v>
      </c>
      <c r="J1098" s="14">
        <f t="shared" si="226"/>
        <v>1053.7375989310799</v>
      </c>
      <c r="K1098" s="14">
        <f t="shared" si="229"/>
        <v>1055.5180238047396</v>
      </c>
      <c r="L1098" s="14">
        <f>MOD(K1098-Settings!$B$32,Settings!$B$33)</f>
        <v>335.51802380473964</v>
      </c>
      <c r="M1098" s="14">
        <f>IF(L1098&lt;Settings!$B$30,IF(Settings!$B$30-L1098&gt;=I1098,K1098,K1098+(Settings!$B$30-L1098)+Settings!$B$31),K1098+(Settings!$B$33-L1098))</f>
        <v>1055.5180238047396</v>
      </c>
      <c r="N1098" s="14">
        <f t="shared" si="230"/>
        <v>1061.5380238047396</v>
      </c>
      <c r="O1098" s="14">
        <f t="shared" si="231"/>
        <v>20.456728753142897</v>
      </c>
      <c r="P1098" s="14">
        <f t="shared" si="232"/>
        <v>6.6363038794831937</v>
      </c>
      <c r="Q1098" s="14">
        <f t="shared" si="233"/>
        <v>0</v>
      </c>
      <c r="R1098" s="14">
        <f t="shared" si="234"/>
        <v>0</v>
      </c>
      <c r="S1098" s="14">
        <f t="shared" si="235"/>
        <v>6.6363038794831937</v>
      </c>
      <c r="T1098" t="str">
        <f>IF(MOD(C1098-Settings!$B$32,Settings!$B$33)&lt;Settings!$B$30,"Up","Down")</f>
        <v>Up</v>
      </c>
      <c r="U1098" s="15">
        <f>IF(OR(I1098&gt;Settings!$B$30,O1098&gt;Settings!$B$37),0,1)</f>
        <v>1</v>
      </c>
      <c r="V1098" s="15">
        <f>IF(AND(U1098=1,O1098&lt;=Settings!$B$36),1,0)</f>
        <v>1</v>
      </c>
    </row>
    <row r="1099" spans="1:22" x14ac:dyDescent="0.25">
      <c r="A1099">
        <v>10</v>
      </c>
      <c r="B1099">
        <v>14</v>
      </c>
      <c r="C1099" s="13">
        <f>Arrivals!F1099</f>
        <v>1081.0354297655908</v>
      </c>
      <c r="D1099" s="13">
        <f>Arrivals!J1099</f>
        <v>4.063978886166363</v>
      </c>
      <c r="E1099" s="14">
        <f t="shared" si="225"/>
        <v>1055.5180238047396</v>
      </c>
      <c r="F1099" s="14">
        <f t="shared" si="227"/>
        <v>1081.0354297655908</v>
      </c>
      <c r="G1099" s="14">
        <f t="shared" si="228"/>
        <v>1085.0994086517571</v>
      </c>
      <c r="H1099" s="13">
        <f>Arrivals!L1099</f>
        <v>75</v>
      </c>
      <c r="I1099" s="14">
        <f>H1099*8/Settings!$B$28+Settings!$B$29</f>
        <v>6.02</v>
      </c>
      <c r="J1099" s="14">
        <f t="shared" si="226"/>
        <v>1061.5380238047396</v>
      </c>
      <c r="K1099" s="14">
        <f t="shared" si="229"/>
        <v>1085.0994086517571</v>
      </c>
      <c r="L1099" s="14">
        <f>MOD(K1099-Settings!$B$32,Settings!$B$33)</f>
        <v>365.09940865175713</v>
      </c>
      <c r="M1099" s="14">
        <f>IF(L1099&lt;Settings!$B$30,IF(Settings!$B$30-L1099&gt;=I1099,K1099,K1099+(Settings!$B$30-L1099)+Settings!$B$31),K1099+(Settings!$B$33-L1099))</f>
        <v>1085.0994086517571</v>
      </c>
      <c r="N1099" s="14">
        <f t="shared" si="230"/>
        <v>1091.1194086517571</v>
      </c>
      <c r="O1099" s="14">
        <f t="shared" si="231"/>
        <v>10.083978886166278</v>
      </c>
      <c r="P1099" s="14">
        <f t="shared" si="232"/>
        <v>0</v>
      </c>
      <c r="Q1099" s="14">
        <f t="shared" si="233"/>
        <v>0</v>
      </c>
      <c r="R1099" s="14">
        <f t="shared" si="234"/>
        <v>0</v>
      </c>
      <c r="S1099" s="14">
        <f t="shared" si="235"/>
        <v>0</v>
      </c>
      <c r="T1099" t="str">
        <f>IF(MOD(C1099-Settings!$B$32,Settings!$B$33)&lt;Settings!$B$30,"Up","Down")</f>
        <v>Up</v>
      </c>
      <c r="U1099" s="15">
        <f>IF(OR(I1099&gt;Settings!$B$30,O1099&gt;Settings!$B$37),0,1)</f>
        <v>1</v>
      </c>
      <c r="V1099" s="15">
        <f>IF(AND(U1099=1,O1099&lt;=Settings!$B$36),1,0)</f>
        <v>1</v>
      </c>
    </row>
    <row r="1100" spans="1:22" x14ac:dyDescent="0.25">
      <c r="A1100">
        <v>10</v>
      </c>
      <c r="B1100">
        <v>15</v>
      </c>
      <c r="C1100" s="13">
        <f>Arrivals!F1100</f>
        <v>1111.6614648035938</v>
      </c>
      <c r="D1100" s="13">
        <f>Arrivals!J1100</f>
        <v>4.1806094857898444</v>
      </c>
      <c r="E1100" s="14">
        <f t="shared" si="225"/>
        <v>1085.0994086517571</v>
      </c>
      <c r="F1100" s="14">
        <f t="shared" si="227"/>
        <v>1111.6614648035938</v>
      </c>
      <c r="G1100" s="14">
        <f t="shared" si="228"/>
        <v>1115.8420742893836</v>
      </c>
      <c r="H1100" s="13">
        <f>Arrivals!L1100</f>
        <v>75</v>
      </c>
      <c r="I1100" s="14">
        <f>H1100*8/Settings!$B$28+Settings!$B$29</f>
        <v>6.02</v>
      </c>
      <c r="J1100" s="14">
        <f t="shared" si="226"/>
        <v>1091.1194086517571</v>
      </c>
      <c r="K1100" s="14">
        <f t="shared" si="229"/>
        <v>1115.8420742893836</v>
      </c>
      <c r="L1100" s="14">
        <f>MOD(K1100-Settings!$B$32,Settings!$B$33)</f>
        <v>395.84207428938362</v>
      </c>
      <c r="M1100" s="14">
        <f>IF(L1100&lt;Settings!$B$30,IF(Settings!$B$30-L1100&gt;=I1100,K1100,K1100+(Settings!$B$30-L1100)+Settings!$B$31),K1100+(Settings!$B$33-L1100))</f>
        <v>1115.8420742893836</v>
      </c>
      <c r="N1100" s="14">
        <f t="shared" si="230"/>
        <v>1121.8620742893836</v>
      </c>
      <c r="O1100" s="14">
        <f t="shared" si="231"/>
        <v>10.200609485789755</v>
      </c>
      <c r="P1100" s="14">
        <f t="shared" si="232"/>
        <v>0</v>
      </c>
      <c r="Q1100" s="14">
        <f t="shared" si="233"/>
        <v>0</v>
      </c>
      <c r="R1100" s="14">
        <f t="shared" si="234"/>
        <v>0</v>
      </c>
      <c r="S1100" s="14">
        <f t="shared" si="235"/>
        <v>0</v>
      </c>
      <c r="T1100" t="str">
        <f>IF(MOD(C1100-Settings!$B$32,Settings!$B$33)&lt;Settings!$B$30,"Up","Down")</f>
        <v>Up</v>
      </c>
      <c r="U1100" s="15">
        <f>IF(OR(I1100&gt;Settings!$B$30,O1100&gt;Settings!$B$37),0,1)</f>
        <v>1</v>
      </c>
      <c r="V1100" s="15">
        <f>IF(AND(U1100=1,O1100&lt;=Settings!$B$36),1,0)</f>
        <v>1</v>
      </c>
    </row>
    <row r="1101" spans="1:22" x14ac:dyDescent="0.25">
      <c r="A1101">
        <v>10</v>
      </c>
      <c r="B1101">
        <v>16</v>
      </c>
      <c r="C1101" s="13">
        <f>Arrivals!F1101</f>
        <v>1225.1615276544317</v>
      </c>
      <c r="D1101" s="13">
        <f>Arrivals!J1101</f>
        <v>2.004909044715542</v>
      </c>
      <c r="E1101" s="14">
        <f t="shared" si="225"/>
        <v>1115.8420742893836</v>
      </c>
      <c r="F1101" s="14">
        <f t="shared" si="227"/>
        <v>1225.1615276544317</v>
      </c>
      <c r="G1101" s="14">
        <f t="shared" si="228"/>
        <v>1227.1664366991472</v>
      </c>
      <c r="H1101" s="13">
        <f>Arrivals!L1101</f>
        <v>75</v>
      </c>
      <c r="I1101" s="14">
        <f>H1101*8/Settings!$B$28+Settings!$B$29</f>
        <v>6.02</v>
      </c>
      <c r="J1101" s="14">
        <f t="shared" si="226"/>
        <v>1121.8620742893836</v>
      </c>
      <c r="K1101" s="14">
        <f t="shared" si="229"/>
        <v>1227.1664366991472</v>
      </c>
      <c r="L1101" s="14">
        <f>MOD(K1101-Settings!$B$32,Settings!$B$33)</f>
        <v>507.1664366991472</v>
      </c>
      <c r="M1101" s="14">
        <f>IF(L1101&lt;Settings!$B$30,IF(Settings!$B$30-L1101&gt;=I1101,K1101,K1101+(Settings!$B$30-L1101)+Settings!$B$31),K1101+(Settings!$B$33-L1101))</f>
        <v>1227.1664366991472</v>
      </c>
      <c r="N1101" s="14">
        <f t="shared" si="230"/>
        <v>1233.1864366991472</v>
      </c>
      <c r="O1101" s="14">
        <f t="shared" si="231"/>
        <v>8.024909044715514</v>
      </c>
      <c r="P1101" s="14">
        <f t="shared" si="232"/>
        <v>0</v>
      </c>
      <c r="Q1101" s="14">
        <f t="shared" si="233"/>
        <v>0</v>
      </c>
      <c r="R1101" s="14">
        <f t="shared" si="234"/>
        <v>0</v>
      </c>
      <c r="S1101" s="14">
        <f t="shared" si="235"/>
        <v>0</v>
      </c>
      <c r="T1101" t="str">
        <f>IF(MOD(C1101-Settings!$B$32,Settings!$B$33)&lt;Settings!$B$30,"Up","Down")</f>
        <v>Up</v>
      </c>
      <c r="U1101" s="15">
        <f>IF(OR(I1101&gt;Settings!$B$30,O1101&gt;Settings!$B$37),0,1)</f>
        <v>1</v>
      </c>
      <c r="V1101" s="15">
        <f>IF(AND(U1101=1,O1101&lt;=Settings!$B$36),1,0)</f>
        <v>1</v>
      </c>
    </row>
    <row r="1102" spans="1:22" x14ac:dyDescent="0.25">
      <c r="A1102">
        <v>10</v>
      </c>
      <c r="B1102">
        <v>17</v>
      </c>
      <c r="C1102" s="13">
        <f>Arrivals!F1102</f>
        <v>1236.1257474085578</v>
      </c>
      <c r="D1102" s="13">
        <f>Arrivals!J1102</f>
        <v>5.6025200243577768E-3</v>
      </c>
      <c r="E1102" s="14">
        <f t="shared" si="225"/>
        <v>1227.1664366991472</v>
      </c>
      <c r="F1102" s="14">
        <f t="shared" si="227"/>
        <v>1236.1257474085578</v>
      </c>
      <c r="G1102" s="14">
        <f t="shared" si="228"/>
        <v>1236.1313499285823</v>
      </c>
      <c r="H1102" s="13">
        <f>Arrivals!L1102</f>
        <v>75</v>
      </c>
      <c r="I1102" s="14">
        <f>H1102*8/Settings!$B$28+Settings!$B$29</f>
        <v>6.02</v>
      </c>
      <c r="J1102" s="14">
        <f t="shared" si="226"/>
        <v>1233.1864366991472</v>
      </c>
      <c r="K1102" s="14">
        <f t="shared" si="229"/>
        <v>1236.1313499285823</v>
      </c>
      <c r="L1102" s="14">
        <f>MOD(K1102-Settings!$B$32,Settings!$B$33)</f>
        <v>516.13134992858227</v>
      </c>
      <c r="M1102" s="14">
        <f>IF(L1102&lt;Settings!$B$30,IF(Settings!$B$30-L1102&gt;=I1102,K1102,K1102+(Settings!$B$30-L1102)+Settings!$B$31),K1102+(Settings!$B$33-L1102))</f>
        <v>1236.1313499285823</v>
      </c>
      <c r="N1102" s="14">
        <f t="shared" si="230"/>
        <v>1242.1513499285822</v>
      </c>
      <c r="O1102" s="14">
        <f t="shared" si="231"/>
        <v>6.0256025200244494</v>
      </c>
      <c r="P1102" s="14">
        <f t="shared" si="232"/>
        <v>0</v>
      </c>
      <c r="Q1102" s="14">
        <f t="shared" si="233"/>
        <v>0</v>
      </c>
      <c r="R1102" s="14">
        <f t="shared" si="234"/>
        <v>0</v>
      </c>
      <c r="S1102" s="14">
        <f t="shared" si="235"/>
        <v>0</v>
      </c>
      <c r="T1102" t="str">
        <f>IF(MOD(C1102-Settings!$B$32,Settings!$B$33)&lt;Settings!$B$30,"Up","Down")</f>
        <v>Up</v>
      </c>
      <c r="U1102" s="15">
        <f>IF(OR(I1102&gt;Settings!$B$30,O1102&gt;Settings!$B$37),0,1)</f>
        <v>1</v>
      </c>
      <c r="V1102" s="15">
        <f>IF(AND(U1102=1,O1102&lt;=Settings!$B$36),1,0)</f>
        <v>1</v>
      </c>
    </row>
    <row r="1103" spans="1:22" x14ac:dyDescent="0.25">
      <c r="A1103">
        <v>10</v>
      </c>
      <c r="B1103">
        <v>18</v>
      </c>
      <c r="C1103" s="13">
        <f>Arrivals!F1103</f>
        <v>1484.3450099153761</v>
      </c>
      <c r="D1103" s="13">
        <f>Arrivals!J1103</f>
        <v>22.369230342338973</v>
      </c>
      <c r="E1103" s="14">
        <f t="shared" si="225"/>
        <v>1236.1313499285823</v>
      </c>
      <c r="F1103" s="14">
        <f t="shared" si="227"/>
        <v>1484.3450099153761</v>
      </c>
      <c r="G1103" s="14">
        <f t="shared" si="228"/>
        <v>1506.7142402577151</v>
      </c>
      <c r="H1103" s="13">
        <f>Arrivals!L1103</f>
        <v>75</v>
      </c>
      <c r="I1103" s="14">
        <f>H1103*8/Settings!$B$28+Settings!$B$29</f>
        <v>6.02</v>
      </c>
      <c r="J1103" s="14">
        <f t="shared" si="226"/>
        <v>1242.1513499285822</v>
      </c>
      <c r="K1103" s="14">
        <f t="shared" si="229"/>
        <v>1506.7142402577151</v>
      </c>
      <c r="L1103" s="14">
        <f>MOD(K1103-Settings!$B$32,Settings!$B$33)</f>
        <v>66.714240257715119</v>
      </c>
      <c r="M1103" s="14">
        <f>IF(L1103&lt;Settings!$B$30,IF(Settings!$B$30-L1103&gt;=I1103,K1103,K1103+(Settings!$B$30-L1103)+Settings!$B$31),K1103+(Settings!$B$33-L1103))</f>
        <v>1506.7142402577151</v>
      </c>
      <c r="N1103" s="14">
        <f t="shared" si="230"/>
        <v>1512.7342402577151</v>
      </c>
      <c r="O1103" s="14">
        <f t="shared" si="231"/>
        <v>28.389230342339033</v>
      </c>
      <c r="P1103" s="14">
        <f t="shared" si="232"/>
        <v>0</v>
      </c>
      <c r="Q1103" s="14">
        <f t="shared" si="233"/>
        <v>0</v>
      </c>
      <c r="R1103" s="14">
        <f t="shared" si="234"/>
        <v>0</v>
      </c>
      <c r="S1103" s="14">
        <f t="shared" si="235"/>
        <v>0</v>
      </c>
      <c r="T1103" t="str">
        <f>IF(MOD(C1103-Settings!$B$32,Settings!$B$33)&lt;Settings!$B$30,"Up","Down")</f>
        <v>Up</v>
      </c>
      <c r="U1103" s="15">
        <f>IF(OR(I1103&gt;Settings!$B$30,O1103&gt;Settings!$B$37),0,1)</f>
        <v>1</v>
      </c>
      <c r="V1103" s="15">
        <f>IF(AND(U1103=1,O1103&lt;=Settings!$B$36),1,0)</f>
        <v>1</v>
      </c>
    </row>
    <row r="1104" spans="1:22" x14ac:dyDescent="0.25">
      <c r="A1104">
        <v>10</v>
      </c>
      <c r="B1104">
        <v>19</v>
      </c>
      <c r="C1104" s="13">
        <f>Arrivals!F1104</f>
        <v>1536.008276361868</v>
      </c>
      <c r="D1104" s="13">
        <f>Arrivals!J1104</f>
        <v>4.6620179854181671</v>
      </c>
      <c r="E1104" s="14">
        <f t="shared" si="225"/>
        <v>1506.7142402577151</v>
      </c>
      <c r="F1104" s="14">
        <f t="shared" si="227"/>
        <v>1536.008276361868</v>
      </c>
      <c r="G1104" s="14">
        <f t="shared" si="228"/>
        <v>1540.670294347286</v>
      </c>
      <c r="H1104" s="13">
        <f>Arrivals!L1104</f>
        <v>75</v>
      </c>
      <c r="I1104" s="14">
        <f>H1104*8/Settings!$B$28+Settings!$B$29</f>
        <v>6.02</v>
      </c>
      <c r="J1104" s="14">
        <f t="shared" si="226"/>
        <v>1512.7342402577151</v>
      </c>
      <c r="K1104" s="14">
        <f t="shared" si="229"/>
        <v>1540.670294347286</v>
      </c>
      <c r="L1104" s="14">
        <f>MOD(K1104-Settings!$B$32,Settings!$B$33)</f>
        <v>100.67029434728602</v>
      </c>
      <c r="M1104" s="14">
        <f>IF(L1104&lt;Settings!$B$30,IF(Settings!$B$30-L1104&gt;=I1104,K1104,K1104+(Settings!$B$30-L1104)+Settings!$B$31),K1104+(Settings!$B$33-L1104))</f>
        <v>1540.670294347286</v>
      </c>
      <c r="N1104" s="14">
        <f t="shared" si="230"/>
        <v>1546.690294347286</v>
      </c>
      <c r="O1104" s="14">
        <f t="shared" si="231"/>
        <v>10.682017985418042</v>
      </c>
      <c r="P1104" s="14">
        <f t="shared" si="232"/>
        <v>0</v>
      </c>
      <c r="Q1104" s="14">
        <f t="shared" si="233"/>
        <v>0</v>
      </c>
      <c r="R1104" s="14">
        <f t="shared" si="234"/>
        <v>0</v>
      </c>
      <c r="S1104" s="14">
        <f t="shared" si="235"/>
        <v>0</v>
      </c>
      <c r="T1104" t="str">
        <f>IF(MOD(C1104-Settings!$B$32,Settings!$B$33)&lt;Settings!$B$30,"Up","Down")</f>
        <v>Up</v>
      </c>
      <c r="U1104" s="15">
        <f>IF(OR(I1104&gt;Settings!$B$30,O1104&gt;Settings!$B$37),0,1)</f>
        <v>1</v>
      </c>
      <c r="V1104" s="15">
        <f>IF(AND(U1104=1,O1104&lt;=Settings!$B$36),1,0)</f>
        <v>1</v>
      </c>
    </row>
    <row r="1105" spans="1:22" x14ac:dyDescent="0.25">
      <c r="A1105">
        <v>10</v>
      </c>
      <c r="B1105">
        <v>20</v>
      </c>
      <c r="C1105" s="13">
        <f>Arrivals!F1105</f>
        <v>1567.6868526725852</v>
      </c>
      <c r="D1105" s="13">
        <f>Arrivals!J1105</f>
        <v>12.27450958473727</v>
      </c>
      <c r="E1105" s="14">
        <f t="shared" si="225"/>
        <v>1540.670294347286</v>
      </c>
      <c r="F1105" s="14">
        <f t="shared" si="227"/>
        <v>1567.6868526725852</v>
      </c>
      <c r="G1105" s="14">
        <f t="shared" si="228"/>
        <v>1579.9613622573224</v>
      </c>
      <c r="H1105" s="13">
        <f>Arrivals!L1105</f>
        <v>75</v>
      </c>
      <c r="I1105" s="14">
        <f>H1105*8/Settings!$B$28+Settings!$B$29</f>
        <v>6.02</v>
      </c>
      <c r="J1105" s="14">
        <f t="shared" si="226"/>
        <v>1546.690294347286</v>
      </c>
      <c r="K1105" s="14">
        <f t="shared" si="229"/>
        <v>1579.9613622573224</v>
      </c>
      <c r="L1105" s="14">
        <f>MOD(K1105-Settings!$B$32,Settings!$B$33)</f>
        <v>139.96136225732243</v>
      </c>
      <c r="M1105" s="14">
        <f>IF(L1105&lt;Settings!$B$30,IF(Settings!$B$30-L1105&gt;=I1105,K1105,K1105+(Settings!$B$30-L1105)+Settings!$B$31),K1105+(Settings!$B$33-L1105))</f>
        <v>1579.9613622573224</v>
      </c>
      <c r="N1105" s="14">
        <f t="shared" si="230"/>
        <v>1585.9813622573224</v>
      </c>
      <c r="O1105" s="14">
        <f t="shared" si="231"/>
        <v>18.29450958473717</v>
      </c>
      <c r="P1105" s="14">
        <f t="shared" si="232"/>
        <v>0</v>
      </c>
      <c r="Q1105" s="14">
        <f t="shared" si="233"/>
        <v>0</v>
      </c>
      <c r="R1105" s="14">
        <f t="shared" si="234"/>
        <v>0</v>
      </c>
      <c r="S1105" s="14">
        <f t="shared" si="235"/>
        <v>0</v>
      </c>
      <c r="T1105" t="str">
        <f>IF(MOD(C1105-Settings!$B$32,Settings!$B$33)&lt;Settings!$B$30,"Up","Down")</f>
        <v>Up</v>
      </c>
      <c r="U1105" s="15">
        <f>IF(OR(I1105&gt;Settings!$B$30,O1105&gt;Settings!$B$37),0,1)</f>
        <v>1</v>
      </c>
      <c r="V1105" s="15">
        <f>IF(AND(U1105=1,O1105&lt;=Settings!$B$36),1,0)</f>
        <v>1</v>
      </c>
    </row>
    <row r="1106" spans="1:22" x14ac:dyDescent="0.25">
      <c r="A1106">
        <v>10</v>
      </c>
      <c r="B1106">
        <v>21</v>
      </c>
      <c r="C1106" s="13">
        <f>Arrivals!F1106</f>
        <v>1587.0564604906217</v>
      </c>
      <c r="D1106" s="13">
        <f>Arrivals!J1106</f>
        <v>25.91604873875054</v>
      </c>
      <c r="E1106" s="14">
        <f t="shared" si="225"/>
        <v>1579.9613622573224</v>
      </c>
      <c r="F1106" s="14">
        <f t="shared" si="227"/>
        <v>1587.0564604906217</v>
      </c>
      <c r="G1106" s="14">
        <f t="shared" si="228"/>
        <v>1612.9725092293722</v>
      </c>
      <c r="H1106" s="13">
        <f>Arrivals!L1106</f>
        <v>75</v>
      </c>
      <c r="I1106" s="14">
        <f>H1106*8/Settings!$B$28+Settings!$B$29</f>
        <v>6.02</v>
      </c>
      <c r="J1106" s="14">
        <f t="shared" si="226"/>
        <v>1585.9813622573224</v>
      </c>
      <c r="K1106" s="14">
        <f t="shared" si="229"/>
        <v>1612.9725092293722</v>
      </c>
      <c r="L1106" s="14">
        <f>MOD(K1106-Settings!$B$32,Settings!$B$33)</f>
        <v>172.97250922937224</v>
      </c>
      <c r="M1106" s="14">
        <f>IF(L1106&lt;Settings!$B$30,IF(Settings!$B$30-L1106&gt;=I1106,K1106,K1106+(Settings!$B$30-L1106)+Settings!$B$31),K1106+(Settings!$B$33-L1106))</f>
        <v>1612.9725092293722</v>
      </c>
      <c r="N1106" s="14">
        <f t="shared" si="230"/>
        <v>1618.9925092293722</v>
      </c>
      <c r="O1106" s="14">
        <f t="shared" si="231"/>
        <v>31.936048738750515</v>
      </c>
      <c r="P1106" s="14">
        <f t="shared" si="232"/>
        <v>0</v>
      </c>
      <c r="Q1106" s="14">
        <f t="shared" si="233"/>
        <v>0</v>
      </c>
      <c r="R1106" s="14">
        <f t="shared" si="234"/>
        <v>0</v>
      </c>
      <c r="S1106" s="14">
        <f t="shared" si="235"/>
        <v>0</v>
      </c>
      <c r="T1106" t="str">
        <f>IF(MOD(C1106-Settings!$B$32,Settings!$B$33)&lt;Settings!$B$30,"Up","Down")</f>
        <v>Up</v>
      </c>
      <c r="U1106" s="15">
        <f>IF(OR(I1106&gt;Settings!$B$30,O1106&gt;Settings!$B$37),0,1)</f>
        <v>1</v>
      </c>
      <c r="V1106" s="15">
        <f>IF(AND(U1106=1,O1106&lt;=Settings!$B$36),1,0)</f>
        <v>1</v>
      </c>
    </row>
    <row r="1107" spans="1:22" x14ac:dyDescent="0.25">
      <c r="A1107">
        <v>10</v>
      </c>
      <c r="B1107">
        <v>22</v>
      </c>
      <c r="C1107" s="13">
        <f>Arrivals!F1107</f>
        <v>1591.0083319859827</v>
      </c>
      <c r="D1107" s="13">
        <f>Arrivals!J1107</f>
        <v>1.1629986710877285</v>
      </c>
      <c r="E1107" s="14">
        <f t="shared" si="225"/>
        <v>1612.9725092293722</v>
      </c>
      <c r="F1107" s="14">
        <f t="shared" si="227"/>
        <v>1612.9725092293722</v>
      </c>
      <c r="G1107" s="14">
        <f t="shared" si="228"/>
        <v>1614.13550790046</v>
      </c>
      <c r="H1107" s="13">
        <f>Arrivals!L1107</f>
        <v>75</v>
      </c>
      <c r="I1107" s="14">
        <f>H1107*8/Settings!$B$28+Settings!$B$29</f>
        <v>6.02</v>
      </c>
      <c r="J1107" s="14">
        <f t="shared" si="226"/>
        <v>1618.9925092293722</v>
      </c>
      <c r="K1107" s="14">
        <f t="shared" si="229"/>
        <v>1618.9925092293722</v>
      </c>
      <c r="L1107" s="14">
        <f>MOD(K1107-Settings!$B$32,Settings!$B$33)</f>
        <v>178.99250922937222</v>
      </c>
      <c r="M1107" s="14">
        <f>IF(L1107&lt;Settings!$B$30,IF(Settings!$B$30-L1107&gt;=I1107,K1107,K1107+(Settings!$B$30-L1107)+Settings!$B$31),K1107+(Settings!$B$33-L1107))</f>
        <v>1618.9925092293722</v>
      </c>
      <c r="N1107" s="14">
        <f t="shared" si="230"/>
        <v>1625.0125092293722</v>
      </c>
      <c r="O1107" s="14">
        <f t="shared" si="231"/>
        <v>34.004177243389449</v>
      </c>
      <c r="P1107" s="14">
        <f t="shared" si="232"/>
        <v>21.964177243389486</v>
      </c>
      <c r="Q1107" s="14">
        <f t="shared" si="233"/>
        <v>4.8570013289122471</v>
      </c>
      <c r="R1107" s="14">
        <f t="shared" si="234"/>
        <v>0</v>
      </c>
      <c r="S1107" s="14">
        <f t="shared" si="235"/>
        <v>26.821178572301733</v>
      </c>
      <c r="T1107" t="str">
        <f>IF(MOD(C1107-Settings!$B$32,Settings!$B$33)&lt;Settings!$B$30,"Up","Down")</f>
        <v>Up</v>
      </c>
      <c r="U1107" s="15">
        <f>IF(OR(I1107&gt;Settings!$B$30,O1107&gt;Settings!$B$37),0,1)</f>
        <v>1</v>
      </c>
      <c r="V1107" s="15">
        <f>IF(AND(U1107=1,O1107&lt;=Settings!$B$36),1,0)</f>
        <v>1</v>
      </c>
    </row>
    <row r="1108" spans="1:22" x14ac:dyDescent="0.25">
      <c r="A1108">
        <v>10</v>
      </c>
      <c r="B1108">
        <v>23</v>
      </c>
      <c r="C1108" s="13">
        <f>Arrivals!F1108</f>
        <v>1613.8765225441414</v>
      </c>
      <c r="D1108" s="13">
        <f>Arrivals!J1108</f>
        <v>6.8162631728746863</v>
      </c>
      <c r="E1108" s="14">
        <f t="shared" si="225"/>
        <v>1614.13550790046</v>
      </c>
      <c r="F1108" s="14">
        <f t="shared" si="227"/>
        <v>1614.13550790046</v>
      </c>
      <c r="G1108" s="14">
        <f t="shared" si="228"/>
        <v>1620.9517710733346</v>
      </c>
      <c r="H1108" s="13">
        <f>Arrivals!L1108</f>
        <v>75</v>
      </c>
      <c r="I1108" s="14">
        <f>H1108*8/Settings!$B$28+Settings!$B$29</f>
        <v>6.02</v>
      </c>
      <c r="J1108" s="14">
        <f t="shared" si="226"/>
        <v>1625.0125092293722</v>
      </c>
      <c r="K1108" s="14">
        <f t="shared" si="229"/>
        <v>1625.0125092293722</v>
      </c>
      <c r="L1108" s="14">
        <f>MOD(K1108-Settings!$B$32,Settings!$B$33)</f>
        <v>185.0125092293722</v>
      </c>
      <c r="M1108" s="14">
        <f>IF(L1108&lt;Settings!$B$30,IF(Settings!$B$30-L1108&gt;=I1108,K1108,K1108+(Settings!$B$30-L1108)+Settings!$B$31),K1108+(Settings!$B$33-L1108))</f>
        <v>1625.0125092293722</v>
      </c>
      <c r="N1108" s="14">
        <f t="shared" si="230"/>
        <v>1631.0325092293722</v>
      </c>
      <c r="O1108" s="14">
        <f t="shared" si="231"/>
        <v>17.155986685230801</v>
      </c>
      <c r="P1108" s="14">
        <f t="shared" si="232"/>
        <v>0.25898535631858977</v>
      </c>
      <c r="Q1108" s="14">
        <f t="shared" si="233"/>
        <v>4.060738156037587</v>
      </c>
      <c r="R1108" s="14">
        <f t="shared" si="234"/>
        <v>0</v>
      </c>
      <c r="S1108" s="14">
        <f t="shared" si="235"/>
        <v>4.3197235123561768</v>
      </c>
      <c r="T1108" t="str">
        <f>IF(MOD(C1108-Settings!$B$32,Settings!$B$33)&lt;Settings!$B$30,"Up","Down")</f>
        <v>Up</v>
      </c>
      <c r="U1108" s="15">
        <f>IF(OR(I1108&gt;Settings!$B$30,O1108&gt;Settings!$B$37),0,1)</f>
        <v>1</v>
      </c>
      <c r="V1108" s="15">
        <f>IF(AND(U1108=1,O1108&lt;=Settings!$B$36),1,0)</f>
        <v>1</v>
      </c>
    </row>
    <row r="1109" spans="1:22" x14ac:dyDescent="0.25">
      <c r="A1109">
        <v>10</v>
      </c>
      <c r="B1109">
        <v>24</v>
      </c>
      <c r="C1109" s="13">
        <f>Arrivals!F1109</f>
        <v>1644.1795929080554</v>
      </c>
      <c r="D1109" s="13">
        <f>Arrivals!J1109</f>
        <v>6.0149124781773864</v>
      </c>
      <c r="E1109" s="14">
        <f t="shared" si="225"/>
        <v>1620.9517710733346</v>
      </c>
      <c r="F1109" s="14">
        <f t="shared" si="227"/>
        <v>1644.1795929080554</v>
      </c>
      <c r="G1109" s="14">
        <f t="shared" si="228"/>
        <v>1650.1945053862328</v>
      </c>
      <c r="H1109" s="13">
        <f>Arrivals!L1109</f>
        <v>75</v>
      </c>
      <c r="I1109" s="14">
        <f>H1109*8/Settings!$B$28+Settings!$B$29</f>
        <v>6.02</v>
      </c>
      <c r="J1109" s="14">
        <f t="shared" si="226"/>
        <v>1631.0325092293722</v>
      </c>
      <c r="K1109" s="14">
        <f t="shared" si="229"/>
        <v>1650.1945053862328</v>
      </c>
      <c r="L1109" s="14">
        <f>MOD(K1109-Settings!$B$32,Settings!$B$33)</f>
        <v>210.19450538623278</v>
      </c>
      <c r="M1109" s="14">
        <f>IF(L1109&lt;Settings!$B$30,IF(Settings!$B$30-L1109&gt;=I1109,K1109,K1109+(Settings!$B$30-L1109)+Settings!$B$31),K1109+(Settings!$B$33-L1109))</f>
        <v>1650.1945053862328</v>
      </c>
      <c r="N1109" s="14">
        <f t="shared" si="230"/>
        <v>1656.2145053862328</v>
      </c>
      <c r="O1109" s="14">
        <f t="shared" si="231"/>
        <v>12.034912478177375</v>
      </c>
      <c r="P1109" s="14">
        <f t="shared" si="232"/>
        <v>0</v>
      </c>
      <c r="Q1109" s="14">
        <f t="shared" si="233"/>
        <v>0</v>
      </c>
      <c r="R1109" s="14">
        <f t="shared" si="234"/>
        <v>0</v>
      </c>
      <c r="S1109" s="14">
        <f t="shared" si="235"/>
        <v>0</v>
      </c>
      <c r="T1109" t="str">
        <f>IF(MOD(C1109-Settings!$B$32,Settings!$B$33)&lt;Settings!$B$30,"Up","Down")</f>
        <v>Up</v>
      </c>
      <c r="U1109" s="15">
        <f>IF(OR(I1109&gt;Settings!$B$30,O1109&gt;Settings!$B$37),0,1)</f>
        <v>1</v>
      </c>
      <c r="V1109" s="15">
        <f>IF(AND(U1109=1,O1109&lt;=Settings!$B$36),1,0)</f>
        <v>1</v>
      </c>
    </row>
    <row r="1110" spans="1:22" x14ac:dyDescent="0.25">
      <c r="A1110">
        <v>10</v>
      </c>
      <c r="B1110">
        <v>25</v>
      </c>
      <c r="C1110" s="13">
        <f>Arrivals!F1110</f>
        <v>1674.912346608912</v>
      </c>
      <c r="D1110" s="13">
        <f>Arrivals!J1110</f>
        <v>14.425118785028175</v>
      </c>
      <c r="E1110" s="14">
        <f t="shared" si="225"/>
        <v>1650.1945053862328</v>
      </c>
      <c r="F1110" s="14">
        <f t="shared" si="227"/>
        <v>1674.912346608912</v>
      </c>
      <c r="G1110" s="14">
        <f t="shared" si="228"/>
        <v>1689.3374653939402</v>
      </c>
      <c r="H1110" s="13">
        <f>Arrivals!L1110</f>
        <v>75</v>
      </c>
      <c r="I1110" s="14">
        <f>H1110*8/Settings!$B$28+Settings!$B$29</f>
        <v>6.02</v>
      </c>
      <c r="J1110" s="14">
        <f t="shared" si="226"/>
        <v>1656.2145053862328</v>
      </c>
      <c r="K1110" s="14">
        <f t="shared" si="229"/>
        <v>1689.3374653939402</v>
      </c>
      <c r="L1110" s="14">
        <f>MOD(K1110-Settings!$B$32,Settings!$B$33)</f>
        <v>249.33746539394019</v>
      </c>
      <c r="M1110" s="14">
        <f>IF(L1110&lt;Settings!$B$30,IF(Settings!$B$30-L1110&gt;=I1110,K1110,K1110+(Settings!$B$30-L1110)+Settings!$B$31),K1110+(Settings!$B$33-L1110))</f>
        <v>1689.3374653939402</v>
      </c>
      <c r="N1110" s="14">
        <f t="shared" si="230"/>
        <v>1695.3574653939402</v>
      </c>
      <c r="O1110" s="14">
        <f t="shared" si="231"/>
        <v>20.445118785028171</v>
      </c>
      <c r="P1110" s="14">
        <f t="shared" si="232"/>
        <v>0</v>
      </c>
      <c r="Q1110" s="14">
        <f t="shared" si="233"/>
        <v>0</v>
      </c>
      <c r="R1110" s="14">
        <f t="shared" si="234"/>
        <v>0</v>
      </c>
      <c r="S1110" s="14">
        <f t="shared" si="235"/>
        <v>0</v>
      </c>
      <c r="T1110" t="str">
        <f>IF(MOD(C1110-Settings!$B$32,Settings!$B$33)&lt;Settings!$B$30,"Up","Down")</f>
        <v>Up</v>
      </c>
      <c r="U1110" s="15">
        <f>IF(OR(I1110&gt;Settings!$B$30,O1110&gt;Settings!$B$37),0,1)</f>
        <v>1</v>
      </c>
      <c r="V1110" s="15">
        <f>IF(AND(U1110=1,O1110&lt;=Settings!$B$36),1,0)</f>
        <v>1</v>
      </c>
    </row>
    <row r="1111" spans="1:22" x14ac:dyDescent="0.25">
      <c r="A1111">
        <v>10</v>
      </c>
      <c r="B1111">
        <v>26</v>
      </c>
      <c r="C1111" s="13">
        <f>Arrivals!F1111</f>
        <v>1764.803539524569</v>
      </c>
      <c r="D1111" s="13">
        <f>Arrivals!J1111</f>
        <v>6.4152099269540592</v>
      </c>
      <c r="E1111" s="14">
        <f t="shared" si="225"/>
        <v>1689.3374653939402</v>
      </c>
      <c r="F1111" s="14">
        <f t="shared" si="227"/>
        <v>1764.803539524569</v>
      </c>
      <c r="G1111" s="14">
        <f t="shared" si="228"/>
        <v>1771.2187494515231</v>
      </c>
      <c r="H1111" s="13">
        <f>Arrivals!L1111</f>
        <v>75</v>
      </c>
      <c r="I1111" s="14">
        <f>H1111*8/Settings!$B$28+Settings!$B$29</f>
        <v>6.02</v>
      </c>
      <c r="J1111" s="14">
        <f t="shared" si="226"/>
        <v>1695.3574653939402</v>
      </c>
      <c r="K1111" s="14">
        <f t="shared" si="229"/>
        <v>1771.2187494515231</v>
      </c>
      <c r="L1111" s="14">
        <f>MOD(K1111-Settings!$B$32,Settings!$B$33)</f>
        <v>331.21874945152308</v>
      </c>
      <c r="M1111" s="14">
        <f>IF(L1111&lt;Settings!$B$30,IF(Settings!$B$30-L1111&gt;=I1111,K1111,K1111+(Settings!$B$30-L1111)+Settings!$B$31),K1111+(Settings!$B$33-L1111))</f>
        <v>1771.2187494515231</v>
      </c>
      <c r="N1111" s="14">
        <f t="shared" si="230"/>
        <v>1777.2387494515231</v>
      </c>
      <c r="O1111" s="14">
        <f t="shared" si="231"/>
        <v>12.43520992695403</v>
      </c>
      <c r="P1111" s="14">
        <f t="shared" si="232"/>
        <v>0</v>
      </c>
      <c r="Q1111" s="14">
        <f t="shared" si="233"/>
        <v>0</v>
      </c>
      <c r="R1111" s="14">
        <f t="shared" si="234"/>
        <v>0</v>
      </c>
      <c r="S1111" s="14">
        <f t="shared" si="235"/>
        <v>0</v>
      </c>
      <c r="T1111" t="str">
        <f>IF(MOD(C1111-Settings!$B$32,Settings!$B$33)&lt;Settings!$B$30,"Up","Down")</f>
        <v>Up</v>
      </c>
      <c r="U1111" s="15">
        <f>IF(OR(I1111&gt;Settings!$B$30,O1111&gt;Settings!$B$37),0,1)</f>
        <v>1</v>
      </c>
      <c r="V1111" s="15">
        <f>IF(AND(U1111=1,O1111&lt;=Settings!$B$36),1,0)</f>
        <v>1</v>
      </c>
    </row>
    <row r="1112" spans="1:22" x14ac:dyDescent="0.25">
      <c r="A1112">
        <v>10</v>
      </c>
      <c r="B1112">
        <v>27</v>
      </c>
      <c r="C1112" s="13">
        <f>Arrivals!F1112</f>
        <v>1767.5357765633796</v>
      </c>
      <c r="D1112" s="13">
        <f>Arrivals!J1112</f>
        <v>15.546987734194076</v>
      </c>
      <c r="E1112" s="14">
        <f t="shared" si="225"/>
        <v>1771.2187494515231</v>
      </c>
      <c r="F1112" s="14">
        <f t="shared" si="227"/>
        <v>1771.2187494515231</v>
      </c>
      <c r="G1112" s="14">
        <f t="shared" si="228"/>
        <v>1786.7657371857172</v>
      </c>
      <c r="H1112" s="13">
        <f>Arrivals!L1112</f>
        <v>75</v>
      </c>
      <c r="I1112" s="14">
        <f>H1112*8/Settings!$B$28+Settings!$B$29</f>
        <v>6.02</v>
      </c>
      <c r="J1112" s="14">
        <f t="shared" si="226"/>
        <v>1777.2387494515231</v>
      </c>
      <c r="K1112" s="14">
        <f t="shared" si="229"/>
        <v>1786.7657371857172</v>
      </c>
      <c r="L1112" s="14">
        <f>MOD(K1112-Settings!$B$32,Settings!$B$33)</f>
        <v>346.76573718571717</v>
      </c>
      <c r="M1112" s="14">
        <f>IF(L1112&lt;Settings!$B$30,IF(Settings!$B$30-L1112&gt;=I1112,K1112,K1112+(Settings!$B$30-L1112)+Settings!$B$31),K1112+(Settings!$B$33-L1112))</f>
        <v>1786.7657371857172</v>
      </c>
      <c r="N1112" s="14">
        <f t="shared" si="230"/>
        <v>1792.7857371857172</v>
      </c>
      <c r="O1112" s="14">
        <f t="shared" si="231"/>
        <v>25.249960622337539</v>
      </c>
      <c r="P1112" s="14">
        <f t="shared" si="232"/>
        <v>3.6829728881434676</v>
      </c>
      <c r="Q1112" s="14">
        <f t="shared" si="233"/>
        <v>0</v>
      </c>
      <c r="R1112" s="14">
        <f t="shared" si="234"/>
        <v>0</v>
      </c>
      <c r="S1112" s="14">
        <f t="shared" si="235"/>
        <v>3.6829728881434676</v>
      </c>
      <c r="T1112" t="str">
        <f>IF(MOD(C1112-Settings!$B$32,Settings!$B$33)&lt;Settings!$B$30,"Up","Down")</f>
        <v>Up</v>
      </c>
      <c r="U1112" s="15">
        <f>IF(OR(I1112&gt;Settings!$B$30,O1112&gt;Settings!$B$37),0,1)</f>
        <v>1</v>
      </c>
      <c r="V1112" s="15">
        <f>IF(AND(U1112=1,O1112&lt;=Settings!$B$36),1,0)</f>
        <v>1</v>
      </c>
    </row>
    <row r="1113" spans="1:22" x14ac:dyDescent="0.25">
      <c r="A1113">
        <v>10</v>
      </c>
      <c r="B1113">
        <v>28</v>
      </c>
      <c r="C1113" s="13">
        <f>Arrivals!F1113</f>
        <v>1779.5004775511563</v>
      </c>
      <c r="D1113" s="13">
        <f>Arrivals!J1113</f>
        <v>3.9158436934402903</v>
      </c>
      <c r="E1113" s="14">
        <f t="shared" si="225"/>
        <v>1786.7657371857172</v>
      </c>
      <c r="F1113" s="14">
        <f t="shared" si="227"/>
        <v>1786.7657371857172</v>
      </c>
      <c r="G1113" s="14">
        <f t="shared" si="228"/>
        <v>1790.6815808791575</v>
      </c>
      <c r="H1113" s="13">
        <f>Arrivals!L1113</f>
        <v>75</v>
      </c>
      <c r="I1113" s="14">
        <f>H1113*8/Settings!$B$28+Settings!$B$29</f>
        <v>6.02</v>
      </c>
      <c r="J1113" s="14">
        <f t="shared" si="226"/>
        <v>1792.7857371857172</v>
      </c>
      <c r="K1113" s="14">
        <f t="shared" si="229"/>
        <v>1792.7857371857172</v>
      </c>
      <c r="L1113" s="14">
        <f>MOD(K1113-Settings!$B$32,Settings!$B$33)</f>
        <v>352.78573718571715</v>
      </c>
      <c r="M1113" s="14">
        <f>IF(L1113&lt;Settings!$B$30,IF(Settings!$B$30-L1113&gt;=I1113,K1113,K1113+(Settings!$B$30-L1113)+Settings!$B$31),K1113+(Settings!$B$33-L1113))</f>
        <v>1792.7857371857172</v>
      </c>
      <c r="N1113" s="14">
        <f t="shared" si="230"/>
        <v>1798.8057371857171</v>
      </c>
      <c r="O1113" s="14">
        <f t="shared" si="231"/>
        <v>19.305259634560798</v>
      </c>
      <c r="P1113" s="14">
        <f t="shared" si="232"/>
        <v>7.2652596345608345</v>
      </c>
      <c r="Q1113" s="14">
        <f t="shared" si="233"/>
        <v>2.1041563065596165</v>
      </c>
      <c r="R1113" s="14">
        <f t="shared" si="234"/>
        <v>0</v>
      </c>
      <c r="S1113" s="14">
        <f t="shared" si="235"/>
        <v>9.369415941120451</v>
      </c>
      <c r="T1113" t="str">
        <f>IF(MOD(C1113-Settings!$B$32,Settings!$B$33)&lt;Settings!$B$30,"Up","Down")</f>
        <v>Up</v>
      </c>
      <c r="U1113" s="15">
        <f>IF(OR(I1113&gt;Settings!$B$30,O1113&gt;Settings!$B$37),0,1)</f>
        <v>1</v>
      </c>
      <c r="V1113" s="15">
        <f>IF(AND(U1113=1,O1113&lt;=Settings!$B$36),1,0)</f>
        <v>1</v>
      </c>
    </row>
    <row r="1114" spans="1:22" x14ac:dyDescent="0.25">
      <c r="A1114">
        <v>10</v>
      </c>
      <c r="B1114">
        <v>29</v>
      </c>
      <c r="C1114" s="13">
        <f>Arrivals!F1114</f>
        <v>1820.4176219213784</v>
      </c>
      <c r="D1114" s="13">
        <f>Arrivals!J1114</f>
        <v>8.4472944363647251</v>
      </c>
      <c r="E1114" s="14">
        <f t="shared" si="225"/>
        <v>1790.6815808791575</v>
      </c>
      <c r="F1114" s="14">
        <f t="shared" si="227"/>
        <v>1820.4176219213784</v>
      </c>
      <c r="G1114" s="14">
        <f t="shared" si="228"/>
        <v>1828.8649163577431</v>
      </c>
      <c r="H1114" s="13">
        <f>Arrivals!L1114</f>
        <v>75</v>
      </c>
      <c r="I1114" s="14">
        <f>H1114*8/Settings!$B$28+Settings!$B$29</f>
        <v>6.02</v>
      </c>
      <c r="J1114" s="14">
        <f t="shared" si="226"/>
        <v>1798.8057371857171</v>
      </c>
      <c r="K1114" s="14">
        <f t="shared" si="229"/>
        <v>1828.8649163577431</v>
      </c>
      <c r="L1114" s="14">
        <f>MOD(K1114-Settings!$B$32,Settings!$B$33)</f>
        <v>388.86491635774314</v>
      </c>
      <c r="M1114" s="14">
        <f>IF(L1114&lt;Settings!$B$30,IF(Settings!$B$30-L1114&gt;=I1114,K1114,K1114+(Settings!$B$30-L1114)+Settings!$B$31),K1114+(Settings!$B$33-L1114))</f>
        <v>1828.8649163577431</v>
      </c>
      <c r="N1114" s="14">
        <f t="shared" si="230"/>
        <v>1834.8849163577431</v>
      </c>
      <c r="O1114" s="14">
        <f t="shared" si="231"/>
        <v>14.467294436364682</v>
      </c>
      <c r="P1114" s="14">
        <f t="shared" si="232"/>
        <v>0</v>
      </c>
      <c r="Q1114" s="14">
        <f t="shared" si="233"/>
        <v>0</v>
      </c>
      <c r="R1114" s="14">
        <f t="shared" si="234"/>
        <v>0</v>
      </c>
      <c r="S1114" s="14">
        <f t="shared" si="235"/>
        <v>0</v>
      </c>
      <c r="T1114" t="str">
        <f>IF(MOD(C1114-Settings!$B$32,Settings!$B$33)&lt;Settings!$B$30,"Up","Down")</f>
        <v>Up</v>
      </c>
      <c r="U1114" s="15">
        <f>IF(OR(I1114&gt;Settings!$B$30,O1114&gt;Settings!$B$37),0,1)</f>
        <v>1</v>
      </c>
      <c r="V1114" s="15">
        <f>IF(AND(U1114=1,O1114&lt;=Settings!$B$36),1,0)</f>
        <v>1</v>
      </c>
    </row>
    <row r="1115" spans="1:22" x14ac:dyDescent="0.25">
      <c r="A1115">
        <v>10</v>
      </c>
      <c r="B1115">
        <v>30</v>
      </c>
      <c r="C1115" s="13">
        <f>Arrivals!F1115</f>
        <v>1956.3159864771362</v>
      </c>
      <c r="D1115" s="13">
        <f>Arrivals!J1115</f>
        <v>15.265937498980083</v>
      </c>
      <c r="E1115" s="14">
        <f t="shared" si="225"/>
        <v>1828.8649163577431</v>
      </c>
      <c r="F1115" s="14">
        <f t="shared" si="227"/>
        <v>1956.3159864771362</v>
      </c>
      <c r="G1115" s="14">
        <f t="shared" si="228"/>
        <v>1971.5819239761163</v>
      </c>
      <c r="H1115" s="13">
        <f>Arrivals!L1115</f>
        <v>75</v>
      </c>
      <c r="I1115" s="14">
        <f>H1115*8/Settings!$B$28+Settings!$B$29</f>
        <v>6.02</v>
      </c>
      <c r="J1115" s="14">
        <f t="shared" si="226"/>
        <v>1834.8849163577431</v>
      </c>
      <c r="K1115" s="14">
        <f t="shared" si="229"/>
        <v>1971.5819239761163</v>
      </c>
      <c r="L1115" s="14">
        <f>MOD(K1115-Settings!$B$32,Settings!$B$33)</f>
        <v>531.58192397611629</v>
      </c>
      <c r="M1115" s="14">
        <f>IF(L1115&lt;Settings!$B$30,IF(Settings!$B$30-L1115&gt;=I1115,K1115,K1115+(Settings!$B$30-L1115)+Settings!$B$31),K1115+(Settings!$B$33-L1115))</f>
        <v>1971.5819239761163</v>
      </c>
      <c r="N1115" s="14">
        <f t="shared" si="230"/>
        <v>1977.6019239761163</v>
      </c>
      <c r="O1115" s="14">
        <f t="shared" si="231"/>
        <v>21.285937498980047</v>
      </c>
      <c r="P1115" s="14">
        <f t="shared" si="232"/>
        <v>0</v>
      </c>
      <c r="Q1115" s="14">
        <f t="shared" si="233"/>
        <v>0</v>
      </c>
      <c r="R1115" s="14">
        <f t="shared" si="234"/>
        <v>0</v>
      </c>
      <c r="S1115" s="14">
        <f t="shared" si="235"/>
        <v>0</v>
      </c>
      <c r="T1115" t="str">
        <f>IF(MOD(C1115-Settings!$B$32,Settings!$B$33)&lt;Settings!$B$30,"Up","Down")</f>
        <v>Up</v>
      </c>
      <c r="U1115" s="15">
        <f>IF(OR(I1115&gt;Settings!$B$30,O1115&gt;Settings!$B$37),0,1)</f>
        <v>1</v>
      </c>
      <c r="V1115" s="15">
        <f>IF(AND(U1115=1,O1115&lt;=Settings!$B$36),1,0)</f>
        <v>1</v>
      </c>
    </row>
    <row r="1116" spans="1:22" x14ac:dyDescent="0.25">
      <c r="A1116">
        <v>10</v>
      </c>
      <c r="B1116">
        <v>31</v>
      </c>
      <c r="C1116" s="13">
        <f>Arrivals!F1116</f>
        <v>2084.0554312360205</v>
      </c>
      <c r="D1116" s="13">
        <f>Arrivals!J1116</f>
        <v>3.5141377127918068</v>
      </c>
      <c r="E1116" s="14">
        <f t="shared" si="225"/>
        <v>1971.5819239761163</v>
      </c>
      <c r="F1116" s="14">
        <f t="shared" si="227"/>
        <v>2084.0554312360205</v>
      </c>
      <c r="G1116" s="14">
        <f t="shared" si="228"/>
        <v>2087.569568948812</v>
      </c>
      <c r="H1116" s="13">
        <f>Arrivals!L1116</f>
        <v>75</v>
      </c>
      <c r="I1116" s="14">
        <f>H1116*8/Settings!$B$28+Settings!$B$29</f>
        <v>6.02</v>
      </c>
      <c r="J1116" s="14">
        <f t="shared" si="226"/>
        <v>1977.6019239761163</v>
      </c>
      <c r="K1116" s="14">
        <f t="shared" si="229"/>
        <v>2087.569568948812</v>
      </c>
      <c r="L1116" s="14">
        <f>MOD(K1116-Settings!$B$32,Settings!$B$33)</f>
        <v>647.56956894881205</v>
      </c>
      <c r="M1116" s="14">
        <f>IF(L1116&lt;Settings!$B$30,IF(Settings!$B$30-L1116&gt;=I1116,K1116,K1116+(Settings!$B$30-L1116)+Settings!$B$31),K1116+(Settings!$B$33-L1116))</f>
        <v>2160</v>
      </c>
      <c r="N1116" s="14">
        <f t="shared" si="230"/>
        <v>2166.02</v>
      </c>
      <c r="O1116" s="14">
        <f t="shared" si="231"/>
        <v>81.964568763979514</v>
      </c>
      <c r="P1116" s="14">
        <f t="shared" si="232"/>
        <v>0</v>
      </c>
      <c r="Q1116" s="14">
        <f t="shared" si="233"/>
        <v>0</v>
      </c>
      <c r="R1116" s="14">
        <f t="shared" si="234"/>
        <v>72.430431051187952</v>
      </c>
      <c r="S1116" s="14">
        <f t="shared" si="235"/>
        <v>72.430431051187952</v>
      </c>
      <c r="T1116" t="str">
        <f>IF(MOD(C1116-Settings!$B$32,Settings!$B$33)&lt;Settings!$B$30,"Up","Down")</f>
        <v>Down</v>
      </c>
      <c r="U1116" s="15">
        <f>IF(OR(I1116&gt;Settings!$B$30,O1116&gt;Settings!$B$37),0,1)</f>
        <v>1</v>
      </c>
      <c r="V1116" s="15">
        <f>IF(AND(U1116=1,O1116&lt;=Settings!$B$36),1,0)</f>
        <v>1</v>
      </c>
    </row>
    <row r="1117" spans="1:22" x14ac:dyDescent="0.25">
      <c r="A1117">
        <v>10</v>
      </c>
      <c r="B1117">
        <v>32</v>
      </c>
      <c r="C1117" s="13">
        <f>Arrivals!F1117</f>
        <v>2153.3289210066027</v>
      </c>
      <c r="D1117" s="13">
        <f>Arrivals!J1117</f>
        <v>12.941812724246383</v>
      </c>
      <c r="E1117" s="14">
        <f t="shared" si="225"/>
        <v>2087.569568948812</v>
      </c>
      <c r="F1117" s="14">
        <f t="shared" si="227"/>
        <v>2153.3289210066027</v>
      </c>
      <c r="G1117" s="14">
        <f t="shared" si="228"/>
        <v>2166.2707337308493</v>
      </c>
      <c r="H1117" s="13">
        <f>Arrivals!L1117</f>
        <v>75</v>
      </c>
      <c r="I1117" s="14">
        <f>H1117*8/Settings!$B$28+Settings!$B$29</f>
        <v>6.02</v>
      </c>
      <c r="J1117" s="14">
        <f t="shared" si="226"/>
        <v>2166.02</v>
      </c>
      <c r="K1117" s="14">
        <f t="shared" si="229"/>
        <v>2166.2707337308493</v>
      </c>
      <c r="L1117" s="14">
        <f>MOD(K1117-Settings!$B$32,Settings!$B$33)</f>
        <v>6.2707337308493152</v>
      </c>
      <c r="M1117" s="14">
        <f>IF(L1117&lt;Settings!$B$30,IF(Settings!$B$30-L1117&gt;=I1117,K1117,K1117+(Settings!$B$30-L1117)+Settings!$B$31),K1117+(Settings!$B$33-L1117))</f>
        <v>2166.2707337308493</v>
      </c>
      <c r="N1117" s="14">
        <f t="shared" si="230"/>
        <v>2172.2907337308493</v>
      </c>
      <c r="O1117" s="14">
        <f t="shared" si="231"/>
        <v>18.961812724246556</v>
      </c>
      <c r="P1117" s="14">
        <f t="shared" si="232"/>
        <v>0</v>
      </c>
      <c r="Q1117" s="14">
        <f t="shared" si="233"/>
        <v>0</v>
      </c>
      <c r="R1117" s="14">
        <f t="shared" si="234"/>
        <v>0</v>
      </c>
      <c r="S1117" s="14">
        <f t="shared" si="235"/>
        <v>0</v>
      </c>
      <c r="T1117" t="str">
        <f>IF(MOD(C1117-Settings!$B$32,Settings!$B$33)&lt;Settings!$B$30,"Up","Down")</f>
        <v>Down</v>
      </c>
      <c r="U1117" s="15">
        <f>IF(OR(I1117&gt;Settings!$B$30,O1117&gt;Settings!$B$37),0,1)</f>
        <v>1</v>
      </c>
      <c r="V1117" s="15">
        <f>IF(AND(U1117=1,O1117&lt;=Settings!$B$36),1,0)</f>
        <v>1</v>
      </c>
    </row>
    <row r="1118" spans="1:22" x14ac:dyDescent="0.25">
      <c r="A1118">
        <v>10</v>
      </c>
      <c r="B1118">
        <v>33</v>
      </c>
      <c r="C1118" s="13">
        <f>Arrivals!F1118</f>
        <v>2193.4779548763445</v>
      </c>
      <c r="D1118" s="13">
        <f>Arrivals!J1118</f>
        <v>17.175225928355928</v>
      </c>
      <c r="E1118" s="14">
        <f t="shared" si="225"/>
        <v>2166.2707337308493</v>
      </c>
      <c r="F1118" s="14">
        <f t="shared" si="227"/>
        <v>2193.4779548763445</v>
      </c>
      <c r="G1118" s="14">
        <f t="shared" si="228"/>
        <v>2210.6531808047002</v>
      </c>
      <c r="H1118" s="13">
        <f>Arrivals!L1118</f>
        <v>75</v>
      </c>
      <c r="I1118" s="14">
        <f>H1118*8/Settings!$B$28+Settings!$B$29</f>
        <v>6.02</v>
      </c>
      <c r="J1118" s="14">
        <f t="shared" si="226"/>
        <v>2172.2907337308493</v>
      </c>
      <c r="K1118" s="14">
        <f t="shared" si="229"/>
        <v>2210.6531808047002</v>
      </c>
      <c r="L1118" s="14">
        <f>MOD(K1118-Settings!$B$32,Settings!$B$33)</f>
        <v>50.653180804700241</v>
      </c>
      <c r="M1118" s="14">
        <f>IF(L1118&lt;Settings!$B$30,IF(Settings!$B$30-L1118&gt;=I1118,K1118,K1118+(Settings!$B$30-L1118)+Settings!$B$31),K1118+(Settings!$B$33-L1118))</f>
        <v>2210.6531808047002</v>
      </c>
      <c r="N1118" s="14">
        <f t="shared" si="230"/>
        <v>2216.6731808047002</v>
      </c>
      <c r="O1118" s="14">
        <f t="shared" si="231"/>
        <v>23.19522592835574</v>
      </c>
      <c r="P1118" s="14">
        <f t="shared" si="232"/>
        <v>0</v>
      </c>
      <c r="Q1118" s="14">
        <f t="shared" si="233"/>
        <v>0</v>
      </c>
      <c r="R1118" s="14">
        <f t="shared" si="234"/>
        <v>0</v>
      </c>
      <c r="S1118" s="14">
        <f t="shared" si="235"/>
        <v>0</v>
      </c>
      <c r="T1118" t="str">
        <f>IF(MOD(C1118-Settings!$B$32,Settings!$B$33)&lt;Settings!$B$30,"Up","Down")</f>
        <v>Up</v>
      </c>
      <c r="U1118" s="15">
        <f>IF(OR(I1118&gt;Settings!$B$30,O1118&gt;Settings!$B$37),0,1)</f>
        <v>1</v>
      </c>
      <c r="V1118" s="15">
        <f>IF(AND(U1118=1,O1118&lt;=Settings!$B$36),1,0)</f>
        <v>1</v>
      </c>
    </row>
    <row r="1119" spans="1:22" x14ac:dyDescent="0.25">
      <c r="A1119">
        <v>10</v>
      </c>
      <c r="B1119">
        <v>34</v>
      </c>
      <c r="C1119" s="13">
        <f>Arrivals!F1119</f>
        <v>2224.674094785642</v>
      </c>
      <c r="D1119" s="13">
        <f>Arrivals!J1119</f>
        <v>0.42769786123409431</v>
      </c>
      <c r="E1119" s="14">
        <f t="shared" ref="E1119:E1150" si="236">G1118</f>
        <v>2210.6531808047002</v>
      </c>
      <c r="F1119" s="14">
        <f t="shared" si="227"/>
        <v>2224.674094785642</v>
      </c>
      <c r="G1119" s="14">
        <f t="shared" si="228"/>
        <v>2225.1017926468762</v>
      </c>
      <c r="H1119" s="13">
        <f>Arrivals!L1119</f>
        <v>75</v>
      </c>
      <c r="I1119" s="14">
        <f>H1119*8/Settings!$B$28+Settings!$B$29</f>
        <v>6.02</v>
      </c>
      <c r="J1119" s="14">
        <f t="shared" ref="J1119:J1150" si="237">N1118</f>
        <v>2216.6731808047002</v>
      </c>
      <c r="K1119" s="14">
        <f t="shared" si="229"/>
        <v>2225.1017926468762</v>
      </c>
      <c r="L1119" s="14">
        <f>MOD(K1119-Settings!$B$32,Settings!$B$33)</f>
        <v>65.10179264687622</v>
      </c>
      <c r="M1119" s="14">
        <f>IF(L1119&lt;Settings!$B$30,IF(Settings!$B$30-L1119&gt;=I1119,K1119,K1119+(Settings!$B$30-L1119)+Settings!$B$31),K1119+(Settings!$B$33-L1119))</f>
        <v>2225.1017926468762</v>
      </c>
      <c r="N1119" s="14">
        <f t="shared" si="230"/>
        <v>2231.1217926468762</v>
      </c>
      <c r="O1119" s="14">
        <f t="shared" si="231"/>
        <v>6.4476978612342464</v>
      </c>
      <c r="P1119" s="14">
        <f t="shared" si="232"/>
        <v>0</v>
      </c>
      <c r="Q1119" s="14">
        <f t="shared" si="233"/>
        <v>0</v>
      </c>
      <c r="R1119" s="14">
        <f t="shared" si="234"/>
        <v>0</v>
      </c>
      <c r="S1119" s="14">
        <f t="shared" si="235"/>
        <v>0</v>
      </c>
      <c r="T1119" t="str">
        <f>IF(MOD(C1119-Settings!$B$32,Settings!$B$33)&lt;Settings!$B$30,"Up","Down")</f>
        <v>Up</v>
      </c>
      <c r="U1119" s="15">
        <f>IF(OR(I1119&gt;Settings!$B$30,O1119&gt;Settings!$B$37),0,1)</f>
        <v>1</v>
      </c>
      <c r="V1119" s="15">
        <f>IF(AND(U1119=1,O1119&lt;=Settings!$B$36),1,0)</f>
        <v>1</v>
      </c>
    </row>
    <row r="1120" spans="1:22" x14ac:dyDescent="0.25">
      <c r="A1120">
        <v>10</v>
      </c>
      <c r="B1120">
        <v>35</v>
      </c>
      <c r="C1120" s="13">
        <f>Arrivals!F1120</f>
        <v>2241.95813879861</v>
      </c>
      <c r="D1120" s="13">
        <f>Arrivals!J1120</f>
        <v>7.7804168303015047</v>
      </c>
      <c r="E1120" s="14">
        <f t="shared" si="236"/>
        <v>2225.1017926468762</v>
      </c>
      <c r="F1120" s="14">
        <f t="shared" si="227"/>
        <v>2241.95813879861</v>
      </c>
      <c r="G1120" s="14">
        <f t="shared" si="228"/>
        <v>2249.7385556289114</v>
      </c>
      <c r="H1120" s="13">
        <f>Arrivals!L1120</f>
        <v>75</v>
      </c>
      <c r="I1120" s="14">
        <f>H1120*8/Settings!$B$28+Settings!$B$29</f>
        <v>6.02</v>
      </c>
      <c r="J1120" s="14">
        <f t="shared" si="237"/>
        <v>2231.1217926468762</v>
      </c>
      <c r="K1120" s="14">
        <f t="shared" si="229"/>
        <v>2249.7385556289114</v>
      </c>
      <c r="L1120" s="14">
        <f>MOD(K1120-Settings!$B$32,Settings!$B$33)</f>
        <v>89.738555628911399</v>
      </c>
      <c r="M1120" s="14">
        <f>IF(L1120&lt;Settings!$B$30,IF(Settings!$B$30-L1120&gt;=I1120,K1120,K1120+(Settings!$B$30-L1120)+Settings!$B$31),K1120+(Settings!$B$33-L1120))</f>
        <v>2249.7385556289114</v>
      </c>
      <c r="N1120" s="14">
        <f t="shared" si="230"/>
        <v>2255.7585556289114</v>
      </c>
      <c r="O1120" s="14">
        <f t="shared" si="231"/>
        <v>13.800416830301401</v>
      </c>
      <c r="P1120" s="14">
        <f t="shared" si="232"/>
        <v>0</v>
      </c>
      <c r="Q1120" s="14">
        <f t="shared" si="233"/>
        <v>0</v>
      </c>
      <c r="R1120" s="14">
        <f t="shared" si="234"/>
        <v>0</v>
      </c>
      <c r="S1120" s="14">
        <f t="shared" si="235"/>
        <v>0</v>
      </c>
      <c r="T1120" t="str">
        <f>IF(MOD(C1120-Settings!$B$32,Settings!$B$33)&lt;Settings!$B$30,"Up","Down")</f>
        <v>Up</v>
      </c>
      <c r="U1120" s="15">
        <f>IF(OR(I1120&gt;Settings!$B$30,O1120&gt;Settings!$B$37),0,1)</f>
        <v>1</v>
      </c>
      <c r="V1120" s="15">
        <f>IF(AND(U1120=1,O1120&lt;=Settings!$B$36),1,0)</f>
        <v>1</v>
      </c>
    </row>
    <row r="1121" spans="1:22" x14ac:dyDescent="0.25">
      <c r="A1121">
        <v>10</v>
      </c>
      <c r="B1121">
        <v>36</v>
      </c>
      <c r="C1121" s="13">
        <f>Arrivals!F1121</f>
        <v>2297.8754746392842</v>
      </c>
      <c r="D1121" s="13">
        <f>Arrivals!J1121</f>
        <v>12.473068287079444</v>
      </c>
      <c r="E1121" s="14">
        <f t="shared" si="236"/>
        <v>2249.7385556289114</v>
      </c>
      <c r="F1121" s="14">
        <f t="shared" si="227"/>
        <v>2297.8754746392842</v>
      </c>
      <c r="G1121" s="14">
        <f t="shared" si="228"/>
        <v>2310.3485429263637</v>
      </c>
      <c r="H1121" s="13">
        <f>Arrivals!L1121</f>
        <v>75</v>
      </c>
      <c r="I1121" s="14">
        <f>H1121*8/Settings!$B$28+Settings!$B$29</f>
        <v>6.02</v>
      </c>
      <c r="J1121" s="14">
        <f t="shared" si="237"/>
        <v>2255.7585556289114</v>
      </c>
      <c r="K1121" s="14">
        <f t="shared" si="229"/>
        <v>2310.3485429263637</v>
      </c>
      <c r="L1121" s="14">
        <f>MOD(K1121-Settings!$B$32,Settings!$B$33)</f>
        <v>150.34854292636373</v>
      </c>
      <c r="M1121" s="14">
        <f>IF(L1121&lt;Settings!$B$30,IF(Settings!$B$30-L1121&gt;=I1121,K1121,K1121+(Settings!$B$30-L1121)+Settings!$B$31),K1121+(Settings!$B$33-L1121))</f>
        <v>2310.3485429263637</v>
      </c>
      <c r="N1121" s="14">
        <f t="shared" si="230"/>
        <v>2316.3685429263637</v>
      </c>
      <c r="O1121" s="14">
        <f t="shared" si="231"/>
        <v>18.493068287079495</v>
      </c>
      <c r="P1121" s="14">
        <f t="shared" si="232"/>
        <v>0</v>
      </c>
      <c r="Q1121" s="14">
        <f t="shared" si="233"/>
        <v>0</v>
      </c>
      <c r="R1121" s="14">
        <f t="shared" si="234"/>
        <v>0</v>
      </c>
      <c r="S1121" s="14">
        <f t="shared" si="235"/>
        <v>0</v>
      </c>
      <c r="T1121" t="str">
        <f>IF(MOD(C1121-Settings!$B$32,Settings!$B$33)&lt;Settings!$B$30,"Up","Down")</f>
        <v>Up</v>
      </c>
      <c r="U1121" s="15">
        <f>IF(OR(I1121&gt;Settings!$B$30,O1121&gt;Settings!$B$37),0,1)</f>
        <v>1</v>
      </c>
      <c r="V1121" s="15">
        <f>IF(AND(U1121=1,O1121&lt;=Settings!$B$36),1,0)</f>
        <v>1</v>
      </c>
    </row>
    <row r="1122" spans="1:22" x14ac:dyDescent="0.25">
      <c r="A1122">
        <v>10</v>
      </c>
      <c r="B1122">
        <v>37</v>
      </c>
      <c r="C1122" s="13">
        <f>Arrivals!F1122</f>
        <v>2368.3792697044464</v>
      </c>
      <c r="D1122" s="13">
        <f>Arrivals!J1122</f>
        <v>0.67471674091626221</v>
      </c>
      <c r="E1122" s="14">
        <f t="shared" si="236"/>
        <v>2310.3485429263637</v>
      </c>
      <c r="F1122" s="14">
        <f t="shared" si="227"/>
        <v>2368.3792697044464</v>
      </c>
      <c r="G1122" s="14">
        <f t="shared" si="228"/>
        <v>2369.0539864453626</v>
      </c>
      <c r="H1122" s="13">
        <f>Arrivals!L1122</f>
        <v>75</v>
      </c>
      <c r="I1122" s="14">
        <f>H1122*8/Settings!$B$28+Settings!$B$29</f>
        <v>6.02</v>
      </c>
      <c r="J1122" s="14">
        <f t="shared" si="237"/>
        <v>2316.3685429263637</v>
      </c>
      <c r="K1122" s="14">
        <f t="shared" si="229"/>
        <v>2369.0539864453626</v>
      </c>
      <c r="L1122" s="14">
        <f>MOD(K1122-Settings!$B$32,Settings!$B$33)</f>
        <v>209.05398644536263</v>
      </c>
      <c r="M1122" s="14">
        <f>IF(L1122&lt;Settings!$B$30,IF(Settings!$B$30-L1122&gt;=I1122,K1122,K1122+(Settings!$B$30-L1122)+Settings!$B$31),K1122+(Settings!$B$33-L1122))</f>
        <v>2369.0539864453626</v>
      </c>
      <c r="N1122" s="14">
        <f t="shared" si="230"/>
        <v>2375.0739864453626</v>
      </c>
      <c r="O1122" s="14">
        <f t="shared" si="231"/>
        <v>6.6947167409161921</v>
      </c>
      <c r="P1122" s="14">
        <f t="shared" si="232"/>
        <v>0</v>
      </c>
      <c r="Q1122" s="14">
        <f t="shared" si="233"/>
        <v>0</v>
      </c>
      <c r="R1122" s="14">
        <f t="shared" si="234"/>
        <v>0</v>
      </c>
      <c r="S1122" s="14">
        <f t="shared" si="235"/>
        <v>0</v>
      </c>
      <c r="T1122" t="str">
        <f>IF(MOD(C1122-Settings!$B$32,Settings!$B$33)&lt;Settings!$B$30,"Up","Down")</f>
        <v>Up</v>
      </c>
      <c r="U1122" s="15">
        <f>IF(OR(I1122&gt;Settings!$B$30,O1122&gt;Settings!$B$37),0,1)</f>
        <v>1</v>
      </c>
      <c r="V1122" s="15">
        <f>IF(AND(U1122=1,O1122&lt;=Settings!$B$36),1,0)</f>
        <v>1</v>
      </c>
    </row>
    <row r="1123" spans="1:22" x14ac:dyDescent="0.25">
      <c r="A1123">
        <v>10</v>
      </c>
      <c r="B1123">
        <v>38</v>
      </c>
      <c r="C1123" s="13">
        <f>Arrivals!F1123</f>
        <v>2368.8425385233536</v>
      </c>
      <c r="D1123" s="13">
        <f>Arrivals!J1123</f>
        <v>30.479926727279796</v>
      </c>
      <c r="E1123" s="14">
        <f t="shared" si="236"/>
        <v>2369.0539864453626</v>
      </c>
      <c r="F1123" s="14">
        <f t="shared" si="227"/>
        <v>2369.0539864453626</v>
      </c>
      <c r="G1123" s="14">
        <f t="shared" si="228"/>
        <v>2399.5339131726423</v>
      </c>
      <c r="H1123" s="13">
        <f>Arrivals!L1123</f>
        <v>75</v>
      </c>
      <c r="I1123" s="14">
        <f>H1123*8/Settings!$B$28+Settings!$B$29</f>
        <v>6.02</v>
      </c>
      <c r="J1123" s="14">
        <f t="shared" si="237"/>
        <v>2375.0739864453626</v>
      </c>
      <c r="K1123" s="14">
        <f t="shared" si="229"/>
        <v>2399.5339131726423</v>
      </c>
      <c r="L1123" s="14">
        <f>MOD(K1123-Settings!$B$32,Settings!$B$33)</f>
        <v>239.53391317264231</v>
      </c>
      <c r="M1123" s="14">
        <f>IF(L1123&lt;Settings!$B$30,IF(Settings!$B$30-L1123&gt;=I1123,K1123,K1123+(Settings!$B$30-L1123)+Settings!$B$31),K1123+(Settings!$B$33-L1123))</f>
        <v>2399.5339131726423</v>
      </c>
      <c r="N1123" s="14">
        <f t="shared" si="230"/>
        <v>2405.5539131726423</v>
      </c>
      <c r="O1123" s="14">
        <f t="shared" si="231"/>
        <v>36.7113746492887</v>
      </c>
      <c r="P1123" s="14">
        <f t="shared" si="232"/>
        <v>0.21144792200902884</v>
      </c>
      <c r="Q1123" s="14">
        <f t="shared" si="233"/>
        <v>0</v>
      </c>
      <c r="R1123" s="14">
        <f t="shared" si="234"/>
        <v>0</v>
      </c>
      <c r="S1123" s="14">
        <f t="shared" si="235"/>
        <v>0.21144792200902884</v>
      </c>
      <c r="T1123" t="str">
        <f>IF(MOD(C1123-Settings!$B$32,Settings!$B$33)&lt;Settings!$B$30,"Up","Down")</f>
        <v>Up</v>
      </c>
      <c r="U1123" s="15">
        <f>IF(OR(I1123&gt;Settings!$B$30,O1123&gt;Settings!$B$37),0,1)</f>
        <v>1</v>
      </c>
      <c r="V1123" s="15">
        <f>IF(AND(U1123=1,O1123&lt;=Settings!$B$36),1,0)</f>
        <v>1</v>
      </c>
    </row>
    <row r="1124" spans="1:22" x14ac:dyDescent="0.25">
      <c r="A1124">
        <v>10</v>
      </c>
      <c r="B1124">
        <v>39</v>
      </c>
      <c r="C1124" s="13">
        <f>Arrivals!F1124</f>
        <v>2387.6939783206062</v>
      </c>
      <c r="D1124" s="13">
        <f>Arrivals!J1124</f>
        <v>7.9473441853842974</v>
      </c>
      <c r="E1124" s="14">
        <f t="shared" si="236"/>
        <v>2399.5339131726423</v>
      </c>
      <c r="F1124" s="14">
        <f t="shared" si="227"/>
        <v>2399.5339131726423</v>
      </c>
      <c r="G1124" s="14">
        <f t="shared" si="228"/>
        <v>2407.4812573580266</v>
      </c>
      <c r="H1124" s="13">
        <f>Arrivals!L1124</f>
        <v>75</v>
      </c>
      <c r="I1124" s="14">
        <f>H1124*8/Settings!$B$28+Settings!$B$29</f>
        <v>6.02</v>
      </c>
      <c r="J1124" s="14">
        <f t="shared" si="237"/>
        <v>2405.5539131726423</v>
      </c>
      <c r="K1124" s="14">
        <f t="shared" si="229"/>
        <v>2407.4812573580266</v>
      </c>
      <c r="L1124" s="14">
        <f>MOD(K1124-Settings!$B$32,Settings!$B$33)</f>
        <v>247.4812573580266</v>
      </c>
      <c r="M1124" s="14">
        <f>IF(L1124&lt;Settings!$B$30,IF(Settings!$B$30-L1124&gt;=I1124,K1124,K1124+(Settings!$B$30-L1124)+Settings!$B$31),K1124+(Settings!$B$33-L1124))</f>
        <v>2407.4812573580266</v>
      </c>
      <c r="N1124" s="14">
        <f t="shared" si="230"/>
        <v>2413.5012573580266</v>
      </c>
      <c r="O1124" s="14">
        <f t="shared" si="231"/>
        <v>25.807279037420358</v>
      </c>
      <c r="P1124" s="14">
        <f t="shared" si="232"/>
        <v>11.839934852036095</v>
      </c>
      <c r="Q1124" s="14">
        <f t="shared" si="233"/>
        <v>0</v>
      </c>
      <c r="R1124" s="14">
        <f t="shared" si="234"/>
        <v>0</v>
      </c>
      <c r="S1124" s="14">
        <f t="shared" si="235"/>
        <v>11.839934852036095</v>
      </c>
      <c r="T1124" t="str">
        <f>IF(MOD(C1124-Settings!$B$32,Settings!$B$33)&lt;Settings!$B$30,"Up","Down")</f>
        <v>Up</v>
      </c>
      <c r="U1124" s="15">
        <f>IF(OR(I1124&gt;Settings!$B$30,O1124&gt;Settings!$B$37),0,1)</f>
        <v>1</v>
      </c>
      <c r="V1124" s="15">
        <f>IF(AND(U1124=1,O1124&lt;=Settings!$B$36),1,0)</f>
        <v>1</v>
      </c>
    </row>
    <row r="1125" spans="1:22" x14ac:dyDescent="0.25">
      <c r="A1125">
        <v>10</v>
      </c>
      <c r="B1125">
        <v>40</v>
      </c>
      <c r="C1125" s="13">
        <f>Arrivals!F1125</f>
        <v>2430.1777669766248</v>
      </c>
      <c r="D1125" s="13">
        <f>Arrivals!J1125</f>
        <v>0.63271403916934821</v>
      </c>
      <c r="E1125" s="14">
        <f t="shared" si="236"/>
        <v>2407.4812573580266</v>
      </c>
      <c r="F1125" s="14">
        <f t="shared" si="227"/>
        <v>2430.1777669766248</v>
      </c>
      <c r="G1125" s="14">
        <f t="shared" si="228"/>
        <v>2430.8104810157943</v>
      </c>
      <c r="H1125" s="13">
        <f>Arrivals!L1125</f>
        <v>75</v>
      </c>
      <c r="I1125" s="14">
        <f>H1125*8/Settings!$B$28+Settings!$B$29</f>
        <v>6.02</v>
      </c>
      <c r="J1125" s="14">
        <f t="shared" si="237"/>
        <v>2413.5012573580266</v>
      </c>
      <c r="K1125" s="14">
        <f t="shared" si="229"/>
        <v>2430.8104810157943</v>
      </c>
      <c r="L1125" s="14">
        <f>MOD(K1125-Settings!$B$32,Settings!$B$33)</f>
        <v>270.81048101579427</v>
      </c>
      <c r="M1125" s="14">
        <f>IF(L1125&lt;Settings!$B$30,IF(Settings!$B$30-L1125&gt;=I1125,K1125,K1125+(Settings!$B$30-L1125)+Settings!$B$31),K1125+(Settings!$B$33-L1125))</f>
        <v>2430.8104810157943</v>
      </c>
      <c r="N1125" s="14">
        <f t="shared" si="230"/>
        <v>2436.8304810157942</v>
      </c>
      <c r="O1125" s="14">
        <f t="shared" si="231"/>
        <v>6.6527140391694957</v>
      </c>
      <c r="P1125" s="14">
        <f t="shared" si="232"/>
        <v>0</v>
      </c>
      <c r="Q1125" s="14">
        <f t="shared" si="233"/>
        <v>0</v>
      </c>
      <c r="R1125" s="14">
        <f t="shared" si="234"/>
        <v>0</v>
      </c>
      <c r="S1125" s="14">
        <f t="shared" si="235"/>
        <v>0</v>
      </c>
      <c r="T1125" t="str">
        <f>IF(MOD(C1125-Settings!$B$32,Settings!$B$33)&lt;Settings!$B$30,"Up","Down")</f>
        <v>Up</v>
      </c>
      <c r="U1125" s="15">
        <f>IF(OR(I1125&gt;Settings!$B$30,O1125&gt;Settings!$B$37),0,1)</f>
        <v>1</v>
      </c>
      <c r="V1125" s="15">
        <f>IF(AND(U1125=1,O1125&lt;=Settings!$B$36),1,0)</f>
        <v>1</v>
      </c>
    </row>
    <row r="1126" spans="1:22" x14ac:dyDescent="0.25">
      <c r="A1126">
        <v>10</v>
      </c>
      <c r="B1126">
        <v>41</v>
      </c>
      <c r="C1126" s="13">
        <f>Arrivals!F1126</f>
        <v>2578.866447038838</v>
      </c>
      <c r="D1126" s="13">
        <f>Arrivals!J1126</f>
        <v>2.8566392432190666</v>
      </c>
      <c r="E1126" s="14">
        <f t="shared" si="236"/>
        <v>2430.8104810157943</v>
      </c>
      <c r="F1126" s="14">
        <f t="shared" si="227"/>
        <v>2578.866447038838</v>
      </c>
      <c r="G1126" s="14">
        <f t="shared" si="228"/>
        <v>2581.723086282057</v>
      </c>
      <c r="H1126" s="13">
        <f>Arrivals!L1126</f>
        <v>75</v>
      </c>
      <c r="I1126" s="14">
        <f>H1126*8/Settings!$B$28+Settings!$B$29</f>
        <v>6.02</v>
      </c>
      <c r="J1126" s="14">
        <f t="shared" si="237"/>
        <v>2436.8304810157942</v>
      </c>
      <c r="K1126" s="14">
        <f t="shared" si="229"/>
        <v>2581.723086282057</v>
      </c>
      <c r="L1126" s="14">
        <f>MOD(K1126-Settings!$B$32,Settings!$B$33)</f>
        <v>421.72308628205701</v>
      </c>
      <c r="M1126" s="14">
        <f>IF(L1126&lt;Settings!$B$30,IF(Settings!$B$30-L1126&gt;=I1126,K1126,K1126+(Settings!$B$30-L1126)+Settings!$B$31),K1126+(Settings!$B$33-L1126))</f>
        <v>2581.723086282057</v>
      </c>
      <c r="N1126" s="14">
        <f t="shared" si="230"/>
        <v>2587.743086282057</v>
      </c>
      <c r="O1126" s="14">
        <f t="shared" si="231"/>
        <v>8.8766392432189605</v>
      </c>
      <c r="P1126" s="14">
        <f t="shared" si="232"/>
        <v>0</v>
      </c>
      <c r="Q1126" s="14">
        <f t="shared" si="233"/>
        <v>0</v>
      </c>
      <c r="R1126" s="14">
        <f t="shared" si="234"/>
        <v>0</v>
      </c>
      <c r="S1126" s="14">
        <f t="shared" si="235"/>
        <v>0</v>
      </c>
      <c r="T1126" t="str">
        <f>IF(MOD(C1126-Settings!$B$32,Settings!$B$33)&lt;Settings!$B$30,"Up","Down")</f>
        <v>Up</v>
      </c>
      <c r="U1126" s="15">
        <f>IF(OR(I1126&gt;Settings!$B$30,O1126&gt;Settings!$B$37),0,1)</f>
        <v>1</v>
      </c>
      <c r="V1126" s="15">
        <f>IF(AND(U1126=1,O1126&lt;=Settings!$B$36),1,0)</f>
        <v>1</v>
      </c>
    </row>
    <row r="1127" spans="1:22" x14ac:dyDescent="0.25">
      <c r="A1127">
        <v>10</v>
      </c>
      <c r="B1127">
        <v>42</v>
      </c>
      <c r="C1127" s="13">
        <f>Arrivals!F1127</f>
        <v>2725.9695317760752</v>
      </c>
      <c r="D1127" s="13">
        <f>Arrivals!J1127</f>
        <v>5.7954212394464371</v>
      </c>
      <c r="E1127" s="14">
        <f t="shared" si="236"/>
        <v>2581.723086282057</v>
      </c>
      <c r="F1127" s="14">
        <f t="shared" si="227"/>
        <v>2725.9695317760752</v>
      </c>
      <c r="G1127" s="14">
        <f t="shared" si="228"/>
        <v>2731.7649530155218</v>
      </c>
      <c r="H1127" s="13">
        <f>Arrivals!L1127</f>
        <v>75</v>
      </c>
      <c r="I1127" s="14">
        <f>H1127*8/Settings!$B$28+Settings!$B$29</f>
        <v>6.02</v>
      </c>
      <c r="J1127" s="14">
        <f t="shared" si="237"/>
        <v>2587.743086282057</v>
      </c>
      <c r="K1127" s="14">
        <f t="shared" si="229"/>
        <v>2731.7649530155218</v>
      </c>
      <c r="L1127" s="14">
        <f>MOD(K1127-Settings!$B$32,Settings!$B$33)</f>
        <v>571.76495301552177</v>
      </c>
      <c r="M1127" s="14">
        <f>IF(L1127&lt;Settings!$B$30,IF(Settings!$B$30-L1127&gt;=I1127,K1127,K1127+(Settings!$B$30-L1127)+Settings!$B$31),K1127+(Settings!$B$33-L1127))</f>
        <v>2731.7649530155218</v>
      </c>
      <c r="N1127" s="14">
        <f t="shared" si="230"/>
        <v>2737.7849530155218</v>
      </c>
      <c r="O1127" s="14">
        <f t="shared" si="231"/>
        <v>11.81542123944655</v>
      </c>
      <c r="P1127" s="14">
        <f t="shared" si="232"/>
        <v>0</v>
      </c>
      <c r="Q1127" s="14">
        <f t="shared" si="233"/>
        <v>0</v>
      </c>
      <c r="R1127" s="14">
        <f t="shared" si="234"/>
        <v>0</v>
      </c>
      <c r="S1127" s="14">
        <f t="shared" si="235"/>
        <v>0</v>
      </c>
      <c r="T1127" t="str">
        <f>IF(MOD(C1127-Settings!$B$32,Settings!$B$33)&lt;Settings!$B$30,"Up","Down")</f>
        <v>Up</v>
      </c>
      <c r="U1127" s="15">
        <f>IF(OR(I1127&gt;Settings!$B$30,O1127&gt;Settings!$B$37),0,1)</f>
        <v>1</v>
      </c>
      <c r="V1127" s="15">
        <f>IF(AND(U1127=1,O1127&lt;=Settings!$B$36),1,0)</f>
        <v>1</v>
      </c>
    </row>
    <row r="1128" spans="1:22" x14ac:dyDescent="0.25">
      <c r="A1128">
        <v>10</v>
      </c>
      <c r="B1128">
        <v>43</v>
      </c>
      <c r="C1128" s="13">
        <f>Arrivals!F1128</f>
        <v>2735.9572276196131</v>
      </c>
      <c r="D1128" s="13">
        <f>Arrivals!J1128</f>
        <v>17.143495642428682</v>
      </c>
      <c r="E1128" s="14">
        <f t="shared" si="236"/>
        <v>2731.7649530155218</v>
      </c>
      <c r="F1128" s="14">
        <f t="shared" si="227"/>
        <v>2735.9572276196131</v>
      </c>
      <c r="G1128" s="14">
        <f t="shared" si="228"/>
        <v>2753.1007232620418</v>
      </c>
      <c r="H1128" s="13">
        <f>Arrivals!L1128</f>
        <v>75</v>
      </c>
      <c r="I1128" s="14">
        <f>H1128*8/Settings!$B$28+Settings!$B$29</f>
        <v>6.02</v>
      </c>
      <c r="J1128" s="14">
        <f t="shared" si="237"/>
        <v>2737.7849530155218</v>
      </c>
      <c r="K1128" s="14">
        <f t="shared" si="229"/>
        <v>2753.1007232620418</v>
      </c>
      <c r="L1128" s="14">
        <f>MOD(K1128-Settings!$B$32,Settings!$B$33)</f>
        <v>593.10072326204181</v>
      </c>
      <c r="M1128" s="14">
        <f>IF(L1128&lt;Settings!$B$30,IF(Settings!$B$30-L1128&gt;=I1128,K1128,K1128+(Settings!$B$30-L1128)+Settings!$B$31),K1128+(Settings!$B$33-L1128))</f>
        <v>2753.1007232620418</v>
      </c>
      <c r="N1128" s="14">
        <f t="shared" si="230"/>
        <v>2759.1207232620418</v>
      </c>
      <c r="O1128" s="14">
        <f t="shared" si="231"/>
        <v>23.163495642428643</v>
      </c>
      <c r="P1128" s="14">
        <f t="shared" si="232"/>
        <v>0</v>
      </c>
      <c r="Q1128" s="14">
        <f t="shared" si="233"/>
        <v>0</v>
      </c>
      <c r="R1128" s="14">
        <f t="shared" si="234"/>
        <v>0</v>
      </c>
      <c r="S1128" s="14">
        <f t="shared" si="235"/>
        <v>0</v>
      </c>
      <c r="T1128" t="str">
        <f>IF(MOD(C1128-Settings!$B$32,Settings!$B$33)&lt;Settings!$B$30,"Up","Down")</f>
        <v>Up</v>
      </c>
      <c r="U1128" s="15">
        <f>IF(OR(I1128&gt;Settings!$B$30,O1128&gt;Settings!$B$37),0,1)</f>
        <v>1</v>
      </c>
      <c r="V1128" s="15">
        <f>IF(AND(U1128=1,O1128&lt;=Settings!$B$36),1,0)</f>
        <v>1</v>
      </c>
    </row>
    <row r="1129" spans="1:22" x14ac:dyDescent="0.25">
      <c r="A1129">
        <v>10</v>
      </c>
      <c r="B1129">
        <v>44</v>
      </c>
      <c r="C1129" s="13">
        <f>Arrivals!F1129</f>
        <v>2754.3379189950028</v>
      </c>
      <c r="D1129" s="13">
        <f>Arrivals!J1129</f>
        <v>6.1166747687667558</v>
      </c>
      <c r="E1129" s="14">
        <f t="shared" si="236"/>
        <v>2753.1007232620418</v>
      </c>
      <c r="F1129" s="14">
        <f t="shared" si="227"/>
        <v>2754.3379189950028</v>
      </c>
      <c r="G1129" s="14">
        <f t="shared" si="228"/>
        <v>2760.4545937637695</v>
      </c>
      <c r="H1129" s="13">
        <f>Arrivals!L1129</f>
        <v>75</v>
      </c>
      <c r="I1129" s="14">
        <f>H1129*8/Settings!$B$28+Settings!$B$29</f>
        <v>6.02</v>
      </c>
      <c r="J1129" s="14">
        <f t="shared" si="237"/>
        <v>2759.1207232620418</v>
      </c>
      <c r="K1129" s="14">
        <f t="shared" si="229"/>
        <v>2760.4545937637695</v>
      </c>
      <c r="L1129" s="14">
        <f>MOD(K1129-Settings!$B$32,Settings!$B$33)</f>
        <v>600.45459376376948</v>
      </c>
      <c r="M1129" s="14">
        <f>IF(L1129&lt;Settings!$B$30,IF(Settings!$B$30-L1129&gt;=I1129,K1129,K1129+(Settings!$B$30-L1129)+Settings!$B$31),K1129+(Settings!$B$33-L1129))</f>
        <v>2880</v>
      </c>
      <c r="N1129" s="14">
        <f t="shared" si="230"/>
        <v>2886.02</v>
      </c>
      <c r="O1129" s="14">
        <f t="shared" si="231"/>
        <v>131.68208100499714</v>
      </c>
      <c r="P1129" s="14">
        <f t="shared" si="232"/>
        <v>0</v>
      </c>
      <c r="Q1129" s="14">
        <f t="shared" si="233"/>
        <v>0</v>
      </c>
      <c r="R1129" s="14">
        <f t="shared" si="234"/>
        <v>119.54540623623052</v>
      </c>
      <c r="S1129" s="14">
        <f t="shared" si="235"/>
        <v>119.54540623623052</v>
      </c>
      <c r="T1129" t="str">
        <f>IF(MOD(C1129-Settings!$B$32,Settings!$B$33)&lt;Settings!$B$30,"Up","Down")</f>
        <v>Up</v>
      </c>
      <c r="U1129" s="15">
        <f>IF(OR(I1129&gt;Settings!$B$30,O1129&gt;Settings!$B$37),0,1)</f>
        <v>1</v>
      </c>
      <c r="V1129" s="15">
        <f>IF(AND(U1129=1,O1129&lt;=Settings!$B$36),1,0)</f>
        <v>0</v>
      </c>
    </row>
    <row r="1130" spans="1:22" x14ac:dyDescent="0.25">
      <c r="A1130">
        <v>10</v>
      </c>
      <c r="B1130">
        <v>45</v>
      </c>
      <c r="C1130" s="13">
        <f>Arrivals!F1130</f>
        <v>2856.3808465700449</v>
      </c>
      <c r="D1130" s="13">
        <f>Arrivals!J1130</f>
        <v>13.441216370028595</v>
      </c>
      <c r="E1130" s="14">
        <f t="shared" si="236"/>
        <v>2760.4545937637695</v>
      </c>
      <c r="F1130" s="14">
        <f t="shared" si="227"/>
        <v>2856.3808465700449</v>
      </c>
      <c r="G1130" s="14">
        <f t="shared" si="228"/>
        <v>2869.8220629400735</v>
      </c>
      <c r="H1130" s="13">
        <f>Arrivals!L1130</f>
        <v>75</v>
      </c>
      <c r="I1130" s="14">
        <f>H1130*8/Settings!$B$28+Settings!$B$29</f>
        <v>6.02</v>
      </c>
      <c r="J1130" s="14">
        <f t="shared" si="237"/>
        <v>2886.02</v>
      </c>
      <c r="K1130" s="14">
        <f t="shared" si="229"/>
        <v>2886.02</v>
      </c>
      <c r="L1130" s="14">
        <f>MOD(K1130-Settings!$B$32,Settings!$B$33)</f>
        <v>6.0199999999999818</v>
      </c>
      <c r="M1130" s="14">
        <f>IF(L1130&lt;Settings!$B$30,IF(Settings!$B$30-L1130&gt;=I1130,K1130,K1130+(Settings!$B$30-L1130)+Settings!$B$31),K1130+(Settings!$B$33-L1130))</f>
        <v>2886.02</v>
      </c>
      <c r="N1130" s="14">
        <f t="shared" si="230"/>
        <v>2892.04</v>
      </c>
      <c r="O1130" s="14">
        <f t="shared" si="231"/>
        <v>35.65915342995504</v>
      </c>
      <c r="P1130" s="14">
        <f t="shared" si="232"/>
        <v>0</v>
      </c>
      <c r="Q1130" s="14">
        <f t="shared" si="233"/>
        <v>16.197937059926517</v>
      </c>
      <c r="R1130" s="14">
        <f t="shared" si="234"/>
        <v>0</v>
      </c>
      <c r="S1130" s="14">
        <f t="shared" si="235"/>
        <v>16.197937059926517</v>
      </c>
      <c r="T1130" t="str">
        <f>IF(MOD(C1130-Settings!$B$32,Settings!$B$33)&lt;Settings!$B$30,"Up","Down")</f>
        <v>Down</v>
      </c>
      <c r="U1130" s="15">
        <f>IF(OR(I1130&gt;Settings!$B$30,O1130&gt;Settings!$B$37),0,1)</f>
        <v>1</v>
      </c>
      <c r="V1130" s="15">
        <f>IF(AND(U1130=1,O1130&lt;=Settings!$B$36),1,0)</f>
        <v>1</v>
      </c>
    </row>
    <row r="1131" spans="1:22" x14ac:dyDescent="0.25">
      <c r="A1131">
        <v>10</v>
      </c>
      <c r="B1131">
        <v>46</v>
      </c>
      <c r="C1131" s="13">
        <f>Arrivals!F1131</f>
        <v>2964.1072048639126</v>
      </c>
      <c r="D1131" s="13">
        <f>Arrivals!J1131</f>
        <v>17.70532963629956</v>
      </c>
      <c r="E1131" s="14">
        <f t="shared" si="236"/>
        <v>2869.8220629400735</v>
      </c>
      <c r="F1131" s="14">
        <f t="shared" si="227"/>
        <v>2964.1072048639126</v>
      </c>
      <c r="G1131" s="14">
        <f t="shared" si="228"/>
        <v>2981.8125345002122</v>
      </c>
      <c r="H1131" s="13">
        <f>Arrivals!L1131</f>
        <v>75</v>
      </c>
      <c r="I1131" s="14">
        <f>H1131*8/Settings!$B$28+Settings!$B$29</f>
        <v>6.02</v>
      </c>
      <c r="J1131" s="14">
        <f t="shared" si="237"/>
        <v>2892.04</v>
      </c>
      <c r="K1131" s="14">
        <f t="shared" si="229"/>
        <v>2981.8125345002122</v>
      </c>
      <c r="L1131" s="14">
        <f>MOD(K1131-Settings!$B$32,Settings!$B$33)</f>
        <v>101.81253450021222</v>
      </c>
      <c r="M1131" s="14">
        <f>IF(L1131&lt;Settings!$B$30,IF(Settings!$B$30-L1131&gt;=I1131,K1131,K1131+(Settings!$B$30-L1131)+Settings!$B$31),K1131+(Settings!$B$33-L1131))</f>
        <v>2981.8125345002122</v>
      </c>
      <c r="N1131" s="14">
        <f t="shared" si="230"/>
        <v>2987.8325345002122</v>
      </c>
      <c r="O1131" s="14">
        <f t="shared" si="231"/>
        <v>23.725329636299648</v>
      </c>
      <c r="P1131" s="14">
        <f t="shared" si="232"/>
        <v>0</v>
      </c>
      <c r="Q1131" s="14">
        <f t="shared" si="233"/>
        <v>0</v>
      </c>
      <c r="R1131" s="14">
        <f t="shared" si="234"/>
        <v>0</v>
      </c>
      <c r="S1131" s="14">
        <f t="shared" si="235"/>
        <v>0</v>
      </c>
      <c r="T1131" t="str">
        <f>IF(MOD(C1131-Settings!$B$32,Settings!$B$33)&lt;Settings!$B$30,"Up","Down")</f>
        <v>Up</v>
      </c>
      <c r="U1131" s="15">
        <f>IF(OR(I1131&gt;Settings!$B$30,O1131&gt;Settings!$B$37),0,1)</f>
        <v>1</v>
      </c>
      <c r="V1131" s="15">
        <f>IF(AND(U1131=1,O1131&lt;=Settings!$B$36),1,0)</f>
        <v>1</v>
      </c>
    </row>
    <row r="1132" spans="1:22" x14ac:dyDescent="0.25">
      <c r="A1132">
        <v>10</v>
      </c>
      <c r="B1132">
        <v>47</v>
      </c>
      <c r="C1132" s="13">
        <f>Arrivals!F1132</f>
        <v>2971.9290372605083</v>
      </c>
      <c r="D1132" s="13">
        <f>Arrivals!J1132</f>
        <v>11.715578601957354</v>
      </c>
      <c r="E1132" s="14">
        <f t="shared" si="236"/>
        <v>2981.8125345002122</v>
      </c>
      <c r="F1132" s="14">
        <f t="shared" si="227"/>
        <v>2981.8125345002122</v>
      </c>
      <c r="G1132" s="14">
        <f t="shared" si="228"/>
        <v>2993.5281131021698</v>
      </c>
      <c r="H1132" s="13">
        <f>Arrivals!L1132</f>
        <v>75</v>
      </c>
      <c r="I1132" s="14">
        <f>H1132*8/Settings!$B$28+Settings!$B$29</f>
        <v>6.02</v>
      </c>
      <c r="J1132" s="14">
        <f t="shared" si="237"/>
        <v>2987.8325345002122</v>
      </c>
      <c r="K1132" s="14">
        <f t="shared" si="229"/>
        <v>2993.5281131021698</v>
      </c>
      <c r="L1132" s="14">
        <f>MOD(K1132-Settings!$B$32,Settings!$B$33)</f>
        <v>113.52811310216975</v>
      </c>
      <c r="M1132" s="14">
        <f>IF(L1132&lt;Settings!$B$30,IF(Settings!$B$30-L1132&gt;=I1132,K1132,K1132+(Settings!$B$30-L1132)+Settings!$B$31),K1132+(Settings!$B$33-L1132))</f>
        <v>2993.5281131021698</v>
      </c>
      <c r="N1132" s="14">
        <f t="shared" si="230"/>
        <v>2999.5481131021697</v>
      </c>
      <c r="O1132" s="14">
        <f t="shared" si="231"/>
        <v>27.61907584166147</v>
      </c>
      <c r="P1132" s="14">
        <f t="shared" si="232"/>
        <v>9.8834972397039564</v>
      </c>
      <c r="Q1132" s="14">
        <f t="shared" si="233"/>
        <v>0</v>
      </c>
      <c r="R1132" s="14">
        <f t="shared" si="234"/>
        <v>0</v>
      </c>
      <c r="S1132" s="14">
        <f t="shared" si="235"/>
        <v>9.8834972397039564</v>
      </c>
      <c r="T1132" t="str">
        <f>IF(MOD(C1132-Settings!$B$32,Settings!$B$33)&lt;Settings!$B$30,"Up","Down")</f>
        <v>Up</v>
      </c>
      <c r="U1132" s="15">
        <f>IF(OR(I1132&gt;Settings!$B$30,O1132&gt;Settings!$B$37),0,1)</f>
        <v>1</v>
      </c>
      <c r="V1132" s="15">
        <f>IF(AND(U1132=1,O1132&lt;=Settings!$B$36),1,0)</f>
        <v>1</v>
      </c>
    </row>
    <row r="1133" spans="1:22" x14ac:dyDescent="0.25">
      <c r="A1133">
        <v>10</v>
      </c>
      <c r="B1133">
        <v>48</v>
      </c>
      <c r="C1133" s="13">
        <f>Arrivals!F1133</f>
        <v>2986.7761326996383</v>
      </c>
      <c r="D1133" s="13">
        <f>Arrivals!J1133</f>
        <v>16.76986065171522</v>
      </c>
      <c r="E1133" s="14">
        <f t="shared" si="236"/>
        <v>2993.5281131021698</v>
      </c>
      <c r="F1133" s="14">
        <f t="shared" si="227"/>
        <v>2993.5281131021698</v>
      </c>
      <c r="G1133" s="14">
        <f t="shared" si="228"/>
        <v>3010.2979737538849</v>
      </c>
      <c r="H1133" s="13">
        <f>Arrivals!L1133</f>
        <v>75</v>
      </c>
      <c r="I1133" s="14">
        <f>H1133*8/Settings!$B$28+Settings!$B$29</f>
        <v>6.02</v>
      </c>
      <c r="J1133" s="14">
        <f t="shared" si="237"/>
        <v>2999.5481131021697</v>
      </c>
      <c r="K1133" s="14">
        <f t="shared" si="229"/>
        <v>3010.2979737538849</v>
      </c>
      <c r="L1133" s="14">
        <f>MOD(K1133-Settings!$B$32,Settings!$B$33)</f>
        <v>130.29797375388489</v>
      </c>
      <c r="M1133" s="14">
        <f>IF(L1133&lt;Settings!$B$30,IF(Settings!$B$30-L1133&gt;=I1133,K1133,K1133+(Settings!$B$30-L1133)+Settings!$B$31),K1133+(Settings!$B$33-L1133))</f>
        <v>3010.2979737538849</v>
      </c>
      <c r="N1133" s="14">
        <f t="shared" si="230"/>
        <v>3016.3179737538849</v>
      </c>
      <c r="O1133" s="14">
        <f t="shared" si="231"/>
        <v>29.541841054246561</v>
      </c>
      <c r="P1133" s="14">
        <f t="shared" si="232"/>
        <v>6.7519804025314443</v>
      </c>
      <c r="Q1133" s="14">
        <f t="shared" si="233"/>
        <v>0</v>
      </c>
      <c r="R1133" s="14">
        <f t="shared" si="234"/>
        <v>0</v>
      </c>
      <c r="S1133" s="14">
        <f t="shared" si="235"/>
        <v>6.7519804025314443</v>
      </c>
      <c r="T1133" t="str">
        <f>IF(MOD(C1133-Settings!$B$32,Settings!$B$33)&lt;Settings!$B$30,"Up","Down")</f>
        <v>Up</v>
      </c>
      <c r="U1133" s="15">
        <f>IF(OR(I1133&gt;Settings!$B$30,O1133&gt;Settings!$B$37),0,1)</f>
        <v>1</v>
      </c>
      <c r="V1133" s="15">
        <f>IF(AND(U1133=1,O1133&lt;=Settings!$B$36),1,0)</f>
        <v>1</v>
      </c>
    </row>
    <row r="1134" spans="1:22" x14ac:dyDescent="0.25">
      <c r="A1134">
        <v>10</v>
      </c>
      <c r="B1134">
        <v>49</v>
      </c>
      <c r="C1134" s="13">
        <f>Arrivals!F1134</f>
        <v>3007.8170791619273</v>
      </c>
      <c r="D1134" s="13">
        <f>Arrivals!J1134</f>
        <v>0.26974224485801085</v>
      </c>
      <c r="E1134" s="14">
        <f t="shared" si="236"/>
        <v>3010.2979737538849</v>
      </c>
      <c r="F1134" s="14">
        <f t="shared" si="227"/>
        <v>3010.2979737538849</v>
      </c>
      <c r="G1134" s="14">
        <f t="shared" si="228"/>
        <v>3010.5677159987431</v>
      </c>
      <c r="H1134" s="13">
        <f>Arrivals!L1134</f>
        <v>75</v>
      </c>
      <c r="I1134" s="14">
        <f>H1134*8/Settings!$B$28+Settings!$B$29</f>
        <v>6.02</v>
      </c>
      <c r="J1134" s="14">
        <f t="shared" si="237"/>
        <v>3016.3179737538849</v>
      </c>
      <c r="K1134" s="14">
        <f t="shared" si="229"/>
        <v>3016.3179737538849</v>
      </c>
      <c r="L1134" s="14">
        <f>MOD(K1134-Settings!$B$32,Settings!$B$33)</f>
        <v>136.31797375388487</v>
      </c>
      <c r="M1134" s="14">
        <f>IF(L1134&lt;Settings!$B$30,IF(Settings!$B$30-L1134&gt;=I1134,K1134,K1134+(Settings!$B$30-L1134)+Settings!$B$31),K1134+(Settings!$B$33-L1134))</f>
        <v>3016.3179737538849</v>
      </c>
      <c r="N1134" s="14">
        <f t="shared" si="230"/>
        <v>3022.3379737538849</v>
      </c>
      <c r="O1134" s="14">
        <f t="shared" si="231"/>
        <v>14.520894591957585</v>
      </c>
      <c r="P1134" s="14">
        <f t="shared" si="232"/>
        <v>2.4808945919576217</v>
      </c>
      <c r="Q1134" s="14">
        <f t="shared" si="233"/>
        <v>5.7502577551417744</v>
      </c>
      <c r="R1134" s="14">
        <f t="shared" si="234"/>
        <v>0</v>
      </c>
      <c r="S1134" s="14">
        <f t="shared" si="235"/>
        <v>8.2311523470993961</v>
      </c>
      <c r="T1134" t="str">
        <f>IF(MOD(C1134-Settings!$B$32,Settings!$B$33)&lt;Settings!$B$30,"Up","Down")</f>
        <v>Up</v>
      </c>
      <c r="U1134" s="15">
        <f>IF(OR(I1134&gt;Settings!$B$30,O1134&gt;Settings!$B$37),0,1)</f>
        <v>1</v>
      </c>
      <c r="V1134" s="15">
        <f>IF(AND(U1134=1,O1134&lt;=Settings!$B$36),1,0)</f>
        <v>1</v>
      </c>
    </row>
    <row r="1135" spans="1:22" x14ac:dyDescent="0.25">
      <c r="A1135">
        <v>10</v>
      </c>
      <c r="B1135">
        <v>50</v>
      </c>
      <c r="C1135" s="13">
        <f>Arrivals!F1135</f>
        <v>3037.1942755235723</v>
      </c>
      <c r="D1135" s="13">
        <f>Arrivals!J1135</f>
        <v>10.466629224705965</v>
      </c>
      <c r="E1135" s="14">
        <f t="shared" si="236"/>
        <v>3010.5677159987431</v>
      </c>
      <c r="F1135" s="14">
        <f t="shared" si="227"/>
        <v>3037.1942755235723</v>
      </c>
      <c r="G1135" s="14">
        <f t="shared" si="228"/>
        <v>3047.6609047482784</v>
      </c>
      <c r="H1135" s="13">
        <f>Arrivals!L1135</f>
        <v>75</v>
      </c>
      <c r="I1135" s="14">
        <f>H1135*8/Settings!$B$28+Settings!$B$29</f>
        <v>6.02</v>
      </c>
      <c r="J1135" s="14">
        <f t="shared" si="237"/>
        <v>3022.3379737538849</v>
      </c>
      <c r="K1135" s="14">
        <f t="shared" si="229"/>
        <v>3047.6609047482784</v>
      </c>
      <c r="L1135" s="14">
        <f>MOD(K1135-Settings!$B$32,Settings!$B$33)</f>
        <v>167.66090474827843</v>
      </c>
      <c r="M1135" s="14">
        <f>IF(L1135&lt;Settings!$B$30,IF(Settings!$B$30-L1135&gt;=I1135,K1135,K1135+(Settings!$B$30-L1135)+Settings!$B$31),K1135+(Settings!$B$33-L1135))</f>
        <v>3047.6609047482784</v>
      </c>
      <c r="N1135" s="14">
        <f t="shared" si="230"/>
        <v>3053.6809047482784</v>
      </c>
      <c r="O1135" s="14">
        <f t="shared" si="231"/>
        <v>16.486629224706121</v>
      </c>
      <c r="P1135" s="14">
        <f t="shared" si="232"/>
        <v>0</v>
      </c>
      <c r="Q1135" s="14">
        <f t="shared" si="233"/>
        <v>0</v>
      </c>
      <c r="R1135" s="14">
        <f t="shared" si="234"/>
        <v>0</v>
      </c>
      <c r="S1135" s="14">
        <f t="shared" si="235"/>
        <v>0</v>
      </c>
      <c r="T1135" t="str">
        <f>IF(MOD(C1135-Settings!$B$32,Settings!$B$33)&lt;Settings!$B$30,"Up","Down")</f>
        <v>Up</v>
      </c>
      <c r="U1135" s="15">
        <f>IF(OR(I1135&gt;Settings!$B$30,O1135&gt;Settings!$B$37),0,1)</f>
        <v>1</v>
      </c>
      <c r="V1135" s="15">
        <f>IF(AND(U1135=1,O1135&lt;=Settings!$B$36),1,0)</f>
        <v>1</v>
      </c>
    </row>
    <row r="1136" spans="1:22" x14ac:dyDescent="0.25">
      <c r="A1136">
        <v>10</v>
      </c>
      <c r="B1136">
        <v>51</v>
      </c>
      <c r="C1136" s="13">
        <f>Arrivals!F1136</f>
        <v>3104.4804262756466</v>
      </c>
      <c r="D1136" s="13">
        <f>Arrivals!J1136</f>
        <v>4.0996158656081603</v>
      </c>
      <c r="E1136" s="14">
        <f t="shared" si="236"/>
        <v>3047.6609047482784</v>
      </c>
      <c r="F1136" s="14">
        <f t="shared" si="227"/>
        <v>3104.4804262756466</v>
      </c>
      <c r="G1136" s="14">
        <f t="shared" si="228"/>
        <v>3108.5800421412546</v>
      </c>
      <c r="H1136" s="13">
        <f>Arrivals!L1136</f>
        <v>75</v>
      </c>
      <c r="I1136" s="14">
        <f>H1136*8/Settings!$B$28+Settings!$B$29</f>
        <v>6.02</v>
      </c>
      <c r="J1136" s="14">
        <f t="shared" si="237"/>
        <v>3053.6809047482784</v>
      </c>
      <c r="K1136" s="14">
        <f t="shared" si="229"/>
        <v>3108.5800421412546</v>
      </c>
      <c r="L1136" s="14">
        <f>MOD(K1136-Settings!$B$32,Settings!$B$33)</f>
        <v>228.58004214125458</v>
      </c>
      <c r="M1136" s="14">
        <f>IF(L1136&lt;Settings!$B$30,IF(Settings!$B$30-L1136&gt;=I1136,K1136,K1136+(Settings!$B$30-L1136)+Settings!$B$31),K1136+(Settings!$B$33-L1136))</f>
        <v>3108.5800421412546</v>
      </c>
      <c r="N1136" s="14">
        <f t="shared" si="230"/>
        <v>3114.6000421412546</v>
      </c>
      <c r="O1136" s="14">
        <f t="shared" si="231"/>
        <v>10.119615865608012</v>
      </c>
      <c r="P1136" s="14">
        <f t="shared" si="232"/>
        <v>0</v>
      </c>
      <c r="Q1136" s="14">
        <f t="shared" si="233"/>
        <v>0</v>
      </c>
      <c r="R1136" s="14">
        <f t="shared" si="234"/>
        <v>0</v>
      </c>
      <c r="S1136" s="14">
        <f t="shared" si="235"/>
        <v>0</v>
      </c>
      <c r="T1136" t="str">
        <f>IF(MOD(C1136-Settings!$B$32,Settings!$B$33)&lt;Settings!$B$30,"Up","Down")</f>
        <v>Up</v>
      </c>
      <c r="U1136" s="15">
        <f>IF(OR(I1136&gt;Settings!$B$30,O1136&gt;Settings!$B$37),0,1)</f>
        <v>1</v>
      </c>
      <c r="V1136" s="15">
        <f>IF(AND(U1136=1,O1136&lt;=Settings!$B$36),1,0)</f>
        <v>1</v>
      </c>
    </row>
    <row r="1137" spans="1:22" x14ac:dyDescent="0.25">
      <c r="A1137">
        <v>10</v>
      </c>
      <c r="B1137">
        <v>52</v>
      </c>
      <c r="C1137" s="13">
        <f>Arrivals!F1137</f>
        <v>3109.725832050231</v>
      </c>
      <c r="D1137" s="13">
        <f>Arrivals!J1137</f>
        <v>20.258081400979719</v>
      </c>
      <c r="E1137" s="14">
        <f t="shared" si="236"/>
        <v>3108.5800421412546</v>
      </c>
      <c r="F1137" s="14">
        <f t="shared" si="227"/>
        <v>3109.725832050231</v>
      </c>
      <c r="G1137" s="14">
        <f t="shared" si="228"/>
        <v>3129.9839134512108</v>
      </c>
      <c r="H1137" s="13">
        <f>Arrivals!L1137</f>
        <v>75</v>
      </c>
      <c r="I1137" s="14">
        <f>H1137*8/Settings!$B$28+Settings!$B$29</f>
        <v>6.02</v>
      </c>
      <c r="J1137" s="14">
        <f t="shared" si="237"/>
        <v>3114.6000421412546</v>
      </c>
      <c r="K1137" s="14">
        <f t="shared" si="229"/>
        <v>3129.9839134512108</v>
      </c>
      <c r="L1137" s="14">
        <f>MOD(K1137-Settings!$B$32,Settings!$B$33)</f>
        <v>249.98391345121081</v>
      </c>
      <c r="M1137" s="14">
        <f>IF(L1137&lt;Settings!$B$30,IF(Settings!$B$30-L1137&gt;=I1137,K1137,K1137+(Settings!$B$30-L1137)+Settings!$B$31),K1137+(Settings!$B$33-L1137))</f>
        <v>3129.9839134512108</v>
      </c>
      <c r="N1137" s="14">
        <f t="shared" si="230"/>
        <v>3136.0039134512108</v>
      </c>
      <c r="O1137" s="14">
        <f t="shared" si="231"/>
        <v>26.278081400979772</v>
      </c>
      <c r="P1137" s="14">
        <f t="shared" si="232"/>
        <v>0</v>
      </c>
      <c r="Q1137" s="14">
        <f t="shared" si="233"/>
        <v>0</v>
      </c>
      <c r="R1137" s="14">
        <f t="shared" si="234"/>
        <v>0</v>
      </c>
      <c r="S1137" s="14">
        <f t="shared" si="235"/>
        <v>0</v>
      </c>
      <c r="T1137" t="str">
        <f>IF(MOD(C1137-Settings!$B$32,Settings!$B$33)&lt;Settings!$B$30,"Up","Down")</f>
        <v>Up</v>
      </c>
      <c r="U1137" s="15">
        <f>IF(OR(I1137&gt;Settings!$B$30,O1137&gt;Settings!$B$37),0,1)</f>
        <v>1</v>
      </c>
      <c r="V1137" s="15">
        <f>IF(AND(U1137=1,O1137&lt;=Settings!$B$36),1,0)</f>
        <v>1</v>
      </c>
    </row>
    <row r="1138" spans="1:22" x14ac:dyDescent="0.25">
      <c r="A1138">
        <v>10</v>
      </c>
      <c r="B1138">
        <v>53</v>
      </c>
      <c r="C1138" s="13">
        <f>Arrivals!F1138</f>
        <v>3269.5214390180809</v>
      </c>
      <c r="D1138" s="13">
        <f>Arrivals!J1138</f>
        <v>1.4071911654847726</v>
      </c>
      <c r="E1138" s="14">
        <f t="shared" si="236"/>
        <v>3129.9839134512108</v>
      </c>
      <c r="F1138" s="14">
        <f t="shared" si="227"/>
        <v>3269.5214390180809</v>
      </c>
      <c r="G1138" s="14">
        <f t="shared" si="228"/>
        <v>3270.9286301835655</v>
      </c>
      <c r="H1138" s="13">
        <f>Arrivals!L1138</f>
        <v>75</v>
      </c>
      <c r="I1138" s="14">
        <f>H1138*8/Settings!$B$28+Settings!$B$29</f>
        <v>6.02</v>
      </c>
      <c r="J1138" s="14">
        <f t="shared" si="237"/>
        <v>3136.0039134512108</v>
      </c>
      <c r="K1138" s="14">
        <f t="shared" si="229"/>
        <v>3270.9286301835655</v>
      </c>
      <c r="L1138" s="14">
        <f>MOD(K1138-Settings!$B$32,Settings!$B$33)</f>
        <v>390.92863018356547</v>
      </c>
      <c r="M1138" s="14">
        <f>IF(L1138&lt;Settings!$B$30,IF(Settings!$B$30-L1138&gt;=I1138,K1138,K1138+(Settings!$B$30-L1138)+Settings!$B$31),K1138+(Settings!$B$33-L1138))</f>
        <v>3270.9286301835655</v>
      </c>
      <c r="N1138" s="14">
        <f t="shared" si="230"/>
        <v>3276.9486301835655</v>
      </c>
      <c r="O1138" s="14">
        <f t="shared" si="231"/>
        <v>7.4271911654846008</v>
      </c>
      <c r="P1138" s="14">
        <f t="shared" si="232"/>
        <v>0</v>
      </c>
      <c r="Q1138" s="14">
        <f t="shared" si="233"/>
        <v>0</v>
      </c>
      <c r="R1138" s="14">
        <f t="shared" si="234"/>
        <v>0</v>
      </c>
      <c r="S1138" s="14">
        <f t="shared" si="235"/>
        <v>0</v>
      </c>
      <c r="T1138" t="str">
        <f>IF(MOD(C1138-Settings!$B$32,Settings!$B$33)&lt;Settings!$B$30,"Up","Down")</f>
        <v>Up</v>
      </c>
      <c r="U1138" s="15">
        <f>IF(OR(I1138&gt;Settings!$B$30,O1138&gt;Settings!$B$37),0,1)</f>
        <v>1</v>
      </c>
      <c r="V1138" s="15">
        <f>IF(AND(U1138=1,O1138&lt;=Settings!$B$36),1,0)</f>
        <v>1</v>
      </c>
    </row>
    <row r="1139" spans="1:22" x14ac:dyDescent="0.25">
      <c r="A1139">
        <v>10</v>
      </c>
      <c r="B1139">
        <v>54</v>
      </c>
      <c r="C1139" s="13">
        <f>Arrivals!F1139</f>
        <v>3283.4111452703646</v>
      </c>
      <c r="D1139" s="13">
        <f>Arrivals!J1139</f>
        <v>15.152995515224081</v>
      </c>
      <c r="E1139" s="14">
        <f t="shared" si="236"/>
        <v>3270.9286301835655</v>
      </c>
      <c r="F1139" s="14">
        <f t="shared" si="227"/>
        <v>3283.4111452703646</v>
      </c>
      <c r="G1139" s="14">
        <f t="shared" si="228"/>
        <v>3298.5641407855887</v>
      </c>
      <c r="H1139" s="13">
        <f>Arrivals!L1139</f>
        <v>75</v>
      </c>
      <c r="I1139" s="14">
        <f>H1139*8/Settings!$B$28+Settings!$B$29</f>
        <v>6.02</v>
      </c>
      <c r="J1139" s="14">
        <f t="shared" si="237"/>
        <v>3276.9486301835655</v>
      </c>
      <c r="K1139" s="14">
        <f t="shared" si="229"/>
        <v>3298.5641407855887</v>
      </c>
      <c r="L1139" s="14">
        <f>MOD(K1139-Settings!$B$32,Settings!$B$33)</f>
        <v>418.56414078558873</v>
      </c>
      <c r="M1139" s="14">
        <f>IF(L1139&lt;Settings!$B$30,IF(Settings!$B$30-L1139&gt;=I1139,K1139,K1139+(Settings!$B$30-L1139)+Settings!$B$31),K1139+(Settings!$B$33-L1139))</f>
        <v>3298.5641407855887</v>
      </c>
      <c r="N1139" s="14">
        <f t="shared" si="230"/>
        <v>3304.5841407855887</v>
      </c>
      <c r="O1139" s="14">
        <f t="shared" si="231"/>
        <v>21.172995515224102</v>
      </c>
      <c r="P1139" s="14">
        <f t="shared" si="232"/>
        <v>0</v>
      </c>
      <c r="Q1139" s="14">
        <f t="shared" si="233"/>
        <v>0</v>
      </c>
      <c r="R1139" s="14">
        <f t="shared" si="234"/>
        <v>0</v>
      </c>
      <c r="S1139" s="14">
        <f t="shared" si="235"/>
        <v>0</v>
      </c>
      <c r="T1139" t="str">
        <f>IF(MOD(C1139-Settings!$B$32,Settings!$B$33)&lt;Settings!$B$30,"Up","Down")</f>
        <v>Up</v>
      </c>
      <c r="U1139" s="15">
        <f>IF(OR(I1139&gt;Settings!$B$30,O1139&gt;Settings!$B$37),0,1)</f>
        <v>1</v>
      </c>
      <c r="V1139" s="15">
        <f>IF(AND(U1139=1,O1139&lt;=Settings!$B$36),1,0)</f>
        <v>1</v>
      </c>
    </row>
    <row r="1140" spans="1:22" x14ac:dyDescent="0.25">
      <c r="A1140">
        <v>10</v>
      </c>
      <c r="B1140">
        <v>55</v>
      </c>
      <c r="C1140" s="13">
        <f>Arrivals!F1140</f>
        <v>3298.6302027351949</v>
      </c>
      <c r="D1140" s="13">
        <f>Arrivals!J1140</f>
        <v>15.158986800038607</v>
      </c>
      <c r="E1140" s="14">
        <f t="shared" si="236"/>
        <v>3298.5641407855887</v>
      </c>
      <c r="F1140" s="14">
        <f t="shared" si="227"/>
        <v>3298.6302027351949</v>
      </c>
      <c r="G1140" s="14">
        <f t="shared" si="228"/>
        <v>3313.7891895352336</v>
      </c>
      <c r="H1140" s="13">
        <f>Arrivals!L1140</f>
        <v>75</v>
      </c>
      <c r="I1140" s="14">
        <f>H1140*8/Settings!$B$28+Settings!$B$29</f>
        <v>6.02</v>
      </c>
      <c r="J1140" s="14">
        <f t="shared" si="237"/>
        <v>3304.5841407855887</v>
      </c>
      <c r="K1140" s="14">
        <f t="shared" si="229"/>
        <v>3313.7891895352336</v>
      </c>
      <c r="L1140" s="14">
        <f>MOD(K1140-Settings!$B$32,Settings!$B$33)</f>
        <v>433.78918953523362</v>
      </c>
      <c r="M1140" s="14">
        <f>IF(L1140&lt;Settings!$B$30,IF(Settings!$B$30-L1140&gt;=I1140,K1140,K1140+(Settings!$B$30-L1140)+Settings!$B$31),K1140+(Settings!$B$33-L1140))</f>
        <v>3313.7891895352336</v>
      </c>
      <c r="N1140" s="14">
        <f t="shared" si="230"/>
        <v>3319.8091895352336</v>
      </c>
      <c r="O1140" s="14">
        <f t="shared" si="231"/>
        <v>21.178986800038729</v>
      </c>
      <c r="P1140" s="14">
        <f t="shared" si="232"/>
        <v>0</v>
      </c>
      <c r="Q1140" s="14">
        <f t="shared" si="233"/>
        <v>0</v>
      </c>
      <c r="R1140" s="14">
        <f t="shared" si="234"/>
        <v>0</v>
      </c>
      <c r="S1140" s="14">
        <f t="shared" si="235"/>
        <v>0</v>
      </c>
      <c r="T1140" t="str">
        <f>IF(MOD(C1140-Settings!$B$32,Settings!$B$33)&lt;Settings!$B$30,"Up","Down")</f>
        <v>Up</v>
      </c>
      <c r="U1140" s="15">
        <f>IF(OR(I1140&gt;Settings!$B$30,O1140&gt;Settings!$B$37),0,1)</f>
        <v>1</v>
      </c>
      <c r="V1140" s="15">
        <f>IF(AND(U1140=1,O1140&lt;=Settings!$B$36),1,0)</f>
        <v>1</v>
      </c>
    </row>
    <row r="1141" spans="1:22" x14ac:dyDescent="0.25">
      <c r="A1141">
        <v>10</v>
      </c>
      <c r="B1141">
        <v>56</v>
      </c>
      <c r="C1141" s="13">
        <f>Arrivals!F1141</f>
        <v>3328.941367694666</v>
      </c>
      <c r="D1141" s="13">
        <f>Arrivals!J1141</f>
        <v>1.1365037291685547</v>
      </c>
      <c r="E1141" s="14">
        <f t="shared" si="236"/>
        <v>3313.7891895352336</v>
      </c>
      <c r="F1141" s="14">
        <f t="shared" si="227"/>
        <v>3328.941367694666</v>
      </c>
      <c r="G1141" s="14">
        <f t="shared" si="228"/>
        <v>3330.0778714238345</v>
      </c>
      <c r="H1141" s="13">
        <f>Arrivals!L1141</f>
        <v>75</v>
      </c>
      <c r="I1141" s="14">
        <f>H1141*8/Settings!$B$28+Settings!$B$29</f>
        <v>6.02</v>
      </c>
      <c r="J1141" s="14">
        <f t="shared" si="237"/>
        <v>3319.8091895352336</v>
      </c>
      <c r="K1141" s="14">
        <f t="shared" si="229"/>
        <v>3330.0778714238345</v>
      </c>
      <c r="L1141" s="14">
        <f>MOD(K1141-Settings!$B$32,Settings!$B$33)</f>
        <v>450.07787142383449</v>
      </c>
      <c r="M1141" s="14">
        <f>IF(L1141&lt;Settings!$B$30,IF(Settings!$B$30-L1141&gt;=I1141,K1141,K1141+(Settings!$B$30-L1141)+Settings!$B$31),K1141+(Settings!$B$33-L1141))</f>
        <v>3330.0778714238345</v>
      </c>
      <c r="N1141" s="14">
        <f t="shared" si="230"/>
        <v>3336.0978714238345</v>
      </c>
      <c r="O1141" s="14">
        <f t="shared" si="231"/>
        <v>7.1565037291684348</v>
      </c>
      <c r="P1141" s="14">
        <f t="shared" si="232"/>
        <v>0</v>
      </c>
      <c r="Q1141" s="14">
        <f t="shared" si="233"/>
        <v>0</v>
      </c>
      <c r="R1141" s="14">
        <f t="shared" si="234"/>
        <v>0</v>
      </c>
      <c r="S1141" s="14">
        <f t="shared" si="235"/>
        <v>0</v>
      </c>
      <c r="T1141" t="str">
        <f>IF(MOD(C1141-Settings!$B$32,Settings!$B$33)&lt;Settings!$B$30,"Up","Down")</f>
        <v>Up</v>
      </c>
      <c r="U1141" s="15">
        <f>IF(OR(I1141&gt;Settings!$B$30,O1141&gt;Settings!$B$37),0,1)</f>
        <v>1</v>
      </c>
      <c r="V1141" s="15">
        <f>IF(AND(U1141=1,O1141&lt;=Settings!$B$36),1,0)</f>
        <v>1</v>
      </c>
    </row>
    <row r="1142" spans="1:22" x14ac:dyDescent="0.25">
      <c r="A1142">
        <v>10</v>
      </c>
      <c r="B1142">
        <v>57</v>
      </c>
      <c r="C1142" s="13">
        <f>Arrivals!F1142</f>
        <v>3416.8815190532282</v>
      </c>
      <c r="D1142" s="13">
        <f>Arrivals!J1142</f>
        <v>15.080353673655393</v>
      </c>
      <c r="E1142" s="14">
        <f t="shared" si="236"/>
        <v>3330.0778714238345</v>
      </c>
      <c r="F1142" s="14">
        <f t="shared" si="227"/>
        <v>3416.8815190532282</v>
      </c>
      <c r="G1142" s="14">
        <f t="shared" si="228"/>
        <v>3431.9618727268835</v>
      </c>
      <c r="H1142" s="13">
        <f>Arrivals!L1142</f>
        <v>75</v>
      </c>
      <c r="I1142" s="14">
        <f>H1142*8/Settings!$B$28+Settings!$B$29</f>
        <v>6.02</v>
      </c>
      <c r="J1142" s="14">
        <f t="shared" si="237"/>
        <v>3336.0978714238345</v>
      </c>
      <c r="K1142" s="14">
        <f t="shared" si="229"/>
        <v>3431.9618727268835</v>
      </c>
      <c r="L1142" s="14">
        <f>MOD(K1142-Settings!$B$32,Settings!$B$33)</f>
        <v>551.96187272688348</v>
      </c>
      <c r="M1142" s="14">
        <f>IF(L1142&lt;Settings!$B$30,IF(Settings!$B$30-L1142&gt;=I1142,K1142,K1142+(Settings!$B$30-L1142)+Settings!$B$31),K1142+(Settings!$B$33-L1142))</f>
        <v>3431.9618727268835</v>
      </c>
      <c r="N1142" s="14">
        <f t="shared" si="230"/>
        <v>3437.9818727268835</v>
      </c>
      <c r="O1142" s="14">
        <f t="shared" si="231"/>
        <v>21.100353673655263</v>
      </c>
      <c r="P1142" s="14">
        <f t="shared" si="232"/>
        <v>0</v>
      </c>
      <c r="Q1142" s="14">
        <f t="shared" si="233"/>
        <v>0</v>
      </c>
      <c r="R1142" s="14">
        <f t="shared" si="234"/>
        <v>0</v>
      </c>
      <c r="S1142" s="14">
        <f t="shared" si="235"/>
        <v>0</v>
      </c>
      <c r="T1142" t="str">
        <f>IF(MOD(C1142-Settings!$B$32,Settings!$B$33)&lt;Settings!$B$30,"Up","Down")</f>
        <v>Up</v>
      </c>
      <c r="U1142" s="15">
        <f>IF(OR(I1142&gt;Settings!$B$30,O1142&gt;Settings!$B$37),0,1)</f>
        <v>1</v>
      </c>
      <c r="V1142" s="15">
        <f>IF(AND(U1142=1,O1142&lt;=Settings!$B$36),1,0)</f>
        <v>1</v>
      </c>
    </row>
    <row r="1143" spans="1:22" x14ac:dyDescent="0.25">
      <c r="A1143">
        <v>10</v>
      </c>
      <c r="B1143">
        <v>58</v>
      </c>
      <c r="C1143" s="13">
        <f>Arrivals!F1143</f>
        <v>3539.4227356251872</v>
      </c>
      <c r="D1143" s="13">
        <f>Arrivals!J1143</f>
        <v>22.764848147221542</v>
      </c>
      <c r="E1143" s="14">
        <f t="shared" si="236"/>
        <v>3431.9618727268835</v>
      </c>
      <c r="F1143" s="14">
        <f t="shared" si="227"/>
        <v>3539.4227356251872</v>
      </c>
      <c r="G1143" s="14">
        <f t="shared" si="228"/>
        <v>3562.1875837724087</v>
      </c>
      <c r="H1143" s="13">
        <f>Arrivals!L1143</f>
        <v>75</v>
      </c>
      <c r="I1143" s="14">
        <f>H1143*8/Settings!$B$28+Settings!$B$29</f>
        <v>6.02</v>
      </c>
      <c r="J1143" s="14">
        <f t="shared" si="237"/>
        <v>3437.9818727268835</v>
      </c>
      <c r="K1143" s="14">
        <f t="shared" si="229"/>
        <v>3562.1875837724087</v>
      </c>
      <c r="L1143" s="14">
        <f>MOD(K1143-Settings!$B$32,Settings!$B$33)</f>
        <v>682.18758377240874</v>
      </c>
      <c r="M1143" s="14">
        <f>IF(L1143&lt;Settings!$B$30,IF(Settings!$B$30-L1143&gt;=I1143,K1143,K1143+(Settings!$B$30-L1143)+Settings!$B$31),K1143+(Settings!$B$33-L1143))</f>
        <v>3600</v>
      </c>
      <c r="N1143" s="14">
        <f t="shared" si="230"/>
        <v>3606.02</v>
      </c>
      <c r="O1143" s="14">
        <f t="shared" si="231"/>
        <v>66.597264374812767</v>
      </c>
      <c r="P1143" s="14">
        <f t="shared" si="232"/>
        <v>0</v>
      </c>
      <c r="Q1143" s="14">
        <f t="shared" si="233"/>
        <v>0</v>
      </c>
      <c r="R1143" s="14">
        <f t="shared" si="234"/>
        <v>37.812416227591257</v>
      </c>
      <c r="S1143" s="14">
        <f t="shared" si="235"/>
        <v>37.812416227591257</v>
      </c>
      <c r="T1143" t="str">
        <f>IF(MOD(C1143-Settings!$B$32,Settings!$B$33)&lt;Settings!$B$30,"Up","Down")</f>
        <v>Down</v>
      </c>
      <c r="U1143" s="15">
        <f>IF(OR(I1143&gt;Settings!$B$30,O1143&gt;Settings!$B$37),0,1)</f>
        <v>1</v>
      </c>
      <c r="V1143" s="15">
        <f>IF(AND(U1143=1,O1143&lt;=Settings!$B$36),1,0)</f>
        <v>1</v>
      </c>
    </row>
    <row r="1144" spans="1:22" x14ac:dyDescent="0.25">
      <c r="A1144">
        <v>10</v>
      </c>
      <c r="B1144">
        <v>59</v>
      </c>
      <c r="C1144" s="13">
        <f>Arrivals!F1144</f>
        <v>3621.4048916391098</v>
      </c>
      <c r="D1144" s="13">
        <f>Arrivals!J1144</f>
        <v>20.963326435102818</v>
      </c>
      <c r="E1144" s="14">
        <f t="shared" si="236"/>
        <v>3562.1875837724087</v>
      </c>
      <c r="F1144" s="14">
        <f t="shared" si="227"/>
        <v>3621.4048916391098</v>
      </c>
      <c r="G1144" s="14">
        <f t="shared" si="228"/>
        <v>3642.3682180742126</v>
      </c>
      <c r="H1144" s="13">
        <f>Arrivals!L1144</f>
        <v>75</v>
      </c>
      <c r="I1144" s="14">
        <f>H1144*8/Settings!$B$28+Settings!$B$29</f>
        <v>6.02</v>
      </c>
      <c r="J1144" s="14">
        <f t="shared" si="237"/>
        <v>3606.02</v>
      </c>
      <c r="K1144" s="14">
        <f t="shared" si="229"/>
        <v>3642.3682180742126</v>
      </c>
      <c r="L1144" s="14">
        <f>MOD(K1144-Settings!$B$32,Settings!$B$33)</f>
        <v>42.368218074212564</v>
      </c>
      <c r="M1144" s="14">
        <f>IF(L1144&lt;Settings!$B$30,IF(Settings!$B$30-L1144&gt;=I1144,K1144,K1144+(Settings!$B$30-L1144)+Settings!$B$31),K1144+(Settings!$B$33-L1144))</f>
        <v>3642.3682180742126</v>
      </c>
      <c r="N1144" s="14">
        <f t="shared" si="230"/>
        <v>3648.3882180742125</v>
      </c>
      <c r="O1144" s="14">
        <f t="shared" si="231"/>
        <v>26.983326435102754</v>
      </c>
      <c r="P1144" s="14">
        <f t="shared" si="232"/>
        <v>0</v>
      </c>
      <c r="Q1144" s="14">
        <f t="shared" si="233"/>
        <v>0</v>
      </c>
      <c r="R1144" s="14">
        <f t="shared" si="234"/>
        <v>0</v>
      </c>
      <c r="S1144" s="14">
        <f t="shared" si="235"/>
        <v>0</v>
      </c>
      <c r="T1144" t="str">
        <f>IF(MOD(C1144-Settings!$B$32,Settings!$B$33)&lt;Settings!$B$30,"Up","Down")</f>
        <v>Up</v>
      </c>
      <c r="U1144" s="15">
        <f>IF(OR(I1144&gt;Settings!$B$30,O1144&gt;Settings!$B$37),0,1)</f>
        <v>1</v>
      </c>
      <c r="V1144" s="15">
        <f>IF(AND(U1144=1,O1144&lt;=Settings!$B$36),1,0)</f>
        <v>1</v>
      </c>
    </row>
    <row r="1145" spans="1:22" x14ac:dyDescent="0.25">
      <c r="A1145">
        <v>10</v>
      </c>
      <c r="B1145">
        <v>60</v>
      </c>
      <c r="C1145" s="13">
        <f>Arrivals!F1145</f>
        <v>3691.6954122493235</v>
      </c>
      <c r="D1145" s="13">
        <f>Arrivals!J1145</f>
        <v>6.998343385752543</v>
      </c>
      <c r="E1145" s="14">
        <f t="shared" si="236"/>
        <v>3642.3682180742126</v>
      </c>
      <c r="F1145" s="14">
        <f t="shared" si="227"/>
        <v>3691.6954122493235</v>
      </c>
      <c r="G1145" s="14">
        <f t="shared" si="228"/>
        <v>3698.6937556350758</v>
      </c>
      <c r="H1145" s="13">
        <f>Arrivals!L1145</f>
        <v>75</v>
      </c>
      <c r="I1145" s="14">
        <f>H1145*8/Settings!$B$28+Settings!$B$29</f>
        <v>6.02</v>
      </c>
      <c r="J1145" s="14">
        <f t="shared" si="237"/>
        <v>3648.3882180742125</v>
      </c>
      <c r="K1145" s="14">
        <f t="shared" si="229"/>
        <v>3698.6937556350758</v>
      </c>
      <c r="L1145" s="14">
        <f>MOD(K1145-Settings!$B$32,Settings!$B$33)</f>
        <v>98.693755635075831</v>
      </c>
      <c r="M1145" s="14">
        <f>IF(L1145&lt;Settings!$B$30,IF(Settings!$B$30-L1145&gt;=I1145,K1145,K1145+(Settings!$B$30-L1145)+Settings!$B$31),K1145+(Settings!$B$33-L1145))</f>
        <v>3698.6937556350758</v>
      </c>
      <c r="N1145" s="14">
        <f t="shared" si="230"/>
        <v>3704.7137556350758</v>
      </c>
      <c r="O1145" s="14">
        <f t="shared" si="231"/>
        <v>13.01834338575236</v>
      </c>
      <c r="P1145" s="14">
        <f t="shared" si="232"/>
        <v>0</v>
      </c>
      <c r="Q1145" s="14">
        <f t="shared" si="233"/>
        <v>0</v>
      </c>
      <c r="R1145" s="14">
        <f t="shared" si="234"/>
        <v>0</v>
      </c>
      <c r="S1145" s="14">
        <f t="shared" si="235"/>
        <v>0</v>
      </c>
      <c r="T1145" t="str">
        <f>IF(MOD(C1145-Settings!$B$32,Settings!$B$33)&lt;Settings!$B$30,"Up","Down")</f>
        <v>Up</v>
      </c>
      <c r="U1145" s="15">
        <f>IF(OR(I1145&gt;Settings!$B$30,O1145&gt;Settings!$B$37),0,1)</f>
        <v>1</v>
      </c>
      <c r="V1145" s="15">
        <f>IF(AND(U1145=1,O1145&lt;=Settings!$B$36),1,0)</f>
        <v>1</v>
      </c>
    </row>
    <row r="1146" spans="1:22" x14ac:dyDescent="0.25">
      <c r="A1146">
        <v>10</v>
      </c>
      <c r="B1146">
        <v>61</v>
      </c>
      <c r="C1146" s="13">
        <f>Arrivals!F1146</f>
        <v>3736.5708461156478</v>
      </c>
      <c r="D1146" s="13">
        <f>Arrivals!J1146</f>
        <v>19.831141727802144</v>
      </c>
      <c r="E1146" s="14">
        <f t="shared" si="236"/>
        <v>3698.6937556350758</v>
      </c>
      <c r="F1146" s="14">
        <f t="shared" si="227"/>
        <v>3736.5708461156478</v>
      </c>
      <c r="G1146" s="14">
        <f t="shared" si="228"/>
        <v>3756.4019878434501</v>
      </c>
      <c r="H1146" s="13">
        <f>Arrivals!L1146</f>
        <v>75</v>
      </c>
      <c r="I1146" s="14">
        <f>H1146*8/Settings!$B$28+Settings!$B$29</f>
        <v>6.02</v>
      </c>
      <c r="J1146" s="14">
        <f t="shared" si="237"/>
        <v>3704.7137556350758</v>
      </c>
      <c r="K1146" s="14">
        <f t="shared" si="229"/>
        <v>3756.4019878434501</v>
      </c>
      <c r="L1146" s="14">
        <f>MOD(K1146-Settings!$B$32,Settings!$B$33)</f>
        <v>156.40198784345012</v>
      </c>
      <c r="M1146" s="14">
        <f>IF(L1146&lt;Settings!$B$30,IF(Settings!$B$30-L1146&gt;=I1146,K1146,K1146+(Settings!$B$30-L1146)+Settings!$B$31),K1146+(Settings!$B$33-L1146))</f>
        <v>3756.4019878434501</v>
      </c>
      <c r="N1146" s="14">
        <f t="shared" si="230"/>
        <v>3762.4219878434501</v>
      </c>
      <c r="O1146" s="14">
        <f t="shared" si="231"/>
        <v>25.851141727802315</v>
      </c>
      <c r="P1146" s="14">
        <f t="shared" si="232"/>
        <v>0</v>
      </c>
      <c r="Q1146" s="14">
        <f t="shared" si="233"/>
        <v>0</v>
      </c>
      <c r="R1146" s="14">
        <f t="shared" si="234"/>
        <v>0</v>
      </c>
      <c r="S1146" s="14">
        <f t="shared" si="235"/>
        <v>0</v>
      </c>
      <c r="T1146" t="str">
        <f>IF(MOD(C1146-Settings!$B$32,Settings!$B$33)&lt;Settings!$B$30,"Up","Down")</f>
        <v>Up</v>
      </c>
      <c r="U1146" s="15">
        <f>IF(OR(I1146&gt;Settings!$B$30,O1146&gt;Settings!$B$37),0,1)</f>
        <v>1</v>
      </c>
      <c r="V1146" s="15">
        <f>IF(AND(U1146=1,O1146&lt;=Settings!$B$36),1,0)</f>
        <v>1</v>
      </c>
    </row>
    <row r="1147" spans="1:22" x14ac:dyDescent="0.25">
      <c r="A1147">
        <v>10</v>
      </c>
      <c r="B1147">
        <v>62</v>
      </c>
      <c r="C1147" s="13">
        <f>Arrivals!F1147</f>
        <v>3770.9240726363473</v>
      </c>
      <c r="D1147" s="13">
        <f>Arrivals!J1147</f>
        <v>10.492782116815011</v>
      </c>
      <c r="E1147" s="14">
        <f t="shared" si="236"/>
        <v>3756.4019878434501</v>
      </c>
      <c r="F1147" s="14">
        <f t="shared" si="227"/>
        <v>3770.9240726363473</v>
      </c>
      <c r="G1147" s="14">
        <f t="shared" si="228"/>
        <v>3781.4168547531622</v>
      </c>
      <c r="H1147" s="13">
        <f>Arrivals!L1147</f>
        <v>75</v>
      </c>
      <c r="I1147" s="14">
        <f>H1147*8/Settings!$B$28+Settings!$B$29</f>
        <v>6.02</v>
      </c>
      <c r="J1147" s="14">
        <f t="shared" si="237"/>
        <v>3762.4219878434501</v>
      </c>
      <c r="K1147" s="14">
        <f t="shared" si="229"/>
        <v>3781.4168547531622</v>
      </c>
      <c r="L1147" s="14">
        <f>MOD(K1147-Settings!$B$32,Settings!$B$33)</f>
        <v>181.41685475316217</v>
      </c>
      <c r="M1147" s="14">
        <f>IF(L1147&lt;Settings!$B$30,IF(Settings!$B$30-L1147&gt;=I1147,K1147,K1147+(Settings!$B$30-L1147)+Settings!$B$31),K1147+(Settings!$B$33-L1147))</f>
        <v>3781.4168547531622</v>
      </c>
      <c r="N1147" s="14">
        <f t="shared" si="230"/>
        <v>3787.4368547531622</v>
      </c>
      <c r="O1147" s="14">
        <f t="shared" si="231"/>
        <v>16.512782116814833</v>
      </c>
      <c r="P1147" s="14">
        <f t="shared" si="232"/>
        <v>0</v>
      </c>
      <c r="Q1147" s="14">
        <f t="shared" si="233"/>
        <v>0</v>
      </c>
      <c r="R1147" s="14">
        <f t="shared" si="234"/>
        <v>0</v>
      </c>
      <c r="S1147" s="14">
        <f t="shared" si="235"/>
        <v>0</v>
      </c>
      <c r="T1147" t="str">
        <f>IF(MOD(C1147-Settings!$B$32,Settings!$B$33)&lt;Settings!$B$30,"Up","Down")</f>
        <v>Up</v>
      </c>
      <c r="U1147" s="15">
        <f>IF(OR(I1147&gt;Settings!$B$30,O1147&gt;Settings!$B$37),0,1)</f>
        <v>1</v>
      </c>
      <c r="V1147" s="15">
        <f>IF(AND(U1147=1,O1147&lt;=Settings!$B$36),1,0)</f>
        <v>1</v>
      </c>
    </row>
    <row r="1148" spans="1:22" x14ac:dyDescent="0.25">
      <c r="A1148">
        <v>10</v>
      </c>
      <c r="B1148">
        <v>63</v>
      </c>
      <c r="C1148" s="13">
        <f>Arrivals!F1148</f>
        <v>3807.4604210650286</v>
      </c>
      <c r="D1148" s="13">
        <f>Arrivals!J1148</f>
        <v>10.542349465034125</v>
      </c>
      <c r="E1148" s="14">
        <f t="shared" si="236"/>
        <v>3781.4168547531622</v>
      </c>
      <c r="F1148" s="14">
        <f t="shared" si="227"/>
        <v>3807.4604210650286</v>
      </c>
      <c r="G1148" s="14">
        <f t="shared" si="228"/>
        <v>3818.0027705300627</v>
      </c>
      <c r="H1148" s="13">
        <f>Arrivals!L1148</f>
        <v>75</v>
      </c>
      <c r="I1148" s="14">
        <f>H1148*8/Settings!$B$28+Settings!$B$29</f>
        <v>6.02</v>
      </c>
      <c r="J1148" s="14">
        <f t="shared" si="237"/>
        <v>3787.4368547531622</v>
      </c>
      <c r="K1148" s="14">
        <f t="shared" si="229"/>
        <v>3818.0027705300627</v>
      </c>
      <c r="L1148" s="14">
        <f>MOD(K1148-Settings!$B$32,Settings!$B$33)</f>
        <v>218.00277053006266</v>
      </c>
      <c r="M1148" s="14">
        <f>IF(L1148&lt;Settings!$B$30,IF(Settings!$B$30-L1148&gt;=I1148,K1148,K1148+(Settings!$B$30-L1148)+Settings!$B$31),K1148+(Settings!$B$33-L1148))</f>
        <v>3818.0027705300627</v>
      </c>
      <c r="N1148" s="14">
        <f t="shared" si="230"/>
        <v>3824.0227705300626</v>
      </c>
      <c r="O1148" s="14">
        <f t="shared" si="231"/>
        <v>16.562349465034004</v>
      </c>
      <c r="P1148" s="14">
        <f t="shared" si="232"/>
        <v>0</v>
      </c>
      <c r="Q1148" s="14">
        <f t="shared" si="233"/>
        <v>0</v>
      </c>
      <c r="R1148" s="14">
        <f t="shared" si="234"/>
        <v>0</v>
      </c>
      <c r="S1148" s="14">
        <f t="shared" si="235"/>
        <v>0</v>
      </c>
      <c r="T1148" t="str">
        <f>IF(MOD(C1148-Settings!$B$32,Settings!$B$33)&lt;Settings!$B$30,"Up","Down")</f>
        <v>Up</v>
      </c>
      <c r="U1148" s="15">
        <f>IF(OR(I1148&gt;Settings!$B$30,O1148&gt;Settings!$B$37),0,1)</f>
        <v>1</v>
      </c>
      <c r="V1148" s="15">
        <f>IF(AND(U1148=1,O1148&lt;=Settings!$B$36),1,0)</f>
        <v>1</v>
      </c>
    </row>
    <row r="1149" spans="1:22" x14ac:dyDescent="0.25">
      <c r="A1149">
        <v>10</v>
      </c>
      <c r="B1149">
        <v>64</v>
      </c>
      <c r="C1149" s="13">
        <f>Arrivals!F1149</f>
        <v>3821.5225299169961</v>
      </c>
      <c r="D1149" s="13">
        <f>Arrivals!J1149</f>
        <v>7.8977977920505023</v>
      </c>
      <c r="E1149" s="14">
        <f t="shared" si="236"/>
        <v>3818.0027705300627</v>
      </c>
      <c r="F1149" s="14">
        <f t="shared" si="227"/>
        <v>3821.5225299169961</v>
      </c>
      <c r="G1149" s="14">
        <f t="shared" si="228"/>
        <v>3829.4203277090464</v>
      </c>
      <c r="H1149" s="13">
        <f>Arrivals!L1149</f>
        <v>75</v>
      </c>
      <c r="I1149" s="14">
        <f>H1149*8/Settings!$B$28+Settings!$B$29</f>
        <v>6.02</v>
      </c>
      <c r="J1149" s="14">
        <f t="shared" si="237"/>
        <v>3824.0227705300626</v>
      </c>
      <c r="K1149" s="14">
        <f t="shared" si="229"/>
        <v>3829.4203277090464</v>
      </c>
      <c r="L1149" s="14">
        <f>MOD(K1149-Settings!$B$32,Settings!$B$33)</f>
        <v>229.42032770904643</v>
      </c>
      <c r="M1149" s="14">
        <f>IF(L1149&lt;Settings!$B$30,IF(Settings!$B$30-L1149&gt;=I1149,K1149,K1149+(Settings!$B$30-L1149)+Settings!$B$31),K1149+(Settings!$B$33-L1149))</f>
        <v>3829.4203277090464</v>
      </c>
      <c r="N1149" s="14">
        <f t="shared" si="230"/>
        <v>3835.4403277090464</v>
      </c>
      <c r="O1149" s="14">
        <f t="shared" si="231"/>
        <v>13.917797792050351</v>
      </c>
      <c r="P1149" s="14">
        <f t="shared" si="232"/>
        <v>0</v>
      </c>
      <c r="Q1149" s="14">
        <f t="shared" si="233"/>
        <v>0</v>
      </c>
      <c r="R1149" s="14">
        <f t="shared" si="234"/>
        <v>0</v>
      </c>
      <c r="S1149" s="14">
        <f t="shared" si="235"/>
        <v>0</v>
      </c>
      <c r="T1149" t="str">
        <f>IF(MOD(C1149-Settings!$B$32,Settings!$B$33)&lt;Settings!$B$30,"Up","Down")</f>
        <v>Up</v>
      </c>
      <c r="U1149" s="15">
        <f>IF(OR(I1149&gt;Settings!$B$30,O1149&gt;Settings!$B$37),0,1)</f>
        <v>1</v>
      </c>
      <c r="V1149" s="15">
        <f>IF(AND(U1149=1,O1149&lt;=Settings!$B$36),1,0)</f>
        <v>1</v>
      </c>
    </row>
    <row r="1150" spans="1:22" x14ac:dyDescent="0.25">
      <c r="A1150">
        <v>10</v>
      </c>
      <c r="B1150">
        <v>65</v>
      </c>
      <c r="C1150" s="13">
        <f>Arrivals!F1150</f>
        <v>3860.9901382850285</v>
      </c>
      <c r="D1150" s="13">
        <f>Arrivals!J1150</f>
        <v>2.5689108852228468</v>
      </c>
      <c r="E1150" s="14">
        <f t="shared" si="236"/>
        <v>3829.4203277090464</v>
      </c>
      <c r="F1150" s="14">
        <f t="shared" si="227"/>
        <v>3860.9901382850285</v>
      </c>
      <c r="G1150" s="14">
        <f t="shared" si="228"/>
        <v>3863.5590491702515</v>
      </c>
      <c r="H1150" s="13">
        <f>Arrivals!L1150</f>
        <v>75</v>
      </c>
      <c r="I1150" s="14">
        <f>H1150*8/Settings!$B$28+Settings!$B$29</f>
        <v>6.02</v>
      </c>
      <c r="J1150" s="14">
        <f t="shared" si="237"/>
        <v>3835.4403277090464</v>
      </c>
      <c r="K1150" s="14">
        <f t="shared" si="229"/>
        <v>3863.5590491702515</v>
      </c>
      <c r="L1150" s="14">
        <f>MOD(K1150-Settings!$B$32,Settings!$B$33)</f>
        <v>263.55904917025146</v>
      </c>
      <c r="M1150" s="14">
        <f>IF(L1150&lt;Settings!$B$30,IF(Settings!$B$30-L1150&gt;=I1150,K1150,K1150+(Settings!$B$30-L1150)+Settings!$B$31),K1150+(Settings!$B$33-L1150))</f>
        <v>3863.5590491702515</v>
      </c>
      <c r="N1150" s="14">
        <f t="shared" si="230"/>
        <v>3869.5790491702514</v>
      </c>
      <c r="O1150" s="14">
        <f t="shared" si="231"/>
        <v>8.5889108852229583</v>
      </c>
      <c r="P1150" s="14">
        <f t="shared" si="232"/>
        <v>0</v>
      </c>
      <c r="Q1150" s="14">
        <f t="shared" si="233"/>
        <v>0</v>
      </c>
      <c r="R1150" s="14">
        <f t="shared" si="234"/>
        <v>0</v>
      </c>
      <c r="S1150" s="14">
        <f t="shared" si="235"/>
        <v>0</v>
      </c>
      <c r="T1150" t="str">
        <f>IF(MOD(C1150-Settings!$B$32,Settings!$B$33)&lt;Settings!$B$30,"Up","Down")</f>
        <v>Up</v>
      </c>
      <c r="U1150" s="15">
        <f>IF(OR(I1150&gt;Settings!$B$30,O1150&gt;Settings!$B$37),0,1)</f>
        <v>1</v>
      </c>
      <c r="V1150" s="15">
        <f>IF(AND(U1150=1,O1150&lt;=Settings!$B$36),1,0)</f>
        <v>1</v>
      </c>
    </row>
    <row r="1151" spans="1:22" x14ac:dyDescent="0.25">
      <c r="A1151">
        <v>10</v>
      </c>
      <c r="B1151">
        <v>66</v>
      </c>
      <c r="C1151" s="13">
        <f>Arrivals!F1151</f>
        <v>3866.7130370281907</v>
      </c>
      <c r="D1151" s="13">
        <f>Arrivals!J1151</f>
        <v>31.186887219768145</v>
      </c>
      <c r="E1151" s="14">
        <f t="shared" ref="E1151:E1182" si="238">G1150</f>
        <v>3863.5590491702515</v>
      </c>
      <c r="F1151" s="14">
        <f t="shared" si="227"/>
        <v>3866.7130370281907</v>
      </c>
      <c r="G1151" s="14">
        <f t="shared" si="228"/>
        <v>3897.899924247959</v>
      </c>
      <c r="H1151" s="13">
        <f>Arrivals!L1151</f>
        <v>75</v>
      </c>
      <c r="I1151" s="14">
        <f>H1151*8/Settings!$B$28+Settings!$B$29</f>
        <v>6.02</v>
      </c>
      <c r="J1151" s="14">
        <f t="shared" ref="J1151:J1182" si="239">N1150</f>
        <v>3869.5790491702514</v>
      </c>
      <c r="K1151" s="14">
        <f t="shared" si="229"/>
        <v>3897.899924247959</v>
      </c>
      <c r="L1151" s="14">
        <f>MOD(K1151-Settings!$B$32,Settings!$B$33)</f>
        <v>297.89992424795901</v>
      </c>
      <c r="M1151" s="14">
        <f>IF(L1151&lt;Settings!$B$30,IF(Settings!$B$30-L1151&gt;=I1151,K1151,K1151+(Settings!$B$30-L1151)+Settings!$B$31),K1151+(Settings!$B$33-L1151))</f>
        <v>3897.899924247959</v>
      </c>
      <c r="N1151" s="14">
        <f t="shared" si="230"/>
        <v>3903.919924247959</v>
      </c>
      <c r="O1151" s="14">
        <f t="shared" si="231"/>
        <v>37.206887219768305</v>
      </c>
      <c r="P1151" s="14">
        <f t="shared" si="232"/>
        <v>0</v>
      </c>
      <c r="Q1151" s="14">
        <f t="shared" si="233"/>
        <v>0</v>
      </c>
      <c r="R1151" s="14">
        <f t="shared" si="234"/>
        <v>0</v>
      </c>
      <c r="S1151" s="14">
        <f t="shared" si="235"/>
        <v>0</v>
      </c>
      <c r="T1151" t="str">
        <f>IF(MOD(C1151-Settings!$B$32,Settings!$B$33)&lt;Settings!$B$30,"Up","Down")</f>
        <v>Up</v>
      </c>
      <c r="U1151" s="15">
        <f>IF(OR(I1151&gt;Settings!$B$30,O1151&gt;Settings!$B$37),0,1)</f>
        <v>1</v>
      </c>
      <c r="V1151" s="15">
        <f>IF(AND(U1151=1,O1151&lt;=Settings!$B$36),1,0)</f>
        <v>1</v>
      </c>
    </row>
    <row r="1152" spans="1:22" x14ac:dyDescent="0.25">
      <c r="A1152">
        <v>10</v>
      </c>
      <c r="B1152">
        <v>67</v>
      </c>
      <c r="C1152" s="13">
        <f>Arrivals!F1152</f>
        <v>3866.7722325093582</v>
      </c>
      <c r="D1152" s="13">
        <f>Arrivals!J1152</f>
        <v>4.6129753058087957</v>
      </c>
      <c r="E1152" s="14">
        <f t="shared" si="238"/>
        <v>3897.899924247959</v>
      </c>
      <c r="F1152" s="14">
        <f t="shared" si="227"/>
        <v>3897.899924247959</v>
      </c>
      <c r="G1152" s="14">
        <f t="shared" si="228"/>
        <v>3902.512899553768</v>
      </c>
      <c r="H1152" s="13">
        <f>Arrivals!L1152</f>
        <v>75</v>
      </c>
      <c r="I1152" s="14">
        <f>H1152*8/Settings!$B$28+Settings!$B$29</f>
        <v>6.02</v>
      </c>
      <c r="J1152" s="14">
        <f t="shared" si="239"/>
        <v>3903.919924247959</v>
      </c>
      <c r="K1152" s="14">
        <f t="shared" si="229"/>
        <v>3903.919924247959</v>
      </c>
      <c r="L1152" s="14">
        <f>MOD(K1152-Settings!$B$32,Settings!$B$33)</f>
        <v>303.91992424795899</v>
      </c>
      <c r="M1152" s="14">
        <f>IF(L1152&lt;Settings!$B$30,IF(Settings!$B$30-L1152&gt;=I1152,K1152,K1152+(Settings!$B$30-L1152)+Settings!$B$31),K1152+(Settings!$B$33-L1152))</f>
        <v>3903.919924247959</v>
      </c>
      <c r="N1152" s="14">
        <f t="shared" si="230"/>
        <v>3909.939924247959</v>
      </c>
      <c r="O1152" s="14">
        <f t="shared" si="231"/>
        <v>43.167691738600752</v>
      </c>
      <c r="P1152" s="14">
        <f t="shared" si="232"/>
        <v>31.127691738600788</v>
      </c>
      <c r="Q1152" s="14">
        <f t="shared" si="233"/>
        <v>1.4070246941910227</v>
      </c>
      <c r="R1152" s="14">
        <f t="shared" si="234"/>
        <v>0</v>
      </c>
      <c r="S1152" s="14">
        <f t="shared" si="235"/>
        <v>32.534716432791811</v>
      </c>
      <c r="T1152" t="str">
        <f>IF(MOD(C1152-Settings!$B$32,Settings!$B$33)&lt;Settings!$B$30,"Up","Down")</f>
        <v>Up</v>
      </c>
      <c r="U1152" s="15">
        <f>IF(OR(I1152&gt;Settings!$B$30,O1152&gt;Settings!$B$37),0,1)</f>
        <v>1</v>
      </c>
      <c r="V1152" s="15">
        <f>IF(AND(U1152=1,O1152&lt;=Settings!$B$36),1,0)</f>
        <v>1</v>
      </c>
    </row>
    <row r="1153" spans="1:22" x14ac:dyDescent="0.25">
      <c r="A1153">
        <v>10</v>
      </c>
      <c r="B1153">
        <v>68</v>
      </c>
      <c r="C1153" s="13">
        <f>Arrivals!F1153</f>
        <v>3917.8957294646625</v>
      </c>
      <c r="D1153" s="13">
        <f>Arrivals!J1153</f>
        <v>41.86792333061576</v>
      </c>
      <c r="E1153" s="14">
        <f t="shared" si="238"/>
        <v>3902.512899553768</v>
      </c>
      <c r="F1153" s="14">
        <f t="shared" si="227"/>
        <v>3917.8957294646625</v>
      </c>
      <c r="G1153" s="14">
        <f t="shared" si="228"/>
        <v>3959.7636527952782</v>
      </c>
      <c r="H1153" s="13">
        <f>Arrivals!L1153</f>
        <v>75</v>
      </c>
      <c r="I1153" s="14">
        <f>H1153*8/Settings!$B$28+Settings!$B$29</f>
        <v>6.02</v>
      </c>
      <c r="J1153" s="14">
        <f t="shared" si="239"/>
        <v>3909.939924247959</v>
      </c>
      <c r="K1153" s="14">
        <f t="shared" si="229"/>
        <v>3959.7636527952782</v>
      </c>
      <c r="L1153" s="14">
        <f>MOD(K1153-Settings!$B$32,Settings!$B$33)</f>
        <v>359.76365279527818</v>
      </c>
      <c r="M1153" s="14">
        <f>IF(L1153&lt;Settings!$B$30,IF(Settings!$B$30-L1153&gt;=I1153,K1153,K1153+(Settings!$B$30-L1153)+Settings!$B$31),K1153+(Settings!$B$33-L1153))</f>
        <v>3959.7636527952782</v>
      </c>
      <c r="N1153" s="14">
        <f t="shared" si="230"/>
        <v>3965.7836527952782</v>
      </c>
      <c r="O1153" s="14">
        <f t="shared" si="231"/>
        <v>47.887923330615649</v>
      </c>
      <c r="P1153" s="14">
        <f t="shared" si="232"/>
        <v>0</v>
      </c>
      <c r="Q1153" s="14">
        <f t="shared" si="233"/>
        <v>0</v>
      </c>
      <c r="R1153" s="14">
        <f t="shared" si="234"/>
        <v>0</v>
      </c>
      <c r="S1153" s="14">
        <f t="shared" si="235"/>
        <v>0</v>
      </c>
      <c r="T1153" t="str">
        <f>IF(MOD(C1153-Settings!$B$32,Settings!$B$33)&lt;Settings!$B$30,"Up","Down")</f>
        <v>Up</v>
      </c>
      <c r="U1153" s="15">
        <f>IF(OR(I1153&gt;Settings!$B$30,O1153&gt;Settings!$B$37),0,1)</f>
        <v>1</v>
      </c>
      <c r="V1153" s="15">
        <f>IF(AND(U1153=1,O1153&lt;=Settings!$B$36),1,0)</f>
        <v>1</v>
      </c>
    </row>
    <row r="1154" spans="1:22" x14ac:dyDescent="0.25">
      <c r="A1154">
        <v>10</v>
      </c>
      <c r="B1154">
        <v>69</v>
      </c>
      <c r="C1154" s="13">
        <f>Arrivals!F1154</f>
        <v>3931.8748372699192</v>
      </c>
      <c r="D1154" s="13">
        <f>Arrivals!J1154</f>
        <v>23.228528017328237</v>
      </c>
      <c r="E1154" s="14">
        <f t="shared" si="238"/>
        <v>3959.7636527952782</v>
      </c>
      <c r="F1154" s="14">
        <f t="shared" si="227"/>
        <v>3959.7636527952782</v>
      </c>
      <c r="G1154" s="14">
        <f t="shared" si="228"/>
        <v>3982.9921808126064</v>
      </c>
      <c r="H1154" s="13">
        <f>Arrivals!L1154</f>
        <v>75</v>
      </c>
      <c r="I1154" s="14">
        <f>H1154*8/Settings!$B$28+Settings!$B$29</f>
        <v>6.02</v>
      </c>
      <c r="J1154" s="14">
        <f t="shared" si="239"/>
        <v>3965.7836527952782</v>
      </c>
      <c r="K1154" s="14">
        <f t="shared" si="229"/>
        <v>3982.9921808126064</v>
      </c>
      <c r="L1154" s="14">
        <f>MOD(K1154-Settings!$B$32,Settings!$B$33)</f>
        <v>382.99218081260642</v>
      </c>
      <c r="M1154" s="14">
        <f>IF(L1154&lt;Settings!$B$30,IF(Settings!$B$30-L1154&gt;=I1154,K1154,K1154+(Settings!$B$30-L1154)+Settings!$B$31),K1154+(Settings!$B$33-L1154))</f>
        <v>3982.9921808126064</v>
      </c>
      <c r="N1154" s="14">
        <f t="shared" si="230"/>
        <v>3989.0121808126064</v>
      </c>
      <c r="O1154" s="14">
        <f t="shared" si="231"/>
        <v>57.137343542687177</v>
      </c>
      <c r="P1154" s="14">
        <f t="shared" si="232"/>
        <v>27.88881552535895</v>
      </c>
      <c r="Q1154" s="14">
        <f t="shared" si="233"/>
        <v>0</v>
      </c>
      <c r="R1154" s="14">
        <f t="shared" si="234"/>
        <v>0</v>
      </c>
      <c r="S1154" s="14">
        <f t="shared" si="235"/>
        <v>27.88881552535895</v>
      </c>
      <c r="T1154" t="str">
        <f>IF(MOD(C1154-Settings!$B$32,Settings!$B$33)&lt;Settings!$B$30,"Up","Down")</f>
        <v>Up</v>
      </c>
      <c r="U1154" s="15">
        <f>IF(OR(I1154&gt;Settings!$B$30,O1154&gt;Settings!$B$37),0,1)</f>
        <v>1</v>
      </c>
      <c r="V1154" s="15">
        <f>IF(AND(U1154=1,O1154&lt;=Settings!$B$36),1,0)</f>
        <v>1</v>
      </c>
    </row>
    <row r="1155" spans="1:22" x14ac:dyDescent="0.25">
      <c r="A1155">
        <v>10</v>
      </c>
      <c r="B1155">
        <v>70</v>
      </c>
      <c r="C1155" s="13">
        <f>Arrivals!F1155</f>
        <v>3936.6768343643125</v>
      </c>
      <c r="D1155" s="13">
        <f>Arrivals!J1155</f>
        <v>5.8479122465562492</v>
      </c>
      <c r="E1155" s="14">
        <f t="shared" si="238"/>
        <v>3982.9921808126064</v>
      </c>
      <c r="F1155" s="14">
        <f t="shared" si="227"/>
        <v>3982.9921808126064</v>
      </c>
      <c r="G1155" s="14">
        <f t="shared" si="228"/>
        <v>3988.8400930591629</v>
      </c>
      <c r="H1155" s="13">
        <f>Arrivals!L1155</f>
        <v>75</v>
      </c>
      <c r="I1155" s="14">
        <f>H1155*8/Settings!$B$28+Settings!$B$29</f>
        <v>6.02</v>
      </c>
      <c r="J1155" s="14">
        <f t="shared" si="239"/>
        <v>3989.0121808126064</v>
      </c>
      <c r="K1155" s="14">
        <f t="shared" si="229"/>
        <v>3989.0121808126064</v>
      </c>
      <c r="L1155" s="14">
        <f>MOD(K1155-Settings!$B$32,Settings!$B$33)</f>
        <v>389.0121808126064</v>
      </c>
      <c r="M1155" s="14">
        <f>IF(L1155&lt;Settings!$B$30,IF(Settings!$B$30-L1155&gt;=I1155,K1155,K1155+(Settings!$B$30-L1155)+Settings!$B$31),K1155+(Settings!$B$33-L1155))</f>
        <v>3989.0121808126064</v>
      </c>
      <c r="N1155" s="14">
        <f t="shared" si="230"/>
        <v>3995.0321808126064</v>
      </c>
      <c r="O1155" s="14">
        <f t="shared" si="231"/>
        <v>58.355346448293858</v>
      </c>
      <c r="P1155" s="14">
        <f t="shared" si="232"/>
        <v>46.315346448293894</v>
      </c>
      <c r="Q1155" s="14">
        <f t="shared" si="233"/>
        <v>0.17208775344352034</v>
      </c>
      <c r="R1155" s="14">
        <f t="shared" si="234"/>
        <v>0</v>
      </c>
      <c r="S1155" s="14">
        <f t="shared" si="235"/>
        <v>46.487434201737415</v>
      </c>
      <c r="T1155" t="str">
        <f>IF(MOD(C1155-Settings!$B$32,Settings!$B$33)&lt;Settings!$B$30,"Up","Down")</f>
        <v>Up</v>
      </c>
      <c r="U1155" s="15">
        <f>IF(OR(I1155&gt;Settings!$B$30,O1155&gt;Settings!$B$37),0,1)</f>
        <v>1</v>
      </c>
      <c r="V1155" s="15">
        <f>IF(AND(U1155=1,O1155&lt;=Settings!$B$36),1,0)</f>
        <v>1</v>
      </c>
    </row>
    <row r="1156" spans="1:22" x14ac:dyDescent="0.25">
      <c r="A1156">
        <v>10</v>
      </c>
      <c r="B1156">
        <v>71</v>
      </c>
      <c r="C1156" s="13">
        <f>Arrivals!F1156</f>
        <v>4008.9085831574762</v>
      </c>
      <c r="D1156" s="13">
        <f>Arrivals!J1156</f>
        <v>0.22965518581123678</v>
      </c>
      <c r="E1156" s="14">
        <f t="shared" si="238"/>
        <v>3988.8400930591629</v>
      </c>
      <c r="F1156" s="14">
        <f t="shared" si="227"/>
        <v>4008.9085831574762</v>
      </c>
      <c r="G1156" s="14">
        <f t="shared" si="228"/>
        <v>4009.1382383432874</v>
      </c>
      <c r="H1156" s="13">
        <f>Arrivals!L1156</f>
        <v>75</v>
      </c>
      <c r="I1156" s="14">
        <f>H1156*8/Settings!$B$28+Settings!$B$29</f>
        <v>6.02</v>
      </c>
      <c r="J1156" s="14">
        <f t="shared" si="239"/>
        <v>3995.0321808126064</v>
      </c>
      <c r="K1156" s="14">
        <f t="shared" si="229"/>
        <v>4009.1382383432874</v>
      </c>
      <c r="L1156" s="14">
        <f>MOD(K1156-Settings!$B$32,Settings!$B$33)</f>
        <v>409.13823834328741</v>
      </c>
      <c r="M1156" s="14">
        <f>IF(L1156&lt;Settings!$B$30,IF(Settings!$B$30-L1156&gt;=I1156,K1156,K1156+(Settings!$B$30-L1156)+Settings!$B$31),K1156+(Settings!$B$33-L1156))</f>
        <v>4009.1382383432874</v>
      </c>
      <c r="N1156" s="14">
        <f t="shared" si="230"/>
        <v>4015.1582383432874</v>
      </c>
      <c r="O1156" s="14">
        <f t="shared" si="231"/>
        <v>6.249655185811207</v>
      </c>
      <c r="P1156" s="14">
        <f t="shared" si="232"/>
        <v>0</v>
      </c>
      <c r="Q1156" s="14">
        <f t="shared" si="233"/>
        <v>0</v>
      </c>
      <c r="R1156" s="14">
        <f t="shared" si="234"/>
        <v>0</v>
      </c>
      <c r="S1156" s="14">
        <f t="shared" si="235"/>
        <v>0</v>
      </c>
      <c r="T1156" t="str">
        <f>IF(MOD(C1156-Settings!$B$32,Settings!$B$33)&lt;Settings!$B$30,"Up","Down")</f>
        <v>Up</v>
      </c>
      <c r="U1156" s="15">
        <f>IF(OR(I1156&gt;Settings!$B$30,O1156&gt;Settings!$B$37),0,1)</f>
        <v>1</v>
      </c>
      <c r="V1156" s="15">
        <f>IF(AND(U1156=1,O1156&lt;=Settings!$B$36),1,0)</f>
        <v>1</v>
      </c>
    </row>
    <row r="1157" spans="1:22" x14ac:dyDescent="0.25">
      <c r="A1157">
        <v>10</v>
      </c>
      <c r="B1157">
        <v>72</v>
      </c>
      <c r="C1157" s="13">
        <f>Arrivals!F1157</f>
        <v>4034.1770443099745</v>
      </c>
      <c r="D1157" s="13">
        <f>Arrivals!J1157</f>
        <v>10.784271536109351</v>
      </c>
      <c r="E1157" s="14">
        <f t="shared" si="238"/>
        <v>4009.1382383432874</v>
      </c>
      <c r="F1157" s="14">
        <f t="shared" si="227"/>
        <v>4034.1770443099745</v>
      </c>
      <c r="G1157" s="14">
        <f t="shared" si="228"/>
        <v>4044.9613158460838</v>
      </c>
      <c r="H1157" s="13">
        <f>Arrivals!L1157</f>
        <v>75</v>
      </c>
      <c r="I1157" s="14">
        <f>H1157*8/Settings!$B$28+Settings!$B$29</f>
        <v>6.02</v>
      </c>
      <c r="J1157" s="14">
        <f t="shared" si="239"/>
        <v>4015.1582383432874</v>
      </c>
      <c r="K1157" s="14">
        <f t="shared" si="229"/>
        <v>4044.9613158460838</v>
      </c>
      <c r="L1157" s="14">
        <f>MOD(K1157-Settings!$B$32,Settings!$B$33)</f>
        <v>444.96131584608383</v>
      </c>
      <c r="M1157" s="14">
        <f>IF(L1157&lt;Settings!$B$30,IF(Settings!$B$30-L1157&gt;=I1157,K1157,K1157+(Settings!$B$30-L1157)+Settings!$B$31),K1157+(Settings!$B$33-L1157))</f>
        <v>4044.9613158460838</v>
      </c>
      <c r="N1157" s="14">
        <f t="shared" si="230"/>
        <v>4050.9813158460838</v>
      </c>
      <c r="O1157" s="14">
        <f t="shared" si="231"/>
        <v>16.804271536109354</v>
      </c>
      <c r="P1157" s="14">
        <f t="shared" si="232"/>
        <v>0</v>
      </c>
      <c r="Q1157" s="14">
        <f t="shared" si="233"/>
        <v>0</v>
      </c>
      <c r="R1157" s="14">
        <f t="shared" si="234"/>
        <v>0</v>
      </c>
      <c r="S1157" s="14">
        <f t="shared" si="235"/>
        <v>0</v>
      </c>
      <c r="T1157" t="str">
        <f>IF(MOD(C1157-Settings!$B$32,Settings!$B$33)&lt;Settings!$B$30,"Up","Down")</f>
        <v>Up</v>
      </c>
      <c r="U1157" s="15">
        <f>IF(OR(I1157&gt;Settings!$B$30,O1157&gt;Settings!$B$37),0,1)</f>
        <v>1</v>
      </c>
      <c r="V1157" s="15">
        <f>IF(AND(U1157=1,O1157&lt;=Settings!$B$36),1,0)</f>
        <v>1</v>
      </c>
    </row>
    <row r="1158" spans="1:22" x14ac:dyDescent="0.25">
      <c r="A1158">
        <v>10</v>
      </c>
      <c r="B1158">
        <v>73</v>
      </c>
      <c r="C1158" s="13">
        <f>Arrivals!F1158</f>
        <v>4090.2401355511288</v>
      </c>
      <c r="D1158" s="13">
        <f>Arrivals!J1158</f>
        <v>20.679591469473102</v>
      </c>
      <c r="E1158" s="14">
        <f t="shared" si="238"/>
        <v>4044.9613158460838</v>
      </c>
      <c r="F1158" s="14">
        <f t="shared" ref="F1158:F1205" si="240">MAX(C1158,E1158)</f>
        <v>4090.2401355511288</v>
      </c>
      <c r="G1158" s="14">
        <f t="shared" ref="G1158:G1205" si="241">F1158+D1158</f>
        <v>4110.9197270206023</v>
      </c>
      <c r="H1158" s="13">
        <f>Arrivals!L1158</f>
        <v>75</v>
      </c>
      <c r="I1158" s="14">
        <f>H1158*8/Settings!$B$28+Settings!$B$29</f>
        <v>6.02</v>
      </c>
      <c r="J1158" s="14">
        <f t="shared" si="239"/>
        <v>4050.9813158460838</v>
      </c>
      <c r="K1158" s="14">
        <f t="shared" ref="K1158:K1205" si="242">MAX(G1158,J1158)</f>
        <v>4110.9197270206023</v>
      </c>
      <c r="L1158" s="14">
        <f>MOD(K1158-Settings!$B$32,Settings!$B$33)</f>
        <v>510.91972702060229</v>
      </c>
      <c r="M1158" s="14">
        <f>IF(L1158&lt;Settings!$B$30,IF(Settings!$B$30-L1158&gt;=I1158,K1158,K1158+(Settings!$B$30-L1158)+Settings!$B$31),K1158+(Settings!$B$33-L1158))</f>
        <v>4110.9197270206023</v>
      </c>
      <c r="N1158" s="14">
        <f t="shared" ref="N1158:N1205" si="243">M1158+I1158</f>
        <v>4116.9397270206027</v>
      </c>
      <c r="O1158" s="14">
        <f t="shared" ref="O1158:O1205" si="244">N1158-C1158</f>
        <v>26.699591469473944</v>
      </c>
      <c r="P1158" s="14">
        <f t="shared" ref="P1158:P1205" si="245">F1158-C1158</f>
        <v>0</v>
      </c>
      <c r="Q1158" s="14">
        <f t="shared" ref="Q1158:Q1205" si="246">K1158-G1158</f>
        <v>0</v>
      </c>
      <c r="R1158" s="14">
        <f t="shared" ref="R1158:R1205" si="247">M1158-K1158</f>
        <v>0</v>
      </c>
      <c r="S1158" s="14">
        <f t="shared" ref="S1158:S1205" si="248">P1158+Q1158+R1158</f>
        <v>0</v>
      </c>
      <c r="T1158" t="str">
        <f>IF(MOD(C1158-Settings!$B$32,Settings!$B$33)&lt;Settings!$B$30,"Up","Down")</f>
        <v>Up</v>
      </c>
      <c r="U1158" s="15">
        <f>IF(OR(I1158&gt;Settings!$B$30,O1158&gt;Settings!$B$37),0,1)</f>
        <v>1</v>
      </c>
      <c r="V1158" s="15">
        <f>IF(AND(U1158=1,O1158&lt;=Settings!$B$36),1,0)</f>
        <v>1</v>
      </c>
    </row>
    <row r="1159" spans="1:22" x14ac:dyDescent="0.25">
      <c r="A1159">
        <v>10</v>
      </c>
      <c r="B1159">
        <v>74</v>
      </c>
      <c r="C1159" s="13">
        <f>Arrivals!F1159</f>
        <v>4173.24019854378</v>
      </c>
      <c r="D1159" s="13">
        <f>Arrivals!J1159</f>
        <v>5.1383140594500674</v>
      </c>
      <c r="E1159" s="14">
        <f t="shared" si="238"/>
        <v>4110.9197270206023</v>
      </c>
      <c r="F1159" s="14">
        <f t="shared" si="240"/>
        <v>4173.24019854378</v>
      </c>
      <c r="G1159" s="14">
        <f t="shared" si="241"/>
        <v>4178.3785126032299</v>
      </c>
      <c r="H1159" s="13">
        <f>Arrivals!L1159</f>
        <v>75</v>
      </c>
      <c r="I1159" s="14">
        <f>H1159*8/Settings!$B$28+Settings!$B$29</f>
        <v>6.02</v>
      </c>
      <c r="J1159" s="14">
        <f t="shared" si="239"/>
        <v>4116.9397270206027</v>
      </c>
      <c r="K1159" s="14">
        <f t="shared" si="242"/>
        <v>4178.3785126032299</v>
      </c>
      <c r="L1159" s="14">
        <f>MOD(K1159-Settings!$B$32,Settings!$B$33)</f>
        <v>578.37851260322986</v>
      </c>
      <c r="M1159" s="14">
        <f>IF(L1159&lt;Settings!$B$30,IF(Settings!$B$30-L1159&gt;=I1159,K1159,K1159+(Settings!$B$30-L1159)+Settings!$B$31),K1159+(Settings!$B$33-L1159))</f>
        <v>4178.3785126032299</v>
      </c>
      <c r="N1159" s="14">
        <f t="shared" si="243"/>
        <v>4184.3985126032303</v>
      </c>
      <c r="O1159" s="14">
        <f t="shared" si="244"/>
        <v>11.158314059450277</v>
      </c>
      <c r="P1159" s="14">
        <f t="shared" si="245"/>
        <v>0</v>
      </c>
      <c r="Q1159" s="14">
        <f t="shared" si="246"/>
        <v>0</v>
      </c>
      <c r="R1159" s="14">
        <f t="shared" si="247"/>
        <v>0</v>
      </c>
      <c r="S1159" s="14">
        <f t="shared" si="248"/>
        <v>0</v>
      </c>
      <c r="T1159" t="str">
        <f>IF(MOD(C1159-Settings!$B$32,Settings!$B$33)&lt;Settings!$B$30,"Up","Down")</f>
        <v>Up</v>
      </c>
      <c r="U1159" s="15">
        <f>IF(OR(I1159&gt;Settings!$B$30,O1159&gt;Settings!$B$37),0,1)</f>
        <v>1</v>
      </c>
      <c r="V1159" s="15">
        <f>IF(AND(U1159=1,O1159&lt;=Settings!$B$36),1,0)</f>
        <v>1</v>
      </c>
    </row>
    <row r="1160" spans="1:22" x14ac:dyDescent="0.25">
      <c r="A1160">
        <v>10</v>
      </c>
      <c r="B1160">
        <v>75</v>
      </c>
      <c r="C1160" s="13">
        <f>Arrivals!F1160</f>
        <v>4268.1752188738474</v>
      </c>
      <c r="D1160" s="13">
        <f>Arrivals!J1160</f>
        <v>1.5052644879789989</v>
      </c>
      <c r="E1160" s="14">
        <f t="shared" si="238"/>
        <v>4178.3785126032299</v>
      </c>
      <c r="F1160" s="14">
        <f t="shared" si="240"/>
        <v>4268.1752188738474</v>
      </c>
      <c r="G1160" s="14">
        <f t="shared" si="241"/>
        <v>4269.6804833618262</v>
      </c>
      <c r="H1160" s="13">
        <f>Arrivals!L1160</f>
        <v>75</v>
      </c>
      <c r="I1160" s="14">
        <f>H1160*8/Settings!$B$28+Settings!$B$29</f>
        <v>6.02</v>
      </c>
      <c r="J1160" s="14">
        <f t="shared" si="239"/>
        <v>4184.3985126032303</v>
      </c>
      <c r="K1160" s="14">
        <f t="shared" si="242"/>
        <v>4269.6804833618262</v>
      </c>
      <c r="L1160" s="14">
        <f>MOD(K1160-Settings!$B$32,Settings!$B$33)</f>
        <v>669.68048336182619</v>
      </c>
      <c r="M1160" s="14">
        <f>IF(L1160&lt;Settings!$B$30,IF(Settings!$B$30-L1160&gt;=I1160,K1160,K1160+(Settings!$B$30-L1160)+Settings!$B$31),K1160+(Settings!$B$33-L1160))</f>
        <v>4320</v>
      </c>
      <c r="N1160" s="14">
        <f t="shared" si="243"/>
        <v>4326.0200000000004</v>
      </c>
      <c r="O1160" s="14">
        <f t="shared" si="244"/>
        <v>57.844781126153066</v>
      </c>
      <c r="P1160" s="14">
        <f t="shared" si="245"/>
        <v>0</v>
      </c>
      <c r="Q1160" s="14">
        <f t="shared" si="246"/>
        <v>0</v>
      </c>
      <c r="R1160" s="14">
        <f t="shared" si="247"/>
        <v>50.319516638173809</v>
      </c>
      <c r="S1160" s="14">
        <f t="shared" si="248"/>
        <v>50.319516638173809</v>
      </c>
      <c r="T1160" t="str">
        <f>IF(MOD(C1160-Settings!$B$32,Settings!$B$33)&lt;Settings!$B$30,"Up","Down")</f>
        <v>Down</v>
      </c>
      <c r="U1160" s="15">
        <f>IF(OR(I1160&gt;Settings!$B$30,O1160&gt;Settings!$B$37),0,1)</f>
        <v>1</v>
      </c>
      <c r="V1160" s="15">
        <f>IF(AND(U1160=1,O1160&lt;=Settings!$B$36),1,0)</f>
        <v>1</v>
      </c>
    </row>
    <row r="1161" spans="1:22" x14ac:dyDescent="0.25">
      <c r="A1161">
        <v>10</v>
      </c>
      <c r="B1161">
        <v>76</v>
      </c>
      <c r="C1161" s="13">
        <f>Arrivals!F1161</f>
        <v>4458.439625996687</v>
      </c>
      <c r="D1161" s="13">
        <f>Arrivals!J1161</f>
        <v>5.7382358954319548</v>
      </c>
      <c r="E1161" s="14">
        <f t="shared" si="238"/>
        <v>4269.6804833618262</v>
      </c>
      <c r="F1161" s="14">
        <f t="shared" si="240"/>
        <v>4458.439625996687</v>
      </c>
      <c r="G1161" s="14">
        <f t="shared" si="241"/>
        <v>4464.1778618921189</v>
      </c>
      <c r="H1161" s="13">
        <f>Arrivals!L1161</f>
        <v>75</v>
      </c>
      <c r="I1161" s="14">
        <f>H1161*8/Settings!$B$28+Settings!$B$29</f>
        <v>6.02</v>
      </c>
      <c r="J1161" s="14">
        <f t="shared" si="239"/>
        <v>4326.0200000000004</v>
      </c>
      <c r="K1161" s="14">
        <f t="shared" si="242"/>
        <v>4464.1778618921189</v>
      </c>
      <c r="L1161" s="14">
        <f>MOD(K1161-Settings!$B$32,Settings!$B$33)</f>
        <v>144.17786189211893</v>
      </c>
      <c r="M1161" s="14">
        <f>IF(L1161&lt;Settings!$B$30,IF(Settings!$B$30-L1161&gt;=I1161,K1161,K1161+(Settings!$B$30-L1161)+Settings!$B$31),K1161+(Settings!$B$33-L1161))</f>
        <v>4464.1778618921189</v>
      </c>
      <c r="N1161" s="14">
        <f t="shared" si="243"/>
        <v>4470.1978618921194</v>
      </c>
      <c r="O1161" s="14">
        <f t="shared" si="244"/>
        <v>11.758235895432335</v>
      </c>
      <c r="P1161" s="14">
        <f t="shared" si="245"/>
        <v>0</v>
      </c>
      <c r="Q1161" s="14">
        <f t="shared" si="246"/>
        <v>0</v>
      </c>
      <c r="R1161" s="14">
        <f t="shared" si="247"/>
        <v>0</v>
      </c>
      <c r="S1161" s="14">
        <f t="shared" si="248"/>
        <v>0</v>
      </c>
      <c r="T1161" t="str">
        <f>IF(MOD(C1161-Settings!$B$32,Settings!$B$33)&lt;Settings!$B$30,"Up","Down")</f>
        <v>Up</v>
      </c>
      <c r="U1161" s="15">
        <f>IF(OR(I1161&gt;Settings!$B$30,O1161&gt;Settings!$B$37),0,1)</f>
        <v>1</v>
      </c>
      <c r="V1161" s="15">
        <f>IF(AND(U1161=1,O1161&lt;=Settings!$B$36),1,0)</f>
        <v>1</v>
      </c>
    </row>
    <row r="1162" spans="1:22" x14ac:dyDescent="0.25">
      <c r="A1162">
        <v>10</v>
      </c>
      <c r="B1162">
        <v>77</v>
      </c>
      <c r="C1162" s="13">
        <f>Arrivals!F1162</f>
        <v>4555.8919260575394</v>
      </c>
      <c r="D1162" s="13">
        <f>Arrivals!J1162</f>
        <v>3.1113100066497799</v>
      </c>
      <c r="E1162" s="14">
        <f t="shared" si="238"/>
        <v>4464.1778618921189</v>
      </c>
      <c r="F1162" s="14">
        <f t="shared" si="240"/>
        <v>4555.8919260575394</v>
      </c>
      <c r="G1162" s="14">
        <f t="shared" si="241"/>
        <v>4559.003236064189</v>
      </c>
      <c r="H1162" s="13">
        <f>Arrivals!L1162</f>
        <v>75</v>
      </c>
      <c r="I1162" s="14">
        <f>H1162*8/Settings!$B$28+Settings!$B$29</f>
        <v>6.02</v>
      </c>
      <c r="J1162" s="14">
        <f t="shared" si="239"/>
        <v>4470.1978618921194</v>
      </c>
      <c r="K1162" s="14">
        <f t="shared" si="242"/>
        <v>4559.003236064189</v>
      </c>
      <c r="L1162" s="14">
        <f>MOD(K1162-Settings!$B$32,Settings!$B$33)</f>
        <v>239.00323606418897</v>
      </c>
      <c r="M1162" s="14">
        <f>IF(L1162&lt;Settings!$B$30,IF(Settings!$B$30-L1162&gt;=I1162,K1162,K1162+(Settings!$B$30-L1162)+Settings!$B$31),K1162+(Settings!$B$33-L1162))</f>
        <v>4559.003236064189</v>
      </c>
      <c r="N1162" s="14">
        <f t="shared" si="243"/>
        <v>4565.0232360641894</v>
      </c>
      <c r="O1162" s="14">
        <f t="shared" si="244"/>
        <v>9.1313100066499828</v>
      </c>
      <c r="P1162" s="14">
        <f t="shared" si="245"/>
        <v>0</v>
      </c>
      <c r="Q1162" s="14">
        <f t="shared" si="246"/>
        <v>0</v>
      </c>
      <c r="R1162" s="14">
        <f t="shared" si="247"/>
        <v>0</v>
      </c>
      <c r="S1162" s="14">
        <f t="shared" si="248"/>
        <v>0</v>
      </c>
      <c r="T1162" t="str">
        <f>IF(MOD(C1162-Settings!$B$32,Settings!$B$33)&lt;Settings!$B$30,"Up","Down")</f>
        <v>Up</v>
      </c>
      <c r="U1162" s="15">
        <f>IF(OR(I1162&gt;Settings!$B$30,O1162&gt;Settings!$B$37),0,1)</f>
        <v>1</v>
      </c>
      <c r="V1162" s="15">
        <f>IF(AND(U1162=1,O1162&lt;=Settings!$B$36),1,0)</f>
        <v>1</v>
      </c>
    </row>
    <row r="1163" spans="1:22" x14ac:dyDescent="0.25">
      <c r="A1163">
        <v>10</v>
      </c>
      <c r="B1163">
        <v>78</v>
      </c>
      <c r="C1163" s="13">
        <f>Arrivals!F1163</f>
        <v>4679.8876794018724</v>
      </c>
      <c r="D1163" s="13">
        <f>Arrivals!J1163</f>
        <v>9.5310969854166636</v>
      </c>
      <c r="E1163" s="14">
        <f t="shared" si="238"/>
        <v>4559.003236064189</v>
      </c>
      <c r="F1163" s="14">
        <f t="shared" si="240"/>
        <v>4679.8876794018724</v>
      </c>
      <c r="G1163" s="14">
        <f t="shared" si="241"/>
        <v>4689.4187763872887</v>
      </c>
      <c r="H1163" s="13">
        <f>Arrivals!L1163</f>
        <v>75</v>
      </c>
      <c r="I1163" s="14">
        <f>H1163*8/Settings!$B$28+Settings!$B$29</f>
        <v>6.02</v>
      </c>
      <c r="J1163" s="14">
        <f t="shared" si="239"/>
        <v>4565.0232360641894</v>
      </c>
      <c r="K1163" s="14">
        <f t="shared" si="242"/>
        <v>4689.4187763872887</v>
      </c>
      <c r="L1163" s="14">
        <f>MOD(K1163-Settings!$B$32,Settings!$B$33)</f>
        <v>369.41877638728874</v>
      </c>
      <c r="M1163" s="14">
        <f>IF(L1163&lt;Settings!$B$30,IF(Settings!$B$30-L1163&gt;=I1163,K1163,K1163+(Settings!$B$30-L1163)+Settings!$B$31),K1163+(Settings!$B$33-L1163))</f>
        <v>4689.4187763872887</v>
      </c>
      <c r="N1163" s="14">
        <f t="shared" si="243"/>
        <v>4695.4387763872892</v>
      </c>
      <c r="O1163" s="14">
        <f t="shared" si="244"/>
        <v>15.551096985416734</v>
      </c>
      <c r="P1163" s="14">
        <f t="shared" si="245"/>
        <v>0</v>
      </c>
      <c r="Q1163" s="14">
        <f t="shared" si="246"/>
        <v>0</v>
      </c>
      <c r="R1163" s="14">
        <f t="shared" si="247"/>
        <v>0</v>
      </c>
      <c r="S1163" s="14">
        <f t="shared" si="248"/>
        <v>0</v>
      </c>
      <c r="T1163" t="str">
        <f>IF(MOD(C1163-Settings!$B$32,Settings!$B$33)&lt;Settings!$B$30,"Up","Down")</f>
        <v>Up</v>
      </c>
      <c r="U1163" s="15">
        <f>IF(OR(I1163&gt;Settings!$B$30,O1163&gt;Settings!$B$37),0,1)</f>
        <v>1</v>
      </c>
      <c r="V1163" s="15">
        <f>IF(AND(U1163=1,O1163&lt;=Settings!$B$36),1,0)</f>
        <v>1</v>
      </c>
    </row>
    <row r="1164" spans="1:22" x14ac:dyDescent="0.25">
      <c r="A1164">
        <v>10</v>
      </c>
      <c r="B1164">
        <v>79</v>
      </c>
      <c r="C1164" s="13">
        <f>Arrivals!F1164</f>
        <v>4879.0284656857139</v>
      </c>
      <c r="D1164" s="13">
        <f>Arrivals!J1164</f>
        <v>12.297941653987111</v>
      </c>
      <c r="E1164" s="14">
        <f t="shared" si="238"/>
        <v>4689.4187763872887</v>
      </c>
      <c r="F1164" s="14">
        <f t="shared" si="240"/>
        <v>4879.0284656857139</v>
      </c>
      <c r="G1164" s="14">
        <f t="shared" si="241"/>
        <v>4891.3264073397013</v>
      </c>
      <c r="H1164" s="13">
        <f>Arrivals!L1164</f>
        <v>75</v>
      </c>
      <c r="I1164" s="14">
        <f>H1164*8/Settings!$B$28+Settings!$B$29</f>
        <v>6.02</v>
      </c>
      <c r="J1164" s="14">
        <f t="shared" si="239"/>
        <v>4695.4387763872892</v>
      </c>
      <c r="K1164" s="14">
        <f t="shared" si="242"/>
        <v>4891.3264073397013</v>
      </c>
      <c r="L1164" s="14">
        <f>MOD(K1164-Settings!$B$32,Settings!$B$33)</f>
        <v>571.32640733970129</v>
      </c>
      <c r="M1164" s="14">
        <f>IF(L1164&lt;Settings!$B$30,IF(Settings!$B$30-L1164&gt;=I1164,K1164,K1164+(Settings!$B$30-L1164)+Settings!$B$31),K1164+(Settings!$B$33-L1164))</f>
        <v>4891.3264073397013</v>
      </c>
      <c r="N1164" s="14">
        <f t="shared" si="243"/>
        <v>4897.3464073397017</v>
      </c>
      <c r="O1164" s="14">
        <f t="shared" si="244"/>
        <v>18.317941653987873</v>
      </c>
      <c r="P1164" s="14">
        <f t="shared" si="245"/>
        <v>0</v>
      </c>
      <c r="Q1164" s="14">
        <f t="shared" si="246"/>
        <v>0</v>
      </c>
      <c r="R1164" s="14">
        <f t="shared" si="247"/>
        <v>0</v>
      </c>
      <c r="S1164" s="14">
        <f t="shared" si="248"/>
        <v>0</v>
      </c>
      <c r="T1164" t="str">
        <f>IF(MOD(C1164-Settings!$B$32,Settings!$B$33)&lt;Settings!$B$30,"Up","Down")</f>
        <v>Up</v>
      </c>
      <c r="U1164" s="15">
        <f>IF(OR(I1164&gt;Settings!$B$30,O1164&gt;Settings!$B$37),0,1)</f>
        <v>1</v>
      </c>
      <c r="V1164" s="15">
        <f>IF(AND(U1164=1,O1164&lt;=Settings!$B$36),1,0)</f>
        <v>1</v>
      </c>
    </row>
    <row r="1165" spans="1:22" x14ac:dyDescent="0.25">
      <c r="A1165">
        <v>10</v>
      </c>
      <c r="B1165">
        <v>80</v>
      </c>
      <c r="C1165" s="13">
        <f>Arrivals!F1165</f>
        <v>4969.7134705597291</v>
      </c>
      <c r="D1165" s="13">
        <f>Arrivals!J1165</f>
        <v>13.426326595852762</v>
      </c>
      <c r="E1165" s="14">
        <f t="shared" si="238"/>
        <v>4891.3264073397013</v>
      </c>
      <c r="F1165" s="14">
        <f t="shared" si="240"/>
        <v>4969.7134705597291</v>
      </c>
      <c r="G1165" s="14">
        <f t="shared" si="241"/>
        <v>4983.1397971555816</v>
      </c>
      <c r="H1165" s="13">
        <f>Arrivals!L1165</f>
        <v>75</v>
      </c>
      <c r="I1165" s="14">
        <f>H1165*8/Settings!$B$28+Settings!$B$29</f>
        <v>6.02</v>
      </c>
      <c r="J1165" s="14">
        <f t="shared" si="239"/>
        <v>4897.3464073397017</v>
      </c>
      <c r="K1165" s="14">
        <f t="shared" si="242"/>
        <v>4983.1397971555816</v>
      </c>
      <c r="L1165" s="14">
        <f>MOD(K1165-Settings!$B$32,Settings!$B$33)</f>
        <v>663.13979715558162</v>
      </c>
      <c r="M1165" s="14">
        <f>IF(L1165&lt;Settings!$B$30,IF(Settings!$B$30-L1165&gt;=I1165,K1165,K1165+(Settings!$B$30-L1165)+Settings!$B$31),K1165+(Settings!$B$33-L1165))</f>
        <v>5040</v>
      </c>
      <c r="N1165" s="14">
        <f t="shared" si="243"/>
        <v>5046.0200000000004</v>
      </c>
      <c r="O1165" s="14">
        <f t="shared" si="244"/>
        <v>76.306529440271333</v>
      </c>
      <c r="P1165" s="14">
        <f t="shared" si="245"/>
        <v>0</v>
      </c>
      <c r="Q1165" s="14">
        <f t="shared" si="246"/>
        <v>0</v>
      </c>
      <c r="R1165" s="14">
        <f t="shared" si="247"/>
        <v>56.860202844418382</v>
      </c>
      <c r="S1165" s="14">
        <f t="shared" si="248"/>
        <v>56.860202844418382</v>
      </c>
      <c r="T1165" t="str">
        <f>IF(MOD(C1165-Settings!$B$32,Settings!$B$33)&lt;Settings!$B$30,"Up","Down")</f>
        <v>Down</v>
      </c>
      <c r="U1165" s="15">
        <f>IF(OR(I1165&gt;Settings!$B$30,O1165&gt;Settings!$B$37),0,1)</f>
        <v>1</v>
      </c>
      <c r="V1165" s="15">
        <f>IF(AND(U1165=1,O1165&lt;=Settings!$B$36),1,0)</f>
        <v>1</v>
      </c>
    </row>
    <row r="1166" spans="1:22" x14ac:dyDescent="0.25">
      <c r="A1166">
        <v>10</v>
      </c>
      <c r="B1166">
        <v>81</v>
      </c>
      <c r="C1166" s="13">
        <f>Arrivals!F1166</f>
        <v>5002.6485737763051</v>
      </c>
      <c r="D1166" s="13">
        <f>Arrivals!J1166</f>
        <v>39.702435185877775</v>
      </c>
      <c r="E1166" s="14">
        <f t="shared" si="238"/>
        <v>4983.1397971555816</v>
      </c>
      <c r="F1166" s="14">
        <f t="shared" si="240"/>
        <v>5002.6485737763051</v>
      </c>
      <c r="G1166" s="14">
        <f t="shared" si="241"/>
        <v>5042.3510089621832</v>
      </c>
      <c r="H1166" s="13">
        <f>Arrivals!L1166</f>
        <v>75</v>
      </c>
      <c r="I1166" s="14">
        <f>H1166*8/Settings!$B$28+Settings!$B$29</f>
        <v>6.02</v>
      </c>
      <c r="J1166" s="14">
        <f t="shared" si="239"/>
        <v>5046.0200000000004</v>
      </c>
      <c r="K1166" s="14">
        <f t="shared" si="242"/>
        <v>5046.0200000000004</v>
      </c>
      <c r="L1166" s="14">
        <f>MOD(K1166-Settings!$B$32,Settings!$B$33)</f>
        <v>6.0200000000004366</v>
      </c>
      <c r="M1166" s="14">
        <f>IF(L1166&lt;Settings!$B$30,IF(Settings!$B$30-L1166&gt;=I1166,K1166,K1166+(Settings!$B$30-L1166)+Settings!$B$31),K1166+(Settings!$B$33-L1166))</f>
        <v>5046.0200000000004</v>
      </c>
      <c r="N1166" s="14">
        <f t="shared" si="243"/>
        <v>5052.0400000000009</v>
      </c>
      <c r="O1166" s="14">
        <f t="shared" si="244"/>
        <v>49.391426223695817</v>
      </c>
      <c r="P1166" s="14">
        <f t="shared" si="245"/>
        <v>0</v>
      </c>
      <c r="Q1166" s="14">
        <f t="shared" si="246"/>
        <v>3.6689910378172499</v>
      </c>
      <c r="R1166" s="14">
        <f t="shared" si="247"/>
        <v>0</v>
      </c>
      <c r="S1166" s="14">
        <f t="shared" si="248"/>
        <v>3.6689910378172499</v>
      </c>
      <c r="T1166" t="str">
        <f>IF(MOD(C1166-Settings!$B$32,Settings!$B$33)&lt;Settings!$B$30,"Up","Down")</f>
        <v>Down</v>
      </c>
      <c r="U1166" s="15">
        <f>IF(OR(I1166&gt;Settings!$B$30,O1166&gt;Settings!$B$37),0,1)</f>
        <v>1</v>
      </c>
      <c r="V1166" s="15">
        <f>IF(AND(U1166=1,O1166&lt;=Settings!$B$36),1,0)</f>
        <v>1</v>
      </c>
    </row>
    <row r="1167" spans="1:22" x14ac:dyDescent="0.25">
      <c r="A1167">
        <v>10</v>
      </c>
      <c r="B1167">
        <v>82</v>
      </c>
      <c r="C1167" s="13">
        <f>Arrivals!F1167</f>
        <v>5077.0623521587713</v>
      </c>
      <c r="D1167" s="13">
        <f>Arrivals!J1167</f>
        <v>5.6146508406711071</v>
      </c>
      <c r="E1167" s="14">
        <f t="shared" si="238"/>
        <v>5042.3510089621832</v>
      </c>
      <c r="F1167" s="14">
        <f t="shared" si="240"/>
        <v>5077.0623521587713</v>
      </c>
      <c r="G1167" s="14">
        <f t="shared" si="241"/>
        <v>5082.6770029994423</v>
      </c>
      <c r="H1167" s="13">
        <f>Arrivals!L1167</f>
        <v>75</v>
      </c>
      <c r="I1167" s="14">
        <f>H1167*8/Settings!$B$28+Settings!$B$29</f>
        <v>6.02</v>
      </c>
      <c r="J1167" s="14">
        <f t="shared" si="239"/>
        <v>5052.0400000000009</v>
      </c>
      <c r="K1167" s="14">
        <f t="shared" si="242"/>
        <v>5082.6770029994423</v>
      </c>
      <c r="L1167" s="14">
        <f>MOD(K1167-Settings!$B$32,Settings!$B$33)</f>
        <v>42.677002999442266</v>
      </c>
      <c r="M1167" s="14">
        <f>IF(L1167&lt;Settings!$B$30,IF(Settings!$B$30-L1167&gt;=I1167,K1167,K1167+(Settings!$B$30-L1167)+Settings!$B$31),K1167+(Settings!$B$33-L1167))</f>
        <v>5082.6770029994423</v>
      </c>
      <c r="N1167" s="14">
        <f t="shared" si="243"/>
        <v>5088.6970029994427</v>
      </c>
      <c r="O1167" s="14">
        <f t="shared" si="244"/>
        <v>11.634650840671384</v>
      </c>
      <c r="P1167" s="14">
        <f t="shared" si="245"/>
        <v>0</v>
      </c>
      <c r="Q1167" s="14">
        <f t="shared" si="246"/>
        <v>0</v>
      </c>
      <c r="R1167" s="14">
        <f t="shared" si="247"/>
        <v>0</v>
      </c>
      <c r="S1167" s="14">
        <f t="shared" si="248"/>
        <v>0</v>
      </c>
      <c r="T1167" t="str">
        <f>IF(MOD(C1167-Settings!$B$32,Settings!$B$33)&lt;Settings!$B$30,"Up","Down")</f>
        <v>Up</v>
      </c>
      <c r="U1167" s="15">
        <f>IF(OR(I1167&gt;Settings!$B$30,O1167&gt;Settings!$B$37),0,1)</f>
        <v>1</v>
      </c>
      <c r="V1167" s="15">
        <f>IF(AND(U1167=1,O1167&lt;=Settings!$B$36),1,0)</f>
        <v>1</v>
      </c>
    </row>
    <row r="1168" spans="1:22" x14ac:dyDescent="0.25">
      <c r="A1168">
        <v>10</v>
      </c>
      <c r="B1168">
        <v>83</v>
      </c>
      <c r="C1168" s="13">
        <f>Arrivals!F1168</f>
        <v>5111.4472955104011</v>
      </c>
      <c r="D1168" s="13">
        <f>Arrivals!J1168</f>
        <v>5.6129330179577277</v>
      </c>
      <c r="E1168" s="14">
        <f t="shared" si="238"/>
        <v>5082.6770029994423</v>
      </c>
      <c r="F1168" s="14">
        <f t="shared" si="240"/>
        <v>5111.4472955104011</v>
      </c>
      <c r="G1168" s="14">
        <f t="shared" si="241"/>
        <v>5117.0602285283585</v>
      </c>
      <c r="H1168" s="13">
        <f>Arrivals!L1168</f>
        <v>75</v>
      </c>
      <c r="I1168" s="14">
        <f>H1168*8/Settings!$B$28+Settings!$B$29</f>
        <v>6.02</v>
      </c>
      <c r="J1168" s="14">
        <f t="shared" si="239"/>
        <v>5088.6970029994427</v>
      </c>
      <c r="K1168" s="14">
        <f t="shared" si="242"/>
        <v>5117.0602285283585</v>
      </c>
      <c r="L1168" s="14">
        <f>MOD(K1168-Settings!$B$32,Settings!$B$33)</f>
        <v>77.060228528358493</v>
      </c>
      <c r="M1168" s="14">
        <f>IF(L1168&lt;Settings!$B$30,IF(Settings!$B$30-L1168&gt;=I1168,K1168,K1168+(Settings!$B$30-L1168)+Settings!$B$31),K1168+(Settings!$B$33-L1168))</f>
        <v>5117.0602285283585</v>
      </c>
      <c r="N1168" s="14">
        <f t="shared" si="243"/>
        <v>5123.0802285283589</v>
      </c>
      <c r="O1168" s="14">
        <f t="shared" si="244"/>
        <v>11.632933017957839</v>
      </c>
      <c r="P1168" s="14">
        <f t="shared" si="245"/>
        <v>0</v>
      </c>
      <c r="Q1168" s="14">
        <f t="shared" si="246"/>
        <v>0</v>
      </c>
      <c r="R1168" s="14">
        <f t="shared" si="247"/>
        <v>0</v>
      </c>
      <c r="S1168" s="14">
        <f t="shared" si="248"/>
        <v>0</v>
      </c>
      <c r="T1168" t="str">
        <f>IF(MOD(C1168-Settings!$B$32,Settings!$B$33)&lt;Settings!$B$30,"Up","Down")</f>
        <v>Up</v>
      </c>
      <c r="U1168" s="15">
        <f>IF(OR(I1168&gt;Settings!$B$30,O1168&gt;Settings!$B$37),0,1)</f>
        <v>1</v>
      </c>
      <c r="V1168" s="15">
        <f>IF(AND(U1168=1,O1168&lt;=Settings!$B$36),1,0)</f>
        <v>1</v>
      </c>
    </row>
    <row r="1169" spans="1:22" x14ac:dyDescent="0.25">
      <c r="A1169">
        <v>10</v>
      </c>
      <c r="B1169">
        <v>84</v>
      </c>
      <c r="C1169" s="13">
        <f>Arrivals!F1169</f>
        <v>5149.1220022611951</v>
      </c>
      <c r="D1169" s="13">
        <f>Arrivals!J1169</f>
        <v>24.170322664113286</v>
      </c>
      <c r="E1169" s="14">
        <f t="shared" si="238"/>
        <v>5117.0602285283585</v>
      </c>
      <c r="F1169" s="14">
        <f t="shared" si="240"/>
        <v>5149.1220022611951</v>
      </c>
      <c r="G1169" s="14">
        <f t="shared" si="241"/>
        <v>5173.2923249253081</v>
      </c>
      <c r="H1169" s="13">
        <f>Arrivals!L1169</f>
        <v>75</v>
      </c>
      <c r="I1169" s="14">
        <f>H1169*8/Settings!$B$28+Settings!$B$29</f>
        <v>6.02</v>
      </c>
      <c r="J1169" s="14">
        <f t="shared" si="239"/>
        <v>5123.0802285283589</v>
      </c>
      <c r="K1169" s="14">
        <f t="shared" si="242"/>
        <v>5173.2923249253081</v>
      </c>
      <c r="L1169" s="14">
        <f>MOD(K1169-Settings!$B$32,Settings!$B$33)</f>
        <v>133.29232492530809</v>
      </c>
      <c r="M1169" s="14">
        <f>IF(L1169&lt;Settings!$B$30,IF(Settings!$B$30-L1169&gt;=I1169,K1169,K1169+(Settings!$B$30-L1169)+Settings!$B$31),K1169+(Settings!$B$33-L1169))</f>
        <v>5173.2923249253081</v>
      </c>
      <c r="N1169" s="14">
        <f t="shared" si="243"/>
        <v>5179.3123249253085</v>
      </c>
      <c r="O1169" s="14">
        <f t="shared" si="244"/>
        <v>30.19032266411341</v>
      </c>
      <c r="P1169" s="14">
        <f t="shared" si="245"/>
        <v>0</v>
      </c>
      <c r="Q1169" s="14">
        <f t="shared" si="246"/>
        <v>0</v>
      </c>
      <c r="R1169" s="14">
        <f t="shared" si="247"/>
        <v>0</v>
      </c>
      <c r="S1169" s="14">
        <f t="shared" si="248"/>
        <v>0</v>
      </c>
      <c r="T1169" t="str">
        <f>IF(MOD(C1169-Settings!$B$32,Settings!$B$33)&lt;Settings!$B$30,"Up","Down")</f>
        <v>Up</v>
      </c>
      <c r="U1169" s="15">
        <f>IF(OR(I1169&gt;Settings!$B$30,O1169&gt;Settings!$B$37),0,1)</f>
        <v>1</v>
      </c>
      <c r="V1169" s="15">
        <f>IF(AND(U1169=1,O1169&lt;=Settings!$B$36),1,0)</f>
        <v>1</v>
      </c>
    </row>
    <row r="1170" spans="1:22" x14ac:dyDescent="0.25">
      <c r="A1170">
        <v>10</v>
      </c>
      <c r="B1170">
        <v>85</v>
      </c>
      <c r="C1170" s="13">
        <f>Arrivals!F1170</f>
        <v>5150.2021214750512</v>
      </c>
      <c r="D1170" s="13">
        <f>Arrivals!J1170</f>
        <v>7.7606225965150468</v>
      </c>
      <c r="E1170" s="14">
        <f t="shared" si="238"/>
        <v>5173.2923249253081</v>
      </c>
      <c r="F1170" s="14">
        <f t="shared" si="240"/>
        <v>5173.2923249253081</v>
      </c>
      <c r="G1170" s="14">
        <f t="shared" si="241"/>
        <v>5181.0529475218227</v>
      </c>
      <c r="H1170" s="13">
        <f>Arrivals!L1170</f>
        <v>75</v>
      </c>
      <c r="I1170" s="14">
        <f>H1170*8/Settings!$B$28+Settings!$B$29</f>
        <v>6.02</v>
      </c>
      <c r="J1170" s="14">
        <f t="shared" si="239"/>
        <v>5179.3123249253085</v>
      </c>
      <c r="K1170" s="14">
        <f t="shared" si="242"/>
        <v>5181.0529475218227</v>
      </c>
      <c r="L1170" s="14">
        <f>MOD(K1170-Settings!$B$32,Settings!$B$33)</f>
        <v>141.05294752182272</v>
      </c>
      <c r="M1170" s="14">
        <f>IF(L1170&lt;Settings!$B$30,IF(Settings!$B$30-L1170&gt;=I1170,K1170,K1170+(Settings!$B$30-L1170)+Settings!$B$31),K1170+(Settings!$B$33-L1170))</f>
        <v>5181.0529475218227</v>
      </c>
      <c r="N1170" s="14">
        <f t="shared" si="243"/>
        <v>5187.0729475218232</v>
      </c>
      <c r="O1170" s="14">
        <f t="shared" si="244"/>
        <v>36.870826046771981</v>
      </c>
      <c r="P1170" s="14">
        <f t="shared" si="245"/>
        <v>23.090203450256922</v>
      </c>
      <c r="Q1170" s="14">
        <f t="shared" si="246"/>
        <v>0</v>
      </c>
      <c r="R1170" s="14">
        <f t="shared" si="247"/>
        <v>0</v>
      </c>
      <c r="S1170" s="14">
        <f t="shared" si="248"/>
        <v>23.090203450256922</v>
      </c>
      <c r="T1170" t="str">
        <f>IF(MOD(C1170-Settings!$B$32,Settings!$B$33)&lt;Settings!$B$30,"Up","Down")</f>
        <v>Up</v>
      </c>
      <c r="U1170" s="15">
        <f>IF(OR(I1170&gt;Settings!$B$30,O1170&gt;Settings!$B$37),0,1)</f>
        <v>1</v>
      </c>
      <c r="V1170" s="15">
        <f>IF(AND(U1170=1,O1170&lt;=Settings!$B$36),1,0)</f>
        <v>1</v>
      </c>
    </row>
    <row r="1171" spans="1:22" x14ac:dyDescent="0.25">
      <c r="A1171">
        <v>10</v>
      </c>
      <c r="B1171">
        <v>86</v>
      </c>
      <c r="C1171" s="13">
        <f>Arrivals!F1171</f>
        <v>5264.9674967363762</v>
      </c>
      <c r="D1171" s="13">
        <f>Arrivals!J1171</f>
        <v>1.7794633202592764</v>
      </c>
      <c r="E1171" s="14">
        <f t="shared" si="238"/>
        <v>5181.0529475218227</v>
      </c>
      <c r="F1171" s="14">
        <f t="shared" si="240"/>
        <v>5264.9674967363762</v>
      </c>
      <c r="G1171" s="14">
        <f t="shared" si="241"/>
        <v>5266.7469600566355</v>
      </c>
      <c r="H1171" s="13">
        <f>Arrivals!L1171</f>
        <v>75</v>
      </c>
      <c r="I1171" s="14">
        <f>H1171*8/Settings!$B$28+Settings!$B$29</f>
        <v>6.02</v>
      </c>
      <c r="J1171" s="14">
        <f t="shared" si="239"/>
        <v>5187.0729475218232</v>
      </c>
      <c r="K1171" s="14">
        <f t="shared" si="242"/>
        <v>5266.7469600566355</v>
      </c>
      <c r="L1171" s="14">
        <f>MOD(K1171-Settings!$B$32,Settings!$B$33)</f>
        <v>226.74696005663554</v>
      </c>
      <c r="M1171" s="14">
        <f>IF(L1171&lt;Settings!$B$30,IF(Settings!$B$30-L1171&gt;=I1171,K1171,K1171+(Settings!$B$30-L1171)+Settings!$B$31),K1171+(Settings!$B$33-L1171))</f>
        <v>5266.7469600566355</v>
      </c>
      <c r="N1171" s="14">
        <f t="shared" si="243"/>
        <v>5272.766960056636</v>
      </c>
      <c r="O1171" s="14">
        <f t="shared" si="244"/>
        <v>7.799463320259747</v>
      </c>
      <c r="P1171" s="14">
        <f t="shared" si="245"/>
        <v>0</v>
      </c>
      <c r="Q1171" s="14">
        <f t="shared" si="246"/>
        <v>0</v>
      </c>
      <c r="R1171" s="14">
        <f t="shared" si="247"/>
        <v>0</v>
      </c>
      <c r="S1171" s="14">
        <f t="shared" si="248"/>
        <v>0</v>
      </c>
      <c r="T1171" t="str">
        <f>IF(MOD(C1171-Settings!$B$32,Settings!$B$33)&lt;Settings!$B$30,"Up","Down")</f>
        <v>Up</v>
      </c>
      <c r="U1171" s="15">
        <f>IF(OR(I1171&gt;Settings!$B$30,O1171&gt;Settings!$B$37),0,1)</f>
        <v>1</v>
      </c>
      <c r="V1171" s="15">
        <f>IF(AND(U1171=1,O1171&lt;=Settings!$B$36),1,0)</f>
        <v>1</v>
      </c>
    </row>
    <row r="1172" spans="1:22" x14ac:dyDescent="0.25">
      <c r="A1172">
        <v>10</v>
      </c>
      <c r="B1172">
        <v>87</v>
      </c>
      <c r="C1172" s="13">
        <f>Arrivals!F1172</f>
        <v>5268.8864024746008</v>
      </c>
      <c r="D1172" s="13">
        <f>Arrivals!J1172</f>
        <v>4.3318984565661003</v>
      </c>
      <c r="E1172" s="14">
        <f t="shared" si="238"/>
        <v>5266.7469600566355</v>
      </c>
      <c r="F1172" s="14">
        <f t="shared" si="240"/>
        <v>5268.8864024746008</v>
      </c>
      <c r="G1172" s="14">
        <f t="shared" si="241"/>
        <v>5273.2183009311666</v>
      </c>
      <c r="H1172" s="13">
        <f>Arrivals!L1172</f>
        <v>75</v>
      </c>
      <c r="I1172" s="14">
        <f>H1172*8/Settings!$B$28+Settings!$B$29</f>
        <v>6.02</v>
      </c>
      <c r="J1172" s="14">
        <f t="shared" si="239"/>
        <v>5272.766960056636</v>
      </c>
      <c r="K1172" s="14">
        <f t="shared" si="242"/>
        <v>5273.2183009311666</v>
      </c>
      <c r="L1172" s="14">
        <f>MOD(K1172-Settings!$B$32,Settings!$B$33)</f>
        <v>233.2183009311666</v>
      </c>
      <c r="M1172" s="14">
        <f>IF(L1172&lt;Settings!$B$30,IF(Settings!$B$30-L1172&gt;=I1172,K1172,K1172+(Settings!$B$30-L1172)+Settings!$B$31),K1172+(Settings!$B$33-L1172))</f>
        <v>5273.2183009311666</v>
      </c>
      <c r="N1172" s="14">
        <f t="shared" si="243"/>
        <v>5279.238300931167</v>
      </c>
      <c r="O1172" s="14">
        <f t="shared" si="244"/>
        <v>10.351898456566232</v>
      </c>
      <c r="P1172" s="14">
        <f t="shared" si="245"/>
        <v>0</v>
      </c>
      <c r="Q1172" s="14">
        <f t="shared" si="246"/>
        <v>0</v>
      </c>
      <c r="R1172" s="14">
        <f t="shared" si="247"/>
        <v>0</v>
      </c>
      <c r="S1172" s="14">
        <f t="shared" si="248"/>
        <v>0</v>
      </c>
      <c r="T1172" t="str">
        <f>IF(MOD(C1172-Settings!$B$32,Settings!$B$33)&lt;Settings!$B$30,"Up","Down")</f>
        <v>Up</v>
      </c>
      <c r="U1172" s="15">
        <f>IF(OR(I1172&gt;Settings!$B$30,O1172&gt;Settings!$B$37),0,1)</f>
        <v>1</v>
      </c>
      <c r="V1172" s="15">
        <f>IF(AND(U1172=1,O1172&lt;=Settings!$B$36),1,0)</f>
        <v>1</v>
      </c>
    </row>
    <row r="1173" spans="1:22" x14ac:dyDescent="0.25">
      <c r="A1173">
        <v>10</v>
      </c>
      <c r="B1173">
        <v>88</v>
      </c>
      <c r="C1173" s="13">
        <f>Arrivals!F1173</f>
        <v>5335.2055371917068</v>
      </c>
      <c r="D1173" s="13">
        <f>Arrivals!J1173</f>
        <v>17.891752782152032</v>
      </c>
      <c r="E1173" s="14">
        <f t="shared" si="238"/>
        <v>5273.2183009311666</v>
      </c>
      <c r="F1173" s="14">
        <f t="shared" si="240"/>
        <v>5335.2055371917068</v>
      </c>
      <c r="G1173" s="14">
        <f t="shared" si="241"/>
        <v>5353.097289973859</v>
      </c>
      <c r="H1173" s="13">
        <f>Arrivals!L1173</f>
        <v>75</v>
      </c>
      <c r="I1173" s="14">
        <f>H1173*8/Settings!$B$28+Settings!$B$29</f>
        <v>6.02</v>
      </c>
      <c r="J1173" s="14">
        <f t="shared" si="239"/>
        <v>5279.238300931167</v>
      </c>
      <c r="K1173" s="14">
        <f t="shared" si="242"/>
        <v>5353.097289973859</v>
      </c>
      <c r="L1173" s="14">
        <f>MOD(K1173-Settings!$B$32,Settings!$B$33)</f>
        <v>313.09728997385901</v>
      </c>
      <c r="M1173" s="14">
        <f>IF(L1173&lt;Settings!$B$30,IF(Settings!$B$30-L1173&gt;=I1173,K1173,K1173+(Settings!$B$30-L1173)+Settings!$B$31),K1173+(Settings!$B$33-L1173))</f>
        <v>5353.097289973859</v>
      </c>
      <c r="N1173" s="14">
        <f t="shared" si="243"/>
        <v>5359.1172899738594</v>
      </c>
      <c r="O1173" s="14">
        <f t="shared" si="244"/>
        <v>23.911752782152689</v>
      </c>
      <c r="P1173" s="14">
        <f t="shared" si="245"/>
        <v>0</v>
      </c>
      <c r="Q1173" s="14">
        <f t="shared" si="246"/>
        <v>0</v>
      </c>
      <c r="R1173" s="14">
        <f t="shared" si="247"/>
        <v>0</v>
      </c>
      <c r="S1173" s="14">
        <f t="shared" si="248"/>
        <v>0</v>
      </c>
      <c r="T1173" t="str">
        <f>IF(MOD(C1173-Settings!$B$32,Settings!$B$33)&lt;Settings!$B$30,"Up","Down")</f>
        <v>Up</v>
      </c>
      <c r="U1173" s="15">
        <f>IF(OR(I1173&gt;Settings!$B$30,O1173&gt;Settings!$B$37),0,1)</f>
        <v>1</v>
      </c>
      <c r="V1173" s="15">
        <f>IF(AND(U1173=1,O1173&lt;=Settings!$B$36),1,0)</f>
        <v>1</v>
      </c>
    </row>
    <row r="1174" spans="1:22" x14ac:dyDescent="0.25">
      <c r="A1174">
        <v>10</v>
      </c>
      <c r="B1174">
        <v>89</v>
      </c>
      <c r="C1174" s="13">
        <f>Arrivals!F1174</f>
        <v>5342.4471134032829</v>
      </c>
      <c r="D1174" s="13">
        <f>Arrivals!J1174</f>
        <v>24.461011704464937</v>
      </c>
      <c r="E1174" s="14">
        <f t="shared" si="238"/>
        <v>5353.097289973859</v>
      </c>
      <c r="F1174" s="14">
        <f t="shared" si="240"/>
        <v>5353.097289973859</v>
      </c>
      <c r="G1174" s="14">
        <f t="shared" si="241"/>
        <v>5377.5583016783239</v>
      </c>
      <c r="H1174" s="13">
        <f>Arrivals!L1174</f>
        <v>75</v>
      </c>
      <c r="I1174" s="14">
        <f>H1174*8/Settings!$B$28+Settings!$B$29</f>
        <v>6.02</v>
      </c>
      <c r="J1174" s="14">
        <f t="shared" si="239"/>
        <v>5359.1172899738594</v>
      </c>
      <c r="K1174" s="14">
        <f t="shared" si="242"/>
        <v>5377.5583016783239</v>
      </c>
      <c r="L1174" s="14">
        <f>MOD(K1174-Settings!$B$32,Settings!$B$33)</f>
        <v>337.55830167832391</v>
      </c>
      <c r="M1174" s="14">
        <f>IF(L1174&lt;Settings!$B$30,IF(Settings!$B$30-L1174&gt;=I1174,K1174,K1174+(Settings!$B$30-L1174)+Settings!$B$31),K1174+(Settings!$B$33-L1174))</f>
        <v>5377.5583016783239</v>
      </c>
      <c r="N1174" s="14">
        <f t="shared" si="243"/>
        <v>5383.5783016783244</v>
      </c>
      <c r="O1174" s="14">
        <f t="shared" si="244"/>
        <v>41.131188275041495</v>
      </c>
      <c r="P1174" s="14">
        <f t="shared" si="245"/>
        <v>10.65017657057615</v>
      </c>
      <c r="Q1174" s="14">
        <f t="shared" si="246"/>
        <v>0</v>
      </c>
      <c r="R1174" s="14">
        <f t="shared" si="247"/>
        <v>0</v>
      </c>
      <c r="S1174" s="14">
        <f t="shared" si="248"/>
        <v>10.65017657057615</v>
      </c>
      <c r="T1174" t="str">
        <f>IF(MOD(C1174-Settings!$B$32,Settings!$B$33)&lt;Settings!$B$30,"Up","Down")</f>
        <v>Up</v>
      </c>
      <c r="U1174" s="15">
        <f>IF(OR(I1174&gt;Settings!$B$30,O1174&gt;Settings!$B$37),0,1)</f>
        <v>1</v>
      </c>
      <c r="V1174" s="15">
        <f>IF(AND(U1174=1,O1174&lt;=Settings!$B$36),1,0)</f>
        <v>1</v>
      </c>
    </row>
    <row r="1175" spans="1:22" x14ac:dyDescent="0.25">
      <c r="A1175">
        <v>10</v>
      </c>
      <c r="B1175">
        <v>90</v>
      </c>
      <c r="C1175" s="13">
        <f>Arrivals!F1175</f>
        <v>5457.8491636762583</v>
      </c>
      <c r="D1175" s="13">
        <f>Arrivals!J1175</f>
        <v>1.9029638020881654</v>
      </c>
      <c r="E1175" s="14">
        <f t="shared" si="238"/>
        <v>5377.5583016783239</v>
      </c>
      <c r="F1175" s="14">
        <f t="shared" si="240"/>
        <v>5457.8491636762583</v>
      </c>
      <c r="G1175" s="14">
        <f t="shared" si="241"/>
        <v>5459.7521274783467</v>
      </c>
      <c r="H1175" s="13">
        <f>Arrivals!L1175</f>
        <v>75</v>
      </c>
      <c r="I1175" s="14">
        <f>H1175*8/Settings!$B$28+Settings!$B$29</f>
        <v>6.02</v>
      </c>
      <c r="J1175" s="14">
        <f t="shared" si="239"/>
        <v>5383.5783016783244</v>
      </c>
      <c r="K1175" s="14">
        <f t="shared" si="242"/>
        <v>5459.7521274783467</v>
      </c>
      <c r="L1175" s="14">
        <f>MOD(K1175-Settings!$B$32,Settings!$B$33)</f>
        <v>419.75212747834667</v>
      </c>
      <c r="M1175" s="14">
        <f>IF(L1175&lt;Settings!$B$30,IF(Settings!$B$30-L1175&gt;=I1175,K1175,K1175+(Settings!$B$30-L1175)+Settings!$B$31),K1175+(Settings!$B$33-L1175))</f>
        <v>5459.7521274783467</v>
      </c>
      <c r="N1175" s="14">
        <f t="shared" si="243"/>
        <v>5465.7721274783471</v>
      </c>
      <c r="O1175" s="14">
        <f t="shared" si="244"/>
        <v>7.922963802088816</v>
      </c>
      <c r="P1175" s="14">
        <f t="shared" si="245"/>
        <v>0</v>
      </c>
      <c r="Q1175" s="14">
        <f t="shared" si="246"/>
        <v>0</v>
      </c>
      <c r="R1175" s="14">
        <f t="shared" si="247"/>
        <v>0</v>
      </c>
      <c r="S1175" s="14">
        <f t="shared" si="248"/>
        <v>0</v>
      </c>
      <c r="T1175" t="str">
        <f>IF(MOD(C1175-Settings!$B$32,Settings!$B$33)&lt;Settings!$B$30,"Up","Down")</f>
        <v>Up</v>
      </c>
      <c r="U1175" s="15">
        <f>IF(OR(I1175&gt;Settings!$B$30,O1175&gt;Settings!$B$37),0,1)</f>
        <v>1</v>
      </c>
      <c r="V1175" s="15">
        <f>IF(AND(U1175=1,O1175&lt;=Settings!$B$36),1,0)</f>
        <v>1</v>
      </c>
    </row>
    <row r="1176" spans="1:22" x14ac:dyDescent="0.25">
      <c r="A1176">
        <v>10</v>
      </c>
      <c r="B1176">
        <v>91</v>
      </c>
      <c r="C1176" s="13">
        <f>Arrivals!F1176</f>
        <v>5475.9512694694449</v>
      </c>
      <c r="D1176" s="13">
        <f>Arrivals!J1176</f>
        <v>13.385108280737832</v>
      </c>
      <c r="E1176" s="14">
        <f t="shared" si="238"/>
        <v>5459.7521274783467</v>
      </c>
      <c r="F1176" s="14">
        <f t="shared" si="240"/>
        <v>5475.9512694694449</v>
      </c>
      <c r="G1176" s="14">
        <f t="shared" si="241"/>
        <v>5489.3363777501827</v>
      </c>
      <c r="H1176" s="13">
        <f>Arrivals!L1176</f>
        <v>75</v>
      </c>
      <c r="I1176" s="14">
        <f>H1176*8/Settings!$B$28+Settings!$B$29</f>
        <v>6.02</v>
      </c>
      <c r="J1176" s="14">
        <f t="shared" si="239"/>
        <v>5465.7721274783471</v>
      </c>
      <c r="K1176" s="14">
        <f t="shared" si="242"/>
        <v>5489.3363777501827</v>
      </c>
      <c r="L1176" s="14">
        <f>MOD(K1176-Settings!$B$32,Settings!$B$33)</f>
        <v>449.33637775018269</v>
      </c>
      <c r="M1176" s="14">
        <f>IF(L1176&lt;Settings!$B$30,IF(Settings!$B$30-L1176&gt;=I1176,K1176,K1176+(Settings!$B$30-L1176)+Settings!$B$31),K1176+(Settings!$B$33-L1176))</f>
        <v>5489.3363777501827</v>
      </c>
      <c r="N1176" s="14">
        <f t="shared" si="243"/>
        <v>5495.3563777501831</v>
      </c>
      <c r="O1176" s="14">
        <f t="shared" si="244"/>
        <v>19.405108280738204</v>
      </c>
      <c r="P1176" s="14">
        <f t="shared" si="245"/>
        <v>0</v>
      </c>
      <c r="Q1176" s="14">
        <f t="shared" si="246"/>
        <v>0</v>
      </c>
      <c r="R1176" s="14">
        <f t="shared" si="247"/>
        <v>0</v>
      </c>
      <c r="S1176" s="14">
        <f t="shared" si="248"/>
        <v>0</v>
      </c>
      <c r="T1176" t="str">
        <f>IF(MOD(C1176-Settings!$B$32,Settings!$B$33)&lt;Settings!$B$30,"Up","Down")</f>
        <v>Up</v>
      </c>
      <c r="U1176" s="15">
        <f>IF(OR(I1176&gt;Settings!$B$30,O1176&gt;Settings!$B$37),0,1)</f>
        <v>1</v>
      </c>
      <c r="V1176" s="15">
        <f>IF(AND(U1176=1,O1176&lt;=Settings!$B$36),1,0)</f>
        <v>1</v>
      </c>
    </row>
    <row r="1177" spans="1:22" x14ac:dyDescent="0.25">
      <c r="A1177">
        <v>10</v>
      </c>
      <c r="B1177">
        <v>92</v>
      </c>
      <c r="C1177" s="13">
        <f>Arrivals!F1177</f>
        <v>5492.3136860821569</v>
      </c>
      <c r="D1177" s="13">
        <f>Arrivals!J1177</f>
        <v>0.91612079338540231</v>
      </c>
      <c r="E1177" s="14">
        <f t="shared" si="238"/>
        <v>5489.3363777501827</v>
      </c>
      <c r="F1177" s="14">
        <f t="shared" si="240"/>
        <v>5492.3136860821569</v>
      </c>
      <c r="G1177" s="14">
        <f t="shared" si="241"/>
        <v>5493.2298068755426</v>
      </c>
      <c r="H1177" s="13">
        <f>Arrivals!L1177</f>
        <v>75</v>
      </c>
      <c r="I1177" s="14">
        <f>H1177*8/Settings!$B$28+Settings!$B$29</f>
        <v>6.02</v>
      </c>
      <c r="J1177" s="14">
        <f t="shared" si="239"/>
        <v>5495.3563777501831</v>
      </c>
      <c r="K1177" s="14">
        <f t="shared" si="242"/>
        <v>5495.3563777501831</v>
      </c>
      <c r="L1177" s="14">
        <f>MOD(K1177-Settings!$B$32,Settings!$B$33)</f>
        <v>455.35637775018313</v>
      </c>
      <c r="M1177" s="14">
        <f>IF(L1177&lt;Settings!$B$30,IF(Settings!$B$30-L1177&gt;=I1177,K1177,K1177+(Settings!$B$30-L1177)+Settings!$B$31),K1177+(Settings!$B$33-L1177))</f>
        <v>5495.3563777501831</v>
      </c>
      <c r="N1177" s="14">
        <f t="shared" si="243"/>
        <v>5501.3763777501836</v>
      </c>
      <c r="O1177" s="14">
        <f t="shared" si="244"/>
        <v>9.0626916680266731</v>
      </c>
      <c r="P1177" s="14">
        <f t="shared" si="245"/>
        <v>0</v>
      </c>
      <c r="Q1177" s="14">
        <f t="shared" si="246"/>
        <v>2.1265708746404925</v>
      </c>
      <c r="R1177" s="14">
        <f t="shared" si="247"/>
        <v>0</v>
      </c>
      <c r="S1177" s="14">
        <f t="shared" si="248"/>
        <v>2.1265708746404925</v>
      </c>
      <c r="T1177" t="str">
        <f>IF(MOD(C1177-Settings!$B$32,Settings!$B$33)&lt;Settings!$B$30,"Up","Down")</f>
        <v>Up</v>
      </c>
      <c r="U1177" s="15">
        <f>IF(OR(I1177&gt;Settings!$B$30,O1177&gt;Settings!$B$37),0,1)</f>
        <v>1</v>
      </c>
      <c r="V1177" s="15">
        <f>IF(AND(U1177=1,O1177&lt;=Settings!$B$36),1,0)</f>
        <v>1</v>
      </c>
    </row>
    <row r="1178" spans="1:22" x14ac:dyDescent="0.25">
      <c r="A1178">
        <v>10</v>
      </c>
      <c r="B1178">
        <v>93</v>
      </c>
      <c r="C1178" s="13">
        <f>Arrivals!F1178</f>
        <v>5542.1593827421466</v>
      </c>
      <c r="D1178" s="13">
        <f>Arrivals!J1178</f>
        <v>5.1367850337723082</v>
      </c>
      <c r="E1178" s="14">
        <f t="shared" si="238"/>
        <v>5493.2298068755426</v>
      </c>
      <c r="F1178" s="14">
        <f t="shared" si="240"/>
        <v>5542.1593827421466</v>
      </c>
      <c r="G1178" s="14">
        <f t="shared" si="241"/>
        <v>5547.2961677759185</v>
      </c>
      <c r="H1178" s="13">
        <f>Arrivals!L1178</f>
        <v>75</v>
      </c>
      <c r="I1178" s="14">
        <f>H1178*8/Settings!$B$28+Settings!$B$29</f>
        <v>6.02</v>
      </c>
      <c r="J1178" s="14">
        <f t="shared" si="239"/>
        <v>5501.3763777501836</v>
      </c>
      <c r="K1178" s="14">
        <f t="shared" si="242"/>
        <v>5547.2961677759185</v>
      </c>
      <c r="L1178" s="14">
        <f>MOD(K1178-Settings!$B$32,Settings!$B$33)</f>
        <v>507.29616777591855</v>
      </c>
      <c r="M1178" s="14">
        <f>IF(L1178&lt;Settings!$B$30,IF(Settings!$B$30-L1178&gt;=I1178,K1178,K1178+(Settings!$B$30-L1178)+Settings!$B$31),K1178+(Settings!$B$33-L1178))</f>
        <v>5547.2961677759185</v>
      </c>
      <c r="N1178" s="14">
        <f t="shared" si="243"/>
        <v>5553.316167775919</v>
      </c>
      <c r="O1178" s="14">
        <f t="shared" si="244"/>
        <v>11.156785033772394</v>
      </c>
      <c r="P1178" s="14">
        <f t="shared" si="245"/>
        <v>0</v>
      </c>
      <c r="Q1178" s="14">
        <f t="shared" si="246"/>
        <v>0</v>
      </c>
      <c r="R1178" s="14">
        <f t="shared" si="247"/>
        <v>0</v>
      </c>
      <c r="S1178" s="14">
        <f t="shared" si="248"/>
        <v>0</v>
      </c>
      <c r="T1178" t="str">
        <f>IF(MOD(C1178-Settings!$B$32,Settings!$B$33)&lt;Settings!$B$30,"Up","Down")</f>
        <v>Up</v>
      </c>
      <c r="U1178" s="15">
        <f>IF(OR(I1178&gt;Settings!$B$30,O1178&gt;Settings!$B$37),0,1)</f>
        <v>1</v>
      </c>
      <c r="V1178" s="15">
        <f>IF(AND(U1178=1,O1178&lt;=Settings!$B$36),1,0)</f>
        <v>1</v>
      </c>
    </row>
    <row r="1179" spans="1:22" x14ac:dyDescent="0.25">
      <c r="A1179">
        <v>10</v>
      </c>
      <c r="B1179">
        <v>94</v>
      </c>
      <c r="C1179" s="13">
        <f>Arrivals!F1179</f>
        <v>5679.7908207368891</v>
      </c>
      <c r="D1179" s="13">
        <f>Arrivals!J1179</f>
        <v>15.370163574840525</v>
      </c>
      <c r="E1179" s="14">
        <f t="shared" si="238"/>
        <v>5547.2961677759185</v>
      </c>
      <c r="F1179" s="14">
        <f t="shared" si="240"/>
        <v>5679.7908207368891</v>
      </c>
      <c r="G1179" s="14">
        <f t="shared" si="241"/>
        <v>5695.1609843117294</v>
      </c>
      <c r="H1179" s="13">
        <f>Arrivals!L1179</f>
        <v>75</v>
      </c>
      <c r="I1179" s="14">
        <f>H1179*8/Settings!$B$28+Settings!$B$29</f>
        <v>6.02</v>
      </c>
      <c r="J1179" s="14">
        <f t="shared" si="239"/>
        <v>5553.316167775919</v>
      </c>
      <c r="K1179" s="14">
        <f t="shared" si="242"/>
        <v>5695.1609843117294</v>
      </c>
      <c r="L1179" s="14">
        <f>MOD(K1179-Settings!$B$32,Settings!$B$33)</f>
        <v>655.16098431172941</v>
      </c>
      <c r="M1179" s="14">
        <f>IF(L1179&lt;Settings!$B$30,IF(Settings!$B$30-L1179&gt;=I1179,K1179,K1179+(Settings!$B$30-L1179)+Settings!$B$31),K1179+(Settings!$B$33-L1179))</f>
        <v>5760</v>
      </c>
      <c r="N1179" s="14">
        <f t="shared" si="243"/>
        <v>5766.02</v>
      </c>
      <c r="O1179" s="14">
        <f t="shared" si="244"/>
        <v>86.229179263111291</v>
      </c>
      <c r="P1179" s="14">
        <f t="shared" si="245"/>
        <v>0</v>
      </c>
      <c r="Q1179" s="14">
        <f t="shared" si="246"/>
        <v>0</v>
      </c>
      <c r="R1179" s="14">
        <f t="shared" si="247"/>
        <v>64.839015688270592</v>
      </c>
      <c r="S1179" s="14">
        <f t="shared" si="248"/>
        <v>64.839015688270592</v>
      </c>
      <c r="T1179" t="str">
        <f>IF(MOD(C1179-Settings!$B$32,Settings!$B$33)&lt;Settings!$B$30,"Up","Down")</f>
        <v>Down</v>
      </c>
      <c r="U1179" s="15">
        <f>IF(OR(I1179&gt;Settings!$B$30,O1179&gt;Settings!$B$37),0,1)</f>
        <v>1</v>
      </c>
      <c r="V1179" s="15">
        <f>IF(AND(U1179=1,O1179&lt;=Settings!$B$36),1,0)</f>
        <v>1</v>
      </c>
    </row>
    <row r="1180" spans="1:22" x14ac:dyDescent="0.25">
      <c r="A1180">
        <v>10</v>
      </c>
      <c r="B1180">
        <v>95</v>
      </c>
      <c r="C1180" s="13">
        <f>Arrivals!F1180</f>
        <v>5730.0116515143955</v>
      </c>
      <c r="D1180" s="13">
        <f>Arrivals!J1180</f>
        <v>49.078139193244056</v>
      </c>
      <c r="E1180" s="14">
        <f t="shared" si="238"/>
        <v>5695.1609843117294</v>
      </c>
      <c r="F1180" s="14">
        <f t="shared" si="240"/>
        <v>5730.0116515143955</v>
      </c>
      <c r="G1180" s="14">
        <f t="shared" si="241"/>
        <v>5779.0897907076396</v>
      </c>
      <c r="H1180" s="13">
        <f>Arrivals!L1180</f>
        <v>75</v>
      </c>
      <c r="I1180" s="14">
        <f>H1180*8/Settings!$B$28+Settings!$B$29</f>
        <v>6.02</v>
      </c>
      <c r="J1180" s="14">
        <f t="shared" si="239"/>
        <v>5766.02</v>
      </c>
      <c r="K1180" s="14">
        <f t="shared" si="242"/>
        <v>5779.0897907076396</v>
      </c>
      <c r="L1180" s="14">
        <f>MOD(K1180-Settings!$B$32,Settings!$B$33)</f>
        <v>19.089790707639622</v>
      </c>
      <c r="M1180" s="14">
        <f>IF(L1180&lt;Settings!$B$30,IF(Settings!$B$30-L1180&gt;=I1180,K1180,K1180+(Settings!$B$30-L1180)+Settings!$B$31),K1180+(Settings!$B$33-L1180))</f>
        <v>5779.0897907076396</v>
      </c>
      <c r="N1180" s="14">
        <f t="shared" si="243"/>
        <v>5785.1097907076401</v>
      </c>
      <c r="O1180" s="14">
        <f t="shared" si="244"/>
        <v>55.098139193244606</v>
      </c>
      <c r="P1180" s="14">
        <f t="shared" si="245"/>
        <v>0</v>
      </c>
      <c r="Q1180" s="14">
        <f t="shared" si="246"/>
        <v>0</v>
      </c>
      <c r="R1180" s="14">
        <f t="shared" si="247"/>
        <v>0</v>
      </c>
      <c r="S1180" s="14">
        <f t="shared" si="248"/>
        <v>0</v>
      </c>
      <c r="T1180" t="str">
        <f>IF(MOD(C1180-Settings!$B$32,Settings!$B$33)&lt;Settings!$B$30,"Up","Down")</f>
        <v>Down</v>
      </c>
      <c r="U1180" s="15">
        <f>IF(OR(I1180&gt;Settings!$B$30,O1180&gt;Settings!$B$37),0,1)</f>
        <v>1</v>
      </c>
      <c r="V1180" s="15">
        <f>IF(AND(U1180=1,O1180&lt;=Settings!$B$36),1,0)</f>
        <v>1</v>
      </c>
    </row>
    <row r="1181" spans="1:22" x14ac:dyDescent="0.25">
      <c r="A1181">
        <v>10</v>
      </c>
      <c r="B1181">
        <v>96</v>
      </c>
      <c r="C1181" s="13">
        <f>Arrivals!F1181</f>
        <v>5776.8699710980882</v>
      </c>
      <c r="D1181" s="13">
        <f>Arrivals!J1181</f>
        <v>11.613287201302549</v>
      </c>
      <c r="E1181" s="14">
        <f t="shared" si="238"/>
        <v>5779.0897907076396</v>
      </c>
      <c r="F1181" s="14">
        <f t="shared" si="240"/>
        <v>5779.0897907076396</v>
      </c>
      <c r="G1181" s="14">
        <f t="shared" si="241"/>
        <v>5790.7030779089419</v>
      </c>
      <c r="H1181" s="13">
        <f>Arrivals!L1181</f>
        <v>75</v>
      </c>
      <c r="I1181" s="14">
        <f>H1181*8/Settings!$B$28+Settings!$B$29</f>
        <v>6.02</v>
      </c>
      <c r="J1181" s="14">
        <f t="shared" si="239"/>
        <v>5785.1097907076401</v>
      </c>
      <c r="K1181" s="14">
        <f t="shared" si="242"/>
        <v>5790.7030779089419</v>
      </c>
      <c r="L1181" s="14">
        <f>MOD(K1181-Settings!$B$32,Settings!$B$33)</f>
        <v>30.70307790894185</v>
      </c>
      <c r="M1181" s="14">
        <f>IF(L1181&lt;Settings!$B$30,IF(Settings!$B$30-L1181&gt;=I1181,K1181,K1181+(Settings!$B$30-L1181)+Settings!$B$31),K1181+(Settings!$B$33-L1181))</f>
        <v>5790.7030779089419</v>
      </c>
      <c r="N1181" s="14">
        <f t="shared" si="243"/>
        <v>5796.7230779089423</v>
      </c>
      <c r="O1181" s="14">
        <f t="shared" si="244"/>
        <v>19.853106810854115</v>
      </c>
      <c r="P1181" s="14">
        <f t="shared" si="245"/>
        <v>2.2198196095514504</v>
      </c>
      <c r="Q1181" s="14">
        <f t="shared" si="246"/>
        <v>0</v>
      </c>
      <c r="R1181" s="14">
        <f t="shared" si="247"/>
        <v>0</v>
      </c>
      <c r="S1181" s="14">
        <f t="shared" si="248"/>
        <v>2.2198196095514504</v>
      </c>
      <c r="T1181" t="str">
        <f>IF(MOD(C1181-Settings!$B$32,Settings!$B$33)&lt;Settings!$B$30,"Up","Down")</f>
        <v>Up</v>
      </c>
      <c r="U1181" s="15">
        <f>IF(OR(I1181&gt;Settings!$B$30,O1181&gt;Settings!$B$37),0,1)</f>
        <v>1</v>
      </c>
      <c r="V1181" s="15">
        <f>IF(AND(U1181=1,O1181&lt;=Settings!$B$36),1,0)</f>
        <v>1</v>
      </c>
    </row>
    <row r="1182" spans="1:22" x14ac:dyDescent="0.25">
      <c r="A1182">
        <v>10</v>
      </c>
      <c r="B1182">
        <v>97</v>
      </c>
      <c r="C1182" s="13">
        <f>Arrivals!F1182</f>
        <v>5780.275752208996</v>
      </c>
      <c r="D1182" s="13">
        <f>Arrivals!J1182</f>
        <v>9.6558500863092593</v>
      </c>
      <c r="E1182" s="14">
        <f t="shared" si="238"/>
        <v>5790.7030779089419</v>
      </c>
      <c r="F1182" s="14">
        <f t="shared" si="240"/>
        <v>5790.7030779089419</v>
      </c>
      <c r="G1182" s="14">
        <f t="shared" si="241"/>
        <v>5800.3589279952512</v>
      </c>
      <c r="H1182" s="13">
        <f>Arrivals!L1182</f>
        <v>75</v>
      </c>
      <c r="I1182" s="14">
        <f>H1182*8/Settings!$B$28+Settings!$B$29</f>
        <v>6.02</v>
      </c>
      <c r="J1182" s="14">
        <f t="shared" si="239"/>
        <v>5796.7230779089423</v>
      </c>
      <c r="K1182" s="14">
        <f t="shared" si="242"/>
        <v>5800.3589279952512</v>
      </c>
      <c r="L1182" s="14">
        <f>MOD(K1182-Settings!$B$32,Settings!$B$33)</f>
        <v>40.358927995251179</v>
      </c>
      <c r="M1182" s="14">
        <f>IF(L1182&lt;Settings!$B$30,IF(Settings!$B$30-L1182&gt;=I1182,K1182,K1182+(Settings!$B$30-L1182)+Settings!$B$31),K1182+(Settings!$B$33-L1182))</f>
        <v>5800.3589279952512</v>
      </c>
      <c r="N1182" s="14">
        <f t="shared" si="243"/>
        <v>5806.3789279952516</v>
      </c>
      <c r="O1182" s="14">
        <f t="shared" si="244"/>
        <v>26.103175786255633</v>
      </c>
      <c r="P1182" s="14">
        <f t="shared" si="245"/>
        <v>10.427325699945868</v>
      </c>
      <c r="Q1182" s="14">
        <f t="shared" si="246"/>
        <v>0</v>
      </c>
      <c r="R1182" s="14">
        <f t="shared" si="247"/>
        <v>0</v>
      </c>
      <c r="S1182" s="14">
        <f t="shared" si="248"/>
        <v>10.427325699945868</v>
      </c>
      <c r="T1182" t="str">
        <f>IF(MOD(C1182-Settings!$B$32,Settings!$B$33)&lt;Settings!$B$30,"Up","Down")</f>
        <v>Up</v>
      </c>
      <c r="U1182" s="15">
        <f>IF(OR(I1182&gt;Settings!$B$30,O1182&gt;Settings!$B$37),0,1)</f>
        <v>1</v>
      </c>
      <c r="V1182" s="15">
        <f>IF(AND(U1182=1,O1182&lt;=Settings!$B$36),1,0)</f>
        <v>1</v>
      </c>
    </row>
    <row r="1183" spans="1:22" x14ac:dyDescent="0.25">
      <c r="A1183">
        <v>10</v>
      </c>
      <c r="B1183">
        <v>98</v>
      </c>
      <c r="C1183" s="13">
        <f>Arrivals!F1183</f>
        <v>5815.5771975845</v>
      </c>
      <c r="D1183" s="13">
        <f>Arrivals!J1183</f>
        <v>2.5904378063043643</v>
      </c>
      <c r="E1183" s="14">
        <f t="shared" ref="E1183:E1205" si="249">G1182</f>
        <v>5800.3589279952512</v>
      </c>
      <c r="F1183" s="14">
        <f t="shared" si="240"/>
        <v>5815.5771975845</v>
      </c>
      <c r="G1183" s="14">
        <f t="shared" si="241"/>
        <v>5818.1676353908042</v>
      </c>
      <c r="H1183" s="13">
        <f>Arrivals!L1183</f>
        <v>75</v>
      </c>
      <c r="I1183" s="14">
        <f>H1183*8/Settings!$B$28+Settings!$B$29</f>
        <v>6.02</v>
      </c>
      <c r="J1183" s="14">
        <f t="shared" ref="J1183:J1205" si="250">N1182</f>
        <v>5806.3789279952516</v>
      </c>
      <c r="K1183" s="14">
        <f t="shared" si="242"/>
        <v>5818.1676353908042</v>
      </c>
      <c r="L1183" s="14">
        <f>MOD(K1183-Settings!$B$32,Settings!$B$33)</f>
        <v>58.167635390804207</v>
      </c>
      <c r="M1183" s="14">
        <f>IF(L1183&lt;Settings!$B$30,IF(Settings!$B$30-L1183&gt;=I1183,K1183,K1183+(Settings!$B$30-L1183)+Settings!$B$31),K1183+(Settings!$B$33-L1183))</f>
        <v>5818.1676353908042</v>
      </c>
      <c r="N1183" s="14">
        <f t="shared" si="243"/>
        <v>5824.1876353908046</v>
      </c>
      <c r="O1183" s="14">
        <f t="shared" si="244"/>
        <v>8.610437806304617</v>
      </c>
      <c r="P1183" s="14">
        <f t="shared" si="245"/>
        <v>0</v>
      </c>
      <c r="Q1183" s="14">
        <f t="shared" si="246"/>
        <v>0</v>
      </c>
      <c r="R1183" s="14">
        <f t="shared" si="247"/>
        <v>0</v>
      </c>
      <c r="S1183" s="14">
        <f t="shared" si="248"/>
        <v>0</v>
      </c>
      <c r="T1183" t="str">
        <f>IF(MOD(C1183-Settings!$B$32,Settings!$B$33)&lt;Settings!$B$30,"Up","Down")</f>
        <v>Up</v>
      </c>
      <c r="U1183" s="15">
        <f>IF(OR(I1183&gt;Settings!$B$30,O1183&gt;Settings!$B$37),0,1)</f>
        <v>1</v>
      </c>
      <c r="V1183" s="15">
        <f>IF(AND(U1183=1,O1183&lt;=Settings!$B$36),1,0)</f>
        <v>1</v>
      </c>
    </row>
    <row r="1184" spans="1:22" x14ac:dyDescent="0.25">
      <c r="A1184">
        <v>10</v>
      </c>
      <c r="B1184">
        <v>99</v>
      </c>
      <c r="C1184" s="13">
        <f>Arrivals!F1184</f>
        <v>5822.2700876790723</v>
      </c>
      <c r="D1184" s="13">
        <f>Arrivals!J1184</f>
        <v>3.3523128710859322</v>
      </c>
      <c r="E1184" s="14">
        <f t="shared" si="249"/>
        <v>5818.1676353908042</v>
      </c>
      <c r="F1184" s="14">
        <f t="shared" si="240"/>
        <v>5822.2700876790723</v>
      </c>
      <c r="G1184" s="14">
        <f t="shared" si="241"/>
        <v>5825.6224005501581</v>
      </c>
      <c r="H1184" s="13">
        <f>Arrivals!L1184</f>
        <v>75</v>
      </c>
      <c r="I1184" s="14">
        <f>H1184*8/Settings!$B$28+Settings!$B$29</f>
        <v>6.02</v>
      </c>
      <c r="J1184" s="14">
        <f t="shared" si="250"/>
        <v>5824.1876353908046</v>
      </c>
      <c r="K1184" s="14">
        <f t="shared" si="242"/>
        <v>5825.6224005501581</v>
      </c>
      <c r="L1184" s="14">
        <f>MOD(K1184-Settings!$B$32,Settings!$B$33)</f>
        <v>65.62240055015809</v>
      </c>
      <c r="M1184" s="14">
        <f>IF(L1184&lt;Settings!$B$30,IF(Settings!$B$30-L1184&gt;=I1184,K1184,K1184+(Settings!$B$30-L1184)+Settings!$B$31),K1184+(Settings!$B$33-L1184))</f>
        <v>5825.6224005501581</v>
      </c>
      <c r="N1184" s="14">
        <f t="shared" si="243"/>
        <v>5831.6424005501585</v>
      </c>
      <c r="O1184" s="14">
        <f t="shared" si="244"/>
        <v>9.3723128710862511</v>
      </c>
      <c r="P1184" s="14">
        <f t="shared" si="245"/>
        <v>0</v>
      </c>
      <c r="Q1184" s="14">
        <f t="shared" si="246"/>
        <v>0</v>
      </c>
      <c r="R1184" s="14">
        <f t="shared" si="247"/>
        <v>0</v>
      </c>
      <c r="S1184" s="14">
        <f t="shared" si="248"/>
        <v>0</v>
      </c>
      <c r="T1184" t="str">
        <f>IF(MOD(C1184-Settings!$B$32,Settings!$B$33)&lt;Settings!$B$30,"Up","Down")</f>
        <v>Up</v>
      </c>
      <c r="U1184" s="15">
        <f>IF(OR(I1184&gt;Settings!$B$30,O1184&gt;Settings!$B$37),0,1)</f>
        <v>1</v>
      </c>
      <c r="V1184" s="15">
        <f>IF(AND(U1184=1,O1184&lt;=Settings!$B$36),1,0)</f>
        <v>1</v>
      </c>
    </row>
    <row r="1185" spans="1:22" x14ac:dyDescent="0.25">
      <c r="A1185">
        <v>10</v>
      </c>
      <c r="B1185">
        <v>100</v>
      </c>
      <c r="C1185" s="13">
        <f>Arrivals!F1185</f>
        <v>5822.7105988888188</v>
      </c>
      <c r="D1185" s="13">
        <f>Arrivals!J1185</f>
        <v>6.1886826967481721</v>
      </c>
      <c r="E1185" s="14">
        <f t="shared" si="249"/>
        <v>5825.6224005501581</v>
      </c>
      <c r="F1185" s="14">
        <f t="shared" si="240"/>
        <v>5825.6224005501581</v>
      </c>
      <c r="G1185" s="14">
        <f t="shared" si="241"/>
        <v>5831.8110832469065</v>
      </c>
      <c r="H1185" s="13">
        <f>Arrivals!L1185</f>
        <v>75</v>
      </c>
      <c r="I1185" s="14">
        <f>H1185*8/Settings!$B$28+Settings!$B$29</f>
        <v>6.02</v>
      </c>
      <c r="J1185" s="14">
        <f t="shared" si="250"/>
        <v>5831.6424005501585</v>
      </c>
      <c r="K1185" s="14">
        <f t="shared" si="242"/>
        <v>5831.8110832469065</v>
      </c>
      <c r="L1185" s="14">
        <f>MOD(K1185-Settings!$B$32,Settings!$B$33)</f>
        <v>71.811083246906492</v>
      </c>
      <c r="M1185" s="14">
        <f>IF(L1185&lt;Settings!$B$30,IF(Settings!$B$30-L1185&gt;=I1185,K1185,K1185+(Settings!$B$30-L1185)+Settings!$B$31),K1185+(Settings!$B$33-L1185))</f>
        <v>5831.8110832469065</v>
      </c>
      <c r="N1185" s="14">
        <f t="shared" si="243"/>
        <v>5837.8310832469069</v>
      </c>
      <c r="O1185" s="14">
        <f t="shared" si="244"/>
        <v>15.120484358088106</v>
      </c>
      <c r="P1185" s="14">
        <f t="shared" si="245"/>
        <v>2.9118016613392683</v>
      </c>
      <c r="Q1185" s="14">
        <f t="shared" si="246"/>
        <v>0</v>
      </c>
      <c r="R1185" s="14">
        <f t="shared" si="247"/>
        <v>0</v>
      </c>
      <c r="S1185" s="14">
        <f t="shared" si="248"/>
        <v>2.9118016613392683</v>
      </c>
      <c r="T1185" t="str">
        <f>IF(MOD(C1185-Settings!$B$32,Settings!$B$33)&lt;Settings!$B$30,"Up","Down")</f>
        <v>Up</v>
      </c>
      <c r="U1185" s="15">
        <f>IF(OR(I1185&gt;Settings!$B$30,O1185&gt;Settings!$B$37),0,1)</f>
        <v>1</v>
      </c>
      <c r="V1185" s="15">
        <f>IF(AND(U1185=1,O1185&lt;=Settings!$B$36),1,0)</f>
        <v>1</v>
      </c>
    </row>
    <row r="1186" spans="1:22" x14ac:dyDescent="0.25">
      <c r="A1186">
        <v>10</v>
      </c>
      <c r="B1186">
        <v>101</v>
      </c>
      <c r="C1186" s="13">
        <f>Arrivals!F1186</f>
        <v>5994.2422205972152</v>
      </c>
      <c r="D1186" s="13">
        <f>Arrivals!J1186</f>
        <v>0.88359704087149105</v>
      </c>
      <c r="E1186" s="14">
        <f t="shared" si="249"/>
        <v>5831.8110832469065</v>
      </c>
      <c r="F1186" s="14">
        <f t="shared" si="240"/>
        <v>5994.2422205972152</v>
      </c>
      <c r="G1186" s="14">
        <f t="shared" si="241"/>
        <v>5995.125817638087</v>
      </c>
      <c r="H1186" s="13">
        <f>Arrivals!L1186</f>
        <v>75</v>
      </c>
      <c r="I1186" s="14">
        <f>H1186*8/Settings!$B$28+Settings!$B$29</f>
        <v>6.02</v>
      </c>
      <c r="J1186" s="14">
        <f t="shared" si="250"/>
        <v>5837.8310832469069</v>
      </c>
      <c r="K1186" s="14">
        <f t="shared" si="242"/>
        <v>5995.125817638087</v>
      </c>
      <c r="L1186" s="14">
        <f>MOD(K1186-Settings!$B$32,Settings!$B$33)</f>
        <v>235.12581763808703</v>
      </c>
      <c r="M1186" s="14">
        <f>IF(L1186&lt;Settings!$B$30,IF(Settings!$B$30-L1186&gt;=I1186,K1186,K1186+(Settings!$B$30-L1186)+Settings!$B$31),K1186+(Settings!$B$33-L1186))</f>
        <v>5995.125817638087</v>
      </c>
      <c r="N1186" s="14">
        <f t="shared" si="243"/>
        <v>6001.1458176380875</v>
      </c>
      <c r="O1186" s="14">
        <f t="shared" si="244"/>
        <v>6.9035970408722278</v>
      </c>
      <c r="P1186" s="14">
        <f t="shared" si="245"/>
        <v>0</v>
      </c>
      <c r="Q1186" s="14">
        <f t="shared" si="246"/>
        <v>0</v>
      </c>
      <c r="R1186" s="14">
        <f t="shared" si="247"/>
        <v>0</v>
      </c>
      <c r="S1186" s="14">
        <f t="shared" si="248"/>
        <v>0</v>
      </c>
      <c r="T1186" t="str">
        <f>IF(MOD(C1186-Settings!$B$32,Settings!$B$33)&lt;Settings!$B$30,"Up","Down")</f>
        <v>Up</v>
      </c>
      <c r="U1186" s="15">
        <f>IF(OR(I1186&gt;Settings!$B$30,O1186&gt;Settings!$B$37),0,1)</f>
        <v>1</v>
      </c>
      <c r="V1186" s="15">
        <f>IF(AND(U1186=1,O1186&lt;=Settings!$B$36),1,0)</f>
        <v>1</v>
      </c>
    </row>
    <row r="1187" spans="1:22" x14ac:dyDescent="0.25">
      <c r="A1187">
        <v>10</v>
      </c>
      <c r="B1187">
        <v>102</v>
      </c>
      <c r="C1187" s="13">
        <f>Arrivals!F1187</f>
        <v>6023.5470282010483</v>
      </c>
      <c r="D1187" s="13">
        <f>Arrivals!J1187</f>
        <v>1.0914539512210428</v>
      </c>
      <c r="E1187" s="14">
        <f t="shared" si="249"/>
        <v>5995.125817638087</v>
      </c>
      <c r="F1187" s="14">
        <f t="shared" si="240"/>
        <v>6023.5470282010483</v>
      </c>
      <c r="G1187" s="14">
        <f t="shared" si="241"/>
        <v>6024.6384821522697</v>
      </c>
      <c r="H1187" s="13">
        <f>Arrivals!L1187</f>
        <v>75</v>
      </c>
      <c r="I1187" s="14">
        <f>H1187*8/Settings!$B$28+Settings!$B$29</f>
        <v>6.02</v>
      </c>
      <c r="J1187" s="14">
        <f t="shared" si="250"/>
        <v>6001.1458176380875</v>
      </c>
      <c r="K1187" s="14">
        <f t="shared" si="242"/>
        <v>6024.6384821522697</v>
      </c>
      <c r="L1187" s="14">
        <f>MOD(K1187-Settings!$B$32,Settings!$B$33)</f>
        <v>264.63848215226972</v>
      </c>
      <c r="M1187" s="14">
        <f>IF(L1187&lt;Settings!$B$30,IF(Settings!$B$30-L1187&gt;=I1187,K1187,K1187+(Settings!$B$30-L1187)+Settings!$B$31),K1187+(Settings!$B$33-L1187))</f>
        <v>6024.6384821522697</v>
      </c>
      <c r="N1187" s="14">
        <f t="shared" si="243"/>
        <v>6030.6584821522702</v>
      </c>
      <c r="O1187" s="14">
        <f t="shared" si="244"/>
        <v>7.1114539512218471</v>
      </c>
      <c r="P1187" s="14">
        <f t="shared" si="245"/>
        <v>0</v>
      </c>
      <c r="Q1187" s="14">
        <f t="shared" si="246"/>
        <v>0</v>
      </c>
      <c r="R1187" s="14">
        <f t="shared" si="247"/>
        <v>0</v>
      </c>
      <c r="S1187" s="14">
        <f t="shared" si="248"/>
        <v>0</v>
      </c>
      <c r="T1187" t="str">
        <f>IF(MOD(C1187-Settings!$B$32,Settings!$B$33)&lt;Settings!$B$30,"Up","Down")</f>
        <v>Up</v>
      </c>
      <c r="U1187" s="15">
        <f>IF(OR(I1187&gt;Settings!$B$30,O1187&gt;Settings!$B$37),0,1)</f>
        <v>1</v>
      </c>
      <c r="V1187" s="15">
        <f>IF(AND(U1187=1,O1187&lt;=Settings!$B$36),1,0)</f>
        <v>1</v>
      </c>
    </row>
    <row r="1188" spans="1:22" x14ac:dyDescent="0.25">
      <c r="A1188">
        <v>10</v>
      </c>
      <c r="B1188">
        <v>103</v>
      </c>
      <c r="C1188" s="13">
        <f>Arrivals!F1188</f>
        <v>6039.9784301649615</v>
      </c>
      <c r="D1188" s="13">
        <f>Arrivals!J1188</f>
        <v>2.8751343265797646</v>
      </c>
      <c r="E1188" s="14">
        <f t="shared" si="249"/>
        <v>6024.6384821522697</v>
      </c>
      <c r="F1188" s="14">
        <f t="shared" si="240"/>
        <v>6039.9784301649615</v>
      </c>
      <c r="G1188" s="14">
        <f t="shared" si="241"/>
        <v>6042.853564491541</v>
      </c>
      <c r="H1188" s="13">
        <f>Arrivals!L1188</f>
        <v>75</v>
      </c>
      <c r="I1188" s="14">
        <f>H1188*8/Settings!$B$28+Settings!$B$29</f>
        <v>6.02</v>
      </c>
      <c r="J1188" s="14">
        <f t="shared" si="250"/>
        <v>6030.6584821522702</v>
      </c>
      <c r="K1188" s="14">
        <f t="shared" si="242"/>
        <v>6042.853564491541</v>
      </c>
      <c r="L1188" s="14">
        <f>MOD(K1188-Settings!$B$32,Settings!$B$33)</f>
        <v>282.85356449154096</v>
      </c>
      <c r="M1188" s="14">
        <f>IF(L1188&lt;Settings!$B$30,IF(Settings!$B$30-L1188&gt;=I1188,K1188,K1188+(Settings!$B$30-L1188)+Settings!$B$31),K1188+(Settings!$B$33-L1188))</f>
        <v>6042.853564491541</v>
      </c>
      <c r="N1188" s="14">
        <f t="shared" si="243"/>
        <v>6048.8735644915414</v>
      </c>
      <c r="O1188" s="14">
        <f t="shared" si="244"/>
        <v>8.8951343265798641</v>
      </c>
      <c r="P1188" s="14">
        <f t="shared" si="245"/>
        <v>0</v>
      </c>
      <c r="Q1188" s="14">
        <f t="shared" si="246"/>
        <v>0</v>
      </c>
      <c r="R1188" s="14">
        <f t="shared" si="247"/>
        <v>0</v>
      </c>
      <c r="S1188" s="14">
        <f t="shared" si="248"/>
        <v>0</v>
      </c>
      <c r="T1188" t="str">
        <f>IF(MOD(C1188-Settings!$B$32,Settings!$B$33)&lt;Settings!$B$30,"Up","Down")</f>
        <v>Up</v>
      </c>
      <c r="U1188" s="15">
        <f>IF(OR(I1188&gt;Settings!$B$30,O1188&gt;Settings!$B$37),0,1)</f>
        <v>1</v>
      </c>
      <c r="V1188" s="15">
        <f>IF(AND(U1188=1,O1188&lt;=Settings!$B$36),1,0)</f>
        <v>1</v>
      </c>
    </row>
    <row r="1189" spans="1:22" x14ac:dyDescent="0.25">
      <c r="A1189">
        <v>10</v>
      </c>
      <c r="B1189">
        <v>104</v>
      </c>
      <c r="C1189" s="13">
        <f>Arrivals!F1189</f>
        <v>6058.652313808363</v>
      </c>
      <c r="D1189" s="13">
        <f>Arrivals!J1189</f>
        <v>18.376142398471362</v>
      </c>
      <c r="E1189" s="14">
        <f t="shared" si="249"/>
        <v>6042.853564491541</v>
      </c>
      <c r="F1189" s="14">
        <f t="shared" si="240"/>
        <v>6058.652313808363</v>
      </c>
      <c r="G1189" s="14">
        <f t="shared" si="241"/>
        <v>6077.0284562068346</v>
      </c>
      <c r="H1189" s="13">
        <f>Arrivals!L1189</f>
        <v>75</v>
      </c>
      <c r="I1189" s="14">
        <f>H1189*8/Settings!$B$28+Settings!$B$29</f>
        <v>6.02</v>
      </c>
      <c r="J1189" s="14">
        <f t="shared" si="250"/>
        <v>6048.8735644915414</v>
      </c>
      <c r="K1189" s="14">
        <f t="shared" si="242"/>
        <v>6077.0284562068346</v>
      </c>
      <c r="L1189" s="14">
        <f>MOD(K1189-Settings!$B$32,Settings!$B$33)</f>
        <v>317.02845620683456</v>
      </c>
      <c r="M1189" s="14">
        <f>IF(L1189&lt;Settings!$B$30,IF(Settings!$B$30-L1189&gt;=I1189,K1189,K1189+(Settings!$B$30-L1189)+Settings!$B$31),K1189+(Settings!$B$33-L1189))</f>
        <v>6077.0284562068346</v>
      </c>
      <c r="N1189" s="14">
        <f t="shared" si="243"/>
        <v>6083.048456206835</v>
      </c>
      <c r="O1189" s="14">
        <f t="shared" si="244"/>
        <v>24.396142398471966</v>
      </c>
      <c r="P1189" s="14">
        <f t="shared" si="245"/>
        <v>0</v>
      </c>
      <c r="Q1189" s="14">
        <f t="shared" si="246"/>
        <v>0</v>
      </c>
      <c r="R1189" s="14">
        <f t="shared" si="247"/>
        <v>0</v>
      </c>
      <c r="S1189" s="14">
        <f t="shared" si="248"/>
        <v>0</v>
      </c>
      <c r="T1189" t="str">
        <f>IF(MOD(C1189-Settings!$B$32,Settings!$B$33)&lt;Settings!$B$30,"Up","Down")</f>
        <v>Up</v>
      </c>
      <c r="U1189" s="15">
        <f>IF(OR(I1189&gt;Settings!$B$30,O1189&gt;Settings!$B$37),0,1)</f>
        <v>1</v>
      </c>
      <c r="V1189" s="15">
        <f>IF(AND(U1189=1,O1189&lt;=Settings!$B$36),1,0)</f>
        <v>1</v>
      </c>
    </row>
    <row r="1190" spans="1:22" x14ac:dyDescent="0.25">
      <c r="A1190">
        <v>10</v>
      </c>
      <c r="B1190">
        <v>105</v>
      </c>
      <c r="C1190" s="13">
        <f>Arrivals!F1190</f>
        <v>6066.8092029244208</v>
      </c>
      <c r="D1190" s="13">
        <f>Arrivals!J1190</f>
        <v>10.334647731259452</v>
      </c>
      <c r="E1190" s="14">
        <f t="shared" si="249"/>
        <v>6077.0284562068346</v>
      </c>
      <c r="F1190" s="14">
        <f t="shared" si="240"/>
        <v>6077.0284562068346</v>
      </c>
      <c r="G1190" s="14">
        <f t="shared" si="241"/>
        <v>6087.3631039380944</v>
      </c>
      <c r="H1190" s="13">
        <f>Arrivals!L1190</f>
        <v>75</v>
      </c>
      <c r="I1190" s="14">
        <f>H1190*8/Settings!$B$28+Settings!$B$29</f>
        <v>6.02</v>
      </c>
      <c r="J1190" s="14">
        <f t="shared" si="250"/>
        <v>6083.048456206835</v>
      </c>
      <c r="K1190" s="14">
        <f t="shared" si="242"/>
        <v>6087.3631039380944</v>
      </c>
      <c r="L1190" s="14">
        <f>MOD(K1190-Settings!$B$32,Settings!$B$33)</f>
        <v>327.36310393809435</v>
      </c>
      <c r="M1190" s="14">
        <f>IF(L1190&lt;Settings!$B$30,IF(Settings!$B$30-L1190&gt;=I1190,K1190,K1190+(Settings!$B$30-L1190)+Settings!$B$31),K1190+(Settings!$B$33-L1190))</f>
        <v>6087.3631039380944</v>
      </c>
      <c r="N1190" s="14">
        <f t="shared" si="243"/>
        <v>6093.3831039380948</v>
      </c>
      <c r="O1190" s="14">
        <f t="shared" si="244"/>
        <v>26.573901013674003</v>
      </c>
      <c r="P1190" s="14">
        <f t="shared" si="245"/>
        <v>10.219253282413774</v>
      </c>
      <c r="Q1190" s="14">
        <f t="shared" si="246"/>
        <v>0</v>
      </c>
      <c r="R1190" s="14">
        <f t="shared" si="247"/>
        <v>0</v>
      </c>
      <c r="S1190" s="14">
        <f t="shared" si="248"/>
        <v>10.219253282413774</v>
      </c>
      <c r="T1190" t="str">
        <f>IF(MOD(C1190-Settings!$B$32,Settings!$B$33)&lt;Settings!$B$30,"Up","Down")</f>
        <v>Up</v>
      </c>
      <c r="U1190" s="15">
        <f>IF(OR(I1190&gt;Settings!$B$30,O1190&gt;Settings!$B$37),0,1)</f>
        <v>1</v>
      </c>
      <c r="V1190" s="15">
        <f>IF(AND(U1190=1,O1190&lt;=Settings!$B$36),1,0)</f>
        <v>1</v>
      </c>
    </row>
    <row r="1191" spans="1:22" x14ac:dyDescent="0.25">
      <c r="A1191">
        <v>10</v>
      </c>
      <c r="B1191">
        <v>106</v>
      </c>
      <c r="C1191" s="13">
        <f>Arrivals!F1191</f>
        <v>6094.8418336114055</v>
      </c>
      <c r="D1191" s="13">
        <f>Arrivals!J1191</f>
        <v>10.725905517106098</v>
      </c>
      <c r="E1191" s="14">
        <f t="shared" si="249"/>
        <v>6087.3631039380944</v>
      </c>
      <c r="F1191" s="14">
        <f t="shared" si="240"/>
        <v>6094.8418336114055</v>
      </c>
      <c r="G1191" s="14">
        <f t="shared" si="241"/>
        <v>6105.5677391285117</v>
      </c>
      <c r="H1191" s="13">
        <f>Arrivals!L1191</f>
        <v>75</v>
      </c>
      <c r="I1191" s="14">
        <f>H1191*8/Settings!$B$28+Settings!$B$29</f>
        <v>6.02</v>
      </c>
      <c r="J1191" s="14">
        <f t="shared" si="250"/>
        <v>6093.3831039380948</v>
      </c>
      <c r="K1191" s="14">
        <f t="shared" si="242"/>
        <v>6105.5677391285117</v>
      </c>
      <c r="L1191" s="14">
        <f>MOD(K1191-Settings!$B$32,Settings!$B$33)</f>
        <v>345.56773912851168</v>
      </c>
      <c r="M1191" s="14">
        <f>IF(L1191&lt;Settings!$B$30,IF(Settings!$B$30-L1191&gt;=I1191,K1191,K1191+(Settings!$B$30-L1191)+Settings!$B$31),K1191+(Settings!$B$33-L1191))</f>
        <v>6105.5677391285117</v>
      </c>
      <c r="N1191" s="14">
        <f t="shared" si="243"/>
        <v>6111.5877391285121</v>
      </c>
      <c r="O1191" s="14">
        <f t="shared" si="244"/>
        <v>16.745905517106621</v>
      </c>
      <c r="P1191" s="14">
        <f t="shared" si="245"/>
        <v>0</v>
      </c>
      <c r="Q1191" s="14">
        <f t="shared" si="246"/>
        <v>0</v>
      </c>
      <c r="R1191" s="14">
        <f t="shared" si="247"/>
        <v>0</v>
      </c>
      <c r="S1191" s="14">
        <f t="shared" si="248"/>
        <v>0</v>
      </c>
      <c r="T1191" t="str">
        <f>IF(MOD(C1191-Settings!$B$32,Settings!$B$33)&lt;Settings!$B$30,"Up","Down")</f>
        <v>Up</v>
      </c>
      <c r="U1191" s="15">
        <f>IF(OR(I1191&gt;Settings!$B$30,O1191&gt;Settings!$B$37),0,1)</f>
        <v>1</v>
      </c>
      <c r="V1191" s="15">
        <f>IF(AND(U1191=1,O1191&lt;=Settings!$B$36),1,0)</f>
        <v>1</v>
      </c>
    </row>
    <row r="1192" spans="1:22" x14ac:dyDescent="0.25">
      <c r="A1192">
        <v>10</v>
      </c>
      <c r="B1192">
        <v>107</v>
      </c>
      <c r="C1192" s="13">
        <f>Arrivals!F1192</f>
        <v>6111.627056563525</v>
      </c>
      <c r="D1192" s="13">
        <f>Arrivals!J1192</f>
        <v>7.4216735284495909</v>
      </c>
      <c r="E1192" s="14">
        <f t="shared" si="249"/>
        <v>6105.5677391285117</v>
      </c>
      <c r="F1192" s="14">
        <f t="shared" si="240"/>
        <v>6111.627056563525</v>
      </c>
      <c r="G1192" s="14">
        <f t="shared" si="241"/>
        <v>6119.0487300919749</v>
      </c>
      <c r="H1192" s="13">
        <f>Arrivals!L1192</f>
        <v>75</v>
      </c>
      <c r="I1192" s="14">
        <f>H1192*8/Settings!$B$28+Settings!$B$29</f>
        <v>6.02</v>
      </c>
      <c r="J1192" s="14">
        <f t="shared" si="250"/>
        <v>6111.5877391285121</v>
      </c>
      <c r="K1192" s="14">
        <f t="shared" si="242"/>
        <v>6119.0487300919749</v>
      </c>
      <c r="L1192" s="14">
        <f>MOD(K1192-Settings!$B$32,Settings!$B$33)</f>
        <v>359.0487300919749</v>
      </c>
      <c r="M1192" s="14">
        <f>IF(L1192&lt;Settings!$B$30,IF(Settings!$B$30-L1192&gt;=I1192,K1192,K1192+(Settings!$B$30-L1192)+Settings!$B$31),K1192+(Settings!$B$33-L1192))</f>
        <v>6119.0487300919749</v>
      </c>
      <c r="N1192" s="14">
        <f t="shared" si="243"/>
        <v>6125.0687300919753</v>
      </c>
      <c r="O1192" s="14">
        <f t="shared" si="244"/>
        <v>13.441673528450337</v>
      </c>
      <c r="P1192" s="14">
        <f t="shared" si="245"/>
        <v>0</v>
      </c>
      <c r="Q1192" s="14">
        <f t="shared" si="246"/>
        <v>0</v>
      </c>
      <c r="R1192" s="14">
        <f t="shared" si="247"/>
        <v>0</v>
      </c>
      <c r="S1192" s="14">
        <f t="shared" si="248"/>
        <v>0</v>
      </c>
      <c r="T1192" t="str">
        <f>IF(MOD(C1192-Settings!$B$32,Settings!$B$33)&lt;Settings!$B$30,"Up","Down")</f>
        <v>Up</v>
      </c>
      <c r="U1192" s="15">
        <f>IF(OR(I1192&gt;Settings!$B$30,O1192&gt;Settings!$B$37),0,1)</f>
        <v>1</v>
      </c>
      <c r="V1192" s="15">
        <f>IF(AND(U1192=1,O1192&lt;=Settings!$B$36),1,0)</f>
        <v>1</v>
      </c>
    </row>
    <row r="1193" spans="1:22" x14ac:dyDescent="0.25">
      <c r="A1193">
        <v>10</v>
      </c>
      <c r="B1193">
        <v>108</v>
      </c>
      <c r="C1193" s="13">
        <f>Arrivals!F1193</f>
        <v>6143.678690426108</v>
      </c>
      <c r="D1193" s="13">
        <f>Arrivals!J1193</f>
        <v>35.82097770586887</v>
      </c>
      <c r="E1193" s="14">
        <f t="shared" si="249"/>
        <v>6119.0487300919749</v>
      </c>
      <c r="F1193" s="14">
        <f t="shared" si="240"/>
        <v>6143.678690426108</v>
      </c>
      <c r="G1193" s="14">
        <f t="shared" si="241"/>
        <v>6179.4996681319772</v>
      </c>
      <c r="H1193" s="13">
        <f>Arrivals!L1193</f>
        <v>75</v>
      </c>
      <c r="I1193" s="14">
        <f>H1193*8/Settings!$B$28+Settings!$B$29</f>
        <v>6.02</v>
      </c>
      <c r="J1193" s="14">
        <f t="shared" si="250"/>
        <v>6125.0687300919753</v>
      </c>
      <c r="K1193" s="14">
        <f t="shared" si="242"/>
        <v>6179.4996681319772</v>
      </c>
      <c r="L1193" s="14">
        <f>MOD(K1193-Settings!$B$32,Settings!$B$33)</f>
        <v>419.49966813197716</v>
      </c>
      <c r="M1193" s="14">
        <f>IF(L1193&lt;Settings!$B$30,IF(Settings!$B$30-L1193&gt;=I1193,K1193,K1193+(Settings!$B$30-L1193)+Settings!$B$31),K1193+(Settings!$B$33-L1193))</f>
        <v>6179.4996681319772</v>
      </c>
      <c r="N1193" s="14">
        <f t="shared" si="243"/>
        <v>6185.5196681319776</v>
      </c>
      <c r="O1193" s="14">
        <f t="shared" si="244"/>
        <v>41.840977705869591</v>
      </c>
      <c r="P1193" s="14">
        <f t="shared" si="245"/>
        <v>0</v>
      </c>
      <c r="Q1193" s="14">
        <f t="shared" si="246"/>
        <v>0</v>
      </c>
      <c r="R1193" s="14">
        <f t="shared" si="247"/>
        <v>0</v>
      </c>
      <c r="S1193" s="14">
        <f t="shared" si="248"/>
        <v>0</v>
      </c>
      <c r="T1193" t="str">
        <f>IF(MOD(C1193-Settings!$B$32,Settings!$B$33)&lt;Settings!$B$30,"Up","Down")</f>
        <v>Up</v>
      </c>
      <c r="U1193" s="15">
        <f>IF(OR(I1193&gt;Settings!$B$30,O1193&gt;Settings!$B$37),0,1)</f>
        <v>1</v>
      </c>
      <c r="V1193" s="15">
        <f>IF(AND(U1193=1,O1193&lt;=Settings!$B$36),1,0)</f>
        <v>1</v>
      </c>
    </row>
    <row r="1194" spans="1:22" x14ac:dyDescent="0.25">
      <c r="A1194">
        <v>10</v>
      </c>
      <c r="B1194">
        <v>109</v>
      </c>
      <c r="C1194" s="13">
        <f>Arrivals!F1194</f>
        <v>6219.693366072569</v>
      </c>
      <c r="D1194" s="13">
        <f>Arrivals!J1194</f>
        <v>12.658627002906821</v>
      </c>
      <c r="E1194" s="14">
        <f t="shared" si="249"/>
        <v>6179.4996681319772</v>
      </c>
      <c r="F1194" s="14">
        <f t="shared" si="240"/>
        <v>6219.693366072569</v>
      </c>
      <c r="G1194" s="14">
        <f t="shared" si="241"/>
        <v>6232.3519930754755</v>
      </c>
      <c r="H1194" s="13">
        <f>Arrivals!L1194</f>
        <v>75</v>
      </c>
      <c r="I1194" s="14">
        <f>H1194*8/Settings!$B$28+Settings!$B$29</f>
        <v>6.02</v>
      </c>
      <c r="J1194" s="14">
        <f t="shared" si="250"/>
        <v>6185.5196681319776</v>
      </c>
      <c r="K1194" s="14">
        <f t="shared" si="242"/>
        <v>6232.3519930754755</v>
      </c>
      <c r="L1194" s="14">
        <f>MOD(K1194-Settings!$B$32,Settings!$B$33)</f>
        <v>472.35199307547555</v>
      </c>
      <c r="M1194" s="14">
        <f>IF(L1194&lt;Settings!$B$30,IF(Settings!$B$30-L1194&gt;=I1194,K1194,K1194+(Settings!$B$30-L1194)+Settings!$B$31),K1194+(Settings!$B$33-L1194))</f>
        <v>6232.3519930754755</v>
      </c>
      <c r="N1194" s="14">
        <f t="shared" si="243"/>
        <v>6238.371993075476</v>
      </c>
      <c r="O1194" s="14">
        <f t="shared" si="244"/>
        <v>18.678627002906978</v>
      </c>
      <c r="P1194" s="14">
        <f t="shared" si="245"/>
        <v>0</v>
      </c>
      <c r="Q1194" s="14">
        <f t="shared" si="246"/>
        <v>0</v>
      </c>
      <c r="R1194" s="14">
        <f t="shared" si="247"/>
        <v>0</v>
      </c>
      <c r="S1194" s="14">
        <f t="shared" si="248"/>
        <v>0</v>
      </c>
      <c r="T1194" t="str">
        <f>IF(MOD(C1194-Settings!$B$32,Settings!$B$33)&lt;Settings!$B$30,"Up","Down")</f>
        <v>Up</v>
      </c>
      <c r="U1194" s="15">
        <f>IF(OR(I1194&gt;Settings!$B$30,O1194&gt;Settings!$B$37),0,1)</f>
        <v>1</v>
      </c>
      <c r="V1194" s="15">
        <f>IF(AND(U1194=1,O1194&lt;=Settings!$B$36),1,0)</f>
        <v>1</v>
      </c>
    </row>
    <row r="1195" spans="1:22" x14ac:dyDescent="0.25">
      <c r="A1195">
        <v>10</v>
      </c>
      <c r="B1195">
        <v>110</v>
      </c>
      <c r="C1195" s="13">
        <f>Arrivals!F1195</f>
        <v>6256.8581775271969</v>
      </c>
      <c r="D1195" s="13">
        <f>Arrivals!J1195</f>
        <v>3.6175270428751398</v>
      </c>
      <c r="E1195" s="14">
        <f t="shared" si="249"/>
        <v>6232.3519930754755</v>
      </c>
      <c r="F1195" s="14">
        <f t="shared" si="240"/>
        <v>6256.8581775271969</v>
      </c>
      <c r="G1195" s="14">
        <f t="shared" si="241"/>
        <v>6260.4757045700717</v>
      </c>
      <c r="H1195" s="13">
        <f>Arrivals!L1195</f>
        <v>75</v>
      </c>
      <c r="I1195" s="14">
        <f>H1195*8/Settings!$B$28+Settings!$B$29</f>
        <v>6.02</v>
      </c>
      <c r="J1195" s="14">
        <f t="shared" si="250"/>
        <v>6238.371993075476</v>
      </c>
      <c r="K1195" s="14">
        <f t="shared" si="242"/>
        <v>6260.4757045700717</v>
      </c>
      <c r="L1195" s="14">
        <f>MOD(K1195-Settings!$B$32,Settings!$B$33)</f>
        <v>500.47570457007168</v>
      </c>
      <c r="M1195" s="14">
        <f>IF(L1195&lt;Settings!$B$30,IF(Settings!$B$30-L1195&gt;=I1195,K1195,K1195+(Settings!$B$30-L1195)+Settings!$B$31),K1195+(Settings!$B$33-L1195))</f>
        <v>6260.4757045700717</v>
      </c>
      <c r="N1195" s="14">
        <f t="shared" si="243"/>
        <v>6266.4957045700721</v>
      </c>
      <c r="O1195" s="14">
        <f t="shared" si="244"/>
        <v>9.6375270428752629</v>
      </c>
      <c r="P1195" s="14">
        <f t="shared" si="245"/>
        <v>0</v>
      </c>
      <c r="Q1195" s="14">
        <f t="shared" si="246"/>
        <v>0</v>
      </c>
      <c r="R1195" s="14">
        <f t="shared" si="247"/>
        <v>0</v>
      </c>
      <c r="S1195" s="14">
        <f t="shared" si="248"/>
        <v>0</v>
      </c>
      <c r="T1195" t="str">
        <f>IF(MOD(C1195-Settings!$B$32,Settings!$B$33)&lt;Settings!$B$30,"Up","Down")</f>
        <v>Up</v>
      </c>
      <c r="U1195" s="15">
        <f>IF(OR(I1195&gt;Settings!$B$30,O1195&gt;Settings!$B$37),0,1)</f>
        <v>1</v>
      </c>
      <c r="V1195" s="15">
        <f>IF(AND(U1195=1,O1195&lt;=Settings!$B$36),1,0)</f>
        <v>1</v>
      </c>
    </row>
    <row r="1196" spans="1:22" x14ac:dyDescent="0.25">
      <c r="A1196">
        <v>10</v>
      </c>
      <c r="B1196">
        <v>111</v>
      </c>
      <c r="C1196" s="13">
        <f>Arrivals!F1196</f>
        <v>6294.2551520888783</v>
      </c>
      <c r="D1196" s="13">
        <f>Arrivals!J1196</f>
        <v>3.3020654013287141</v>
      </c>
      <c r="E1196" s="14">
        <f t="shared" si="249"/>
        <v>6260.4757045700717</v>
      </c>
      <c r="F1196" s="14">
        <f t="shared" si="240"/>
        <v>6294.2551520888783</v>
      </c>
      <c r="G1196" s="14">
        <f t="shared" si="241"/>
        <v>6297.5572174902072</v>
      </c>
      <c r="H1196" s="13">
        <f>Arrivals!L1196</f>
        <v>75</v>
      </c>
      <c r="I1196" s="14">
        <f>H1196*8/Settings!$B$28+Settings!$B$29</f>
        <v>6.02</v>
      </c>
      <c r="J1196" s="14">
        <f t="shared" si="250"/>
        <v>6266.4957045700721</v>
      </c>
      <c r="K1196" s="14">
        <f t="shared" si="242"/>
        <v>6297.5572174902072</v>
      </c>
      <c r="L1196" s="14">
        <f>MOD(K1196-Settings!$B$32,Settings!$B$33)</f>
        <v>537.55721749020722</v>
      </c>
      <c r="M1196" s="14">
        <f>IF(L1196&lt;Settings!$B$30,IF(Settings!$B$30-L1196&gt;=I1196,K1196,K1196+(Settings!$B$30-L1196)+Settings!$B$31),K1196+(Settings!$B$33-L1196))</f>
        <v>6297.5572174902072</v>
      </c>
      <c r="N1196" s="14">
        <f t="shared" si="243"/>
        <v>6303.5772174902077</v>
      </c>
      <c r="O1196" s="14">
        <f t="shared" si="244"/>
        <v>9.3220654013293824</v>
      </c>
      <c r="P1196" s="14">
        <f t="shared" si="245"/>
        <v>0</v>
      </c>
      <c r="Q1196" s="14">
        <f t="shared" si="246"/>
        <v>0</v>
      </c>
      <c r="R1196" s="14">
        <f t="shared" si="247"/>
        <v>0</v>
      </c>
      <c r="S1196" s="14">
        <f t="shared" si="248"/>
        <v>0</v>
      </c>
      <c r="T1196" t="str">
        <f>IF(MOD(C1196-Settings!$B$32,Settings!$B$33)&lt;Settings!$B$30,"Up","Down")</f>
        <v>Up</v>
      </c>
      <c r="U1196" s="15">
        <f>IF(OR(I1196&gt;Settings!$B$30,O1196&gt;Settings!$B$37),0,1)</f>
        <v>1</v>
      </c>
      <c r="V1196" s="15">
        <f>IF(AND(U1196=1,O1196&lt;=Settings!$B$36),1,0)</f>
        <v>1</v>
      </c>
    </row>
    <row r="1197" spans="1:22" x14ac:dyDescent="0.25">
      <c r="A1197">
        <v>10</v>
      </c>
      <c r="B1197">
        <v>112</v>
      </c>
      <c r="C1197" s="13">
        <f>Arrivals!F1197</f>
        <v>6324.9762732894314</v>
      </c>
      <c r="D1197" s="13">
        <f>Arrivals!J1197</f>
        <v>0.85023123585771632</v>
      </c>
      <c r="E1197" s="14">
        <f t="shared" si="249"/>
        <v>6297.5572174902072</v>
      </c>
      <c r="F1197" s="14">
        <f t="shared" si="240"/>
        <v>6324.9762732894314</v>
      </c>
      <c r="G1197" s="14">
        <f t="shared" si="241"/>
        <v>6325.8265045252892</v>
      </c>
      <c r="H1197" s="13">
        <f>Arrivals!L1197</f>
        <v>75</v>
      </c>
      <c r="I1197" s="14">
        <f>H1197*8/Settings!$B$28+Settings!$B$29</f>
        <v>6.02</v>
      </c>
      <c r="J1197" s="14">
        <f t="shared" si="250"/>
        <v>6303.5772174902077</v>
      </c>
      <c r="K1197" s="14">
        <f t="shared" si="242"/>
        <v>6325.8265045252892</v>
      </c>
      <c r="L1197" s="14">
        <f>MOD(K1197-Settings!$B$32,Settings!$B$33)</f>
        <v>565.82650452528924</v>
      </c>
      <c r="M1197" s="14">
        <f>IF(L1197&lt;Settings!$B$30,IF(Settings!$B$30-L1197&gt;=I1197,K1197,K1197+(Settings!$B$30-L1197)+Settings!$B$31),K1197+(Settings!$B$33-L1197))</f>
        <v>6325.8265045252892</v>
      </c>
      <c r="N1197" s="14">
        <f t="shared" si="243"/>
        <v>6331.8465045252897</v>
      </c>
      <c r="O1197" s="14">
        <f t="shared" si="244"/>
        <v>6.8702312358582276</v>
      </c>
      <c r="P1197" s="14">
        <f t="shared" si="245"/>
        <v>0</v>
      </c>
      <c r="Q1197" s="14">
        <f t="shared" si="246"/>
        <v>0</v>
      </c>
      <c r="R1197" s="14">
        <f t="shared" si="247"/>
        <v>0</v>
      </c>
      <c r="S1197" s="14">
        <f t="shared" si="248"/>
        <v>0</v>
      </c>
      <c r="T1197" t="str">
        <f>IF(MOD(C1197-Settings!$B$32,Settings!$B$33)&lt;Settings!$B$30,"Up","Down")</f>
        <v>Up</v>
      </c>
      <c r="U1197" s="15">
        <f>IF(OR(I1197&gt;Settings!$B$30,O1197&gt;Settings!$B$37),0,1)</f>
        <v>1</v>
      </c>
      <c r="V1197" s="15">
        <f>IF(AND(U1197=1,O1197&lt;=Settings!$B$36),1,0)</f>
        <v>1</v>
      </c>
    </row>
    <row r="1198" spans="1:22" x14ac:dyDescent="0.25">
      <c r="A1198">
        <v>10</v>
      </c>
      <c r="B1198">
        <v>113</v>
      </c>
      <c r="C1198" s="13">
        <f>Arrivals!F1198</f>
        <v>6429.1821927963938</v>
      </c>
      <c r="D1198" s="13">
        <f>Arrivals!J1198</f>
        <v>11.370186113967225</v>
      </c>
      <c r="E1198" s="14">
        <f t="shared" si="249"/>
        <v>6325.8265045252892</v>
      </c>
      <c r="F1198" s="14">
        <f t="shared" si="240"/>
        <v>6429.1821927963938</v>
      </c>
      <c r="G1198" s="14">
        <f t="shared" si="241"/>
        <v>6440.5523789103609</v>
      </c>
      <c r="H1198" s="13">
        <f>Arrivals!L1198</f>
        <v>75</v>
      </c>
      <c r="I1198" s="14">
        <f>H1198*8/Settings!$B$28+Settings!$B$29</f>
        <v>6.02</v>
      </c>
      <c r="J1198" s="14">
        <f t="shared" si="250"/>
        <v>6331.8465045252897</v>
      </c>
      <c r="K1198" s="14">
        <f t="shared" si="242"/>
        <v>6440.5523789103609</v>
      </c>
      <c r="L1198" s="14">
        <f>MOD(K1198-Settings!$B$32,Settings!$B$33)</f>
        <v>680.55237891036086</v>
      </c>
      <c r="M1198" s="14">
        <f>IF(L1198&lt;Settings!$B$30,IF(Settings!$B$30-L1198&gt;=I1198,K1198,K1198+(Settings!$B$30-L1198)+Settings!$B$31),K1198+(Settings!$B$33-L1198))</f>
        <v>6480</v>
      </c>
      <c r="N1198" s="14">
        <f t="shared" si="243"/>
        <v>6486.02</v>
      </c>
      <c r="O1198" s="14">
        <f t="shared" si="244"/>
        <v>56.837807203606644</v>
      </c>
      <c r="P1198" s="14">
        <f t="shared" si="245"/>
        <v>0</v>
      </c>
      <c r="Q1198" s="14">
        <f t="shared" si="246"/>
        <v>0</v>
      </c>
      <c r="R1198" s="14">
        <f t="shared" si="247"/>
        <v>39.447621089639142</v>
      </c>
      <c r="S1198" s="14">
        <f t="shared" si="248"/>
        <v>39.447621089639142</v>
      </c>
      <c r="T1198" t="str">
        <f>IF(MOD(C1198-Settings!$B$32,Settings!$B$33)&lt;Settings!$B$30,"Up","Down")</f>
        <v>Down</v>
      </c>
      <c r="U1198" s="15">
        <f>IF(OR(I1198&gt;Settings!$B$30,O1198&gt;Settings!$B$37),0,1)</f>
        <v>1</v>
      </c>
      <c r="V1198" s="15">
        <f>IF(AND(U1198=1,O1198&lt;=Settings!$B$36),1,0)</f>
        <v>1</v>
      </c>
    </row>
    <row r="1199" spans="1:22" x14ac:dyDescent="0.25">
      <c r="A1199">
        <v>10</v>
      </c>
      <c r="B1199">
        <v>114</v>
      </c>
      <c r="C1199" s="13">
        <f>Arrivals!F1199</f>
        <v>6467.3858119116903</v>
      </c>
      <c r="D1199" s="13">
        <f>Arrivals!J1199</f>
        <v>24.90168112201124</v>
      </c>
      <c r="E1199" s="14">
        <f t="shared" si="249"/>
        <v>6440.5523789103609</v>
      </c>
      <c r="F1199" s="14">
        <f t="shared" si="240"/>
        <v>6467.3858119116903</v>
      </c>
      <c r="G1199" s="14">
        <f t="shared" si="241"/>
        <v>6492.2874930337011</v>
      </c>
      <c r="H1199" s="13">
        <f>Arrivals!L1199</f>
        <v>75</v>
      </c>
      <c r="I1199" s="14">
        <f>H1199*8/Settings!$B$28+Settings!$B$29</f>
        <v>6.02</v>
      </c>
      <c r="J1199" s="14">
        <f t="shared" si="250"/>
        <v>6486.02</v>
      </c>
      <c r="K1199" s="14">
        <f t="shared" si="242"/>
        <v>6492.2874930337011</v>
      </c>
      <c r="L1199" s="14">
        <f>MOD(K1199-Settings!$B$32,Settings!$B$33)</f>
        <v>12.287493033701139</v>
      </c>
      <c r="M1199" s="14">
        <f>IF(L1199&lt;Settings!$B$30,IF(Settings!$B$30-L1199&gt;=I1199,K1199,K1199+(Settings!$B$30-L1199)+Settings!$B$31),K1199+(Settings!$B$33-L1199))</f>
        <v>6492.2874930337011</v>
      </c>
      <c r="N1199" s="14">
        <f t="shared" si="243"/>
        <v>6498.3074930337016</v>
      </c>
      <c r="O1199" s="14">
        <f t="shared" si="244"/>
        <v>30.92168112201125</v>
      </c>
      <c r="P1199" s="14">
        <f t="shared" si="245"/>
        <v>0</v>
      </c>
      <c r="Q1199" s="14">
        <f t="shared" si="246"/>
        <v>0</v>
      </c>
      <c r="R1199" s="14">
        <f t="shared" si="247"/>
        <v>0</v>
      </c>
      <c r="S1199" s="14">
        <f t="shared" si="248"/>
        <v>0</v>
      </c>
      <c r="T1199" t="str">
        <f>IF(MOD(C1199-Settings!$B$32,Settings!$B$33)&lt;Settings!$B$30,"Up","Down")</f>
        <v>Down</v>
      </c>
      <c r="U1199" s="15">
        <f>IF(OR(I1199&gt;Settings!$B$30,O1199&gt;Settings!$B$37),0,1)</f>
        <v>1</v>
      </c>
      <c r="V1199" s="15">
        <f>IF(AND(U1199=1,O1199&lt;=Settings!$B$36),1,0)</f>
        <v>1</v>
      </c>
    </row>
    <row r="1200" spans="1:22" x14ac:dyDescent="0.25">
      <c r="A1200">
        <v>10</v>
      </c>
      <c r="B1200">
        <v>115</v>
      </c>
      <c r="C1200" s="13">
        <f>Arrivals!F1200</f>
        <v>6548.8097373892351</v>
      </c>
      <c r="D1200" s="13">
        <f>Arrivals!J1200</f>
        <v>0.85449154285329842</v>
      </c>
      <c r="E1200" s="14">
        <f t="shared" si="249"/>
        <v>6492.2874930337011</v>
      </c>
      <c r="F1200" s="14">
        <f t="shared" si="240"/>
        <v>6548.8097373892351</v>
      </c>
      <c r="G1200" s="14">
        <f t="shared" si="241"/>
        <v>6549.664228932088</v>
      </c>
      <c r="H1200" s="13">
        <f>Arrivals!L1200</f>
        <v>75</v>
      </c>
      <c r="I1200" s="14">
        <f>H1200*8/Settings!$B$28+Settings!$B$29</f>
        <v>6.02</v>
      </c>
      <c r="J1200" s="14">
        <f t="shared" si="250"/>
        <v>6498.3074930337016</v>
      </c>
      <c r="K1200" s="14">
        <f t="shared" si="242"/>
        <v>6549.664228932088</v>
      </c>
      <c r="L1200" s="14">
        <f>MOD(K1200-Settings!$B$32,Settings!$B$33)</f>
        <v>69.664228932088008</v>
      </c>
      <c r="M1200" s="14">
        <f>IF(L1200&lt;Settings!$B$30,IF(Settings!$B$30-L1200&gt;=I1200,K1200,K1200+(Settings!$B$30-L1200)+Settings!$B$31),K1200+(Settings!$B$33-L1200))</f>
        <v>6549.664228932088</v>
      </c>
      <c r="N1200" s="14">
        <f t="shared" si="243"/>
        <v>6555.6842289320884</v>
      </c>
      <c r="O1200" s="14">
        <f t="shared" si="244"/>
        <v>6.8744915428533204</v>
      </c>
      <c r="P1200" s="14">
        <f t="shared" si="245"/>
        <v>0</v>
      </c>
      <c r="Q1200" s="14">
        <f t="shared" si="246"/>
        <v>0</v>
      </c>
      <c r="R1200" s="14">
        <f t="shared" si="247"/>
        <v>0</v>
      </c>
      <c r="S1200" s="14">
        <f t="shared" si="248"/>
        <v>0</v>
      </c>
      <c r="T1200" t="str">
        <f>IF(MOD(C1200-Settings!$B$32,Settings!$B$33)&lt;Settings!$B$30,"Up","Down")</f>
        <v>Up</v>
      </c>
      <c r="U1200" s="15">
        <f>IF(OR(I1200&gt;Settings!$B$30,O1200&gt;Settings!$B$37),0,1)</f>
        <v>1</v>
      </c>
      <c r="V1200" s="15">
        <f>IF(AND(U1200=1,O1200&lt;=Settings!$B$36),1,0)</f>
        <v>1</v>
      </c>
    </row>
    <row r="1201" spans="1:22" x14ac:dyDescent="0.25">
      <c r="A1201">
        <v>10</v>
      </c>
      <c r="B1201">
        <v>116</v>
      </c>
      <c r="C1201" s="13">
        <f>Arrivals!F1201</f>
        <v>6607.6368368475651</v>
      </c>
      <c r="D1201" s="13">
        <f>Arrivals!J1201</f>
        <v>2.2371620537261974</v>
      </c>
      <c r="E1201" s="14">
        <f t="shared" si="249"/>
        <v>6549.664228932088</v>
      </c>
      <c r="F1201" s="14">
        <f t="shared" si="240"/>
        <v>6607.6368368475651</v>
      </c>
      <c r="G1201" s="14">
        <f t="shared" si="241"/>
        <v>6609.8739989012911</v>
      </c>
      <c r="H1201" s="13">
        <f>Arrivals!L1201</f>
        <v>75</v>
      </c>
      <c r="I1201" s="14">
        <f>H1201*8/Settings!$B$28+Settings!$B$29</f>
        <v>6.02</v>
      </c>
      <c r="J1201" s="14">
        <f t="shared" si="250"/>
        <v>6555.6842289320884</v>
      </c>
      <c r="K1201" s="14">
        <f t="shared" si="242"/>
        <v>6609.8739989012911</v>
      </c>
      <c r="L1201" s="14">
        <f>MOD(K1201-Settings!$B$32,Settings!$B$33)</f>
        <v>129.87399890129109</v>
      </c>
      <c r="M1201" s="14">
        <f>IF(L1201&lt;Settings!$B$30,IF(Settings!$B$30-L1201&gt;=I1201,K1201,K1201+(Settings!$B$30-L1201)+Settings!$B$31),K1201+(Settings!$B$33-L1201))</f>
        <v>6609.8739989012911</v>
      </c>
      <c r="N1201" s="14">
        <f t="shared" si="243"/>
        <v>6615.8939989012915</v>
      </c>
      <c r="O1201" s="14">
        <f t="shared" si="244"/>
        <v>8.2571620537264607</v>
      </c>
      <c r="P1201" s="14">
        <f t="shared" si="245"/>
        <v>0</v>
      </c>
      <c r="Q1201" s="14">
        <f t="shared" si="246"/>
        <v>0</v>
      </c>
      <c r="R1201" s="14">
        <f t="shared" si="247"/>
        <v>0</v>
      </c>
      <c r="S1201" s="14">
        <f t="shared" si="248"/>
        <v>0</v>
      </c>
      <c r="T1201" t="str">
        <f>IF(MOD(C1201-Settings!$B$32,Settings!$B$33)&lt;Settings!$B$30,"Up","Down")</f>
        <v>Up</v>
      </c>
      <c r="U1201" s="15">
        <f>IF(OR(I1201&gt;Settings!$B$30,O1201&gt;Settings!$B$37),0,1)</f>
        <v>1</v>
      </c>
      <c r="V1201" s="15">
        <f>IF(AND(U1201=1,O1201&lt;=Settings!$B$36),1,0)</f>
        <v>1</v>
      </c>
    </row>
    <row r="1202" spans="1:22" x14ac:dyDescent="0.25">
      <c r="A1202">
        <v>10</v>
      </c>
      <c r="B1202">
        <v>117</v>
      </c>
      <c r="C1202" s="13">
        <f>Arrivals!F1202</f>
        <v>6922.137155357269</v>
      </c>
      <c r="D1202" s="13">
        <f>Arrivals!J1202</f>
        <v>10.792672310295377</v>
      </c>
      <c r="E1202" s="14">
        <f t="shared" si="249"/>
        <v>6609.8739989012911</v>
      </c>
      <c r="F1202" s="14">
        <f t="shared" si="240"/>
        <v>6922.137155357269</v>
      </c>
      <c r="G1202" s="14">
        <f t="shared" si="241"/>
        <v>6932.9298276675645</v>
      </c>
      <c r="H1202" s="13">
        <f>Arrivals!L1202</f>
        <v>75</v>
      </c>
      <c r="I1202" s="14">
        <f>H1202*8/Settings!$B$28+Settings!$B$29</f>
        <v>6.02</v>
      </c>
      <c r="J1202" s="14">
        <f t="shared" si="250"/>
        <v>6615.8939989012915</v>
      </c>
      <c r="K1202" s="14">
        <f t="shared" si="242"/>
        <v>6932.9298276675645</v>
      </c>
      <c r="L1202" s="14">
        <f>MOD(K1202-Settings!$B$32,Settings!$B$33)</f>
        <v>452.9298276675645</v>
      </c>
      <c r="M1202" s="14">
        <f>IF(L1202&lt;Settings!$B$30,IF(Settings!$B$30-L1202&gt;=I1202,K1202,K1202+(Settings!$B$30-L1202)+Settings!$B$31),K1202+(Settings!$B$33-L1202))</f>
        <v>6932.9298276675645</v>
      </c>
      <c r="N1202" s="14">
        <f t="shared" si="243"/>
        <v>6938.9498276675649</v>
      </c>
      <c r="O1202" s="14">
        <f t="shared" si="244"/>
        <v>16.812672310295966</v>
      </c>
      <c r="P1202" s="14">
        <f t="shared" si="245"/>
        <v>0</v>
      </c>
      <c r="Q1202" s="14">
        <f t="shared" si="246"/>
        <v>0</v>
      </c>
      <c r="R1202" s="14">
        <f t="shared" si="247"/>
        <v>0</v>
      </c>
      <c r="S1202" s="14">
        <f t="shared" si="248"/>
        <v>0</v>
      </c>
      <c r="T1202" t="str">
        <f>IF(MOD(C1202-Settings!$B$32,Settings!$B$33)&lt;Settings!$B$30,"Up","Down")</f>
        <v>Up</v>
      </c>
      <c r="U1202" s="15">
        <f>IF(OR(I1202&gt;Settings!$B$30,O1202&gt;Settings!$B$37),0,1)</f>
        <v>1</v>
      </c>
      <c r="V1202" s="15">
        <f>IF(AND(U1202=1,O1202&lt;=Settings!$B$36),1,0)</f>
        <v>1</v>
      </c>
    </row>
    <row r="1203" spans="1:22" x14ac:dyDescent="0.25">
      <c r="A1203">
        <v>10</v>
      </c>
      <c r="B1203">
        <v>118</v>
      </c>
      <c r="C1203" s="13">
        <f>Arrivals!F1203</f>
        <v>6926.3239425161764</v>
      </c>
      <c r="D1203" s="13">
        <f>Arrivals!J1203</f>
        <v>11.293573938592647</v>
      </c>
      <c r="E1203" s="14">
        <f t="shared" si="249"/>
        <v>6932.9298276675645</v>
      </c>
      <c r="F1203" s="14">
        <f t="shared" si="240"/>
        <v>6932.9298276675645</v>
      </c>
      <c r="G1203" s="14">
        <f t="shared" si="241"/>
        <v>6944.2234016061575</v>
      </c>
      <c r="H1203" s="13">
        <f>Arrivals!L1203</f>
        <v>75</v>
      </c>
      <c r="I1203" s="14">
        <f>H1203*8/Settings!$B$28+Settings!$B$29</f>
        <v>6.02</v>
      </c>
      <c r="J1203" s="14">
        <f t="shared" si="250"/>
        <v>6938.9498276675649</v>
      </c>
      <c r="K1203" s="14">
        <f t="shared" si="242"/>
        <v>6944.2234016061575</v>
      </c>
      <c r="L1203" s="14">
        <f>MOD(K1203-Settings!$B$32,Settings!$B$33)</f>
        <v>464.22340160615749</v>
      </c>
      <c r="M1203" s="14">
        <f>IF(L1203&lt;Settings!$B$30,IF(Settings!$B$30-L1203&gt;=I1203,K1203,K1203+(Settings!$B$30-L1203)+Settings!$B$31),K1203+(Settings!$B$33-L1203))</f>
        <v>6944.2234016061575</v>
      </c>
      <c r="N1203" s="14">
        <f t="shared" si="243"/>
        <v>6950.2434016061579</v>
      </c>
      <c r="O1203" s="14">
        <f t="shared" si="244"/>
        <v>23.919459089981501</v>
      </c>
      <c r="P1203" s="14">
        <f t="shared" si="245"/>
        <v>6.6058851513880654</v>
      </c>
      <c r="Q1203" s="14">
        <f t="shared" si="246"/>
        <v>0</v>
      </c>
      <c r="R1203" s="14">
        <f t="shared" si="247"/>
        <v>0</v>
      </c>
      <c r="S1203" s="14">
        <f t="shared" si="248"/>
        <v>6.6058851513880654</v>
      </c>
      <c r="T1203" t="str">
        <f>IF(MOD(C1203-Settings!$B$32,Settings!$B$33)&lt;Settings!$B$30,"Up","Down")</f>
        <v>Up</v>
      </c>
      <c r="U1203" s="15">
        <f>IF(OR(I1203&gt;Settings!$B$30,O1203&gt;Settings!$B$37),0,1)</f>
        <v>1</v>
      </c>
      <c r="V1203" s="15">
        <f>IF(AND(U1203=1,O1203&lt;=Settings!$B$36),1,0)</f>
        <v>1</v>
      </c>
    </row>
    <row r="1204" spans="1:22" x14ac:dyDescent="0.25">
      <c r="A1204">
        <v>10</v>
      </c>
      <c r="B1204">
        <v>119</v>
      </c>
      <c r="C1204" s="13">
        <f>Arrivals!F1204</f>
        <v>7024.6471638552357</v>
      </c>
      <c r="D1204" s="13">
        <f>Arrivals!J1204</f>
        <v>1.8122062316909575</v>
      </c>
      <c r="E1204" s="14">
        <f t="shared" si="249"/>
        <v>6944.2234016061575</v>
      </c>
      <c r="F1204" s="14">
        <f t="shared" si="240"/>
        <v>7024.6471638552357</v>
      </c>
      <c r="G1204" s="14">
        <f t="shared" si="241"/>
        <v>7026.4593700869264</v>
      </c>
      <c r="H1204" s="13">
        <f>Arrivals!L1204</f>
        <v>75</v>
      </c>
      <c r="I1204" s="14">
        <f>H1204*8/Settings!$B$28+Settings!$B$29</f>
        <v>6.02</v>
      </c>
      <c r="J1204" s="14">
        <f t="shared" si="250"/>
        <v>6950.2434016061579</v>
      </c>
      <c r="K1204" s="14">
        <f t="shared" si="242"/>
        <v>7026.4593700869264</v>
      </c>
      <c r="L1204" s="14">
        <f>MOD(K1204-Settings!$B$32,Settings!$B$33)</f>
        <v>546.45937008692636</v>
      </c>
      <c r="M1204" s="14">
        <f>IF(L1204&lt;Settings!$B$30,IF(Settings!$B$30-L1204&gt;=I1204,K1204,K1204+(Settings!$B$30-L1204)+Settings!$B$31),K1204+(Settings!$B$33-L1204))</f>
        <v>7026.4593700869264</v>
      </c>
      <c r="N1204" s="14">
        <f t="shared" si="243"/>
        <v>7032.4793700869268</v>
      </c>
      <c r="O1204" s="14">
        <f t="shared" si="244"/>
        <v>7.8322062316910888</v>
      </c>
      <c r="P1204" s="14">
        <f t="shared" si="245"/>
        <v>0</v>
      </c>
      <c r="Q1204" s="14">
        <f t="shared" si="246"/>
        <v>0</v>
      </c>
      <c r="R1204" s="14">
        <f t="shared" si="247"/>
        <v>0</v>
      </c>
      <c r="S1204" s="14">
        <f t="shared" si="248"/>
        <v>0</v>
      </c>
      <c r="T1204" t="str">
        <f>IF(MOD(C1204-Settings!$B$32,Settings!$B$33)&lt;Settings!$B$30,"Up","Down")</f>
        <v>Up</v>
      </c>
      <c r="U1204" s="15">
        <f>IF(OR(I1204&gt;Settings!$B$30,O1204&gt;Settings!$B$37),0,1)</f>
        <v>1</v>
      </c>
      <c r="V1204" s="15">
        <f>IF(AND(U1204=1,O1204&lt;=Settings!$B$36),1,0)</f>
        <v>1</v>
      </c>
    </row>
    <row r="1205" spans="1:22" x14ac:dyDescent="0.25">
      <c r="A1205">
        <v>10</v>
      </c>
      <c r="B1205">
        <v>120</v>
      </c>
      <c r="C1205" s="13">
        <f>Arrivals!F1205</f>
        <v>7080.0511299565142</v>
      </c>
      <c r="D1205" s="13">
        <f>Arrivals!J1205</f>
        <v>18.619062576646058</v>
      </c>
      <c r="E1205" s="14">
        <f t="shared" si="249"/>
        <v>7026.4593700869264</v>
      </c>
      <c r="F1205" s="14">
        <f t="shared" si="240"/>
        <v>7080.0511299565142</v>
      </c>
      <c r="G1205" s="14">
        <f t="shared" si="241"/>
        <v>7098.6701925331599</v>
      </c>
      <c r="H1205" s="13">
        <f>Arrivals!L1205</f>
        <v>75</v>
      </c>
      <c r="I1205" s="14">
        <f>H1205*8/Settings!$B$28+Settings!$B$29</f>
        <v>6.02</v>
      </c>
      <c r="J1205" s="14">
        <f t="shared" si="250"/>
        <v>7032.4793700869268</v>
      </c>
      <c r="K1205" s="14">
        <f t="shared" si="242"/>
        <v>7098.6701925331599</v>
      </c>
      <c r="L1205" s="14">
        <f>MOD(K1205-Settings!$B$32,Settings!$B$33)</f>
        <v>618.67019253315993</v>
      </c>
      <c r="M1205" s="14">
        <f>IF(L1205&lt;Settings!$B$30,IF(Settings!$B$30-L1205&gt;=I1205,K1205,K1205+(Settings!$B$30-L1205)+Settings!$B$31),K1205+(Settings!$B$33-L1205))</f>
        <v>7200</v>
      </c>
      <c r="N1205" s="14">
        <f t="shared" si="243"/>
        <v>7206.02</v>
      </c>
      <c r="O1205" s="14">
        <f t="shared" si="244"/>
        <v>125.96887004348628</v>
      </c>
      <c r="P1205" s="14">
        <f t="shared" si="245"/>
        <v>0</v>
      </c>
      <c r="Q1205" s="14">
        <f t="shared" si="246"/>
        <v>0</v>
      </c>
      <c r="R1205" s="14">
        <f t="shared" si="247"/>
        <v>101.32980746684007</v>
      </c>
      <c r="S1205" s="14">
        <f t="shared" si="248"/>
        <v>101.32980746684007</v>
      </c>
      <c r="T1205" t="str">
        <f>IF(MOD(C1205-Settings!$B$32,Settings!$B$33)&lt;Settings!$B$30,"Up","Down")</f>
        <v>Down</v>
      </c>
      <c r="U1205" s="15">
        <f>IF(OR(I1205&gt;Settings!$B$30,O1205&gt;Settings!$B$37),0,1)</f>
        <v>1</v>
      </c>
      <c r="V1205" s="15">
        <f>IF(AND(U1205=1,O1205&lt;=Settings!$B$36),1,0)</f>
        <v>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C45"/>
  <sheetViews>
    <sheetView showGridLines="0" zoomScaleNormal="100" workbookViewId="0">
      <selection activeCell="A45" sqref="A45"/>
    </sheetView>
  </sheetViews>
  <sheetFormatPr defaultColWidth="8.7109375" defaultRowHeight="15" x14ac:dyDescent="0.25"/>
  <cols>
    <col min="1" max="1" width="42" customWidth="1"/>
    <col min="2" max="2" width="18" customWidth="1"/>
    <col min="3" max="3" width="62" customWidth="1"/>
  </cols>
  <sheetData>
    <row r="1" spans="1:3" ht="16.5" x14ac:dyDescent="0.25">
      <c r="A1" s="1" t="s">
        <v>172</v>
      </c>
    </row>
    <row r="2" spans="1:3" ht="6" customHeight="1" x14ac:dyDescent="0.25">
      <c r="A2" s="2"/>
    </row>
    <row r="3" spans="1:3" ht="4.5" customHeight="1" x14ac:dyDescent="0.25">
      <c r="A3" s="2"/>
    </row>
    <row r="5" spans="1:3" x14ac:dyDescent="0.25">
      <c r="A5" s="3" t="s">
        <v>173</v>
      </c>
      <c r="B5" s="7" t="str">
        <f>Settings!$B$40</f>
        <v>Mean</v>
      </c>
    </row>
    <row r="7" spans="1:3" x14ac:dyDescent="0.25">
      <c r="A7" s="5" t="s">
        <v>174</v>
      </c>
      <c r="B7" s="6"/>
      <c r="C7" s="6"/>
    </row>
    <row r="8" spans="1:3" x14ac:dyDescent="0.25">
      <c r="A8" s="7" t="s">
        <v>175</v>
      </c>
      <c r="B8" s="16" t="str">
        <f>Settings!$B$43</f>
        <v>Edge processing does not reduce the selected latency measure.</v>
      </c>
      <c r="C8" s="2" t="s">
        <v>176</v>
      </c>
    </row>
    <row r="9" spans="1:3" x14ac:dyDescent="0.25">
      <c r="A9" s="7" t="s">
        <v>177</v>
      </c>
      <c r="B9" s="16">
        <f ca="1">COUNT(OFFSET(Replications!$V$6,0,0,MIN(Settings!$B$9,10),1))</f>
        <v>10</v>
      </c>
      <c r="C9" s="2" t="s">
        <v>178</v>
      </c>
    </row>
    <row r="10" spans="1:3" x14ac:dyDescent="0.25">
      <c r="A10" s="7" t="s">
        <v>179</v>
      </c>
      <c r="B10" s="16">
        <f ca="1">AVERAGE(OFFSET(Replications!$V$6,0,0,MIN(Settings!$B$9,10),1))</f>
        <v>29.40811825420613</v>
      </c>
      <c r="C10" s="2" t="s">
        <v>180</v>
      </c>
    </row>
    <row r="11" spans="1:3" x14ac:dyDescent="0.25">
      <c r="A11" s="7" t="s">
        <v>181</v>
      </c>
      <c r="B11" s="16">
        <f ca="1">STDEV(OFFSET(Replications!$V$6,0,0,MIN(Settings!$B$9,10),1))</f>
        <v>5.0719979786432594</v>
      </c>
    </row>
    <row r="12" spans="1:3" x14ac:dyDescent="0.25">
      <c r="A12" s="7" t="s">
        <v>182</v>
      </c>
      <c r="B12" s="16">
        <f ca="1">B11/SQRT(B9)</f>
        <v>1.6039065900282754</v>
      </c>
    </row>
    <row r="13" spans="1:3" x14ac:dyDescent="0.25">
      <c r="A13" s="7" t="s">
        <v>183</v>
      </c>
      <c r="B13" s="16">
        <f ca="1">TINV(Settings!$B$38,B9-1)</f>
        <v>2.2621571627982053</v>
      </c>
      <c r="C13" s="2" t="s">
        <v>184</v>
      </c>
    </row>
    <row r="14" spans="1:3" x14ac:dyDescent="0.25">
      <c r="A14" s="7" t="s">
        <v>185</v>
      </c>
      <c r="B14" s="16">
        <f ca="1">B13*B12</f>
        <v>3.6282887810917077</v>
      </c>
    </row>
    <row r="15" spans="1:3" x14ac:dyDescent="0.25">
      <c r="A15" s="7" t="s">
        <v>186</v>
      </c>
      <c r="B15" s="16">
        <f ca="1">B10-B14</f>
        <v>25.779829473114422</v>
      </c>
    </row>
    <row r="16" spans="1:3" x14ac:dyDescent="0.25">
      <c r="A16" s="7" t="s">
        <v>187</v>
      </c>
      <c r="B16" s="16">
        <f ca="1">B10+B14</f>
        <v>33.036407035297835</v>
      </c>
    </row>
    <row r="17" spans="1:3" x14ac:dyDescent="0.25">
      <c r="A17" s="7" t="s">
        <v>188</v>
      </c>
      <c r="B17" s="16">
        <v>0</v>
      </c>
      <c r="C17" s="2" t="s">
        <v>189</v>
      </c>
    </row>
    <row r="18" spans="1:3" x14ac:dyDescent="0.25">
      <c r="A18" s="7" t="s">
        <v>190</v>
      </c>
      <c r="B18" s="16" t="str">
        <f ca="1">IF(B15&gt;0,"Interval lies above zero in this demonstration",IF(B16&lt;0,"Interval lies below zero in this demonstration","Insufficient evidence: the interval includes zero"))</f>
        <v>Interval lies above zero in this demonstration</v>
      </c>
      <c r="C18" s="2" t="s">
        <v>191</v>
      </c>
    </row>
    <row r="21" spans="1:3" x14ac:dyDescent="0.25">
      <c r="A21" s="5" t="s">
        <v>192</v>
      </c>
      <c r="B21" s="6"/>
      <c r="C21" s="6"/>
    </row>
    <row r="22" spans="1:3" x14ac:dyDescent="0.25">
      <c r="A22" s="7" t="s">
        <v>175</v>
      </c>
      <c r="B22" s="16" t="str">
        <f>Settings!$B$45</f>
        <v>Edge availability is not higher than ground availability.</v>
      </c>
      <c r="C22" s="2" t="s">
        <v>176</v>
      </c>
    </row>
    <row r="23" spans="1:3" x14ac:dyDescent="0.25">
      <c r="A23" s="7" t="s">
        <v>177</v>
      </c>
      <c r="B23" s="16">
        <f ca="1">COUNT(OFFSET(Replications!$W$6,0,0,MIN(Settings!$B$9,10),1))</f>
        <v>10</v>
      </c>
      <c r="C23" s="2" t="s">
        <v>178</v>
      </c>
    </row>
    <row r="24" spans="1:3" x14ac:dyDescent="0.25">
      <c r="A24" s="7" t="s">
        <v>179</v>
      </c>
      <c r="B24" s="16">
        <f ca="1">AVERAGE(OFFSET(Replications!$W$6,0,0,MIN(Settings!$B$9,10),1))</f>
        <v>0.13799999999999998</v>
      </c>
      <c r="C24" s="2" t="s">
        <v>180</v>
      </c>
    </row>
    <row r="25" spans="1:3" x14ac:dyDescent="0.25">
      <c r="A25" s="7" t="s">
        <v>181</v>
      </c>
      <c r="B25" s="16">
        <f ca="1">STDEV(OFFSET(Replications!$W$6,0,0,MIN(Settings!$B$9,10),1))</f>
        <v>5.8461763382383299E-2</v>
      </c>
    </row>
    <row r="26" spans="1:3" x14ac:dyDescent="0.25">
      <c r="A26" s="7" t="s">
        <v>182</v>
      </c>
      <c r="B26" s="16">
        <f ca="1">B25/SQRT(B23)</f>
        <v>1.8487232831816049E-2</v>
      </c>
    </row>
    <row r="27" spans="1:3" x14ac:dyDescent="0.25">
      <c r="A27" s="7" t="s">
        <v>183</v>
      </c>
      <c r="B27" s="16">
        <f ca="1">TINV(Settings!$B$38,B23-1)</f>
        <v>2.2621571627982053</v>
      </c>
      <c r="C27" s="2" t="s">
        <v>184</v>
      </c>
    </row>
    <row r="28" spans="1:3" x14ac:dyDescent="0.25">
      <c r="A28" s="7" t="s">
        <v>185</v>
      </c>
      <c r="B28" s="16">
        <f ca="1">B27*B26</f>
        <v>4.1821026170810828E-2</v>
      </c>
    </row>
    <row r="29" spans="1:3" x14ac:dyDescent="0.25">
      <c r="A29" s="7" t="s">
        <v>186</v>
      </c>
      <c r="B29" s="16">
        <f ca="1">B24-B28</f>
        <v>9.6178973829189163E-2</v>
      </c>
    </row>
    <row r="30" spans="1:3" x14ac:dyDescent="0.25">
      <c r="A30" s="7" t="s">
        <v>187</v>
      </c>
      <c r="B30" s="16">
        <f ca="1">B24+B28</f>
        <v>0.1798210261708108</v>
      </c>
    </row>
    <row r="31" spans="1:3" x14ac:dyDescent="0.25">
      <c r="A31" s="7" t="s">
        <v>188</v>
      </c>
      <c r="B31" s="16">
        <v>0</v>
      </c>
      <c r="C31" s="2" t="s">
        <v>189</v>
      </c>
    </row>
    <row r="32" spans="1:3" x14ac:dyDescent="0.25">
      <c r="A32" s="7" t="s">
        <v>190</v>
      </c>
      <c r="B32" s="16" t="str">
        <f ca="1">IF(B29&gt;0,"Interval lies above zero in this demonstration",IF(B30&lt;0,"Interval lies below zero in this demonstration","Insufficient evidence: the interval includes zero"))</f>
        <v>Interval lies above zero in this demonstration</v>
      </c>
      <c r="C32" s="2" t="s">
        <v>191</v>
      </c>
    </row>
    <row r="33" spans="1:3" x14ac:dyDescent="0.25">
      <c r="A33" s="7" t="s">
        <v>193</v>
      </c>
      <c r="B33" s="7">
        <f>Settings!$B$39</f>
        <v>0.02</v>
      </c>
      <c r="C33" s="2" t="s">
        <v>194</v>
      </c>
    </row>
    <row r="36" spans="1:3" x14ac:dyDescent="0.25">
      <c r="A36" s="5" t="s">
        <v>195</v>
      </c>
      <c r="B36" s="6"/>
      <c r="C36" s="6"/>
    </row>
    <row r="37" spans="1:3" x14ac:dyDescent="0.25">
      <c r="A37" s="7" t="s">
        <v>196</v>
      </c>
      <c r="B37" s="16">
        <f ca="1">AVERAGE(OFFSET(Replications!$I$6,0,0,MIN(Settings!$B$9,10),1))</f>
        <v>1</v>
      </c>
      <c r="C37" s="2" t="s">
        <v>197</v>
      </c>
    </row>
    <row r="38" spans="1:3" x14ac:dyDescent="0.25">
      <c r="A38" s="7" t="s">
        <v>198</v>
      </c>
      <c r="B38" s="16">
        <f ca="1">AVERAGE(OFFSET(Replications!$S$6,0,0,MIN(Settings!$B$9,10),1))</f>
        <v>1</v>
      </c>
    </row>
    <row r="39" spans="1:3" x14ac:dyDescent="0.25">
      <c r="A39" s="7" t="s">
        <v>199</v>
      </c>
      <c r="B39" s="16">
        <f ca="1">AVERAGE(OFFSET(Replications!$G$6,0,0,MIN(Settings!$B$9,10),1))</f>
        <v>106.77197996375176</v>
      </c>
      <c r="C39" s="2" t="s">
        <v>200</v>
      </c>
    </row>
    <row r="40" spans="1:3" x14ac:dyDescent="0.25">
      <c r="A40" s="7" t="s">
        <v>201</v>
      </c>
      <c r="B40" s="16">
        <f ca="1">AVERAGE(OFFSET(Replications!$Q$6,0,0,MIN(Settings!$B$9,10),1))</f>
        <v>88.76721424377962</v>
      </c>
    </row>
    <row r="41" spans="1:3" x14ac:dyDescent="0.25">
      <c r="A41" s="7" t="s">
        <v>202</v>
      </c>
      <c r="B41" s="16">
        <f ca="1">AVERAGE(OFFSET(Replications!$Z$6,0,0,MIN(Settings!$B$9,10),1))</f>
        <v>0.84000000000000008</v>
      </c>
      <c r="C41" s="2" t="s">
        <v>203</v>
      </c>
    </row>
    <row r="42" spans="1:3" x14ac:dyDescent="0.25">
      <c r="A42" s="7" t="s">
        <v>168</v>
      </c>
      <c r="B42" s="16">
        <f ca="1">AVERAGE(OFFSET(Replications!$Y$6,0,0,MIN(Settings!$B$9,10),1))</f>
        <v>960</v>
      </c>
    </row>
    <row r="44" spans="1:3" x14ac:dyDescent="0.25">
      <c r="A44" s="2" t="s">
        <v>204</v>
      </c>
    </row>
    <row r="45" spans="1:3" x14ac:dyDescent="0.25">
      <c r="A45" s="10"/>
    </row>
  </sheetData>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tint="0.39997558519241921"/>
  </sheetPr>
  <dimension ref="A1:Z18"/>
  <sheetViews>
    <sheetView showGridLines="0" zoomScaleNormal="100" workbookViewId="0">
      <pane xSplit="2" ySplit="5" topLeftCell="C6" activePane="bottomRight" state="frozen"/>
      <selection pane="topRight" activeCell="C1" sqref="C1"/>
      <selection pane="bottomLeft" activeCell="A6" sqref="A6"/>
      <selection pane="bottomRight" activeCell="A3" sqref="A2:A3"/>
    </sheetView>
  </sheetViews>
  <sheetFormatPr defaultColWidth="8.7109375" defaultRowHeight="15" x14ac:dyDescent="0.25"/>
  <cols>
    <col min="1" max="1" width="6" customWidth="1"/>
    <col min="2" max="26" width="14" customWidth="1"/>
  </cols>
  <sheetData>
    <row r="1" spans="1:26" ht="16.5" x14ac:dyDescent="0.25">
      <c r="A1" s="1" t="s">
        <v>144</v>
      </c>
    </row>
    <row r="2" spans="1:26" x14ac:dyDescent="0.25">
      <c r="A2" s="2"/>
    </row>
    <row r="3" spans="1:26" x14ac:dyDescent="0.25">
      <c r="A3" s="2"/>
    </row>
    <row r="5" spans="1:26" ht="50.25" customHeight="1" x14ac:dyDescent="0.25">
      <c r="A5" s="11" t="s">
        <v>105</v>
      </c>
      <c r="B5" s="11" t="s">
        <v>145</v>
      </c>
      <c r="C5" s="11" t="s">
        <v>146</v>
      </c>
      <c r="D5" s="11" t="s">
        <v>147</v>
      </c>
      <c r="E5" s="11" t="s">
        <v>148</v>
      </c>
      <c r="F5" s="11" t="s">
        <v>149</v>
      </c>
      <c r="G5" s="11" t="s">
        <v>150</v>
      </c>
      <c r="H5" s="11" t="s">
        <v>151</v>
      </c>
      <c r="I5" s="11" t="s">
        <v>152</v>
      </c>
      <c r="J5" s="11" t="s">
        <v>153</v>
      </c>
      <c r="K5" s="11" t="s">
        <v>154</v>
      </c>
      <c r="L5" s="11" t="s">
        <v>155</v>
      </c>
      <c r="M5" s="11" t="s">
        <v>156</v>
      </c>
      <c r="N5" s="11" t="s">
        <v>157</v>
      </c>
      <c r="O5" s="11" t="s">
        <v>158</v>
      </c>
      <c r="P5" s="11" t="s">
        <v>159</v>
      </c>
      <c r="Q5" s="11" t="s">
        <v>160</v>
      </c>
      <c r="R5" s="11" t="s">
        <v>161</v>
      </c>
      <c r="S5" s="11" t="s">
        <v>162</v>
      </c>
      <c r="T5" s="11" t="s">
        <v>163</v>
      </c>
      <c r="U5" s="11" t="s">
        <v>164</v>
      </c>
      <c r="V5" s="11" t="s">
        <v>165</v>
      </c>
      <c r="W5" s="11" t="s">
        <v>166</v>
      </c>
      <c r="X5" s="11" t="s">
        <v>167</v>
      </c>
      <c r="Y5" s="11" t="s">
        <v>168</v>
      </c>
      <c r="Z5" s="11" t="s">
        <v>169</v>
      </c>
    </row>
    <row r="6" spans="1:26" x14ac:dyDescent="0.25">
      <c r="A6" s="7">
        <v>1</v>
      </c>
      <c r="B6" s="12">
        <f ca="1">IF(Settings!$B$40="Median",D6,IF(Settings!$B$40="P90",E6,C6))</f>
        <v>60.789305354811958</v>
      </c>
      <c r="C6" s="12">
        <f ca="1">AVERAGE(OFFSET(RGS_Ground_Run!$Q$6,0,0,MIN(Settings!$B$8,120),1))</f>
        <v>60.789305354811958</v>
      </c>
      <c r="D6" s="12">
        <f ca="1">MEDIAN(OFFSET(RGS_Ground_Run!$Q$6,0,0,MIN(Settings!$B$8,120),1))</f>
        <v>36.580060206429494</v>
      </c>
      <c r="E6" s="12">
        <f ca="1">PERCENTILE(OFFSET(RGS_Ground_Run!$Q$6,0,0,MIN(Settings!$B$8,120),1),0.9)</f>
        <v>144.54713014607717</v>
      </c>
      <c r="F6" s="12">
        <f ca="1">AVERAGE(OFFSET(RGS_Ground_Run!$U$6,0,0,MIN(Settings!$B$8,120),1))</f>
        <v>33.257921963181253</v>
      </c>
      <c r="G6" s="12">
        <f ca="1">IF(COUNTIF(OFFSET(RGS_Ground_Run!$S$6,0,0,MIN(Settings!$B$8,120),1),"&gt;0")=0,0,AVERAGEIF(OFFSET(RGS_Ground_Run!$S$6,0,0,MIN(Settings!$B$8,120),1),"&gt;0"))</f>
        <v>113.36762022964733</v>
      </c>
      <c r="H6" s="12">
        <f ca="1">COUNTIF(OFFSET(RGS_Ground_Run!$S$6,0,0,MIN(Settings!$B$8,120),1),"&gt;0")</f>
        <v>7</v>
      </c>
      <c r="I6" s="12">
        <f ca="1">AVERAGE(OFFSET(RGS_Ground_Run!$W$6,0,0,MIN(Settings!$B$8,120),1))</f>
        <v>1</v>
      </c>
      <c r="J6" s="12">
        <f ca="1">AVERAGE(OFFSET(RGS_Ground_Run!$X$6,0,0,MIN(Settings!$B$8,120),1))</f>
        <v>0.84</v>
      </c>
      <c r="K6" s="12">
        <f ca="1">MAX(OFFSET(RGS_Ground_Run!$P$6,0,0,MIN(Settings!$B$8,120),1))</f>
        <v>6044.1847466490226</v>
      </c>
      <c r="L6" s="12">
        <f ca="1">IF(Settings!$B$40="Median",N6,IF(Settings!$B$40="P90",O6,M6))</f>
        <v>30.981121993398801</v>
      </c>
      <c r="M6" s="12">
        <f ca="1">AVERAGE(OFFSET(Edge_Run!$O$6,0,0,MIN(Settings!$B$8,120),1))</f>
        <v>30.981121993398801</v>
      </c>
      <c r="N6" s="12">
        <f ca="1">MEDIAN(OFFSET(Edge_Run!$O$6,0,0,MIN(Settings!$B$8,120),1))</f>
        <v>18.330279017650128</v>
      </c>
      <c r="O6" s="12">
        <f ca="1">PERCENTILE(OFFSET(Edge_Run!$O$6,0,0,MIN(Settings!$B$8,120),1),0.9)</f>
        <v>74.56913931990546</v>
      </c>
      <c r="P6" s="12">
        <f ca="1">AVERAGE(OFFSET(Edge_Run!$S$6,0,0,MIN(Settings!$B$8,120),1))</f>
        <v>14.426971818506885</v>
      </c>
      <c r="Q6" s="12">
        <f ca="1">IF(COUNTIF(OFFSET(Edge_Run!$R$6,0,0,MIN(Settings!$B$8,120),1),"&gt;0")=0,0,AVERAGEIF(OFFSET(Edge_Run!$R$6,0,0,MIN(Settings!$B$8,120),1),"&gt;0"))</f>
        <v>93.090623367015567</v>
      </c>
      <c r="R6" s="12">
        <f ca="1">COUNTIF(OFFSET(Edge_Run!$R$6,0,0,MIN(Settings!$B$8,120),1),"&gt;0")</f>
        <v>7</v>
      </c>
      <c r="S6" s="12">
        <f ca="1">AVERAGE(OFFSET(Edge_Run!$U$6,0,0,MIN(Settings!$B$8,120),1))</f>
        <v>1</v>
      </c>
      <c r="T6" s="12">
        <f ca="1">AVERAGE(OFFSET(Edge_Run!$V$6,0,0,MIN(Settings!$B$8,120),1))</f>
        <v>0.96</v>
      </c>
      <c r="U6" s="12">
        <f ca="1">MAX(OFFSET(Edge_Run!$N$6,0,0,MIN(Settings!$B$8,120),1))</f>
        <v>6050.9001254649356</v>
      </c>
      <c r="V6" s="12">
        <f t="shared" ref="V6:V15" ca="1" si="0">B6-L6</f>
        <v>29.808183361413157</v>
      </c>
      <c r="W6" s="12">
        <f t="shared" ref="W6:W15" ca="1" si="1">T6-J6</f>
        <v>0.12</v>
      </c>
      <c r="X6" s="12">
        <f>(INT((Settings!$B$10-Settings!$B$32+(Settings!$B$33*1000))/Settings!$B$33)*Settings!$B$30+MIN(MOD(Settings!$B$10-Settings!$B$32+(Settings!$B$33*1000),Settings!$B$33),Settings!$B$30))-(INT((-Settings!$B$32+(Settings!$B$33*1000))/Settings!$B$33)*Settings!$B$30+MIN(MOD(-Settings!$B$32+(Settings!$B$33*1000),Settings!$B$33),Settings!$B$30))</f>
        <v>5040</v>
      </c>
      <c r="Y6" s="12">
        <f>Settings!$B$10-X6</f>
        <v>960</v>
      </c>
      <c r="Z6" s="12">
        <f>X6/Settings!$B$10</f>
        <v>0.84</v>
      </c>
    </row>
    <row r="7" spans="1:26" x14ac:dyDescent="0.25">
      <c r="A7" s="7">
        <v>2</v>
      </c>
      <c r="B7" s="12">
        <f ca="1">IF(Settings!$B$40="Median",D7,IF(Settings!$B$40="P90",E7,C7))</f>
        <v>62.750428379269621</v>
      </c>
      <c r="C7" s="12">
        <f ca="1">AVERAGE(OFFSET(RGS_Ground_Run!$Q$126,0,0,MIN(Settings!$B$8,120),1))</f>
        <v>62.750428379269621</v>
      </c>
      <c r="D7" s="12">
        <f ca="1">MEDIAN(OFFSET(RGS_Ground_Run!$Q$126,0,0,MIN(Settings!$B$8,120),1))</f>
        <v>40.953411771650053</v>
      </c>
      <c r="E7" s="12">
        <f ca="1">PERCENTILE(OFFSET(RGS_Ground_Run!$Q$126,0,0,MIN(Settings!$B$8,120),1),0.9)</f>
        <v>140.87029945384808</v>
      </c>
      <c r="F7" s="12">
        <f ca="1">AVERAGE(OFFSET(RGS_Ground_Run!$U$126,0,0,MIN(Settings!$B$8,120),1))</f>
        <v>34.430749657303302</v>
      </c>
      <c r="G7" s="12">
        <f ca="1">IF(COUNTIF(OFFSET(RGS_Ground_Run!$S$126,0,0,MIN(Settings!$B$8,120),1),"&gt;0")=0,0,AVERAGEIF(OFFSET(RGS_Ground_Run!$S$126,0,0,MIN(Settings!$B$8,120),1),"&gt;0"))</f>
        <v>112.86590912699911</v>
      </c>
      <c r="H7" s="12">
        <f ca="1">COUNTIF(OFFSET(RGS_Ground_Run!$S$126,0,0,MIN(Settings!$B$8,120),1),"&gt;0")</f>
        <v>8</v>
      </c>
      <c r="I7" s="12">
        <f ca="1">AVERAGE(OFFSET(RGS_Ground_Run!$W$126,0,0,MIN(Settings!$B$8,120),1))</f>
        <v>1</v>
      </c>
      <c r="J7" s="12">
        <f ca="1">AVERAGE(OFFSET(RGS_Ground_Run!$X$126,0,0,MIN(Settings!$B$8,120),1))</f>
        <v>0.81</v>
      </c>
      <c r="K7" s="12">
        <f ca="1">MAX(OFFSET(RGS_Ground_Run!$P$126,0,0,MIN(Settings!$B$8,120),1))</f>
        <v>5961.3321570445423</v>
      </c>
      <c r="L7" s="12">
        <f ca="1">IF(Settings!$B$40="Median",N7,IF(Settings!$B$40="P90",O7,M7))</f>
        <v>36.494530267885672</v>
      </c>
      <c r="M7" s="12">
        <f ca="1">AVERAGE(OFFSET(Edge_Run!$O$126,0,0,MIN(Settings!$B$8,120),1))</f>
        <v>36.494530267885672</v>
      </c>
      <c r="N7" s="12">
        <f ca="1">MEDIAN(OFFSET(Edge_Run!$O$126,0,0,MIN(Settings!$B$8,120),1))</f>
        <v>22.580724831145176</v>
      </c>
      <c r="O7" s="12">
        <f ca="1">PERCENTILE(OFFSET(Edge_Run!$O$126,0,0,MIN(Settings!$B$8,120),1),0.9)</f>
        <v>96.329810190811685</v>
      </c>
      <c r="P7" s="12">
        <f ca="1">AVERAGE(OFFSET(Edge_Run!$S$126,0,0,MIN(Settings!$B$8,120),1))</f>
        <v>17.575494101986902</v>
      </c>
      <c r="Q7" s="12">
        <f ca="1">IF(COUNTIF(OFFSET(Edge_Run!$R$126,0,0,MIN(Settings!$B$8,120),1),"&gt;0")=0,0,AVERAGEIF(OFFSET(Edge_Run!$R$126,0,0,MIN(Settings!$B$8,120),1),"&gt;0"))</f>
        <v>88.371770964712013</v>
      </c>
      <c r="R7" s="12">
        <f ca="1">COUNTIF(OFFSET(Edge_Run!$R$126,0,0,MIN(Settings!$B$8,120),1),"&gt;0")</f>
        <v>8</v>
      </c>
      <c r="S7" s="12">
        <f ca="1">AVERAGE(OFFSET(Edge_Run!$U$126,0,0,MIN(Settings!$B$8,120),1))</f>
        <v>1</v>
      </c>
      <c r="T7" s="12">
        <f ca="1">AVERAGE(OFFSET(Edge_Run!$V$126,0,0,MIN(Settings!$B$8,120),1))</f>
        <v>0.97</v>
      </c>
      <c r="U7" s="12">
        <f ca="1">MAX(OFFSET(Edge_Run!$N$126,0,0,MIN(Settings!$B$8,120),1))</f>
        <v>5944.1515514842586</v>
      </c>
      <c r="V7" s="12">
        <f t="shared" ca="1" si="0"/>
        <v>26.255898111383949</v>
      </c>
      <c r="W7" s="12">
        <f t="shared" ca="1" si="1"/>
        <v>0.15999999999999992</v>
      </c>
      <c r="X7" s="12">
        <f>(INT((Settings!$B$10-Settings!$B$32+(Settings!$B$33*1000))/Settings!$B$33)*Settings!$B$30+MIN(MOD(Settings!$B$10-Settings!$B$32+(Settings!$B$33*1000),Settings!$B$33),Settings!$B$30))-(INT((-Settings!$B$32+(Settings!$B$33*1000))/Settings!$B$33)*Settings!$B$30+MIN(MOD(-Settings!$B$32+(Settings!$B$33*1000),Settings!$B$33),Settings!$B$30))</f>
        <v>5040</v>
      </c>
      <c r="Y7" s="12">
        <f>Settings!$B$10-X7</f>
        <v>960</v>
      </c>
      <c r="Z7" s="12">
        <f>X7/Settings!$B$10</f>
        <v>0.84</v>
      </c>
    </row>
    <row r="8" spans="1:26" x14ac:dyDescent="0.25">
      <c r="A8" s="7">
        <v>3</v>
      </c>
      <c r="B8" s="12">
        <f ca="1">IF(Settings!$B$40="Median",D8,IF(Settings!$B$40="P90",E8,C8))</f>
        <v>67.856852242516368</v>
      </c>
      <c r="C8" s="12">
        <f ca="1">AVERAGE(OFFSET(RGS_Ground_Run!$Q$246,0,0,MIN(Settings!$B$8,120),1))</f>
        <v>67.856852242516368</v>
      </c>
      <c r="D8" s="12">
        <f ca="1">MEDIAN(OFFSET(RGS_Ground_Run!$Q$246,0,0,MIN(Settings!$B$8,120),1))</f>
        <v>47.25330668824563</v>
      </c>
      <c r="E8" s="12">
        <f ca="1">PERCENTILE(OFFSET(RGS_Ground_Run!$Q$246,0,0,MIN(Settings!$B$8,120),1),0.9)</f>
        <v>139.39463838856068</v>
      </c>
      <c r="F8" s="12">
        <f ca="1">AVERAGE(OFFSET(RGS_Ground_Run!$U$246,0,0,MIN(Settings!$B$8,120),1))</f>
        <v>40.541062589443825</v>
      </c>
      <c r="G8" s="12">
        <f ca="1">IF(COUNTIF(OFFSET(RGS_Ground_Run!$S$246,0,0,MIN(Settings!$B$8,120),1),"&gt;0")=0,0,AVERAGEIF(OFFSET(RGS_Ground_Run!$S$246,0,0,MIN(Settings!$B$8,120),1),"&gt;0"))</f>
        <v>120.76473213494022</v>
      </c>
      <c r="H8" s="12">
        <f ca="1">COUNTIF(OFFSET(RGS_Ground_Run!$S$246,0,0,MIN(Settings!$B$8,120),1),"&gt;0")</f>
        <v>6</v>
      </c>
      <c r="I8" s="12">
        <f ca="1">AVERAGE(OFFSET(RGS_Ground_Run!$W$246,0,0,MIN(Settings!$B$8,120),1))</f>
        <v>1</v>
      </c>
      <c r="J8" s="12">
        <f ca="1">AVERAGE(OFFSET(RGS_Ground_Run!$X$246,0,0,MIN(Settings!$B$8,120),1))</f>
        <v>0.76</v>
      </c>
      <c r="K8" s="12">
        <f ca="1">MAX(OFFSET(RGS_Ground_Run!$P$246,0,0,MIN(Settings!$B$8,120),1))</f>
        <v>4823.0131378180431</v>
      </c>
      <c r="L8" s="12">
        <f ca="1">IF(Settings!$B$40="Median",N8,IF(Settings!$B$40="P90",O8,M8))</f>
        <v>30.5973314538948</v>
      </c>
      <c r="M8" s="12">
        <f ca="1">AVERAGE(OFFSET(Edge_Run!$O$246,0,0,MIN(Settings!$B$8,120),1))</f>
        <v>30.5973314538948</v>
      </c>
      <c r="N8" s="12">
        <f ca="1">MEDIAN(OFFSET(Edge_Run!$O$246,0,0,MIN(Settings!$B$8,120),1))</f>
        <v>19.394561400058819</v>
      </c>
      <c r="O8" s="12">
        <f ca="1">PERCENTILE(OFFSET(Edge_Run!$O$246,0,0,MIN(Settings!$B$8,120),1),0.9)</f>
        <v>75.301005438787087</v>
      </c>
      <c r="P8" s="12">
        <f ca="1">AVERAGE(OFFSET(Edge_Run!$S$246,0,0,MIN(Settings!$B$8,120),1))</f>
        <v>14.689962494677257</v>
      </c>
      <c r="Q8" s="12">
        <f ca="1">IF(COUNTIF(OFFSET(Edge_Run!$R$246,0,0,MIN(Settings!$B$8,120),1),"&gt;0")=0,0,AVERAGEIF(OFFSET(Edge_Run!$R$246,0,0,MIN(Settings!$B$8,120),1),"&gt;0"))</f>
        <v>78.826281966631143</v>
      </c>
      <c r="R8" s="12">
        <f ca="1">COUNTIF(OFFSET(Edge_Run!$R$246,0,0,MIN(Settings!$B$8,120),1),"&gt;0")</f>
        <v>6</v>
      </c>
      <c r="S8" s="12">
        <f ca="1">AVERAGE(OFFSET(Edge_Run!$U$246,0,0,MIN(Settings!$B$8,120),1))</f>
        <v>1</v>
      </c>
      <c r="T8" s="12">
        <f ca="1">AVERAGE(OFFSET(Edge_Run!$V$246,0,0,MIN(Settings!$B$8,120),1))</f>
        <v>0.99</v>
      </c>
      <c r="U8" s="12">
        <f ca="1">MAX(OFFSET(Edge_Run!$N$246,0,0,MIN(Settings!$B$8,120),1))</f>
        <v>4806.4580317627742</v>
      </c>
      <c r="V8" s="12">
        <f t="shared" ca="1" si="0"/>
        <v>37.259520788621572</v>
      </c>
      <c r="W8" s="12">
        <f t="shared" ca="1" si="1"/>
        <v>0.22999999999999998</v>
      </c>
      <c r="X8" s="12">
        <f>(INT((Settings!$B$10-Settings!$B$32+(Settings!$B$33*1000))/Settings!$B$33)*Settings!$B$30+MIN(MOD(Settings!$B$10-Settings!$B$32+(Settings!$B$33*1000),Settings!$B$33),Settings!$B$30))-(INT((-Settings!$B$32+(Settings!$B$33*1000))/Settings!$B$33)*Settings!$B$30+MIN(MOD(-Settings!$B$32+(Settings!$B$33*1000),Settings!$B$33),Settings!$B$30))</f>
        <v>5040</v>
      </c>
      <c r="Y8" s="12">
        <f>Settings!$B$10-X8</f>
        <v>960</v>
      </c>
      <c r="Z8" s="12">
        <f>X8/Settings!$B$10</f>
        <v>0.84</v>
      </c>
    </row>
    <row r="9" spans="1:26" x14ac:dyDescent="0.25">
      <c r="A9" s="7">
        <v>4</v>
      </c>
      <c r="B9" s="12">
        <f ca="1">IF(Settings!$B$40="Median",D9,IF(Settings!$B$40="P90",E9,C9))</f>
        <v>68.62593908148645</v>
      </c>
      <c r="C9" s="12">
        <f ca="1">AVERAGE(OFFSET(RGS_Ground_Run!$Q$366,0,0,MIN(Settings!$B$8,120),1))</f>
        <v>68.62593908148645</v>
      </c>
      <c r="D9" s="12">
        <f ca="1">MEDIAN(OFFSET(RGS_Ground_Run!$Q$366,0,0,MIN(Settings!$B$8,120),1))</f>
        <v>38.826626334554703</v>
      </c>
      <c r="E9" s="12">
        <f ca="1">PERCENTILE(OFFSET(RGS_Ground_Run!$Q$366,0,0,MIN(Settings!$B$8,120),1),0.9)</f>
        <v>170.51425722947565</v>
      </c>
      <c r="F9" s="12">
        <f ca="1">AVERAGE(OFFSET(RGS_Ground_Run!$U$366,0,0,MIN(Settings!$B$8,120),1))</f>
        <v>40.662206486793607</v>
      </c>
      <c r="G9" s="12">
        <f ca="1">IF(COUNTIF(OFFSET(RGS_Ground_Run!$S$366,0,0,MIN(Settings!$B$8,120),1),"&gt;0")=0,0,AVERAGEIF(OFFSET(RGS_Ground_Run!$S$366,0,0,MIN(Settings!$B$8,120),1),"&gt;0"))</f>
        <v>103.2637086060181</v>
      </c>
      <c r="H9" s="12">
        <f ca="1">COUNTIF(OFFSET(RGS_Ground_Run!$S$366,0,0,MIN(Settings!$B$8,120),1),"&gt;0")</f>
        <v>6</v>
      </c>
      <c r="I9" s="12">
        <f ca="1">AVERAGE(OFFSET(RGS_Ground_Run!$W$366,0,0,MIN(Settings!$B$8,120),1))</f>
        <v>1</v>
      </c>
      <c r="J9" s="12">
        <f ca="1">AVERAGE(OFFSET(RGS_Ground_Run!$X$366,0,0,MIN(Settings!$B$8,120),1))</f>
        <v>0.82</v>
      </c>
      <c r="K9" s="12">
        <f ca="1">MAX(OFFSET(RGS_Ground_Run!$P$366,0,0,MIN(Settings!$B$8,120),1))</f>
        <v>5861.9695887241151</v>
      </c>
      <c r="L9" s="12">
        <f ca="1">IF(Settings!$B$40="Median",N9,IF(Settings!$B$40="P90",O9,M9))</f>
        <v>34.00285220090602</v>
      </c>
      <c r="M9" s="12">
        <f ca="1">AVERAGE(OFFSET(Edge_Run!$O$366,0,0,MIN(Settings!$B$8,120),1))</f>
        <v>34.00285220090602</v>
      </c>
      <c r="N9" s="12">
        <f ca="1">MEDIAN(OFFSET(Edge_Run!$O$366,0,0,MIN(Settings!$B$8,120),1))</f>
        <v>21.45301613675133</v>
      </c>
      <c r="O9" s="12">
        <f ca="1">PERCENTILE(OFFSET(Edge_Run!$O$366,0,0,MIN(Settings!$B$8,120),1),0.9)</f>
        <v>92.566754892441367</v>
      </c>
      <c r="P9" s="12">
        <f ca="1">AVERAGE(OFFSET(Edge_Run!$S$366,0,0,MIN(Settings!$B$8,120),1))</f>
        <v>16.151654416827729</v>
      </c>
      <c r="Q9" s="12">
        <f ca="1">IF(COUNTIF(OFFSET(Edge_Run!$R$366,0,0,MIN(Settings!$B$8,120),1),"&gt;0")=0,0,AVERAGEIF(OFFSET(Edge_Run!$R$366,0,0,MIN(Settings!$B$8,120),1),"&gt;0"))</f>
        <v>87.146735971355852</v>
      </c>
      <c r="R9" s="12">
        <f ca="1">COUNTIF(OFFSET(Edge_Run!$R$366,0,0,MIN(Settings!$B$8,120),1),"&gt;0")</f>
        <v>6</v>
      </c>
      <c r="S9" s="12">
        <f ca="1">AVERAGE(OFFSET(Edge_Run!$U$366,0,0,MIN(Settings!$B$8,120),1))</f>
        <v>1</v>
      </c>
      <c r="T9" s="12">
        <f ca="1">AVERAGE(OFFSET(Edge_Run!$V$366,0,0,MIN(Settings!$B$8,120),1))</f>
        <v>0.94</v>
      </c>
      <c r="U9" s="12">
        <f ca="1">MAX(OFFSET(Edge_Run!$N$366,0,0,MIN(Settings!$B$8,120),1))</f>
        <v>5784.0800000000017</v>
      </c>
      <c r="V9" s="12">
        <f t="shared" ca="1" si="0"/>
        <v>34.623086880580431</v>
      </c>
      <c r="W9" s="12">
        <f t="shared" ca="1" si="1"/>
        <v>0.12</v>
      </c>
      <c r="X9" s="12">
        <f>(INT((Settings!$B$10-Settings!$B$32+(Settings!$B$33*1000))/Settings!$B$33)*Settings!$B$30+MIN(MOD(Settings!$B$10-Settings!$B$32+(Settings!$B$33*1000),Settings!$B$33),Settings!$B$30))-(INT((-Settings!$B$32+(Settings!$B$33*1000))/Settings!$B$33)*Settings!$B$30+MIN(MOD(-Settings!$B$32+(Settings!$B$33*1000),Settings!$B$33),Settings!$B$30))</f>
        <v>5040</v>
      </c>
      <c r="Y9" s="12">
        <f>Settings!$B$10-X9</f>
        <v>960</v>
      </c>
      <c r="Z9" s="12">
        <f>X9/Settings!$B$10</f>
        <v>0.84</v>
      </c>
    </row>
    <row r="10" spans="1:26" x14ac:dyDescent="0.25">
      <c r="A10" s="7">
        <v>5</v>
      </c>
      <c r="B10" s="12">
        <f ca="1">IF(Settings!$B$40="Median",D10,IF(Settings!$B$40="P90",E10,C10))</f>
        <v>59.584617550003152</v>
      </c>
      <c r="C10" s="12">
        <f ca="1">AVERAGE(OFFSET(RGS_Ground_Run!$Q$486,0,0,MIN(Settings!$B$8,120),1))</f>
        <v>59.584617550003152</v>
      </c>
      <c r="D10" s="12">
        <f ca="1">MEDIAN(OFFSET(RGS_Ground_Run!$Q$486,0,0,MIN(Settings!$B$8,120),1))</f>
        <v>37.411432695497751</v>
      </c>
      <c r="E10" s="12">
        <f ca="1">PERCENTILE(OFFSET(RGS_Ground_Run!$Q$486,0,0,MIN(Settings!$B$8,120),1),0.9)</f>
        <v>137.17816365707441</v>
      </c>
      <c r="F10" s="12">
        <f ca="1">AVERAGE(OFFSET(RGS_Ground_Run!$U$486,0,0,MIN(Settings!$B$8,120),1))</f>
        <v>32.076323397243002</v>
      </c>
      <c r="G10" s="12">
        <f ca="1">IF(COUNTIF(OFFSET(RGS_Ground_Run!$S$486,0,0,MIN(Settings!$B$8,120),1),"&gt;0")=0,0,AVERAGEIF(OFFSET(RGS_Ground_Run!$S$486,0,0,MIN(Settings!$B$8,120),1),"&gt;0"))</f>
        <v>106.141219031647</v>
      </c>
      <c r="H10" s="12">
        <f ca="1">COUNTIF(OFFSET(RGS_Ground_Run!$S$486,0,0,MIN(Settings!$B$8,120),1),"&gt;0")</f>
        <v>7</v>
      </c>
      <c r="I10" s="12">
        <f ca="1">AVERAGE(OFFSET(RGS_Ground_Run!$W$486,0,0,MIN(Settings!$B$8,120),1))</f>
        <v>1</v>
      </c>
      <c r="J10" s="12">
        <f ca="1">AVERAGE(OFFSET(RGS_Ground_Run!$X$486,0,0,MIN(Settings!$B$8,120),1))</f>
        <v>0.85</v>
      </c>
      <c r="K10" s="12">
        <f ca="1">MAX(OFFSET(RGS_Ground_Run!$P$486,0,0,MIN(Settings!$B$8,120),1))</f>
        <v>6152.614919912503</v>
      </c>
      <c r="L10" s="12">
        <f ca="1">IF(Settings!$B$40="Median",N10,IF(Settings!$B$40="P90",O10,M10))</f>
        <v>35.265634459352249</v>
      </c>
      <c r="M10" s="12">
        <f ca="1">AVERAGE(OFFSET(Edge_Run!$O$486,0,0,MIN(Settings!$B$8,120),1))</f>
        <v>35.265634459352249</v>
      </c>
      <c r="N10" s="12">
        <f ca="1">MEDIAN(OFFSET(Edge_Run!$O$486,0,0,MIN(Settings!$B$8,120),1))</f>
        <v>19.608771085928311</v>
      </c>
      <c r="O10" s="12">
        <f ca="1">PERCENTILE(OFFSET(Edge_Run!$O$486,0,0,MIN(Settings!$B$8,120),1),0.9)</f>
        <v>97.014325427423856</v>
      </c>
      <c r="P10" s="12">
        <f ca="1">AVERAGE(OFFSET(Edge_Run!$S$486,0,0,MIN(Settings!$B$8,120),1))</f>
        <v>18.780752001072006</v>
      </c>
      <c r="Q10" s="12">
        <f ca="1">IF(COUNTIF(OFFSET(Edge_Run!$R$486,0,0,MIN(Settings!$B$8,120),1),"&gt;0")=0,0,AVERAGEIF(OFFSET(Edge_Run!$R$486,0,0,MIN(Settings!$B$8,120),1),"&gt;0"))</f>
        <v>99.803661566955654</v>
      </c>
      <c r="R10" s="12">
        <f ca="1">COUNTIF(OFFSET(Edge_Run!$R$486,0,0,MIN(Settings!$B$8,120),1),"&gt;0")</f>
        <v>7</v>
      </c>
      <c r="S10" s="12">
        <f ca="1">AVERAGE(OFFSET(Edge_Run!$U$486,0,0,MIN(Settings!$B$8,120),1))</f>
        <v>1</v>
      </c>
      <c r="T10" s="12">
        <f ca="1">AVERAGE(OFFSET(Edge_Run!$V$486,0,0,MIN(Settings!$B$8,120),1))</f>
        <v>0.95</v>
      </c>
      <c r="U10" s="12">
        <f ca="1">MAX(OFFSET(Edge_Run!$N$486,0,0,MIN(Settings!$B$8,120),1))</f>
        <v>6138.3878803820635</v>
      </c>
      <c r="V10" s="12">
        <f t="shared" ca="1" si="0"/>
        <v>24.318983090650903</v>
      </c>
      <c r="W10" s="12">
        <f t="shared" ca="1" si="1"/>
        <v>9.9999999999999978E-2</v>
      </c>
      <c r="X10" s="12">
        <f>(INT((Settings!$B$10-Settings!$B$32+(Settings!$B$33*1000))/Settings!$B$33)*Settings!$B$30+MIN(MOD(Settings!$B$10-Settings!$B$32+(Settings!$B$33*1000),Settings!$B$33),Settings!$B$30))-(INT((-Settings!$B$32+(Settings!$B$33*1000))/Settings!$B$33)*Settings!$B$30+MIN(MOD(-Settings!$B$32+(Settings!$B$33*1000),Settings!$B$33),Settings!$B$30))</f>
        <v>5040</v>
      </c>
      <c r="Y10" s="12">
        <f>Settings!$B$10-X10</f>
        <v>960</v>
      </c>
      <c r="Z10" s="12">
        <f>X10/Settings!$B$10</f>
        <v>0.84</v>
      </c>
    </row>
    <row r="11" spans="1:26" x14ac:dyDescent="0.25">
      <c r="A11" s="7">
        <v>6</v>
      </c>
      <c r="B11" s="12">
        <f ca="1">IF(Settings!$B$40="Median",D11,IF(Settings!$B$40="P90",E11,C11))</f>
        <v>74.766218838368488</v>
      </c>
      <c r="C11" s="12">
        <f ca="1">AVERAGE(OFFSET(RGS_Ground_Run!$Q$606,0,0,MIN(Settings!$B$8,120),1))</f>
        <v>74.766218838368488</v>
      </c>
      <c r="D11" s="12">
        <f ca="1">MEDIAN(OFFSET(RGS_Ground_Run!$Q$606,0,0,MIN(Settings!$B$8,120),1))</f>
        <v>42.090112354909706</v>
      </c>
      <c r="E11" s="12">
        <f ca="1">PERCENTILE(OFFSET(RGS_Ground_Run!$Q$606,0,0,MIN(Settings!$B$8,120),1),0.9)</f>
        <v>171.58733686277836</v>
      </c>
      <c r="F11" s="12">
        <f ca="1">AVERAGE(OFFSET(RGS_Ground_Run!$U$606,0,0,MIN(Settings!$B$8,120),1))</f>
        <v>46.802725246428807</v>
      </c>
      <c r="G11" s="12">
        <f ca="1">IF(COUNTIF(OFFSET(RGS_Ground_Run!$S$606,0,0,MIN(Settings!$B$8,120),1),"&gt;0")=0,0,AVERAGEIF(OFFSET(RGS_Ground_Run!$S$606,0,0,MIN(Settings!$B$8,120),1),"&gt;0"))</f>
        <v>116.48704663094769</v>
      </c>
      <c r="H11" s="12">
        <f ca="1">COUNTIF(OFFSET(RGS_Ground_Run!$S$606,0,0,MIN(Settings!$B$8,120),1),"&gt;0")</f>
        <v>7</v>
      </c>
      <c r="I11" s="12">
        <f ca="1">AVERAGE(OFFSET(RGS_Ground_Run!$W$606,0,0,MIN(Settings!$B$8,120),1))</f>
        <v>1</v>
      </c>
      <c r="J11" s="12">
        <f ca="1">AVERAGE(OFFSET(RGS_Ground_Run!$X$606,0,0,MIN(Settings!$B$8,120),1))</f>
        <v>0.73</v>
      </c>
      <c r="K11" s="12">
        <f ca="1">MAX(OFFSET(RGS_Ground_Run!$P$606,0,0,MIN(Settings!$B$8,120),1))</f>
        <v>5920.057058223194</v>
      </c>
      <c r="L11" s="12">
        <f ca="1">IF(Settings!$B$40="Median",N11,IF(Settings!$B$40="P90",O11,M11))</f>
        <v>39.407160636583896</v>
      </c>
      <c r="M11" s="12">
        <f ca="1">AVERAGE(OFFSET(Edge_Run!$O$606,0,0,MIN(Settings!$B$8,120),1))</f>
        <v>39.407160636583896</v>
      </c>
      <c r="N11" s="12">
        <f ca="1">MEDIAN(OFFSET(Edge_Run!$O$606,0,0,MIN(Settings!$B$8,120),1))</f>
        <v>26.588571840686654</v>
      </c>
      <c r="O11" s="12">
        <f ca="1">PERCENTILE(OFFSET(Edge_Run!$O$606,0,0,MIN(Settings!$B$8,120),1),0.9)</f>
        <v>106.68276691280977</v>
      </c>
      <c r="P11" s="12">
        <f ca="1">AVERAGE(OFFSET(Edge_Run!$S$606,0,0,MIN(Settings!$B$8,120),1))</f>
        <v>21.556679860765097</v>
      </c>
      <c r="Q11" s="12">
        <f ca="1">IF(COUNTIF(OFFSET(Edge_Run!$R$606,0,0,MIN(Settings!$B$8,120),1),"&gt;0")=0,0,AVERAGEIF(OFFSET(Edge_Run!$R$606,0,0,MIN(Settings!$B$8,120),1),"&gt;0"))</f>
        <v>98.314374285003382</v>
      </c>
      <c r="R11" s="12">
        <f ca="1">COUNTIF(OFFSET(Edge_Run!$R$606,0,0,MIN(Settings!$B$8,120),1),"&gt;0")</f>
        <v>7</v>
      </c>
      <c r="S11" s="12">
        <f ca="1">AVERAGE(OFFSET(Edge_Run!$U$606,0,0,MIN(Settings!$B$8,120),1))</f>
        <v>1</v>
      </c>
      <c r="T11" s="12">
        <f ca="1">AVERAGE(OFFSET(Edge_Run!$V$606,0,0,MIN(Settings!$B$8,120),1))</f>
        <v>0.94</v>
      </c>
      <c r="U11" s="12">
        <f ca="1">MAX(OFFSET(Edge_Run!$N$606,0,0,MIN(Settings!$B$8,120),1))</f>
        <v>5840.3922896554495</v>
      </c>
      <c r="V11" s="12">
        <f t="shared" ca="1" si="0"/>
        <v>35.359058201784592</v>
      </c>
      <c r="W11" s="12">
        <f t="shared" ca="1" si="1"/>
        <v>0.20999999999999996</v>
      </c>
      <c r="X11" s="12">
        <f>(INT((Settings!$B$10-Settings!$B$32+(Settings!$B$33*1000))/Settings!$B$33)*Settings!$B$30+MIN(MOD(Settings!$B$10-Settings!$B$32+(Settings!$B$33*1000),Settings!$B$33),Settings!$B$30))-(INT((-Settings!$B$32+(Settings!$B$33*1000))/Settings!$B$33)*Settings!$B$30+MIN(MOD(-Settings!$B$32+(Settings!$B$33*1000),Settings!$B$33),Settings!$B$30))</f>
        <v>5040</v>
      </c>
      <c r="Y11" s="12">
        <f>Settings!$B$10-X11</f>
        <v>960</v>
      </c>
      <c r="Z11" s="12">
        <f>X11/Settings!$B$10</f>
        <v>0.84</v>
      </c>
    </row>
    <row r="12" spans="1:26" x14ac:dyDescent="0.25">
      <c r="A12" s="7">
        <v>7</v>
      </c>
      <c r="B12" s="12">
        <f ca="1">IF(Settings!$B$40="Median",D12,IF(Settings!$B$40="P90",E12,C12))</f>
        <v>55.980470587476894</v>
      </c>
      <c r="C12" s="12">
        <f ca="1">AVERAGE(OFFSET(RGS_Ground_Run!$Q$726,0,0,MIN(Settings!$B$8,120),1))</f>
        <v>55.980470587476894</v>
      </c>
      <c r="D12" s="12">
        <f ca="1">MEDIAN(OFFSET(RGS_Ground_Run!$Q$726,0,0,MIN(Settings!$B$8,120),1))</f>
        <v>33.83534584957556</v>
      </c>
      <c r="E12" s="12">
        <f ca="1">PERCENTILE(OFFSET(RGS_Ground_Run!$Q$726,0,0,MIN(Settings!$B$8,120),1),0.9)</f>
        <v>133.22015829900388</v>
      </c>
      <c r="F12" s="12">
        <f ca="1">AVERAGE(OFFSET(RGS_Ground_Run!$U$726,0,0,MIN(Settings!$B$8,120),1))</f>
        <v>28.739140035282887</v>
      </c>
      <c r="G12" s="12">
        <f ca="1">IF(COUNTIF(OFFSET(RGS_Ground_Run!$S$726,0,0,MIN(Settings!$B$8,120),1),"&gt;0")=0,0,AVERAGEIF(OFFSET(RGS_Ground_Run!$S$726,0,0,MIN(Settings!$B$8,120),1),"&gt;0"))</f>
        <v>108.20035055138571</v>
      </c>
      <c r="H12" s="12">
        <f ca="1">COUNTIF(OFFSET(RGS_Ground_Run!$S$726,0,0,MIN(Settings!$B$8,120),1),"&gt;0")</f>
        <v>8</v>
      </c>
      <c r="I12" s="12">
        <f ca="1">AVERAGE(OFFSET(RGS_Ground_Run!$W$726,0,0,MIN(Settings!$B$8,120),1))</f>
        <v>1</v>
      </c>
      <c r="J12" s="12">
        <f ca="1">AVERAGE(OFFSET(RGS_Ground_Run!$X$726,0,0,MIN(Settings!$B$8,120),1))</f>
        <v>0.87</v>
      </c>
      <c r="K12" s="12">
        <f ca="1">MAX(OFFSET(RGS_Ground_Run!$P$726,0,0,MIN(Settings!$B$8,120),1))</f>
        <v>6146.1144384047138</v>
      </c>
      <c r="L12" s="12">
        <f ca="1">IF(Settings!$B$40="Median",N12,IF(Settings!$B$40="P90",O12,M12))</f>
        <v>24.305866309389852</v>
      </c>
      <c r="M12" s="12">
        <f ca="1">AVERAGE(OFFSET(Edge_Run!$O$726,0,0,MIN(Settings!$B$8,120),1))</f>
        <v>24.305866309389852</v>
      </c>
      <c r="N12" s="12">
        <f ca="1">MEDIAN(OFFSET(Edge_Run!$O$726,0,0,MIN(Settings!$B$8,120),1))</f>
        <v>14.904569969261573</v>
      </c>
      <c r="O12" s="12">
        <f ca="1">PERCENTILE(OFFSET(Edge_Run!$O$726,0,0,MIN(Settings!$B$8,120),1),0.9)</f>
        <v>51.151448424669809</v>
      </c>
      <c r="P12" s="12">
        <f ca="1">AVERAGE(OFFSET(Edge_Run!$S$726,0,0,MIN(Settings!$B$8,120),1))</f>
        <v>8.6218746528080938</v>
      </c>
      <c r="Q12" s="12">
        <f ca="1">IF(COUNTIF(OFFSET(Edge_Run!$R$726,0,0,MIN(Settings!$B$8,120),1),"&gt;0")=0,0,AVERAGEIF(OFFSET(Edge_Run!$R$726,0,0,MIN(Settings!$B$8,120),1),"&gt;0"))</f>
        <v>82.371289544786961</v>
      </c>
      <c r="R12" s="12">
        <f ca="1">COUNTIF(OFFSET(Edge_Run!$R$726,0,0,MIN(Settings!$B$8,120),1),"&gt;0")</f>
        <v>7</v>
      </c>
      <c r="S12" s="12">
        <f ca="1">AVERAGE(OFFSET(Edge_Run!$U$726,0,0,MIN(Settings!$B$8,120),1))</f>
        <v>1</v>
      </c>
      <c r="T12" s="12">
        <f ca="1">AVERAGE(OFFSET(Edge_Run!$V$726,0,0,MIN(Settings!$B$8,120),1))</f>
        <v>0.98</v>
      </c>
      <c r="U12" s="12">
        <f ca="1">MAX(OFFSET(Edge_Run!$N$726,0,0,MIN(Settings!$B$8,120),1))</f>
        <v>6105.2946940329675</v>
      </c>
      <c r="V12" s="12">
        <f t="shared" ca="1" si="0"/>
        <v>31.674604278087042</v>
      </c>
      <c r="W12" s="12">
        <f t="shared" ca="1" si="1"/>
        <v>0.10999999999999999</v>
      </c>
      <c r="X12" s="12">
        <f>(INT((Settings!$B$10-Settings!$B$32+(Settings!$B$33*1000))/Settings!$B$33)*Settings!$B$30+MIN(MOD(Settings!$B$10-Settings!$B$32+(Settings!$B$33*1000),Settings!$B$33),Settings!$B$30))-(INT((-Settings!$B$32+(Settings!$B$33*1000))/Settings!$B$33)*Settings!$B$30+MIN(MOD(-Settings!$B$32+(Settings!$B$33*1000),Settings!$B$33),Settings!$B$30))</f>
        <v>5040</v>
      </c>
      <c r="Y12" s="12">
        <f>Settings!$B$10-X12</f>
        <v>960</v>
      </c>
      <c r="Z12" s="12">
        <f>X12/Settings!$B$10</f>
        <v>0.84</v>
      </c>
    </row>
    <row r="13" spans="1:26" x14ac:dyDescent="0.25">
      <c r="A13" s="7">
        <v>8</v>
      </c>
      <c r="B13" s="12">
        <f ca="1">IF(Settings!$B$40="Median",D13,IF(Settings!$B$40="P90",E13,C13))</f>
        <v>55.790449801528212</v>
      </c>
      <c r="C13" s="12">
        <f ca="1">AVERAGE(OFFSET(RGS_Ground_Run!$Q$846,0,0,MIN(Settings!$B$8,120),1))</f>
        <v>55.790449801528212</v>
      </c>
      <c r="D13" s="12">
        <f ca="1">MEDIAN(OFFSET(RGS_Ground_Run!$Q$846,0,0,MIN(Settings!$B$8,120),1))</f>
        <v>41.106387178052614</v>
      </c>
      <c r="E13" s="12">
        <f ca="1">PERCENTILE(OFFSET(RGS_Ground_Run!$Q$846,0,0,MIN(Settings!$B$8,120),1),0.9)</f>
        <v>128.72679684030197</v>
      </c>
      <c r="F13" s="12">
        <f ca="1">AVERAGE(OFFSET(RGS_Ground_Run!$U$846,0,0,MIN(Settings!$B$8,120),1))</f>
        <v>28.435385026968945</v>
      </c>
      <c r="G13" s="12">
        <f ca="1">IF(COUNTIF(OFFSET(RGS_Ground_Run!$S$846,0,0,MIN(Settings!$B$8,120),1),"&gt;0")=0,0,AVERAGEIF(OFFSET(RGS_Ground_Run!$S$846,0,0,MIN(Settings!$B$8,120),1),"&gt;0"))</f>
        <v>113.62134049522068</v>
      </c>
      <c r="H13" s="12">
        <f ca="1">COUNTIF(OFFSET(RGS_Ground_Run!$S$846,0,0,MIN(Settings!$B$8,120),1),"&gt;0")</f>
        <v>8</v>
      </c>
      <c r="I13" s="12">
        <f ca="1">AVERAGE(OFFSET(RGS_Ground_Run!$W$846,0,0,MIN(Settings!$B$8,120),1))</f>
        <v>1</v>
      </c>
      <c r="J13" s="12">
        <f ca="1">AVERAGE(OFFSET(RGS_Ground_Run!$X$846,0,0,MIN(Settings!$B$8,120),1))</f>
        <v>0.85</v>
      </c>
      <c r="K13" s="12">
        <f ca="1">MAX(OFFSET(RGS_Ground_Run!$P$846,0,0,MIN(Settings!$B$8,120),1))</f>
        <v>6026.1691856109983</v>
      </c>
      <c r="L13" s="12">
        <f ca="1">IF(Settings!$B$40="Median",N13,IF(Settings!$B$40="P90",O13,M13))</f>
        <v>31.388450947234297</v>
      </c>
      <c r="M13" s="12">
        <f ca="1">AVERAGE(OFFSET(Edge_Run!$O$846,0,0,MIN(Settings!$B$8,120),1))</f>
        <v>31.388450947234297</v>
      </c>
      <c r="N13" s="12">
        <f ca="1">MEDIAN(OFFSET(Edge_Run!$O$846,0,0,MIN(Settings!$B$8,120),1))</f>
        <v>18.516669626900125</v>
      </c>
      <c r="O13" s="12">
        <f ca="1">PERCENTILE(OFFSET(Edge_Run!$O$846,0,0,MIN(Settings!$B$8,120),1),0.9)</f>
        <v>82.911800175394134</v>
      </c>
      <c r="P13" s="12">
        <f ca="1">AVERAGE(OFFSET(Edge_Run!$S$846,0,0,MIN(Settings!$B$8,120),1))</f>
        <v>15.363256623556699</v>
      </c>
      <c r="Q13" s="12">
        <f ca="1">IF(COUNTIF(OFFSET(Edge_Run!$R$846,0,0,MIN(Settings!$B$8,120),1),"&gt;0")=0,0,AVERAGEIF(OFFSET(Edge_Run!$R$846,0,0,MIN(Settings!$B$8,120),1),"&gt;0"))</f>
        <v>98.828405243866669</v>
      </c>
      <c r="R13" s="12">
        <f ca="1">COUNTIF(OFFSET(Edge_Run!$R$846,0,0,MIN(Settings!$B$8,120),1),"&gt;0")</f>
        <v>8</v>
      </c>
      <c r="S13" s="12">
        <f ca="1">AVERAGE(OFFSET(Edge_Run!$U$846,0,0,MIN(Settings!$B$8,120),1))</f>
        <v>1</v>
      </c>
      <c r="T13" s="12">
        <f ca="1">AVERAGE(OFFSET(Edge_Run!$V$846,0,0,MIN(Settings!$B$8,120),1))</f>
        <v>0.97</v>
      </c>
      <c r="U13" s="12">
        <f ca="1">MAX(OFFSET(Edge_Run!$N$846,0,0,MIN(Settings!$B$8,120),1))</f>
        <v>6009.8763426870846</v>
      </c>
      <c r="V13" s="12">
        <f t="shared" ca="1" si="0"/>
        <v>24.401998854293915</v>
      </c>
      <c r="W13" s="12">
        <f t="shared" ca="1" si="1"/>
        <v>0.12</v>
      </c>
      <c r="X13" s="12">
        <f>(INT((Settings!$B$10-Settings!$B$32+(Settings!$B$33*1000))/Settings!$B$33)*Settings!$B$30+MIN(MOD(Settings!$B$10-Settings!$B$32+(Settings!$B$33*1000),Settings!$B$33),Settings!$B$30))-(INT((-Settings!$B$32+(Settings!$B$33*1000))/Settings!$B$33)*Settings!$B$30+MIN(MOD(-Settings!$B$32+(Settings!$B$33*1000),Settings!$B$33),Settings!$B$30))</f>
        <v>5040</v>
      </c>
      <c r="Y13" s="12">
        <f>Settings!$B$10-X13</f>
        <v>960</v>
      </c>
      <c r="Z13" s="12">
        <f>X13/Settings!$B$10</f>
        <v>0.84</v>
      </c>
    </row>
    <row r="14" spans="1:26" x14ac:dyDescent="0.25">
      <c r="A14" s="7">
        <v>9</v>
      </c>
      <c r="B14" s="12">
        <f ca="1">IF(Settings!$B$40="Median",D14,IF(Settings!$B$40="P90",E14,C14))</f>
        <v>65.657945791347387</v>
      </c>
      <c r="C14" s="12">
        <f ca="1">AVERAGE(OFFSET(RGS_Ground_Run!$Q$966,0,0,MIN(Settings!$B$8,120),1))</f>
        <v>65.657945791347387</v>
      </c>
      <c r="D14" s="12">
        <f ca="1">MEDIAN(OFFSET(RGS_Ground_Run!$Q$966,0,0,MIN(Settings!$B$8,120),1))</f>
        <v>40.482227544979196</v>
      </c>
      <c r="E14" s="12">
        <f ca="1">PERCENTILE(OFFSET(RGS_Ground_Run!$Q$966,0,0,MIN(Settings!$B$8,120),1),0.9)</f>
        <v>151.92825588091947</v>
      </c>
      <c r="F14" s="12">
        <f ca="1">AVERAGE(OFFSET(RGS_Ground_Run!$U$966,0,0,MIN(Settings!$B$8,120),1))</f>
        <v>37.290906610636391</v>
      </c>
      <c r="G14" s="12">
        <f ca="1">IF(COUNTIF(OFFSET(RGS_Ground_Run!$S$966,0,0,MIN(Settings!$B$8,120),1),"&gt;0")=0,0,AVERAGEIF(OFFSET(RGS_Ground_Run!$S$966,0,0,MIN(Settings!$B$8,120),1),"&gt;0"))</f>
        <v>91.300801481197198</v>
      </c>
      <c r="H14" s="12">
        <f ca="1">COUNTIF(OFFSET(RGS_Ground_Run!$S$966,0,0,MIN(Settings!$B$8,120),1),"&gt;0")</f>
        <v>8</v>
      </c>
      <c r="I14" s="12">
        <f ca="1">AVERAGE(OFFSET(RGS_Ground_Run!$W$966,0,0,MIN(Settings!$B$8,120),1))</f>
        <v>1</v>
      </c>
      <c r="J14" s="12">
        <f ca="1">AVERAGE(OFFSET(RGS_Ground_Run!$X$966,0,0,MIN(Settings!$B$8,120),1))</f>
        <v>0.78</v>
      </c>
      <c r="K14" s="12">
        <f ca="1">MAX(OFFSET(RGS_Ground_Run!$P$966,0,0,MIN(Settings!$B$8,120),1))</f>
        <v>6345.5735025919612</v>
      </c>
      <c r="L14" s="12">
        <f ca="1">IF(Settings!$B$40="Median",N14,IF(Settings!$B$40="P90",O14,M14))</f>
        <v>38.81091276958891</v>
      </c>
      <c r="M14" s="12">
        <f ca="1">AVERAGE(OFFSET(Edge_Run!$O$966,0,0,MIN(Settings!$B$8,120),1))</f>
        <v>38.81091276958891</v>
      </c>
      <c r="N14" s="12">
        <f ca="1">MEDIAN(OFFSET(Edge_Run!$O$966,0,0,MIN(Settings!$B$8,120),1))</f>
        <v>24.447895599550066</v>
      </c>
      <c r="O14" s="12">
        <f ca="1">PERCENTILE(OFFSET(Edge_Run!$O$966,0,0,MIN(Settings!$B$8,120),1),0.9)</f>
        <v>92.504358382085954</v>
      </c>
      <c r="P14" s="12">
        <f ca="1">AVERAGE(OFFSET(Edge_Run!$S$966,0,0,MIN(Settings!$B$8,120),1))</f>
        <v>19.749795227456289</v>
      </c>
      <c r="Q14" s="12">
        <f ca="1">IF(COUNTIF(OFFSET(Edge_Run!$R$966,0,0,MIN(Settings!$B$8,120),1),"&gt;0")=0,0,AVERAGEIF(OFFSET(Edge_Run!$R$966,0,0,MIN(Settings!$B$8,120),1),"&gt;0"))</f>
        <v>90.912390596445519</v>
      </c>
      <c r="R14" s="12">
        <f ca="1">COUNTIF(OFFSET(Edge_Run!$R$966,0,0,MIN(Settings!$B$8,120),1),"&gt;0")</f>
        <v>8</v>
      </c>
      <c r="S14" s="12">
        <f ca="1">AVERAGE(OFFSET(Edge_Run!$U$966,0,0,MIN(Settings!$B$8,120),1))</f>
        <v>1</v>
      </c>
      <c r="T14" s="12">
        <f ca="1">AVERAGE(OFFSET(Edge_Run!$V$966,0,0,MIN(Settings!$B$8,120),1))</f>
        <v>0.96</v>
      </c>
      <c r="U14" s="12">
        <f ca="1">MAX(OFFSET(Edge_Run!$N$966,0,0,MIN(Settings!$B$8,120),1))</f>
        <v>6340.3514886949961</v>
      </c>
      <c r="V14" s="12">
        <f t="shared" ca="1" si="0"/>
        <v>26.847033021758477</v>
      </c>
      <c r="W14" s="12">
        <f t="shared" ca="1" si="1"/>
        <v>0.17999999999999994</v>
      </c>
      <c r="X14" s="12">
        <f>(INT((Settings!$B$10-Settings!$B$32+(Settings!$B$33*1000))/Settings!$B$33)*Settings!$B$30+MIN(MOD(Settings!$B$10-Settings!$B$32+(Settings!$B$33*1000),Settings!$B$33),Settings!$B$30))-(INT((-Settings!$B$32+(Settings!$B$33*1000))/Settings!$B$33)*Settings!$B$30+MIN(MOD(-Settings!$B$32+(Settings!$B$33*1000),Settings!$B$33),Settings!$B$30))</f>
        <v>5040</v>
      </c>
      <c r="Y14" s="12">
        <f>Settings!$B$10-X14</f>
        <v>960</v>
      </c>
      <c r="Z14" s="12">
        <f>X14/Settings!$B$10</f>
        <v>0.84</v>
      </c>
    </row>
    <row r="15" spans="1:26" x14ac:dyDescent="0.25">
      <c r="A15" s="7">
        <v>10</v>
      </c>
      <c r="B15" s="12">
        <f ca="1">IF(Settings!$B$40="Median",D15,IF(Settings!$B$40="P90",E15,C15))</f>
        <v>50.161257912196071</v>
      </c>
      <c r="C15" s="12">
        <f ca="1">AVERAGE(OFFSET(RGS_Ground_Run!$Q$1086,0,0,MIN(Settings!$B$8,120),1))</f>
        <v>50.161257912196071</v>
      </c>
      <c r="D15" s="12">
        <f ca="1">MEDIAN(OFFSET(RGS_Ground_Run!$Q$1086,0,0,MIN(Settings!$B$8,120),1))</f>
        <v>38.551071722344659</v>
      </c>
      <c r="E15" s="12">
        <f ca="1">PERCENTILE(OFFSET(RGS_Ground_Run!$Q$1086,0,0,MIN(Settings!$B$8,120),1),0.9)</f>
        <v>98.919730363662808</v>
      </c>
      <c r="F15" s="12">
        <f ca="1">AVERAGE(OFFSET(RGS_Ground_Run!$U$1086,0,0,MIN(Settings!$B$8,120),1))</f>
        <v>22.360564486435109</v>
      </c>
      <c r="G15" s="12">
        <f ca="1">IF(COUNTIF(OFFSET(RGS_Ground_Run!$S$1086,0,0,MIN(Settings!$B$8,120),1),"&gt;0")=0,0,AVERAGEIF(OFFSET(RGS_Ground_Run!$S$1086,0,0,MIN(Settings!$B$8,120),1),"&gt;0"))</f>
        <v>81.707071349514635</v>
      </c>
      <c r="H15" s="12">
        <f ca="1">COUNTIF(OFFSET(RGS_Ground_Run!$S$1086,0,0,MIN(Settings!$B$8,120),1),"&gt;0")</f>
        <v>7</v>
      </c>
      <c r="I15" s="12">
        <f ca="1">AVERAGE(OFFSET(RGS_Ground_Run!$W$1086,0,0,MIN(Settings!$B$8,120),1))</f>
        <v>1</v>
      </c>
      <c r="J15" s="12">
        <f ca="1">AVERAGE(OFFSET(RGS_Ground_Run!$X$1086,0,0,MIN(Settings!$B$8,120),1))</f>
        <v>0.96</v>
      </c>
      <c r="K15" s="12">
        <f ca="1">MAX(OFFSET(RGS_Ground_Run!$P$1086,0,0,MIN(Settings!$B$8,120),1))</f>
        <v>5930.2028942322522</v>
      </c>
      <c r="L15" s="12">
        <f ca="1">IF(Settings!$B$40="Median",N15,IF(Settings!$B$40="P90",O15,M15))</f>
        <v>26.628441958708773</v>
      </c>
      <c r="M15" s="12">
        <f ca="1">AVERAGE(OFFSET(Edge_Run!$O$1086,0,0,MIN(Settings!$B$8,120),1))</f>
        <v>26.628441958708773</v>
      </c>
      <c r="N15" s="12">
        <f ca="1">MEDIAN(OFFSET(Edge_Run!$O$1086,0,0,MIN(Settings!$B$8,120),1))</f>
        <v>19.355183957649501</v>
      </c>
      <c r="O15" s="12">
        <f ca="1">PERCENTILE(OFFSET(Edge_Run!$O$1086,0,0,MIN(Settings!$B$8,120),1),0.9)</f>
        <v>57.895837658367149</v>
      </c>
      <c r="P15" s="12">
        <f ca="1">AVERAGE(OFFSET(Edge_Run!$S$1086,0,0,MIN(Settings!$B$8,120),1))</f>
        <v>9.2663616814260035</v>
      </c>
      <c r="Q15" s="12">
        <f ca="1">IF(COUNTIF(OFFSET(Edge_Run!$R$1086,0,0,MIN(Settings!$B$8,120),1),"&gt;0")=0,0,AVERAGEIF(OFFSET(Edge_Run!$R$1086,0,0,MIN(Settings!$B$8,120),1),"&gt;0"))</f>
        <v>70.006608931023536</v>
      </c>
      <c r="R15" s="12">
        <f ca="1">COUNTIF(OFFSET(Edge_Run!$R$1086,0,0,MIN(Settings!$B$8,120),1),"&gt;0")</f>
        <v>7</v>
      </c>
      <c r="S15" s="12">
        <f ca="1">AVERAGE(OFFSET(Edge_Run!$U$1086,0,0,MIN(Settings!$B$8,120),1))</f>
        <v>1</v>
      </c>
      <c r="T15" s="12">
        <f ca="1">AVERAGE(OFFSET(Edge_Run!$V$1086,0,0,MIN(Settings!$B$8,120),1))</f>
        <v>0.99</v>
      </c>
      <c r="U15" s="12">
        <f ca="1">MAX(OFFSET(Edge_Run!$N$1086,0,0,MIN(Settings!$B$8,120),1))</f>
        <v>5837.8310832469069</v>
      </c>
      <c r="V15" s="12">
        <f t="shared" ca="1" si="0"/>
        <v>23.532815953487297</v>
      </c>
      <c r="W15" s="12">
        <f t="shared" ca="1" si="1"/>
        <v>3.0000000000000027E-2</v>
      </c>
      <c r="X15" s="12">
        <f>(INT((Settings!$B$10-Settings!$B$32+(Settings!$B$33*1000))/Settings!$B$33)*Settings!$B$30+MIN(MOD(Settings!$B$10-Settings!$B$32+(Settings!$B$33*1000),Settings!$B$33),Settings!$B$30))-(INT((-Settings!$B$32+(Settings!$B$33*1000))/Settings!$B$33)*Settings!$B$30+MIN(MOD(-Settings!$B$32+(Settings!$B$33*1000),Settings!$B$33),Settings!$B$30))</f>
        <v>5040</v>
      </c>
      <c r="Y15" s="12">
        <f>Settings!$B$10-X15</f>
        <v>960</v>
      </c>
      <c r="Z15" s="12">
        <f>X15/Settings!$B$10</f>
        <v>0.84</v>
      </c>
    </row>
    <row r="17" spans="1:1" x14ac:dyDescent="0.25">
      <c r="A17" s="2" t="s">
        <v>170</v>
      </c>
    </row>
    <row r="18" spans="1:1" x14ac:dyDescent="0.25">
      <c r="A18" s="2" t="s">
        <v>171</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
  <sheetViews>
    <sheetView showGridLines="0" zoomScaleNormal="100" workbookViewId="0">
      <pane xSplit="2" ySplit="5" topLeftCell="C6" activePane="bottomRight" state="frozen"/>
      <selection pane="topRight" activeCell="C1" sqref="C1"/>
      <selection pane="bottomLeft" activeCell="A6" sqref="A6"/>
      <selection pane="bottomRight" activeCell="F19" sqref="F19"/>
    </sheetView>
  </sheetViews>
  <sheetFormatPr defaultColWidth="8.7109375" defaultRowHeight="15" x14ac:dyDescent="0.25"/>
  <cols>
    <col min="1" max="1" width="8" customWidth="1"/>
    <col min="2" max="2" width="15.7109375" customWidth="1"/>
    <col min="3" max="4" width="14" customWidth="1"/>
    <col min="5" max="5" width="12" customWidth="1"/>
    <col min="6" max="6" width="13" customWidth="1"/>
    <col min="7" max="7" width="20" customWidth="1"/>
    <col min="8" max="8" width="10" customWidth="1"/>
  </cols>
  <sheetData>
    <row r="1" spans="1:8" ht="16.5" x14ac:dyDescent="0.25">
      <c r="A1" s="1" t="s">
        <v>249</v>
      </c>
    </row>
    <row r="2" spans="1:8" x14ac:dyDescent="0.25">
      <c r="A2" s="2"/>
    </row>
    <row r="3" spans="1:8" x14ac:dyDescent="0.25">
      <c r="A3" s="2"/>
    </row>
    <row r="5" spans="1:8" ht="30" customHeight="1" x14ac:dyDescent="0.25">
      <c r="A5" s="11" t="s">
        <v>106</v>
      </c>
      <c r="B5" s="11" t="s">
        <v>118</v>
      </c>
      <c r="C5" s="11" t="s">
        <v>205</v>
      </c>
      <c r="D5" s="11" t="s">
        <v>206</v>
      </c>
      <c r="E5" s="11" t="s">
        <v>207</v>
      </c>
      <c r="F5" s="11" t="s">
        <v>208</v>
      </c>
      <c r="G5" s="11" t="s">
        <v>209</v>
      </c>
      <c r="H5" s="11" t="s">
        <v>210</v>
      </c>
    </row>
    <row r="6" spans="1:8" x14ac:dyDescent="0.25">
      <c r="A6" s="7">
        <v>1</v>
      </c>
      <c r="B6" s="17">
        <v>0</v>
      </c>
      <c r="C6" s="17">
        <v>3</v>
      </c>
      <c r="D6" s="7">
        <f>B6</f>
        <v>0</v>
      </c>
      <c r="E6" s="7">
        <f>D6+C6</f>
        <v>3</v>
      </c>
      <c r="F6" s="7">
        <f>D6-B6</f>
        <v>0</v>
      </c>
      <c r="G6" s="17">
        <v>0</v>
      </c>
      <c r="H6" s="7" t="str">
        <f>IF(ABS(F6-G6)&lt;0.000001,"OK","CHECK")</f>
        <v>OK</v>
      </c>
    </row>
    <row r="7" spans="1:8" x14ac:dyDescent="0.25">
      <c r="A7" s="7">
        <v>2</v>
      </c>
      <c r="B7" s="17">
        <v>1</v>
      </c>
      <c r="C7" s="17">
        <v>2</v>
      </c>
      <c r="D7" s="7">
        <f>MAX(B7,E6)</f>
        <v>3</v>
      </c>
      <c r="E7" s="7">
        <f>D7+C7</f>
        <v>5</v>
      </c>
      <c r="F7" s="7">
        <f>D7-B7</f>
        <v>2</v>
      </c>
      <c r="G7" s="17">
        <v>2</v>
      </c>
      <c r="H7" s="7" t="str">
        <f>IF(ABS(F7-G7)&lt;0.000001,"OK","CHECK")</f>
        <v>OK</v>
      </c>
    </row>
    <row r="8" spans="1:8" x14ac:dyDescent="0.25">
      <c r="A8" s="7">
        <v>3</v>
      </c>
      <c r="B8" s="17">
        <v>2</v>
      </c>
      <c r="C8" s="17">
        <v>4</v>
      </c>
      <c r="D8" s="7">
        <f>MAX(B8,E7)</f>
        <v>5</v>
      </c>
      <c r="E8" s="7">
        <f>D8+C8</f>
        <v>9</v>
      </c>
      <c r="F8" s="7">
        <f>D8-B8</f>
        <v>3</v>
      </c>
      <c r="G8" s="17">
        <v>3</v>
      </c>
      <c r="H8" s="7" t="str">
        <f>IF(ABS(F8-G8)&lt;0.000001,"OK","CHECK")</f>
        <v>OK</v>
      </c>
    </row>
    <row r="9" spans="1:8" x14ac:dyDescent="0.25">
      <c r="A9" s="7">
        <v>4</v>
      </c>
      <c r="B9" s="17">
        <v>3</v>
      </c>
      <c r="C9" s="17">
        <v>1</v>
      </c>
      <c r="D9" s="7">
        <f>MAX(B9,E8)</f>
        <v>9</v>
      </c>
      <c r="E9" s="7">
        <f>D9+C9</f>
        <v>10</v>
      </c>
      <c r="F9" s="7">
        <f>D9-B9</f>
        <v>6</v>
      </c>
      <c r="G9" s="17">
        <v>6</v>
      </c>
      <c r="H9" s="7" t="str">
        <f>IF(ABS(F9-G9)&lt;0.000001,"OK","CHECK")</f>
        <v>OK</v>
      </c>
    </row>
    <row r="10" spans="1:8" x14ac:dyDescent="0.25">
      <c r="A10" s="7">
        <v>5</v>
      </c>
      <c r="B10" s="17">
        <v>10</v>
      </c>
      <c r="C10" s="17">
        <v>2</v>
      </c>
      <c r="D10" s="7">
        <f>MAX(B10,E9)</f>
        <v>10</v>
      </c>
      <c r="E10" s="7">
        <f>D10+C10</f>
        <v>12</v>
      </c>
      <c r="F10" s="7">
        <f>D10-B10</f>
        <v>0</v>
      </c>
      <c r="G10" s="17">
        <v>0</v>
      </c>
      <c r="H10" s="7" t="str">
        <f>IF(ABS(F10-G10)&lt;0.000001,"OK","CHECK")</f>
        <v>OK</v>
      </c>
    </row>
    <row r="12" spans="1:8" x14ac:dyDescent="0.25">
      <c r="A12" s="2" t="s">
        <v>211</v>
      </c>
    </row>
    <row r="13" spans="1:8" x14ac:dyDescent="0.25">
      <c r="A13" s="2" t="s">
        <v>212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D13"/>
  <sheetViews>
    <sheetView zoomScaleNormal="100" workbookViewId="0">
      <pane xSplit="2" ySplit="5" topLeftCell="C6" activePane="bottomRight" state="frozen"/>
      <selection pane="topRight" activeCell="C1" sqref="C1"/>
      <selection pane="bottomLeft" activeCell="A6" sqref="A6"/>
      <selection pane="bottomRight" activeCell="D32" sqref="D32"/>
    </sheetView>
  </sheetViews>
  <sheetFormatPr defaultColWidth="8.7109375" defaultRowHeight="15" x14ac:dyDescent="0.25"/>
  <cols>
    <col min="1" max="1" width="38" customWidth="1"/>
    <col min="2" max="2" width="30" customWidth="1"/>
    <col min="3" max="3" width="36" customWidth="1"/>
    <col min="4" max="4" width="60" customWidth="1"/>
  </cols>
  <sheetData>
    <row r="1" spans="1:4" ht="16.5" x14ac:dyDescent="0.25">
      <c r="A1" s="1" t="s">
        <v>213</v>
      </c>
    </row>
    <row r="2" spans="1:4" x14ac:dyDescent="0.25">
      <c r="A2" s="2"/>
    </row>
    <row r="3" spans="1:4" x14ac:dyDescent="0.25">
      <c r="A3" s="2"/>
    </row>
    <row r="5" spans="1:4" ht="18" customHeight="1" x14ac:dyDescent="0.25">
      <c r="A5" s="11" t="s">
        <v>214</v>
      </c>
      <c r="B5" s="11" t="s">
        <v>215</v>
      </c>
      <c r="C5" s="11" t="s">
        <v>216</v>
      </c>
      <c r="D5" s="11" t="s">
        <v>217</v>
      </c>
    </row>
    <row r="6" spans="1:4" x14ac:dyDescent="0.25">
      <c r="A6" s="4" t="s">
        <v>218</v>
      </c>
      <c r="B6" s="4" t="s">
        <v>219</v>
      </c>
      <c r="C6" s="4" t="s">
        <v>220</v>
      </c>
      <c r="D6" s="4" t="s">
        <v>221</v>
      </c>
    </row>
    <row r="7" spans="1:4" x14ac:dyDescent="0.25">
      <c r="A7" s="4" t="s">
        <v>222</v>
      </c>
      <c r="B7" s="4" t="s">
        <v>223</v>
      </c>
      <c r="C7" s="4" t="s">
        <v>224</v>
      </c>
      <c r="D7" s="4" t="s">
        <v>225</v>
      </c>
    </row>
    <row r="8" spans="1:4" ht="25.5" x14ac:dyDescent="0.25">
      <c r="A8" s="4" t="s">
        <v>226</v>
      </c>
      <c r="B8" s="4" t="s">
        <v>227</v>
      </c>
      <c r="C8" s="4" t="s">
        <v>228</v>
      </c>
      <c r="D8" s="4" t="s">
        <v>229</v>
      </c>
    </row>
    <row r="9" spans="1:4" ht="25.5" x14ac:dyDescent="0.25">
      <c r="A9" s="4" t="s">
        <v>230</v>
      </c>
      <c r="B9" s="4" t="s">
        <v>231</v>
      </c>
      <c r="C9" s="4" t="s">
        <v>232</v>
      </c>
      <c r="D9" s="4" t="s">
        <v>233</v>
      </c>
    </row>
    <row r="10" spans="1:4" x14ac:dyDescent="0.25">
      <c r="A10" s="4" t="s">
        <v>234</v>
      </c>
      <c r="B10" s="4" t="s">
        <v>235</v>
      </c>
      <c r="C10" s="4" t="s">
        <v>236</v>
      </c>
      <c r="D10" s="4" t="s">
        <v>237</v>
      </c>
    </row>
    <row r="11" spans="1:4" x14ac:dyDescent="0.25">
      <c r="A11" s="4" t="s">
        <v>238</v>
      </c>
      <c r="B11" s="4" t="s">
        <v>239</v>
      </c>
      <c r="C11" s="4" t="s">
        <v>240</v>
      </c>
      <c r="D11" s="4" t="s">
        <v>241</v>
      </c>
    </row>
    <row r="12" spans="1:4" ht="25.5" x14ac:dyDescent="0.25">
      <c r="A12" s="4" t="s">
        <v>242</v>
      </c>
      <c r="B12" s="4" t="s">
        <v>46</v>
      </c>
      <c r="C12" s="4" t="s">
        <v>243</v>
      </c>
      <c r="D12" s="4" t="s">
        <v>244</v>
      </c>
    </row>
    <row r="13" spans="1:4" ht="25.5" x14ac:dyDescent="0.25">
      <c r="A13" s="4" t="s">
        <v>245</v>
      </c>
      <c r="B13" s="4" t="s">
        <v>246</v>
      </c>
      <c r="C13" s="4" t="s">
        <v>247</v>
      </c>
      <c r="D13" s="4" t="s">
        <v>248</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vt:lpstr>
      <vt:lpstr>Settings</vt:lpstr>
      <vt:lpstr>Arrivals</vt:lpstr>
      <vt:lpstr>RGS_Ground_Run</vt:lpstr>
      <vt:lpstr>Edge_Run</vt:lpstr>
      <vt:lpstr>Comparison</vt:lpstr>
      <vt:lpstr>Replications</vt:lpstr>
      <vt:lpstr>Hand_Check</vt:lpstr>
      <vt:lpstr>MATLAB_Map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 Antonio Nino</dc:creator>
  <dc:description/>
  <cp:lastModifiedBy>NINO, CARLO A CTR USSF SSC SYD 84/MT</cp:lastModifiedBy>
  <dcterms:created xsi:type="dcterms:W3CDTF">2026-09-19T12:20:06Z</dcterms:created>
  <dcterms:modified xsi:type="dcterms:W3CDTF">2026-09-21T17:46:53Z</dcterms:modified>
  <dc:language>en-US</dc:language>
</cp:coreProperties>
</file>