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TCA 2DO TRIM\"/>
    </mc:Choice>
  </mc:AlternateContent>
  <xr:revisionPtr revIDLastSave="0" documentId="13_ncr:1_{E9AADBDC-0847-4EFC-BD1D-687FF07F2E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CA I" sheetId="14" r:id="rId1"/>
    <sheet name="ITCA II" sheetId="13" r:id="rId2"/>
    <sheet name="ITCA III" sheetId="17" r:id="rId3"/>
    <sheet name="ITCA IV" sheetId="12" r:id="rId4"/>
    <sheet name="Hoja1" sheetId="16" state="hidden" r:id="rId5"/>
    <sheet name="IAS" sheetId="15" state="hidden" r:id="rId6"/>
    <sheet name="DESEMPEÑO" sheetId="10" state="hidden" r:id="rId7"/>
  </sheets>
  <definedNames>
    <definedName name="_xlnm.Print_Area" localSheetId="0">'ITCA I'!$B$2:$H$134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3" l="1"/>
  <c r="J81" i="13" s="1"/>
  <c r="L9" i="13"/>
  <c r="G69" i="14" l="1"/>
  <c r="G127" i="14"/>
  <c r="L9" i="14" l="1"/>
  <c r="L9" i="17"/>
  <c r="H134" i="17" l="1"/>
  <c r="J134" i="17" s="1"/>
  <c r="H133" i="17"/>
  <c r="J133" i="17" s="1"/>
  <c r="H128" i="17"/>
  <c r="J128" i="17" s="1"/>
  <c r="H127" i="17"/>
  <c r="J127" i="17" s="1"/>
  <c r="H120" i="17"/>
  <c r="J120" i="17" s="1"/>
  <c r="H115" i="17"/>
  <c r="J115" i="17" s="1"/>
  <c r="H110" i="17"/>
  <c r="J110" i="17" s="1"/>
  <c r="H109" i="17"/>
  <c r="J109" i="17" s="1"/>
  <c r="H104" i="17"/>
  <c r="J104" i="17" s="1"/>
  <c r="H99" i="17"/>
  <c r="J99" i="17" s="1"/>
  <c r="H98" i="17"/>
  <c r="J98" i="17" s="1"/>
  <c r="H97" i="17"/>
  <c r="J97" i="17" s="1"/>
  <c r="H96" i="17"/>
  <c r="J96" i="17" s="1"/>
  <c r="H88" i="17"/>
  <c r="J88" i="17" s="1"/>
  <c r="H82" i="17"/>
  <c r="J82" i="17" s="1"/>
  <c r="H81" i="17"/>
  <c r="J81" i="17" s="1"/>
  <c r="H80" i="17"/>
  <c r="J80" i="17" s="1"/>
  <c r="H79" i="17"/>
  <c r="J79" i="17" s="1"/>
  <c r="H78" i="17"/>
  <c r="J78" i="17" s="1"/>
  <c r="H73" i="17"/>
  <c r="J73" i="17" s="1"/>
  <c r="H72" i="17"/>
  <c r="J72" i="17" s="1"/>
  <c r="H71" i="17"/>
  <c r="J71" i="17" s="1"/>
  <c r="H70" i="17"/>
  <c r="J70" i="17" s="1"/>
  <c r="H69" i="17"/>
  <c r="J69" i="17" s="1"/>
  <c r="H62" i="17"/>
  <c r="J62" i="17" s="1"/>
  <c r="H57" i="17"/>
  <c r="J57" i="17" s="1"/>
  <c r="H52" i="17"/>
  <c r="J52" i="17" s="1"/>
  <c r="H47" i="17"/>
  <c r="J47" i="17" s="1"/>
  <c r="H46" i="17"/>
  <c r="J46" i="17" s="1"/>
  <c r="H45" i="17"/>
  <c r="J45" i="17" s="1"/>
  <c r="H44" i="17"/>
  <c r="J44" i="17" s="1"/>
  <c r="H43" i="17"/>
  <c r="J43" i="17" s="1"/>
  <c r="H42" i="17"/>
  <c r="J42" i="17" s="1"/>
  <c r="H41" i="17"/>
  <c r="J41" i="17" s="1"/>
  <c r="H40" i="17"/>
  <c r="J40" i="17" s="1"/>
  <c r="H39" i="17"/>
  <c r="J39" i="17" s="1"/>
  <c r="H38" i="17"/>
  <c r="J38" i="17" s="1"/>
  <c r="H31" i="17"/>
  <c r="J31" i="17" s="1"/>
  <c r="H26" i="17"/>
  <c r="J26" i="17" s="1"/>
  <c r="H25" i="17"/>
  <c r="J25" i="17" s="1"/>
  <c r="H24" i="17"/>
  <c r="J24" i="17" s="1"/>
  <c r="H23" i="17"/>
  <c r="J23" i="17" s="1"/>
  <c r="H22" i="17"/>
  <c r="J22" i="17" s="1"/>
  <c r="H17" i="17"/>
  <c r="J17" i="17" s="1"/>
  <c r="H16" i="17"/>
  <c r="J16" i="17" s="1"/>
  <c r="H15" i="17"/>
  <c r="J15" i="17" s="1"/>
  <c r="H14" i="17"/>
  <c r="J14" i="17" s="1"/>
  <c r="H13" i="17"/>
  <c r="J13" i="17" s="1"/>
  <c r="H12" i="17"/>
  <c r="J12" i="17" s="1"/>
  <c r="H11" i="17"/>
  <c r="J11" i="17" s="1"/>
  <c r="H10" i="17"/>
  <c r="J10" i="17" s="1"/>
  <c r="H9" i="17"/>
  <c r="J9" i="17" s="1"/>
  <c r="F9" i="15"/>
  <c r="H16" i="14"/>
  <c r="J16" i="14" s="1"/>
  <c r="H17" i="14"/>
  <c r="J17" i="14" s="1"/>
  <c r="M9" i="17" l="1"/>
  <c r="L9" i="12"/>
  <c r="H5" i="10"/>
  <c r="G12" i="10"/>
  <c r="G13" i="10"/>
  <c r="F16" i="15"/>
  <c r="H12" i="10" s="1"/>
  <c r="F17" i="15"/>
  <c r="H13" i="10" s="1"/>
  <c r="D16" i="15"/>
  <c r="D17" i="15"/>
  <c r="B16" i="15"/>
  <c r="C16" i="15"/>
  <c r="B17" i="15"/>
  <c r="C17" i="15"/>
  <c r="E132" i="15"/>
  <c r="G57" i="10" s="1"/>
  <c r="F132" i="15"/>
  <c r="F131" i="15"/>
  <c r="H56" i="10" s="1"/>
  <c r="E131" i="15"/>
  <c r="G56" i="10" s="1"/>
  <c r="D132" i="15"/>
  <c r="D131" i="15"/>
  <c r="B132" i="15"/>
  <c r="C132" i="15"/>
  <c r="C131" i="15"/>
  <c r="B131" i="15"/>
  <c r="E126" i="15"/>
  <c r="G55" i="10" s="1"/>
  <c r="F126" i="15"/>
  <c r="H55" i="10" s="1"/>
  <c r="F125" i="15"/>
  <c r="H54" i="10" s="1"/>
  <c r="E125" i="15"/>
  <c r="G54" i="10" s="1"/>
  <c r="D126" i="15"/>
  <c r="D125" i="15"/>
  <c r="B126" i="15"/>
  <c r="C126" i="15"/>
  <c r="C125" i="15"/>
  <c r="B125" i="15"/>
  <c r="F118" i="15"/>
  <c r="H53" i="10" s="1"/>
  <c r="E118" i="15"/>
  <c r="G53" i="10" s="1"/>
  <c r="D118" i="15"/>
  <c r="C118" i="15"/>
  <c r="B118" i="15"/>
  <c r="E113" i="15"/>
  <c r="G52" i="10" s="1"/>
  <c r="F113" i="15"/>
  <c r="H52" i="10" s="1"/>
  <c r="H51" i="10"/>
  <c r="G51" i="10"/>
  <c r="D113" i="15"/>
  <c r="C113" i="15"/>
  <c r="B113" i="15"/>
  <c r="F107" i="15"/>
  <c r="H49" i="10" s="1"/>
  <c r="F108" i="15"/>
  <c r="E108" i="15"/>
  <c r="G50" i="10" s="1"/>
  <c r="E107" i="15"/>
  <c r="G49" i="10" s="1"/>
  <c r="D108" i="15"/>
  <c r="D107" i="15"/>
  <c r="B108" i="15"/>
  <c r="C108" i="15"/>
  <c r="C107" i="15"/>
  <c r="B107" i="15"/>
  <c r="F102" i="15"/>
  <c r="H48" i="10" s="1"/>
  <c r="E102" i="15"/>
  <c r="G48" i="10" s="1"/>
  <c r="D102" i="15"/>
  <c r="C102" i="15"/>
  <c r="B102" i="15"/>
  <c r="F95" i="15"/>
  <c r="H45" i="10" s="1"/>
  <c r="F96" i="15"/>
  <c r="H46" i="10" s="1"/>
  <c r="F97" i="15"/>
  <c r="H47" i="10" s="1"/>
  <c r="F94" i="15"/>
  <c r="H44" i="10" s="1"/>
  <c r="E95" i="15"/>
  <c r="G45" i="10" s="1"/>
  <c r="E96" i="15"/>
  <c r="G46" i="10" s="1"/>
  <c r="E97" i="15"/>
  <c r="G47" i="10" s="1"/>
  <c r="E94" i="15"/>
  <c r="G44" i="10" s="1"/>
  <c r="D95" i="15"/>
  <c r="D96" i="15"/>
  <c r="D97" i="15"/>
  <c r="D94" i="15"/>
  <c r="B95" i="15"/>
  <c r="C95" i="15"/>
  <c r="B96" i="15"/>
  <c r="C96" i="15"/>
  <c r="B97" i="15"/>
  <c r="C97" i="15"/>
  <c r="C94" i="15"/>
  <c r="B94" i="15"/>
  <c r="C87" i="15"/>
  <c r="B87" i="15"/>
  <c r="F52" i="15"/>
  <c r="H30" i="10" s="1"/>
  <c r="F87" i="15"/>
  <c r="H43" i="10" s="1"/>
  <c r="E87" i="15"/>
  <c r="G43" i="10" s="1"/>
  <c r="D87" i="15"/>
  <c r="F79" i="15"/>
  <c r="H39" i="10" s="1"/>
  <c r="F80" i="15"/>
  <c r="H40" i="10" s="1"/>
  <c r="F81" i="15"/>
  <c r="H41" i="10" s="1"/>
  <c r="F82" i="15"/>
  <c r="H42" i="10" s="1"/>
  <c r="F78" i="15"/>
  <c r="H38" i="10" s="1"/>
  <c r="E79" i="15"/>
  <c r="G39" i="10" s="1"/>
  <c r="E80" i="15"/>
  <c r="G40" i="10" s="1"/>
  <c r="E81" i="15"/>
  <c r="G41" i="10" s="1"/>
  <c r="E82" i="15"/>
  <c r="G42" i="10" s="1"/>
  <c r="E78" i="15"/>
  <c r="G38" i="10" s="1"/>
  <c r="D79" i="15"/>
  <c r="D80" i="15"/>
  <c r="D81" i="15"/>
  <c r="D82" i="15"/>
  <c r="D78" i="15"/>
  <c r="C79" i="15"/>
  <c r="C80" i="15"/>
  <c r="C81" i="15"/>
  <c r="C82" i="15"/>
  <c r="C78" i="15"/>
  <c r="B79" i="15"/>
  <c r="B80" i="15"/>
  <c r="B81" i="15"/>
  <c r="B82" i="15"/>
  <c r="B78" i="15"/>
  <c r="F70" i="15"/>
  <c r="H34" i="10" s="1"/>
  <c r="F71" i="15"/>
  <c r="H35" i="10" s="1"/>
  <c r="F72" i="15"/>
  <c r="H36" i="10" s="1"/>
  <c r="F73" i="15"/>
  <c r="H37" i="10" s="1"/>
  <c r="F69" i="15"/>
  <c r="H33" i="10" s="1"/>
  <c r="E70" i="15"/>
  <c r="G34" i="10" s="1"/>
  <c r="E71" i="15"/>
  <c r="G35" i="10" s="1"/>
  <c r="E72" i="15"/>
  <c r="G36" i="10" s="1"/>
  <c r="E73" i="15"/>
  <c r="G37" i="10" s="1"/>
  <c r="E69" i="15"/>
  <c r="G33" i="10" s="1"/>
  <c r="D70" i="15"/>
  <c r="D71" i="15"/>
  <c r="D72" i="15"/>
  <c r="D73" i="15"/>
  <c r="D69" i="15"/>
  <c r="B70" i="15"/>
  <c r="C70" i="15"/>
  <c r="B71" i="15"/>
  <c r="C71" i="15"/>
  <c r="B72" i="15"/>
  <c r="C72" i="15"/>
  <c r="B73" i="15"/>
  <c r="C73" i="15"/>
  <c r="C69" i="15"/>
  <c r="B69" i="15"/>
  <c r="F62" i="15"/>
  <c r="H32" i="10" s="1"/>
  <c r="E62" i="15"/>
  <c r="G32" i="10" s="1"/>
  <c r="D62" i="15"/>
  <c r="C62" i="15"/>
  <c r="B62" i="15"/>
  <c r="F57" i="15"/>
  <c r="H31" i="10" s="1"/>
  <c r="E57" i="15"/>
  <c r="G31" i="10" s="1"/>
  <c r="D57" i="15"/>
  <c r="C57" i="15"/>
  <c r="B57" i="15"/>
  <c r="F38" i="15"/>
  <c r="H20" i="10" s="1"/>
  <c r="E52" i="15"/>
  <c r="G30" i="10" s="1"/>
  <c r="D52" i="15"/>
  <c r="C52" i="15"/>
  <c r="B52" i="15"/>
  <c r="E39" i="15"/>
  <c r="G21" i="10" s="1"/>
  <c r="F39" i="15"/>
  <c r="H21" i="10" s="1"/>
  <c r="E40" i="15"/>
  <c r="G22" i="10" s="1"/>
  <c r="F40" i="15"/>
  <c r="H22" i="10" s="1"/>
  <c r="E41" i="15"/>
  <c r="G23" i="10" s="1"/>
  <c r="F41" i="15"/>
  <c r="H23" i="10" s="1"/>
  <c r="E42" i="15"/>
  <c r="G24" i="10" s="1"/>
  <c r="F42" i="15"/>
  <c r="H24" i="10" s="1"/>
  <c r="E43" i="15"/>
  <c r="G25" i="10" s="1"/>
  <c r="F43" i="15"/>
  <c r="H25" i="10" s="1"/>
  <c r="E44" i="15"/>
  <c r="G26" i="10" s="1"/>
  <c r="F44" i="15"/>
  <c r="H26" i="10" s="1"/>
  <c r="E45" i="15"/>
  <c r="G27" i="10" s="1"/>
  <c r="F45" i="15"/>
  <c r="H27" i="10" s="1"/>
  <c r="E46" i="15"/>
  <c r="G28" i="10" s="1"/>
  <c r="F46" i="15"/>
  <c r="H28" i="10" s="1"/>
  <c r="E47" i="15"/>
  <c r="G29" i="10" s="1"/>
  <c r="F47" i="15"/>
  <c r="H29" i="10" s="1"/>
  <c r="E38" i="15"/>
  <c r="G20" i="10" s="1"/>
  <c r="D39" i="15"/>
  <c r="D40" i="15"/>
  <c r="D41" i="15"/>
  <c r="D42" i="15"/>
  <c r="D43" i="15"/>
  <c r="D44" i="15"/>
  <c r="D45" i="15"/>
  <c r="D46" i="15"/>
  <c r="D47" i="15"/>
  <c r="D38" i="15"/>
  <c r="C39" i="15"/>
  <c r="C40" i="15"/>
  <c r="C41" i="15"/>
  <c r="C42" i="15"/>
  <c r="C43" i="15"/>
  <c r="C44" i="15"/>
  <c r="C45" i="15"/>
  <c r="C46" i="15"/>
  <c r="C47" i="15"/>
  <c r="C38" i="15"/>
  <c r="B39" i="15"/>
  <c r="B40" i="15"/>
  <c r="B41" i="15"/>
  <c r="B42" i="15"/>
  <c r="B43" i="15"/>
  <c r="B44" i="15"/>
  <c r="B45" i="15"/>
  <c r="B46" i="15"/>
  <c r="B47" i="15"/>
  <c r="B38" i="15"/>
  <c r="F31" i="15"/>
  <c r="H19" i="10" s="1"/>
  <c r="E31" i="15"/>
  <c r="G19" i="10" s="1"/>
  <c r="D31" i="15"/>
  <c r="C31" i="15"/>
  <c r="B31" i="15"/>
  <c r="F22" i="15"/>
  <c r="H14" i="10" s="1"/>
  <c r="F23" i="15"/>
  <c r="H15" i="10" s="1"/>
  <c r="F24" i="15"/>
  <c r="H16" i="10" s="1"/>
  <c r="F25" i="15"/>
  <c r="H17" i="10" s="1"/>
  <c r="F26" i="15"/>
  <c r="H18" i="10" s="1"/>
  <c r="E23" i="15"/>
  <c r="G15" i="10" s="1"/>
  <c r="E24" i="15"/>
  <c r="G16" i="10" s="1"/>
  <c r="E25" i="15"/>
  <c r="G17" i="10" s="1"/>
  <c r="E26" i="15"/>
  <c r="G18" i="10" s="1"/>
  <c r="E22" i="15"/>
  <c r="G14" i="10" s="1"/>
  <c r="D23" i="15"/>
  <c r="D24" i="15"/>
  <c r="D25" i="15"/>
  <c r="D26" i="15"/>
  <c r="D22" i="15"/>
  <c r="C23" i="15"/>
  <c r="C24" i="15"/>
  <c r="C25" i="15"/>
  <c r="C26" i="15"/>
  <c r="C22" i="15"/>
  <c r="B26" i="15"/>
  <c r="B23" i="15"/>
  <c r="B24" i="15"/>
  <c r="B25" i="15"/>
  <c r="B22" i="15"/>
  <c r="D10" i="15"/>
  <c r="D11" i="15"/>
  <c r="D12" i="15"/>
  <c r="D13" i="15"/>
  <c r="D14" i="15"/>
  <c r="D15" i="15"/>
  <c r="D9" i="15"/>
  <c r="G6" i="10"/>
  <c r="F10" i="15"/>
  <c r="H6" i="10" s="1"/>
  <c r="G7" i="10"/>
  <c r="F11" i="15"/>
  <c r="H7" i="10" s="1"/>
  <c r="G8" i="10"/>
  <c r="F12" i="15"/>
  <c r="H8" i="10" s="1"/>
  <c r="G9" i="10"/>
  <c r="F13" i="15"/>
  <c r="H9" i="10" s="1"/>
  <c r="G10" i="10"/>
  <c r="F14" i="15"/>
  <c r="H10" i="10" s="1"/>
  <c r="G11" i="10"/>
  <c r="F15" i="15"/>
  <c r="H11" i="10" s="1"/>
  <c r="G5" i="10"/>
  <c r="B10" i="15"/>
  <c r="C10" i="15"/>
  <c r="B11" i="15"/>
  <c r="C11" i="15"/>
  <c r="B12" i="15"/>
  <c r="C12" i="15"/>
  <c r="B13" i="15"/>
  <c r="C13" i="15"/>
  <c r="B14" i="15"/>
  <c r="C14" i="15"/>
  <c r="B15" i="15"/>
  <c r="C15" i="15"/>
  <c r="C9" i="15"/>
  <c r="B9" i="15"/>
  <c r="H134" i="14"/>
  <c r="J134" i="14" s="1"/>
  <c r="H133" i="14"/>
  <c r="J133" i="14" s="1"/>
  <c r="H128" i="14"/>
  <c r="J128" i="14" s="1"/>
  <c r="H127" i="14"/>
  <c r="J127" i="14" s="1"/>
  <c r="H120" i="14"/>
  <c r="J120" i="14" s="1"/>
  <c r="H115" i="14"/>
  <c r="J115" i="14" s="1"/>
  <c r="H110" i="14"/>
  <c r="J110" i="14" s="1"/>
  <c r="H109" i="14"/>
  <c r="J109" i="14" s="1"/>
  <c r="H104" i="14"/>
  <c r="J104" i="14" s="1"/>
  <c r="H99" i="14"/>
  <c r="J99" i="14" s="1"/>
  <c r="H98" i="14"/>
  <c r="J98" i="14" s="1"/>
  <c r="H97" i="14"/>
  <c r="J97" i="14" s="1"/>
  <c r="H96" i="14"/>
  <c r="J96" i="14" s="1"/>
  <c r="H88" i="14"/>
  <c r="J88" i="14" s="1"/>
  <c r="H83" i="14"/>
  <c r="J83" i="14" s="1"/>
  <c r="H82" i="14"/>
  <c r="J82" i="14" s="1"/>
  <c r="H80" i="14"/>
  <c r="J80" i="14" s="1"/>
  <c r="H79" i="14"/>
  <c r="J79" i="14" s="1"/>
  <c r="H78" i="14"/>
  <c r="J78" i="14" s="1"/>
  <c r="H73" i="14"/>
  <c r="J73" i="14" s="1"/>
  <c r="H72" i="14"/>
  <c r="J72" i="14" s="1"/>
  <c r="H71" i="14"/>
  <c r="J71" i="14" s="1"/>
  <c r="H70" i="14"/>
  <c r="J70" i="14" s="1"/>
  <c r="H69" i="14"/>
  <c r="J69" i="14" s="1"/>
  <c r="H62" i="14"/>
  <c r="J62" i="14" s="1"/>
  <c r="H57" i="14"/>
  <c r="J57" i="14" s="1"/>
  <c r="H52" i="14"/>
  <c r="J52" i="14" s="1"/>
  <c r="H47" i="14"/>
  <c r="J47" i="14" s="1"/>
  <c r="H46" i="14"/>
  <c r="J46" i="14" s="1"/>
  <c r="H45" i="14"/>
  <c r="J45" i="14" s="1"/>
  <c r="H44" i="14"/>
  <c r="J44" i="14" s="1"/>
  <c r="H43" i="14"/>
  <c r="J43" i="14" s="1"/>
  <c r="H42" i="14"/>
  <c r="J42" i="14" s="1"/>
  <c r="H41" i="14"/>
  <c r="J41" i="14" s="1"/>
  <c r="H40" i="14"/>
  <c r="J40" i="14" s="1"/>
  <c r="H39" i="14"/>
  <c r="J39" i="14" s="1"/>
  <c r="H38" i="14"/>
  <c r="J38" i="14" s="1"/>
  <c r="H31" i="14"/>
  <c r="J31" i="14" s="1"/>
  <c r="H26" i="14"/>
  <c r="J26" i="14" s="1"/>
  <c r="H25" i="14"/>
  <c r="J25" i="14" s="1"/>
  <c r="H24" i="14"/>
  <c r="J24" i="14" s="1"/>
  <c r="H23" i="14"/>
  <c r="J23" i="14" s="1"/>
  <c r="H22" i="14"/>
  <c r="J22" i="14" s="1"/>
  <c r="H15" i="14"/>
  <c r="J15" i="14" s="1"/>
  <c r="H14" i="14"/>
  <c r="J14" i="14" s="1"/>
  <c r="H13" i="14"/>
  <c r="J13" i="14" s="1"/>
  <c r="H12" i="14"/>
  <c r="J12" i="14" s="1"/>
  <c r="H11" i="14"/>
  <c r="J11" i="14" s="1"/>
  <c r="H10" i="14"/>
  <c r="J10" i="14" s="1"/>
  <c r="H9" i="14"/>
  <c r="J9" i="14" s="1"/>
  <c r="H134" i="13"/>
  <c r="J134" i="13" s="1"/>
  <c r="H133" i="13"/>
  <c r="J133" i="13" s="1"/>
  <c r="H128" i="13"/>
  <c r="J128" i="13" s="1"/>
  <c r="H127" i="13"/>
  <c r="J127" i="13" s="1"/>
  <c r="H120" i="13"/>
  <c r="J120" i="13" s="1"/>
  <c r="H115" i="13"/>
  <c r="J115" i="13" s="1"/>
  <c r="H110" i="13"/>
  <c r="J110" i="13" s="1"/>
  <c r="H109" i="13"/>
  <c r="J109" i="13" s="1"/>
  <c r="H104" i="13"/>
  <c r="J104" i="13" s="1"/>
  <c r="H99" i="13"/>
  <c r="J99" i="13" s="1"/>
  <c r="H98" i="13"/>
  <c r="J98" i="13" s="1"/>
  <c r="H97" i="13"/>
  <c r="J97" i="13" s="1"/>
  <c r="H96" i="13"/>
  <c r="J96" i="13" s="1"/>
  <c r="H88" i="13"/>
  <c r="J88" i="13" s="1"/>
  <c r="H83" i="13"/>
  <c r="J83" i="13" s="1"/>
  <c r="H82" i="13"/>
  <c r="J82" i="13" s="1"/>
  <c r="H80" i="13"/>
  <c r="J80" i="13" s="1"/>
  <c r="H79" i="13"/>
  <c r="J79" i="13" s="1"/>
  <c r="H78" i="13"/>
  <c r="J78" i="13" s="1"/>
  <c r="H73" i="13"/>
  <c r="J73" i="13" s="1"/>
  <c r="H72" i="13"/>
  <c r="J72" i="13" s="1"/>
  <c r="H71" i="13"/>
  <c r="J71" i="13" s="1"/>
  <c r="H70" i="13"/>
  <c r="J70" i="13" s="1"/>
  <c r="H69" i="13"/>
  <c r="J69" i="13" s="1"/>
  <c r="H62" i="13"/>
  <c r="J62" i="13" s="1"/>
  <c r="H57" i="13"/>
  <c r="J57" i="13" s="1"/>
  <c r="H52" i="13"/>
  <c r="J52" i="13" s="1"/>
  <c r="H47" i="13"/>
  <c r="J47" i="13" s="1"/>
  <c r="H46" i="13"/>
  <c r="J46" i="13" s="1"/>
  <c r="H45" i="13"/>
  <c r="J45" i="13" s="1"/>
  <c r="H44" i="13"/>
  <c r="J44" i="13" s="1"/>
  <c r="H43" i="13"/>
  <c r="J43" i="13" s="1"/>
  <c r="H42" i="13"/>
  <c r="J42" i="13" s="1"/>
  <c r="H41" i="13"/>
  <c r="J41" i="13" s="1"/>
  <c r="H40" i="13"/>
  <c r="J40" i="13" s="1"/>
  <c r="H39" i="13"/>
  <c r="J39" i="13" s="1"/>
  <c r="H38" i="13"/>
  <c r="J38" i="13" s="1"/>
  <c r="H31" i="13"/>
  <c r="J31" i="13" s="1"/>
  <c r="H26" i="13"/>
  <c r="J26" i="13" s="1"/>
  <c r="H24" i="13"/>
  <c r="J24" i="13" s="1"/>
  <c r="H25" i="13"/>
  <c r="J25" i="13" s="1"/>
  <c r="H23" i="13"/>
  <c r="J23" i="13" s="1"/>
  <c r="H22" i="13"/>
  <c r="J22" i="13" s="1"/>
  <c r="H17" i="13"/>
  <c r="J17" i="13" s="1"/>
  <c r="H16" i="13"/>
  <c r="J16" i="13" s="1"/>
  <c r="H15" i="13"/>
  <c r="J15" i="13" s="1"/>
  <c r="H14" i="13"/>
  <c r="J14" i="13" s="1"/>
  <c r="H13" i="13"/>
  <c r="J13" i="13" s="1"/>
  <c r="H12" i="13"/>
  <c r="J12" i="13" s="1"/>
  <c r="H11" i="13"/>
  <c r="J11" i="13" s="1"/>
  <c r="H10" i="13"/>
  <c r="J10" i="13" s="1"/>
  <c r="H9" i="13"/>
  <c r="J9" i="13" s="1"/>
  <c r="M9" i="14" l="1"/>
  <c r="M9" i="13"/>
  <c r="G108" i="15"/>
  <c r="I108" i="15" s="1"/>
  <c r="G132" i="15"/>
  <c r="I132" i="15" s="1"/>
  <c r="I46" i="10"/>
  <c r="I43" i="10"/>
  <c r="J43" i="10" s="1"/>
  <c r="I19" i="10"/>
  <c r="J19" i="10" s="1"/>
  <c r="I36" i="10"/>
  <c r="I42" i="10"/>
  <c r="I17" i="10"/>
  <c r="I29" i="10"/>
  <c r="I25" i="10"/>
  <c r="I21" i="10"/>
  <c r="I32" i="10"/>
  <c r="J32" i="10" s="1"/>
  <c r="I35" i="10"/>
  <c r="I16" i="10"/>
  <c r="I34" i="10"/>
  <c r="I40" i="10"/>
  <c r="I44" i="10"/>
  <c r="I48" i="10"/>
  <c r="I18" i="10"/>
  <c r="I15" i="10"/>
  <c r="I28" i="10"/>
  <c r="I24" i="10"/>
  <c r="I39" i="10"/>
  <c r="I47" i="10"/>
  <c r="I53" i="10"/>
  <c r="I54" i="10"/>
  <c r="I31" i="10"/>
  <c r="J31" i="10" s="1"/>
  <c r="I27" i="10"/>
  <c r="I23" i="10"/>
  <c r="I45" i="10"/>
  <c r="I52" i="10"/>
  <c r="I56" i="10"/>
  <c r="I14" i="10"/>
  <c r="I49" i="10"/>
  <c r="I55" i="10"/>
  <c r="I33" i="10"/>
  <c r="I51" i="10"/>
  <c r="I26" i="10"/>
  <c r="I22" i="10"/>
  <c r="I20" i="10"/>
  <c r="I37" i="10"/>
  <c r="I38" i="10"/>
  <c r="I30" i="10"/>
  <c r="J30" i="10" s="1"/>
  <c r="I12" i="10"/>
  <c r="I41" i="10"/>
  <c r="I10" i="10"/>
  <c r="K9" i="15"/>
  <c r="I13" i="10"/>
  <c r="I11" i="10"/>
  <c r="G126" i="15"/>
  <c r="I126" i="15" s="1"/>
  <c r="G87" i="15"/>
  <c r="I87" i="15" s="1"/>
  <c r="H57" i="10"/>
  <c r="I57" i="10" s="1"/>
  <c r="H50" i="10"/>
  <c r="I50" i="10" s="1"/>
  <c r="G17" i="15"/>
  <c r="I17" i="15" s="1"/>
  <c r="G16" i="15"/>
  <c r="I16" i="15" s="1"/>
  <c r="G97" i="15"/>
  <c r="I97" i="15" s="1"/>
  <c r="G96" i="15"/>
  <c r="I96" i="15" s="1"/>
  <c r="G26" i="15"/>
  <c r="I26" i="15" s="1"/>
  <c r="G113" i="15"/>
  <c r="I113" i="15" s="1"/>
  <c r="G72" i="15"/>
  <c r="I72" i="15" s="1"/>
  <c r="G57" i="15"/>
  <c r="I57" i="15" s="1"/>
  <c r="G69" i="15"/>
  <c r="I69" i="15" s="1"/>
  <c r="G80" i="15"/>
  <c r="I80" i="15" s="1"/>
  <c r="G102" i="15"/>
  <c r="I102" i="15" s="1"/>
  <c r="G23" i="15"/>
  <c r="I23" i="15" s="1"/>
  <c r="G41" i="15"/>
  <c r="I41" i="15" s="1"/>
  <c r="G38" i="15"/>
  <c r="I38" i="15" s="1"/>
  <c r="G44" i="15"/>
  <c r="I44" i="15" s="1"/>
  <c r="G14" i="15"/>
  <c r="I14" i="15" s="1"/>
  <c r="G11" i="15"/>
  <c r="I11" i="15" s="1"/>
  <c r="G95" i="15"/>
  <c r="I95" i="15" s="1"/>
  <c r="G78" i="15"/>
  <c r="I78" i="15" s="1"/>
  <c r="G43" i="15"/>
  <c r="I43" i="15" s="1"/>
  <c r="G52" i="15"/>
  <c r="I52" i="15" s="1"/>
  <c r="G81" i="15"/>
  <c r="I81" i="15" s="1"/>
  <c r="G25" i="15"/>
  <c r="I25" i="15" s="1"/>
  <c r="G71" i="15"/>
  <c r="I71" i="15" s="1"/>
  <c r="G40" i="15"/>
  <c r="I40" i="15" s="1"/>
  <c r="G24" i="15"/>
  <c r="I24" i="15" s="1"/>
  <c r="G31" i="15"/>
  <c r="I31" i="15" s="1"/>
  <c r="G13" i="15"/>
  <c r="I13" i="15" s="1"/>
  <c r="G22" i="15"/>
  <c r="I22" i="15" s="1"/>
  <c r="G62" i="15"/>
  <c r="I62" i="15" s="1"/>
  <c r="G42" i="15"/>
  <c r="I42" i="15" s="1"/>
  <c r="G107" i="15"/>
  <c r="I107" i="15" s="1"/>
  <c r="G47" i="15"/>
  <c r="I47" i="15" s="1"/>
  <c r="G73" i="15"/>
  <c r="I73" i="15" s="1"/>
  <c r="G79" i="15"/>
  <c r="I79" i="15" s="1"/>
  <c r="G125" i="15"/>
  <c r="I125" i="15" s="1"/>
  <c r="G131" i="15"/>
  <c r="I131" i="15" s="1"/>
  <c r="G70" i="15"/>
  <c r="I70" i="15" s="1"/>
  <c r="G94" i="15"/>
  <c r="I94" i="15" s="1"/>
  <c r="G118" i="15"/>
  <c r="I118" i="15" s="1"/>
  <c r="G39" i="15"/>
  <c r="I39" i="15" s="1"/>
  <c r="G46" i="15"/>
  <c r="I46" i="15" s="1"/>
  <c r="G45" i="15"/>
  <c r="I45" i="15" s="1"/>
  <c r="G82" i="15"/>
  <c r="I82" i="15" s="1"/>
  <c r="G15" i="15"/>
  <c r="I15" i="15" s="1"/>
  <c r="G12" i="15"/>
  <c r="I12" i="15" s="1"/>
  <c r="G10" i="15"/>
  <c r="I10" i="15" s="1"/>
  <c r="G9" i="15"/>
  <c r="I9" i="15" s="1"/>
  <c r="J51" i="10" l="1"/>
  <c r="J20" i="10"/>
  <c r="K20" i="10" s="1"/>
  <c r="J14" i="10"/>
  <c r="J38" i="10"/>
  <c r="J33" i="10"/>
  <c r="J44" i="10"/>
  <c r="J56" i="10"/>
  <c r="J54" i="10"/>
  <c r="J49" i="10"/>
  <c r="L9" i="15"/>
  <c r="H134" i="12"/>
  <c r="J134" i="12" s="1"/>
  <c r="H133" i="12"/>
  <c r="J133" i="12" s="1"/>
  <c r="H128" i="12"/>
  <c r="J128" i="12" s="1"/>
  <c r="H127" i="12"/>
  <c r="J127" i="12" s="1"/>
  <c r="H120" i="12"/>
  <c r="J120" i="12" s="1"/>
  <c r="H115" i="12"/>
  <c r="J115" i="12" s="1"/>
  <c r="H110" i="12"/>
  <c r="J110" i="12" s="1"/>
  <c r="H109" i="12"/>
  <c r="J109" i="12" s="1"/>
  <c r="H104" i="12"/>
  <c r="J104" i="12" s="1"/>
  <c r="H99" i="12"/>
  <c r="J99" i="12" s="1"/>
  <c r="H98" i="12"/>
  <c r="J98" i="12" s="1"/>
  <c r="H97" i="12"/>
  <c r="J97" i="12" s="1"/>
  <c r="H96" i="12"/>
  <c r="J96" i="12" s="1"/>
  <c r="H88" i="12"/>
  <c r="J88" i="12" s="1"/>
  <c r="H83" i="12"/>
  <c r="J83" i="12" s="1"/>
  <c r="H82" i="12"/>
  <c r="J82" i="12" s="1"/>
  <c r="H80" i="12"/>
  <c r="J80" i="12" s="1"/>
  <c r="H79" i="12"/>
  <c r="J79" i="12" s="1"/>
  <c r="H78" i="12"/>
  <c r="J78" i="12" s="1"/>
  <c r="H73" i="12"/>
  <c r="J73" i="12" s="1"/>
  <c r="H72" i="12"/>
  <c r="J72" i="12" s="1"/>
  <c r="H71" i="12"/>
  <c r="J71" i="12" s="1"/>
  <c r="H70" i="12"/>
  <c r="J70" i="12" s="1"/>
  <c r="H69" i="12"/>
  <c r="J69" i="12" s="1"/>
  <c r="H62" i="12"/>
  <c r="J62" i="12" s="1"/>
  <c r="H57" i="12"/>
  <c r="J57" i="12" s="1"/>
  <c r="H52" i="12"/>
  <c r="J52" i="12" s="1"/>
  <c r="H47" i="12"/>
  <c r="J47" i="12" s="1"/>
  <c r="H46" i="12"/>
  <c r="J46" i="12" s="1"/>
  <c r="H45" i="12"/>
  <c r="J45" i="12" s="1"/>
  <c r="H44" i="12"/>
  <c r="J44" i="12" s="1"/>
  <c r="H43" i="12"/>
  <c r="J43" i="12" s="1"/>
  <c r="H42" i="12"/>
  <c r="J42" i="12" s="1"/>
  <c r="H41" i="12"/>
  <c r="J41" i="12" s="1"/>
  <c r="H40" i="12"/>
  <c r="J40" i="12" s="1"/>
  <c r="H39" i="12"/>
  <c r="J39" i="12" s="1"/>
  <c r="H38" i="12"/>
  <c r="J38" i="12" s="1"/>
  <c r="H31" i="12"/>
  <c r="J31" i="12" s="1"/>
  <c r="H26" i="12"/>
  <c r="J26" i="12" s="1"/>
  <c r="H25" i="12"/>
  <c r="J25" i="12" s="1"/>
  <c r="H24" i="12"/>
  <c r="J24" i="12" s="1"/>
  <c r="H23" i="12"/>
  <c r="J23" i="12" s="1"/>
  <c r="H22" i="12"/>
  <c r="J22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J12" i="12" s="1"/>
  <c r="H11" i="12"/>
  <c r="J11" i="12" s="1"/>
  <c r="H10" i="12"/>
  <c r="H9" i="12"/>
  <c r="J9" i="12" s="1"/>
  <c r="M9" i="12" l="1"/>
  <c r="J48" i="10" l="1"/>
  <c r="J53" i="10"/>
  <c r="I7" i="10"/>
  <c r="I9" i="10"/>
  <c r="I6" i="10"/>
  <c r="I8" i="10"/>
  <c r="K54" i="10" l="1"/>
  <c r="K44" i="10"/>
  <c r="K33" i="10" l="1"/>
  <c r="I5" i="10"/>
  <c r="J5" i="10" s="1"/>
  <c r="K5" i="10" l="1"/>
  <c r="L5" i="10" s="1"/>
</calcChain>
</file>

<file path=xl/sharedStrings.xml><?xml version="1.0" encoding="utf-8"?>
<sst xmlns="http://schemas.openxmlformats.org/spreadsheetml/2006/main" count="1815" uniqueCount="335">
  <si>
    <t>ACTIVIDAD ESTRATÉGICA</t>
  </si>
  <si>
    <t>OBJETIVO ESTRATÉGICO</t>
  </si>
  <si>
    <t>OBJETIVO ESTRATÉGICO N° 1</t>
  </si>
  <si>
    <t>RESPONSABLE DE EJECUCIÓN</t>
  </si>
  <si>
    <t>MEDIO DE VERIFICACIÓN</t>
  </si>
  <si>
    <t>UNIDAD DE MEDIDA</t>
  </si>
  <si>
    <t>ACTIVIDAD ESTRATÉGICA PROGRAMADA</t>
  </si>
  <si>
    <t>ACTIVIDAD ESTRATÉGICA EJECUTADA</t>
  </si>
  <si>
    <t>% AVANCE DE EJECUCIÓN</t>
  </si>
  <si>
    <t>OBJETIVO ESTRATÉGICO N° 2</t>
  </si>
  <si>
    <t>OBJETIVO ESTRATÉGICO N° 3</t>
  </si>
  <si>
    <t>OBJETIVO ESTRATÉGICO N° 4</t>
  </si>
  <si>
    <t>OBJETIVO ESTRATÉGICO N° 5</t>
  </si>
  <si>
    <t>% ANUAL DE EJECUCIÓN</t>
  </si>
  <si>
    <t>LÍNEA DE ACCIÓN</t>
  </si>
  <si>
    <t>NIVEL DE DESEMPEÑO AE</t>
  </si>
  <si>
    <t>NIVEL DESEMPEÑO LA</t>
  </si>
  <si>
    <t>NIVEL DESEMPEÑO OE</t>
  </si>
  <si>
    <t>NIVEL DESEMPEÑO COMITÉ</t>
  </si>
  <si>
    <t>OE 1</t>
  </si>
  <si>
    <t>LA 1.1</t>
  </si>
  <si>
    <t>LA 1.2</t>
  </si>
  <si>
    <t>LA 1.3</t>
  </si>
  <si>
    <t>OE 2</t>
  </si>
  <si>
    <t>OE 3</t>
  </si>
  <si>
    <t>AE 1.1.1</t>
  </si>
  <si>
    <t>AE 1.1.2</t>
  </si>
  <si>
    <t>AE 1.1.3</t>
  </si>
  <si>
    <t>AE 1.1.4</t>
  </si>
  <si>
    <t>AE 1.2.1</t>
  </si>
  <si>
    <t>AE 1.2.2</t>
  </si>
  <si>
    <t>AE 1.3.1</t>
  </si>
  <si>
    <t>OE 4</t>
  </si>
  <si>
    <t>OE 5</t>
  </si>
  <si>
    <t>RE</t>
  </si>
  <si>
    <t>UM</t>
  </si>
  <si>
    <t>LÍNEA DE ACCIÓN N° 1</t>
  </si>
  <si>
    <t>LÍNEA DE ACCIÓN N° 2</t>
  </si>
  <si>
    <t>LÍNEA DE ACCIÓN N° 3</t>
  </si>
  <si>
    <t>LÍNEA DE ACCIÓN N° 4</t>
  </si>
  <si>
    <t>LÍNEA DE ACCIÓN N° 5</t>
  </si>
  <si>
    <t>LÍNEA DE ACCIÓN N° 8</t>
  </si>
  <si>
    <t>LÍNEA DE ACCIÓN N° 13</t>
  </si>
  <si>
    <t>LÍNEA DE ACCIÓN N° 12</t>
  </si>
  <si>
    <t>LÍNEA DE ACCIÓN N° 16</t>
  </si>
  <si>
    <t>EJEC. I 
TRIMESTRE</t>
  </si>
  <si>
    <t>FECHA DE PRESENTACIÓN</t>
  </si>
  <si>
    <t xml:space="preserve"> =CONTAR.SI(J9:J68;"CONSIDERAR")</t>
  </si>
  <si>
    <t>PROG. I 
TRIMESTRE</t>
  </si>
  <si>
    <t>ACTIVIDADES &gt;= 75%</t>
  </si>
  <si>
    <t xml:space="preserve"> =CONTAR(F9:F12)+CONTAR(F17:F18)+CONTAR(F23)+CONTAR(F30:F31)+CONTAR(F36)+CONTAR(F43:F44)+CONTAR(F51:F52)+CONTAR(F57:F58)+CONTAR(F65:F68)</t>
  </si>
  <si>
    <t xml:space="preserve"> =SI(H9&gt;=75;"CONSIDERAR";"NO")</t>
  </si>
  <si>
    <t>CONSIDERAR</t>
  </si>
  <si>
    <t>CODIFICACIÓN</t>
  </si>
  <si>
    <t>% EJECUCIÓN</t>
  </si>
  <si>
    <t xml:space="preserve"> =AEE/AAP*100</t>
  </si>
  <si>
    <t>NIVEL CUMPLIMIENTO</t>
  </si>
  <si>
    <t>VERDE &gt;= 95</t>
  </si>
  <si>
    <t>ROJO &lt;75</t>
  </si>
  <si>
    <t xml:space="preserve">AMBAR ENTRE 75 Y 94 </t>
  </si>
  <si>
    <t>FORMATO CONDICIONAL</t>
  </si>
  <si>
    <t>EVALUACIÓN</t>
  </si>
  <si>
    <t>SEGUIMIENTO</t>
  </si>
  <si>
    <t xml:space="preserve"> PREVENCIÓN SOCIAL DEL DELITO Y LAS VIOLENCIAS</t>
  </si>
  <si>
    <t>MEJORAR EL ACCESO DE LA CIUDADANÍA A LOS SERVICIOS DE SEGURIDAD CIUDADANA</t>
  </si>
  <si>
    <t>LÍNEA DE ACCIÓN N° 6</t>
  </si>
  <si>
    <t>LÍNEA DE ACCIÓN N° 7</t>
  </si>
  <si>
    <t>REDUCIR LA VICTIMIZACIÓN POR DELITOS DE ROBO Y HURTO EN ESPACIOS PÚBLICOS</t>
  </si>
  <si>
    <t>REDUCIR LA INCIDENCIA DE DELITOS VIOLENTOS QUE AFECTAN LA POBLACIÓN</t>
  </si>
  <si>
    <t>LÍNEA DE ACCIÓN N° 14</t>
  </si>
  <si>
    <t>LÍNEA DE ACCIÓN N° 15</t>
  </si>
  <si>
    <t>REDUCIR LOS DELITOS DE COMPLEJIDAD COMETIDOS POR BANDAS CRIMINALES QUE VICTIMIZA A LA POBLACIÓN</t>
  </si>
  <si>
    <t>INCREMENTAR LAS ACCIONES QUE PROPICIAN LA PREVENCIÓN DEL DELITO Y LAS VIOLENCIAS COMETIDOS POR LOS ADOLESCENTES Y JÓVENES QUE AFECTAN A LA POBLACIÓN</t>
  </si>
  <si>
    <t>LÍNEA DE ACCIÓN N° 9</t>
  </si>
  <si>
    <t>LÍNEA DE ACCIÓN N° 11</t>
  </si>
  <si>
    <t>LÍNEA DE ACCIÓN N° 17</t>
  </si>
  <si>
    <t>INFORME</t>
  </si>
  <si>
    <t>CONVENIO</t>
  </si>
  <si>
    <t>MAPA</t>
  </si>
  <si>
    <t>CAMPAÑAS DE SENSIBILIZACIÓN PREVENTIVA SOBRE EL USO DE ARMAS</t>
  </si>
  <si>
    <t>PREVENCIÓN COMUNITARIA DEL DELITO Y LAS VIOLENCIAS</t>
  </si>
  <si>
    <t>REINSERCIÓN SOCIAL</t>
  </si>
  <si>
    <t>GESTIÓN DEL COMITÉ DISTRITAL DE SEGURIDAD CIUDADANA</t>
  </si>
  <si>
    <t>SERVICIO DEL SERENAZGO MUNICIPAL</t>
  </si>
  <si>
    <t>USO DE TECNOLOGÍAS DE LA INFORMACIÓN Y LA COMUNICACIÓN (TIC’S) PARA LA SEGURIDAD CIUDADANA</t>
  </si>
  <si>
    <t>GESTIÓN DE LA INFORMACIÓN PARA LA SEGURIDAD CIUDADANA</t>
  </si>
  <si>
    <t>PATRULLAJE</t>
  </si>
  <si>
    <t>ESPACIOS PÚBLICOS SEGUROS</t>
  </si>
  <si>
    <t>PREVENCIÓN, INVESTIGACIÓN, ATENCIÓN Y PROTECCIÓN A LAS VÍCTIMAS DE VIOLENCIA CONTRA LAS MUJERES Y LOS INTEGRANTES DEL GRUPO FAMILIAR</t>
  </si>
  <si>
    <t>PERSECUCIÓN Y SANCIÓN DE IMPUTADOS POR VIOLENCIA CONTRA LAS MUJERES Y LOS INTEGRANTES DEL GRUPO FAMILIAR</t>
  </si>
  <si>
    <t>PROMOCIÓN DE LA SALUD MENTAL</t>
  </si>
  <si>
    <t>CONTROL DE ARMAS</t>
  </si>
  <si>
    <t>OPERATIVOS PARA DESARTICULAR BANDAS CRIMINALES</t>
  </si>
  <si>
    <t>PROG. III TRIMESTRE</t>
  </si>
  <si>
    <t>EJEC. III 
TRIMESTRE</t>
  </si>
  <si>
    <t>PROG. ANUAL</t>
  </si>
  <si>
    <t>EJEC.     ANUAL</t>
  </si>
  <si>
    <t>AE 1.1.5</t>
  </si>
  <si>
    <t>AE 1.1.6</t>
  </si>
  <si>
    <t>AE 1.1.7</t>
  </si>
  <si>
    <t>AE 1.2.3</t>
  </si>
  <si>
    <t>AE 1.2.4</t>
  </si>
  <si>
    <t>LA 2.4</t>
  </si>
  <si>
    <t>LA 2.5</t>
  </si>
  <si>
    <t>LA 2.6</t>
  </si>
  <si>
    <t>AE 2.4.1</t>
  </si>
  <si>
    <t>AE 2.5.1</t>
  </si>
  <si>
    <t>AE 2.6.1</t>
  </si>
  <si>
    <t>AE 2.4.2</t>
  </si>
  <si>
    <t>AE 2.4.3</t>
  </si>
  <si>
    <t>AE 2.4.4</t>
  </si>
  <si>
    <t>AE 2.4.5</t>
  </si>
  <si>
    <t>AE 2.4.6</t>
  </si>
  <si>
    <t>AE 2.4.7</t>
  </si>
  <si>
    <t>AE 2.4.8</t>
  </si>
  <si>
    <t>AE 2.4.9</t>
  </si>
  <si>
    <t>AE 2.4.10</t>
  </si>
  <si>
    <t>LA 3.8</t>
  </si>
  <si>
    <t>LA 3.9</t>
  </si>
  <si>
    <t>AE 3.8.1</t>
  </si>
  <si>
    <t>AE 3.8.2</t>
  </si>
  <si>
    <t>AE 3.8.3</t>
  </si>
  <si>
    <t>AE 3.8.4</t>
  </si>
  <si>
    <t>AE 3.8.5</t>
  </si>
  <si>
    <t>AE 3.9.1</t>
  </si>
  <si>
    <t>AE 3.9.2</t>
  </si>
  <si>
    <t>AE 3.9.3</t>
  </si>
  <si>
    <t>AE 3.9.4</t>
  </si>
  <si>
    <t>AE 3.9.5</t>
  </si>
  <si>
    <t>LA 4.11</t>
  </si>
  <si>
    <t>LA 4.12</t>
  </si>
  <si>
    <t>LA 4.13</t>
  </si>
  <si>
    <t>LA 4.14</t>
  </si>
  <si>
    <t>LA 4.15</t>
  </si>
  <si>
    <t>AE 4.11.1</t>
  </si>
  <si>
    <t>AE 4.11.2</t>
  </si>
  <si>
    <t>AE 4.12.1</t>
  </si>
  <si>
    <t>AE 4.13.1</t>
  </si>
  <si>
    <t>AE 4.14.1</t>
  </si>
  <si>
    <t>AE 4.14.2</t>
  </si>
  <si>
    <t>AE 4.15.1</t>
  </si>
  <si>
    <t>LA 5.16</t>
  </si>
  <si>
    <t>LA 5.17</t>
  </si>
  <si>
    <t>AE 5.16.1</t>
  </si>
  <si>
    <t>AE 5.17.2</t>
  </si>
  <si>
    <t>ACTIVIDADES CULTURALES, ARTÍSTICOS Y DEPORTIVOS DIRIGIDOS A NIÑOS, NIÑAS Y ADOLESCENTES.</t>
  </si>
  <si>
    <t>CAPACITACIONES TÉCNICO PRODUCTIVA Y DE EMPRENDIMIENTO PARA ADOLESCENTES Y JÓVENES.</t>
  </si>
  <si>
    <t>INTERMEDIACIÓN DE LA COMUNIDAD CON EMPRESAS PARA SU INSERCIÓN LABORAL.</t>
  </si>
  <si>
    <t>CHARLAS EDUCATIVAS DIRIGIDAS A NIÑOS, NIÑAS Y ADOLESCENTES.</t>
  </si>
  <si>
    <t>PREVENCIÓN Y ATENCIÓN DE LA VIOLENCIA ESCOLAR.</t>
  </si>
  <si>
    <t>PREVENCIÓN Y TRATAMIENTO DEL CONSUMO DE DROGAS EN ADOLESCENTES Y JÓVENES.</t>
  </si>
  <si>
    <t>ORGANIZAR EVENTOS SOBRE EDUCACIÓN Y SEGURIDAD VIAL PARA LA COMUNIDAD Y LAS ORGANIZACIONES QUE BRINDAN EL SERVICIO DE TRANSPORTE PÚBLICO ESPECIAL DE PASAJEROS EN VEHÍCULOS MENORES.</t>
  </si>
  <si>
    <t>ORIENTACIÓN VOCACIONAL E INFORMACIÓN OCUPACIONAL PARA ADOLESCENTES Y JÓVENES.</t>
  </si>
  <si>
    <t>FORMACIÓN DE BRIGADAS DE PRIMEROS AUXILIOS Y DEFENSA CIVIL</t>
  </si>
  <si>
    <t>GDS/CODISEC</t>
  </si>
  <si>
    <t>GDE</t>
  </si>
  <si>
    <t>CODISEC/UGEL7/ CEM</t>
  </si>
  <si>
    <t>CEM/CODISEC</t>
  </si>
  <si>
    <t>DEVIDA/PNP/ CODISEC</t>
  </si>
  <si>
    <t>SGMU / SUTRAN / ATU / CODISEC</t>
  </si>
  <si>
    <t>UGEL 7/GDS</t>
  </si>
  <si>
    <t>SGDCGRD</t>
  </si>
  <si>
    <t>Nº DE ACTIVIDADES</t>
  </si>
  <si>
    <t>Nº DE TALLERES</t>
  </si>
  <si>
    <t>N° DE TALLERES</t>
  </si>
  <si>
    <t xml:space="preserve">Nº DE CHARLAS </t>
  </si>
  <si>
    <t>Nº  DE CAPACITACIONES</t>
  </si>
  <si>
    <t>ACTIVIDADES COMUNITARIAS EN ESPACIOS PÚBLICOS CON FACTORES DE RIESGO</t>
  </si>
  <si>
    <t>ACCIONES DE PREVENCIÓN POR PARTE DE OFICINAS DE PARTICIPACIÓN CIUDADANA - PNP</t>
  </si>
  <si>
    <t>CONFORMACIÓN DE JUNTAS VECINALES OPC</t>
  </si>
  <si>
    <t>RONDAS MIXTAS MULTISECTORIALES (TRINOMIO)</t>
  </si>
  <si>
    <t>PROMOCIÓN, IMPLEMENTACIÓN Y CAPACITACIÓN DE LA PARTICIPACIÓN CIUDADANA (BRIGADAS DE AUTOPROTECCIÓN ESCOLAR, JUNTAS VECINALES, REDES COOPERANTES, POLICÍA ESCOLAR, PATRULLAJE JUVENIL, ENTRE OTROS).</t>
  </si>
  <si>
    <t>PNP/ GDS/ CODISEC/BARRIO SEGURO</t>
  </si>
  <si>
    <t>PNP/ CODISEC</t>
  </si>
  <si>
    <t>PNP</t>
  </si>
  <si>
    <t>PNP/ SGS</t>
  </si>
  <si>
    <t>PNP/GSC</t>
  </si>
  <si>
    <t>CONVENIO MINISTERIO PUBLICO</t>
  </si>
  <si>
    <t>MP/GSC</t>
  </si>
  <si>
    <t>N° DE ACTIVIDADES</t>
  </si>
  <si>
    <t>N° DE ACCIONES</t>
  </si>
  <si>
    <t xml:space="preserve">Nº DE JUNTAS VECINALES </t>
  </si>
  <si>
    <t>N° DE RONDAS MIXTAS</t>
  </si>
  <si>
    <t>SESIÓN ORDINARIA.</t>
  </si>
  <si>
    <t>CONSULTA PUBLICA</t>
  </si>
  <si>
    <t>EVALUACIÓN DE INTEGRANTES DEL CODISEC</t>
  </si>
  <si>
    <t>PUBLICACIÓN DE PLAN DE ACCIÓN DISTRITAL DE SEGURIDAD CIUDADANA APROBADO EN LA PÁGINA WEB INSTITUCIONAL</t>
  </si>
  <si>
    <t>PUBLICACIÓN DE EVALUACIÓN DE INTEGRANTES (PÁGINA WEB INSTITUCIONAL O LINK DE PUBLICACIÓN).</t>
  </si>
  <si>
    <t>INFORME DE IMPLEMENTACIÓN DE ACTIVIDADES DEL PLAN DE ACCIÓN DISTRITAL DE SEGURIDAD CIUDADANA.</t>
  </si>
  <si>
    <t>PUBLICACIÓN DIRECTORIO (PÁGINA WEB INSTITUCIONAL O LINK DE PUBLICACIÓN).</t>
  </si>
  <si>
    <t>PUBLICACIÓN DE ACUERDOS (PÁGINA WEB INSTITUCIONAL O LINK DE PUBLICACIÓN).</t>
  </si>
  <si>
    <t>FORMULACIÓN DEL MAPA DEL DELITO</t>
  </si>
  <si>
    <t>FORMULACIÓN DEL MAPA DE RIESGO</t>
  </si>
  <si>
    <t>SESIÓN</t>
  </si>
  <si>
    <t>ACTA</t>
  </si>
  <si>
    <t>CODISEC</t>
  </si>
  <si>
    <t>PNP/SERENAZGO/ CODISEC</t>
  </si>
  <si>
    <t>PNP/ SERENAZGO / CODISEC</t>
  </si>
  <si>
    <t>FORTALECIMIENTO DE CAPACIDADES DEL SERENAZGO MUNICIPAL.</t>
  </si>
  <si>
    <t>Nº DE SERENOS CAPACITADOS</t>
  </si>
  <si>
    <t>SERENAZGO/ SGRRHH/ CODISEC</t>
  </si>
  <si>
    <t>IMPLEMENTACIÓN DE CÁMARAS DE VIDEOVIGILANCIA Y/O DISPOSITIVOS DE ALERTA</t>
  </si>
  <si>
    <t>N° DE DISPOSITIVOS INSTALADOS</t>
  </si>
  <si>
    <t>DIFUNDIR LA INFORMACIÓN DISTRITAL DE SEGURIDAD CIUDADANA</t>
  </si>
  <si>
    <t xml:space="preserve">INFORME </t>
  </si>
  <si>
    <t>CONSOLIDADO DE LA EJECUCIÓN DE PATRULLAJE POLICIAL POR SECTOR.</t>
  </si>
  <si>
    <t>CONSOLIDADO DE LA EJECUCIÓN DEL PATRULLAJE MUNICIPAL.</t>
  </si>
  <si>
    <t>SEGUIMIENTO Y CONSOLIDADO DEL PATRULLAJE INTEGRADO Y MUNICIPAL MEDIANTE EL SIPCOP-M.</t>
  </si>
  <si>
    <t>CONSOLIDAR LOS RESULTADOS DE LA IMPLEMENTACIÓN Y CONSOLIDAR EL PLAN DE PATRULLAJE INTEGRADO.</t>
  </si>
  <si>
    <t>CONSOLIDAR LOS RESULTADOS DE LA IMPLEMENTACIÓN DEL PLAN DE PATRULLAJE MUNICIPAL.</t>
  </si>
  <si>
    <t>N° DE PATRULLAJES</t>
  </si>
  <si>
    <t>REPORTE</t>
  </si>
  <si>
    <t xml:space="preserve">OPERATIVOS DE RECUPERACIÓN DE ESPACIOS PÚBLICOS </t>
  </si>
  <si>
    <t>INSTALACIÓN DE SISTEMAS DE ILUMINACIÓN Y ALERTA EN ESPACIOS PÚBLICOS CON POCA O NULA ILUMINACIÓN.</t>
  </si>
  <si>
    <t>REALIZAR OPERATIVOS DE FISCALIZACIÓN CONTRA EL CONSUMO DE ALCOHOL EN LA VÍA PÚBLICA.</t>
  </si>
  <si>
    <t>PREVENCIÓN Y ERRADICACIÓN DE LA TRATA DE PERSONAS EN SU MODALIDAD DE EXPLOTACIÓN SEXUAL, PROXENETISMO Y FAVORECIMIENTO DE LA PROSTITUCIÓN.</t>
  </si>
  <si>
    <t>RECUPERAR LOS ESPACIOS PÚBLICOS MEDIANTE INFRAESTRUCTURA URBANA, ATENCIÓN POLICIAL Y PARTICIPACIÓN CIUDADANA.</t>
  </si>
  <si>
    <t>N° DE OPERATIVOS</t>
  </si>
  <si>
    <t xml:space="preserve">N° DE ZONAS DONDE SE INSTALAN SISTEMAS DE ILUMINACIÓN Y/O ALERTA </t>
  </si>
  <si>
    <t>Nº DE CHARLA</t>
  </si>
  <si>
    <t>N° DE ESPACIOS PÚBLICOS RECUPERADOS</t>
  </si>
  <si>
    <t>SERENAZGO/ PNP / FISCALIZACION ADM</t>
  </si>
  <si>
    <t>GDU/ GDI</t>
  </si>
  <si>
    <t>PNP /SERENAZGO / FISCALIZACION ADMINISTRATIVA</t>
  </si>
  <si>
    <t>CEM/PNP/ MP</t>
  </si>
  <si>
    <t>MDCH/ GSC-SS/ GDS y COMISARIAS</t>
  </si>
  <si>
    <t>GDI/GSC</t>
  </si>
  <si>
    <t>IMAGEN / CODISEC</t>
  </si>
  <si>
    <t>LÍNEA DE ACCIÓN N° 10</t>
  </si>
  <si>
    <t>INTERVENCIÓN EN MERCADOS ILÍCITOS</t>
  </si>
  <si>
    <t>SEGUIMIENTO, COORDINACIÓN Y CONSOLIDACIÓN DE INFORMES SOBRE LA REALIZACIÓN DE OPERATIVOS EN CONJUNTO ENTRE PNP, FISCALÍA DE LA NACIÓN Y GOBIERNO LOCAL EJECUTADOS A MERCADOS DE OBJETOS ROBADOS, CONTRABANDO Y PIRATERÍA</t>
  </si>
  <si>
    <t>PNP /SERENAZGO / MP/ FISCALIZACION ADMINISTRATIVA</t>
  </si>
  <si>
    <t>PREVENCIÓN DE LA VIOLENCIA SEXUAL CONTRA NIÑOS, NIÑAS Y ADOLESCENTES.</t>
  </si>
  <si>
    <t>DESARROLLO DE CAMPAÑAS DE DIFUSIÓN CIUDADANA VÍA WEB PARA LA PREVENCIÓN DE ACOSO SEXUAL EN LA VÍA PÚBLICA, VIOLENCIA CONTRA LAS MUJERES, NIÑOS, NIÑAS Y ADOLESCENTES.</t>
  </si>
  <si>
    <t>MECANISMOS DE PROTECCIÓN CONTRA LA VIOLENCIA DE GÉNERO.</t>
  </si>
  <si>
    <t>TALLERES DE SENSIBILIZACIÓN Y ASISTENCIA TÉCNICA A LA COMUNIDAD PARA FORTALECER SUS COMPETENCIAS PARA PREVENIR Y ENFRENTAR LA VIOLENCIA HACIA LA MUJER Y LOS INTEGRANTES DEL GRUPO FAMILIAR.</t>
  </si>
  <si>
    <t>Nº DE CHARLAS</t>
  </si>
  <si>
    <t xml:space="preserve">Nº DE CAMPAÑA </t>
  </si>
  <si>
    <t>CEM/ CODISEC / GDS/MP/PNP</t>
  </si>
  <si>
    <t>CEM/ CODISEC / GDS/ IMAGEN</t>
  </si>
  <si>
    <t>CEM/ CODISEC / GDS/FISCALIA/ PNP</t>
  </si>
  <si>
    <t>CEM/ CODISEC / GDS/FISCALIA/PNP</t>
  </si>
  <si>
    <t>DESARROLLO DE MEDIDAS Y/O CAMPAÑAS PARA ERRADICAR EL ACOSO SEXUAL EN ESPACIOS PÚBLICOS.</t>
  </si>
  <si>
    <t>Nº DE CAMPAÑAS</t>
  </si>
  <si>
    <t>CEM/ CODISEC / GDS/ MP/ PNP</t>
  </si>
  <si>
    <t>SENSIBILIZACIÓN Y/O PROMOCIÓN Y PREVENCIÓN DE LA SALUD MENTAL.</t>
  </si>
  <si>
    <t>CEM/ DIRISLSUR /GDESALUD</t>
  </si>
  <si>
    <t>IMPLEMENTAR PROGRAMAS DE APOYO PSICOLÓGICO A VÍCTIMAS DURANTE EL PROCESO DE DENUNCIA E INVESTIGACIÓN.</t>
  </si>
  <si>
    <t>INVESTIGACIÓN POLICIAL POR LA PRESUNTA COMISIÓN DE UN DELITO (HOMICIDIOS).</t>
  </si>
  <si>
    <t>PNP /MP</t>
  </si>
  <si>
    <t>SUCAMEC /PNP</t>
  </si>
  <si>
    <t xml:space="preserve">CONSOLIDAR LOS OPERATIVOS POLICIALES DE LAS COMISARÍAS PARA REDUCIR LOS DELITOS Y FALTAS. </t>
  </si>
  <si>
    <t>INTELIGENCIA TÁCTICA POLICIAL DE UNIDADES ESPECIALIZADAS DE LA PNP.</t>
  </si>
  <si>
    <t>PNP / OPE ESPECIALES</t>
  </si>
  <si>
    <t>NRO. DE OPERATIVOS</t>
  </si>
  <si>
    <t>IMPLEMENTAR ACCIONES DE SENSIBILIZACIÓN EN REDES SOCIALES, MEDIOS DE COMUNICACIÓN Y OTROS CANALES DE DIFUSIÓN CON MENSAJES DIRIGIDOS A NIÑOS/AS Y ADOLESCENTES PARA PREVENIR EL ABUSO SEXUAL A TRAVÉS DE INTERNET U OTROS MEDIOS TECNOLÓGICOS.</t>
  </si>
  <si>
    <t>DIFUNDIR INFORMACIÓN RELACIONADA A LOS DELITOS MÁS COMUNES REALIZADOS POR INTERNET (SEXTING, GROOMING, SEXTORSIÓN, PHISHING, ESTAFA EN LÍNEA Y OTROS) Y ORIENTACIÓN DE LOS CANALES DE DENUNCIAS.</t>
  </si>
  <si>
    <t>PNP/CODISEC/ CEM</t>
  </si>
  <si>
    <t>PNP/CODISEC</t>
  </si>
  <si>
    <t>AE 1.1.8</t>
  </si>
  <si>
    <t>AE 1.1.9</t>
  </si>
  <si>
    <t>AE 1.2.5</t>
  </si>
  <si>
    <t>LA 2.7</t>
  </si>
  <si>
    <t>AE 2.7.1</t>
  </si>
  <si>
    <t>LA 3.10</t>
  </si>
  <si>
    <t>AE 3.10.1</t>
  </si>
  <si>
    <t>AE 4.11.3</t>
  </si>
  <si>
    <t>AE 4.11.4</t>
  </si>
  <si>
    <t>AE 4.13.2</t>
  </si>
  <si>
    <t>AE 5.16.2</t>
  </si>
  <si>
    <t>AE 5.17.1</t>
  </si>
  <si>
    <t>MATRIZ TRIMESTRAL DE CUMPLIMIENTO DE ACTIVIDADES
AÑO:  2024              COMITÉ: CHORRILLOS</t>
  </si>
  <si>
    <t>MATRIZ ANUAL DE EVALUACIÓN
AÑO:    2024            COMITÉ: CHORRILLOS</t>
  </si>
  <si>
    <t>N° ACCIONES DE INTELIGENCIA</t>
  </si>
  <si>
    <t xml:space="preserve">SERENAZGO/ PNP </t>
  </si>
  <si>
    <t>GSC/ SERENAZGO</t>
  </si>
  <si>
    <t>PROG. I TRIMESTRE</t>
  </si>
  <si>
    <t>PROG. II TRIMESTRE</t>
  </si>
  <si>
    <t>EJEC. II 
TRIMESTRE</t>
  </si>
  <si>
    <t>EJEC. I
TRIMESTRE</t>
  </si>
  <si>
    <t>PROG. IV TRIMESTRE</t>
  </si>
  <si>
    <t>EJEC. IV
TRIMESTRE</t>
  </si>
  <si>
    <t>MATRIZ TRIMESTRAL DE CUMPLIMIENTO DE ACTIVIDADES
TRIMESTRE: I      COMITÉ: CHORRILLOS</t>
  </si>
  <si>
    <t>MATRIZ TRIMESTRAL DE CUMPLIMIENTO DE ACTIVIDADES
TRIMESTRE: II     COMITÉ: CHORRILLOS</t>
  </si>
  <si>
    <t>MATRIZ TRIMESTRAL DE CUMPLIMIENTO DE ACTIVIDADES
TRIMESTRE: IV       COMITÉ: CHORRILLOS</t>
  </si>
  <si>
    <t>PERSECUCIÓN Y SANCIÓN DE IMPUTADOS POR HOMICIDIOS.</t>
  </si>
  <si>
    <t>PREVENCION DE DELITOS INFORMÁTICOS</t>
  </si>
  <si>
    <t>MATRIZ TRIMESTRAL DE CUMPLIMIENTO DE ACTIVIDADES
TRIMESTRE: III       COMITÉ: CHORRILLOS</t>
  </si>
  <si>
    <t>-</t>
  </si>
  <si>
    <t>NO SE PROGRAMO</t>
  </si>
  <si>
    <t>MONITOREO DE EWCUPERACIÓN, MANTENIMIENTO Y USO ADECUADO DE ESPACIOS PUBLICOS CON FACTORES  DE RIESGO MEDIANTE SIPCOP-M.</t>
  </si>
  <si>
    <t>GSC</t>
  </si>
  <si>
    <t xml:space="preserve"> </t>
  </si>
  <si>
    <t>ACTIVIDADES &gt;= 50%</t>
  </si>
  <si>
    <t xml:space="preserve">OPERATIVOS Y/O EVENTOS DE RECUPERACIÓN DE ESPACIOS PÚBLICOS </t>
  </si>
  <si>
    <t>MONITOREO DE RECUPERACIÓN, MANTENIMIENTO Y USO ADECUADO DE ESPACIOS PUBLICOS CON FACTORES  DE RIESGO MEDIANTE SIPCOP-M.</t>
  </si>
  <si>
    <t xml:space="preserve">OPERATIVOS Y/O EVENTOSDE RECUPERACIÓN DE ESPACIOS PÚBLICOS </t>
  </si>
  <si>
    <t>MEMORANDUM-000091-2025-GDET</t>
  </si>
  <si>
    <t>OFICIO N° 461 -2025/MIMP/AURORA/CEM CIA CHORRILLOS</t>
  </si>
  <si>
    <t>ACTAS</t>
  </si>
  <si>
    <t>INFORME-000189-2025-SGS</t>
  </si>
  <si>
    <t>MEMORANDUM-000146-2025-GDHPS</t>
  </si>
  <si>
    <t>INFORME-000147-2025-SGICS</t>
  </si>
  <si>
    <t>MEMORANDUM-000169-2025-SGSPS</t>
  </si>
  <si>
    <t>OFICIO N° 081-2025-REG POL-LIMA/DIVOEEV-SUR-CHORRILLOS.</t>
  </si>
  <si>
    <t>https://whatsapp.com/channel/0029Vah8WpvAjPXL2kE33g3A/128</t>
  </si>
  <si>
    <t>INFORME N 016-2025-IJLC</t>
  </si>
  <si>
    <t>INFORME Nº 005-2025-REGION POLICIAL LIMA/DIVPOL-SUR-2-CCH-EST/ OFICIO N.º 024-2025 REGION POLICIAL-LIMA/- DIVPOL-SUR 2-CV-SPC / Oficio N° 19-2025-REGION POLICIAL LIMA/DIVPOL SUR 2-CMP-SPC/  OFICIO N°016-2025-REG.POL.LIMA/DIVPOL-SUR-2-CSG-SPCYPC.</t>
  </si>
  <si>
    <t>INFORME N° 036 – 2025 MDCH – SGS - S3 - G</t>
  </si>
  <si>
    <t>INFORME Nº 005-2025-REGION POLICIAL LIMA/DIVPOL-SUR-2-CCH-EST/ OFICIO N.º 024-2025 REGION POLICIAL-LIMA/- DIVPOL-SUR 2-CV-SPC / OFICIO N° 19-2025-REGION POLICIAL LIMA/DIVPOL SUR 2-CMP-SPC/  OFICIO N°016-2025-REG.POL.LIMA/DIVPOL-SUR-2-CSG-SPCYPC.</t>
  </si>
  <si>
    <t xml:space="preserve"> REPORTE SIPCOP-M</t>
  </si>
  <si>
    <t>OFICIO N°016-2025-REG.POL.LIMA/DIVPOL-SUR-2-CSG-SPCYPC.</t>
  </si>
  <si>
    <t>https://www.facebook.com/story.php?story_fbid=1056833093149026&amp;id=100064670350390&amp;_rdr</t>
  </si>
  <si>
    <t>https://www.gob.pe/institucion/devida/noticias/1116890-devida-y-representantes-escolares-sostienen-mesa-de-dialogo-para-promover-entornos-saludables-y-libres-de-drogas</t>
  </si>
  <si>
    <t>MEMORANDUM-001037-2025-GSCV</t>
  </si>
  <si>
    <t>OFICIO N° 211– 2025– RST – CODISEC</t>
  </si>
  <si>
    <t>REPORTE SIPCOP-M</t>
  </si>
  <si>
    <t>OFICIOS COMISARIAS</t>
  </si>
  <si>
    <t>OFICIO N° 178-2025-REG POL-LIMA/DIVOEEV-SUR-CHORRILLOS.</t>
  </si>
  <si>
    <t>INFORME N° 01 – 2025 – MAVCH</t>
  </si>
  <si>
    <t>MEMORANDUM-000194-2025-GDET</t>
  </si>
  <si>
    <t>INFORME-000168-2025-SGGRD</t>
  </si>
  <si>
    <t>INFORME-000387-2025-SGS</t>
  </si>
  <si>
    <t>INFORME JUNIO 2025</t>
  </si>
  <si>
    <t>INFORME-000272-2025-SGICS</t>
  </si>
  <si>
    <t>OFICIO N° 923 -2025/MIMP/AURORA/CEM CIA CHORRILLOS</t>
  </si>
  <si>
    <t>INFORME-000376-2025-SGMVO</t>
  </si>
  <si>
    <t>Oficio Nro. 550-2025-REGPOL-LIMA/DIVPOL-SUR-2-DEPINCRI-BA-CH.</t>
  </si>
  <si>
    <t>MEMORANDUM-000377-2025-SGSPS</t>
  </si>
  <si>
    <t>MEMORANDUM-000312-2025-GDHPS</t>
  </si>
  <si>
    <t>|</t>
  </si>
  <si>
    <t>https://earth.google.com/earth/d/1lGPnWhubvc-mUdevmSV_t3Ps-6gvRsOj?usp=sharing</t>
  </si>
  <si>
    <t>INFORME-000317-2025-SGS</t>
  </si>
  <si>
    <t>MAPA DE RIESGO 2025</t>
  </si>
  <si>
    <t>INFORME N20-2025-CODISEC-CBCV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</si>
</sst>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20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1" fontId="15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</xf>
    <xf numFmtId="2" fontId="2" fillId="0" borderId="1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</xf>
    <xf numFmtId="1" fontId="15" fillId="0" borderId="1" xfId="0" applyNumberFormat="1" applyFont="1" applyBorder="1" applyAlignment="1" applyProtection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3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 wrapText="1"/>
    </xf>
    <xf numFmtId="2" fontId="11" fillId="0" borderId="2" xfId="0" applyNumberFormat="1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2" fontId="21" fillId="0" borderId="1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15" fillId="4" borderId="11" xfId="0" applyFont="1" applyFill="1" applyBorder="1" applyAlignment="1" applyProtection="1">
      <alignment horizontal="center" vertical="center" wrapText="1"/>
    </xf>
    <xf numFmtId="0" fontId="15" fillId="4" borderId="0" xfId="0" applyFont="1" applyFill="1" applyAlignment="1" applyProtection="1">
      <alignment horizontal="center" vertical="center" wrapText="1"/>
    </xf>
    <xf numFmtId="0" fontId="15" fillId="4" borderId="13" xfId="0" applyFont="1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3" borderId="14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wrapText="1"/>
    </xf>
    <xf numFmtId="44" fontId="15" fillId="0" borderId="10" xfId="1" applyFont="1" applyBorder="1" applyAlignment="1">
      <alignment horizontal="center" vertical="center" wrapText="1"/>
    </xf>
    <xf numFmtId="44" fontId="15" fillId="0" borderId="3" xfId="1" applyFont="1" applyBorder="1" applyAlignment="1">
      <alignment horizontal="center" vertical="center" wrapText="1"/>
    </xf>
    <xf numFmtId="44" fontId="15" fillId="0" borderId="2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68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W668"/>
  <sheetViews>
    <sheetView showGridLines="0" zoomScale="120" zoomScaleNormal="120" workbookViewId="0">
      <selection activeCell="D136" sqref="D136"/>
    </sheetView>
  </sheetViews>
  <sheetFormatPr baseColWidth="10" defaultColWidth="11.44140625" defaultRowHeight="14.4" x14ac:dyDescent="0.3"/>
  <cols>
    <col min="1" max="1" width="10.6640625" style="54" customWidth="1"/>
    <col min="2" max="2" width="35.6640625" style="54" customWidth="1"/>
    <col min="3" max="3" width="25.6640625" style="54" customWidth="1"/>
    <col min="4" max="4" width="34.33203125" style="54" customWidth="1"/>
    <col min="5" max="5" width="21.5546875" style="78" customWidth="1"/>
    <col min="6" max="6" width="13.44140625" style="54" customWidth="1"/>
    <col min="7" max="7" width="12" style="54" bestFit="1" customWidth="1"/>
    <col min="8" max="8" width="11.44140625" style="54" hidden="1" customWidth="1"/>
    <col min="9" max="9" width="24.109375" style="54" hidden="1" customWidth="1"/>
    <col min="10" max="10" width="17.5546875" style="54" hidden="1" customWidth="1"/>
    <col min="11" max="11" width="11.44140625" style="54" customWidth="1"/>
    <col min="12" max="13" width="11.44140625" style="54"/>
    <col min="14" max="14" width="16.6640625" style="54" customWidth="1"/>
    <col min="15" max="15" width="11.44140625" style="54"/>
    <col min="16" max="16" width="12.33203125" style="54" hidden="1" customWidth="1"/>
    <col min="17" max="17" width="11.88671875" style="54" hidden="1" customWidth="1"/>
    <col min="18" max="23" width="11.44140625" style="54" hidden="1" customWidth="1"/>
    <col min="24" max="16384" width="11.44140625" style="54"/>
  </cols>
  <sheetData>
    <row r="1" spans="2:19" ht="9.9" customHeight="1" x14ac:dyDescent="0.3">
      <c r="B1" s="129"/>
      <c r="C1" s="129"/>
      <c r="D1" s="129"/>
      <c r="E1" s="129"/>
      <c r="F1" s="129"/>
      <c r="G1" s="129"/>
      <c r="H1" s="129"/>
    </row>
    <row r="2" spans="2:19" s="55" customFormat="1" ht="39.9" customHeight="1" x14ac:dyDescent="0.3">
      <c r="B2" s="144" t="s">
        <v>282</v>
      </c>
      <c r="C2" s="145"/>
      <c r="D2" s="145"/>
      <c r="E2" s="145"/>
      <c r="F2" s="145"/>
      <c r="G2" s="145"/>
      <c r="H2" s="145"/>
      <c r="P2" s="133" t="s">
        <v>53</v>
      </c>
      <c r="Q2" s="133"/>
    </row>
    <row r="3" spans="2:19" ht="9.9" customHeight="1" x14ac:dyDescent="0.3">
      <c r="B3" s="129"/>
      <c r="C3" s="129"/>
      <c r="D3" s="129"/>
      <c r="E3" s="129"/>
      <c r="F3" s="129"/>
      <c r="G3" s="129"/>
      <c r="H3" s="129"/>
    </row>
    <row r="4" spans="2:19" s="55" customFormat="1" ht="39.9" customHeight="1" x14ac:dyDescent="0.3">
      <c r="B4" s="144" t="s">
        <v>2</v>
      </c>
      <c r="C4" s="146"/>
      <c r="D4" s="128" t="s">
        <v>72</v>
      </c>
      <c r="E4" s="128"/>
      <c r="F4" s="128"/>
      <c r="G4" s="128"/>
      <c r="H4" s="128"/>
      <c r="P4" s="56" t="s">
        <v>54</v>
      </c>
      <c r="Q4" s="126" t="s">
        <v>55</v>
      </c>
      <c r="R4" s="126"/>
    </row>
    <row r="5" spans="2:19" ht="9.9" customHeight="1" x14ac:dyDescent="0.3">
      <c r="B5" s="129"/>
      <c r="C5" s="129"/>
      <c r="D5" s="129"/>
      <c r="E5" s="129"/>
      <c r="F5" s="129"/>
      <c r="G5" s="129"/>
      <c r="H5" s="129"/>
    </row>
    <row r="6" spans="2:19" s="55" customFormat="1" ht="39.9" customHeight="1" x14ac:dyDescent="0.3">
      <c r="B6" s="125" t="s">
        <v>36</v>
      </c>
      <c r="C6" s="125"/>
      <c r="D6" s="126" t="s">
        <v>63</v>
      </c>
      <c r="E6" s="126"/>
      <c r="F6" s="126"/>
      <c r="G6" s="126"/>
      <c r="H6" s="126"/>
      <c r="L6" s="133" t="s">
        <v>293</v>
      </c>
      <c r="M6" s="133"/>
      <c r="N6" s="133"/>
      <c r="P6" s="57" t="s">
        <v>56</v>
      </c>
      <c r="Q6" s="126" t="s">
        <v>60</v>
      </c>
      <c r="R6" s="126"/>
    </row>
    <row r="7" spans="2:19" ht="9.9" customHeight="1" x14ac:dyDescent="0.3">
      <c r="B7" s="129"/>
      <c r="C7" s="129"/>
      <c r="D7" s="129"/>
      <c r="E7" s="129"/>
      <c r="F7" s="129"/>
      <c r="G7" s="129"/>
      <c r="H7" s="129"/>
      <c r="P7" s="58"/>
      <c r="Q7" s="59"/>
      <c r="R7" s="60"/>
    </row>
    <row r="8" spans="2:19" s="61" customFormat="1" ht="53.25" customHeight="1" x14ac:dyDescent="0.3">
      <c r="B8" s="56" t="s">
        <v>0</v>
      </c>
      <c r="C8" s="56" t="s">
        <v>3</v>
      </c>
      <c r="D8" s="56" t="s">
        <v>4</v>
      </c>
      <c r="E8" s="56" t="s">
        <v>5</v>
      </c>
      <c r="F8" s="56" t="s">
        <v>6</v>
      </c>
      <c r="G8" s="56" t="s">
        <v>7</v>
      </c>
      <c r="H8" s="56" t="s">
        <v>8</v>
      </c>
      <c r="J8" s="56" t="s">
        <v>52</v>
      </c>
      <c r="L8" s="56" t="s">
        <v>276</v>
      </c>
      <c r="M8" s="56" t="s">
        <v>279</v>
      </c>
      <c r="N8" s="56" t="s">
        <v>46</v>
      </c>
      <c r="P8" s="134" t="s">
        <v>57</v>
      </c>
      <c r="Q8" s="135"/>
      <c r="R8" s="136"/>
      <c r="S8" s="62"/>
    </row>
    <row r="9" spans="2:19" ht="44.25" customHeight="1" x14ac:dyDescent="0.3">
      <c r="B9" s="63" t="s">
        <v>145</v>
      </c>
      <c r="C9" s="63" t="s">
        <v>154</v>
      </c>
      <c r="D9" s="37" t="s">
        <v>301</v>
      </c>
      <c r="E9" s="63" t="s">
        <v>162</v>
      </c>
      <c r="F9" s="63">
        <v>3</v>
      </c>
      <c r="G9" s="37">
        <v>20</v>
      </c>
      <c r="H9" s="65">
        <f>G9/F9*100</f>
        <v>666.66666666666674</v>
      </c>
      <c r="J9" s="66" t="str">
        <f>IF(H9&gt;=50,"CONSIDERAR","NO")</f>
        <v>CONSIDERAR</v>
      </c>
      <c r="L9" s="67">
        <f>COUNT(F9:F17)+COUNT(F22:F26)+COUNT(F31)+COUNT(F38:F47)+COUNT(F52:F52)+COUNT(F57:F57)+COUNT(F62:F62)+COUNT(F69:F73)+COUNT(F78:F83)+COUNT(F88:F88)+COUNT(F96:F99)+COUNT(F104:F104)+COUNT(F109:F110)+COUNT(F115:F115)+COUNT(F120:F120)+COUNT(F127:F128)+COUNT(F133:F134)</f>
        <v>44</v>
      </c>
      <c r="M9" s="68">
        <f>COUNTIF(J9:J134,"CONSIDERAR")</f>
        <v>42</v>
      </c>
      <c r="N9" s="46" t="s">
        <v>292</v>
      </c>
      <c r="P9" s="137" t="s">
        <v>59</v>
      </c>
      <c r="Q9" s="138"/>
      <c r="R9" s="139"/>
    </row>
    <row r="10" spans="2:19" ht="39" customHeight="1" x14ac:dyDescent="0.3">
      <c r="B10" s="63" t="s">
        <v>146</v>
      </c>
      <c r="C10" s="63" t="s">
        <v>155</v>
      </c>
      <c r="D10" s="37" t="s">
        <v>297</v>
      </c>
      <c r="E10" s="63" t="s">
        <v>166</v>
      </c>
      <c r="F10" s="63">
        <v>1</v>
      </c>
      <c r="G10" s="37">
        <v>2</v>
      </c>
      <c r="H10" s="65">
        <f t="shared" ref="H10:H17" si="0">G10/F10*100</f>
        <v>200</v>
      </c>
      <c r="J10" s="66" t="str">
        <f>IF(H10&gt;=50,"CONSIDERAR","NO")</f>
        <v>CONSIDERAR</v>
      </c>
      <c r="P10" s="140" t="s">
        <v>58</v>
      </c>
      <c r="Q10" s="141"/>
      <c r="R10" s="142"/>
    </row>
    <row r="11" spans="2:19" ht="34.5" customHeight="1" x14ac:dyDescent="0.3">
      <c r="B11" s="63" t="s">
        <v>147</v>
      </c>
      <c r="C11" s="63" t="s">
        <v>155</v>
      </c>
      <c r="D11" s="37"/>
      <c r="E11" s="63" t="s">
        <v>165</v>
      </c>
      <c r="F11" s="63"/>
      <c r="G11" s="37"/>
      <c r="H11" s="65" t="e">
        <f t="shared" si="0"/>
        <v>#DIV/0!</v>
      </c>
      <c r="J11" s="66" t="e">
        <f>IF(H11&gt;N12=50,"CONSIDERAR","NO")</f>
        <v>#DIV/0!</v>
      </c>
    </row>
    <row r="12" spans="2:19" ht="33.75" customHeight="1" x14ac:dyDescent="0.3">
      <c r="B12" s="63" t="s">
        <v>148</v>
      </c>
      <c r="C12" s="63" t="s">
        <v>156</v>
      </c>
      <c r="D12" s="37" t="s">
        <v>298</v>
      </c>
      <c r="E12" s="63" t="s">
        <v>165</v>
      </c>
      <c r="F12" s="63">
        <v>3</v>
      </c>
      <c r="G12" s="37">
        <v>3</v>
      </c>
      <c r="H12" s="65">
        <f t="shared" si="0"/>
        <v>100</v>
      </c>
      <c r="J12" s="66" t="str">
        <f t="shared" ref="J12:J72" si="1">IF(H12&gt;=75,"CONSIDERAR","NO")</f>
        <v>CONSIDERAR</v>
      </c>
      <c r="P12" s="56" t="s">
        <v>52</v>
      </c>
      <c r="Q12" s="143" t="s">
        <v>51</v>
      </c>
      <c r="R12" s="143"/>
      <c r="S12" s="143"/>
    </row>
    <row r="13" spans="2:19" ht="36" customHeight="1" x14ac:dyDescent="0.3">
      <c r="B13" s="63" t="s">
        <v>149</v>
      </c>
      <c r="C13" s="63" t="s">
        <v>157</v>
      </c>
      <c r="D13" s="37" t="s">
        <v>298</v>
      </c>
      <c r="E13" s="63" t="s">
        <v>165</v>
      </c>
      <c r="F13" s="63">
        <v>1</v>
      </c>
      <c r="G13" s="37">
        <v>5</v>
      </c>
      <c r="H13" s="65">
        <f t="shared" si="0"/>
        <v>500</v>
      </c>
      <c r="J13" s="66" t="str">
        <f t="shared" si="1"/>
        <v>CONSIDERAR</v>
      </c>
      <c r="P13" s="69"/>
    </row>
    <row r="14" spans="2:19" ht="54.75" customHeight="1" x14ac:dyDescent="0.3">
      <c r="B14" s="63" t="s">
        <v>150</v>
      </c>
      <c r="C14" s="63" t="s">
        <v>158</v>
      </c>
      <c r="D14" s="37" t="s">
        <v>313</v>
      </c>
      <c r="E14" s="63" t="s">
        <v>165</v>
      </c>
      <c r="F14" s="63">
        <v>2</v>
      </c>
      <c r="G14" s="37">
        <v>2</v>
      </c>
      <c r="H14" s="65">
        <f t="shared" si="0"/>
        <v>100</v>
      </c>
      <c r="J14" s="66" t="str">
        <f t="shared" si="1"/>
        <v>CONSIDERAR</v>
      </c>
      <c r="P14" s="69"/>
    </row>
    <row r="15" spans="2:19" ht="69" customHeight="1" x14ac:dyDescent="0.3">
      <c r="B15" s="63" t="s">
        <v>151</v>
      </c>
      <c r="C15" s="63" t="s">
        <v>159</v>
      </c>
      <c r="D15" s="37" t="s">
        <v>312</v>
      </c>
      <c r="E15" s="63" t="s">
        <v>165</v>
      </c>
      <c r="F15" s="63">
        <v>1</v>
      </c>
      <c r="G15" s="37">
        <v>1</v>
      </c>
      <c r="H15" s="65">
        <f t="shared" si="0"/>
        <v>100</v>
      </c>
      <c r="J15" s="66" t="str">
        <f t="shared" si="1"/>
        <v>CONSIDERAR</v>
      </c>
      <c r="P15" s="69"/>
    </row>
    <row r="16" spans="2:19" ht="44.25" hidden="1" customHeight="1" x14ac:dyDescent="0.3">
      <c r="B16" s="63" t="s">
        <v>152</v>
      </c>
      <c r="C16" s="63" t="s">
        <v>160</v>
      </c>
      <c r="D16" s="63"/>
      <c r="E16" s="63" t="s">
        <v>163</v>
      </c>
      <c r="F16" s="63"/>
      <c r="G16" s="64"/>
      <c r="H16" s="65" t="e">
        <f t="shared" si="0"/>
        <v>#DIV/0!</v>
      </c>
      <c r="J16" s="66" t="e">
        <f t="shared" si="1"/>
        <v>#DIV/0!</v>
      </c>
      <c r="P16" s="69"/>
    </row>
    <row r="17" spans="2:23" ht="36" hidden="1" customHeight="1" x14ac:dyDescent="0.3">
      <c r="B17" s="63" t="s">
        <v>153</v>
      </c>
      <c r="C17" s="63" t="s">
        <v>161</v>
      </c>
      <c r="D17" s="63"/>
      <c r="E17" s="63" t="s">
        <v>164</v>
      </c>
      <c r="F17" s="63"/>
      <c r="G17" s="64"/>
      <c r="H17" s="65" t="e">
        <f t="shared" si="0"/>
        <v>#DIV/0!</v>
      </c>
      <c r="J17" s="66" t="e">
        <f t="shared" si="1"/>
        <v>#DIV/0!</v>
      </c>
      <c r="P17" s="69"/>
    </row>
    <row r="18" spans="2:23" ht="9.9" customHeight="1" x14ac:dyDescent="0.3">
      <c r="B18" s="131"/>
      <c r="C18" s="131"/>
      <c r="D18" s="131"/>
      <c r="E18" s="131"/>
      <c r="F18" s="131"/>
      <c r="G18" s="131"/>
      <c r="H18" s="131"/>
      <c r="J18" s="66"/>
      <c r="P18" s="70"/>
    </row>
    <row r="19" spans="2:23" s="55" customFormat="1" ht="39.9" customHeight="1" x14ac:dyDescent="0.3">
      <c r="B19" s="130" t="s">
        <v>37</v>
      </c>
      <c r="C19" s="130"/>
      <c r="D19" s="126" t="s">
        <v>80</v>
      </c>
      <c r="E19" s="126"/>
      <c r="F19" s="126"/>
      <c r="G19" s="126"/>
      <c r="H19" s="126"/>
      <c r="J19" s="66"/>
      <c r="P19" s="56" t="s">
        <v>48</v>
      </c>
      <c r="Q19" s="132" t="s">
        <v>50</v>
      </c>
      <c r="R19" s="132"/>
      <c r="S19" s="132"/>
      <c r="T19" s="132"/>
      <c r="U19" s="132"/>
      <c r="V19" s="132"/>
      <c r="W19" s="132"/>
    </row>
    <row r="20" spans="2:23" ht="9.9" customHeight="1" x14ac:dyDescent="0.3">
      <c r="B20" s="129"/>
      <c r="C20" s="129"/>
      <c r="D20" s="129"/>
      <c r="E20" s="129"/>
      <c r="F20" s="129"/>
      <c r="G20" s="129"/>
      <c r="H20" s="129"/>
      <c r="J20" s="66"/>
      <c r="P20" s="70"/>
    </row>
    <row r="21" spans="2:23" s="55" customFormat="1" ht="39.9" customHeight="1" x14ac:dyDescent="0.3">
      <c r="B21" s="71" t="s">
        <v>0</v>
      </c>
      <c r="C21" s="71" t="s">
        <v>3</v>
      </c>
      <c r="D21" s="71" t="s">
        <v>4</v>
      </c>
      <c r="E21" s="71" t="s">
        <v>5</v>
      </c>
      <c r="F21" s="71" t="s">
        <v>6</v>
      </c>
      <c r="G21" s="71" t="s">
        <v>7</v>
      </c>
      <c r="H21" s="71" t="s">
        <v>8</v>
      </c>
      <c r="J21" s="66"/>
      <c r="P21" s="56" t="s">
        <v>45</v>
      </c>
      <c r="Q21" s="126" t="s">
        <v>47</v>
      </c>
      <c r="R21" s="126"/>
      <c r="S21" s="126"/>
    </row>
    <row r="22" spans="2:23" ht="36" customHeight="1" x14ac:dyDescent="0.3">
      <c r="B22" s="63" t="s">
        <v>167</v>
      </c>
      <c r="C22" s="63" t="s">
        <v>172</v>
      </c>
      <c r="D22" s="37" t="s">
        <v>301</v>
      </c>
      <c r="E22" s="63" t="s">
        <v>179</v>
      </c>
      <c r="F22" s="72">
        <v>3</v>
      </c>
      <c r="G22" s="33">
        <v>20</v>
      </c>
      <c r="H22" s="73">
        <f>G22/F22*100</f>
        <v>666.66666666666674</v>
      </c>
      <c r="J22" s="66" t="str">
        <f t="shared" si="1"/>
        <v>CONSIDERAR</v>
      </c>
    </row>
    <row r="23" spans="2:23" ht="59.25" customHeight="1" x14ac:dyDescent="0.3">
      <c r="B23" s="63" t="s">
        <v>168</v>
      </c>
      <c r="C23" s="63" t="s">
        <v>173</v>
      </c>
      <c r="D23" s="37" t="s">
        <v>307</v>
      </c>
      <c r="E23" s="63" t="s">
        <v>180</v>
      </c>
      <c r="F23" s="72">
        <v>1</v>
      </c>
      <c r="G23" s="33">
        <v>178</v>
      </c>
      <c r="H23" s="73">
        <f t="shared" ref="H23:H26" si="2">G23/F23*100</f>
        <v>17800</v>
      </c>
      <c r="J23" s="66" t="str">
        <f t="shared" si="1"/>
        <v>CONSIDERAR</v>
      </c>
    </row>
    <row r="24" spans="2:23" ht="33.75" customHeight="1" x14ac:dyDescent="0.3">
      <c r="B24" s="63" t="s">
        <v>169</v>
      </c>
      <c r="C24" s="63" t="s">
        <v>174</v>
      </c>
      <c r="D24" s="37" t="s">
        <v>307</v>
      </c>
      <c r="E24" s="63" t="s">
        <v>181</v>
      </c>
      <c r="F24" s="72">
        <v>10</v>
      </c>
      <c r="G24" s="33">
        <v>3</v>
      </c>
      <c r="H24" s="73">
        <f t="shared" si="2"/>
        <v>30</v>
      </c>
      <c r="J24" s="66" t="str">
        <f t="shared" si="1"/>
        <v>NO</v>
      </c>
    </row>
    <row r="25" spans="2:23" ht="30.75" customHeight="1" x14ac:dyDescent="0.3">
      <c r="B25" s="63" t="s">
        <v>170</v>
      </c>
      <c r="C25" s="63" t="s">
        <v>175</v>
      </c>
      <c r="D25" s="37" t="s">
        <v>307</v>
      </c>
      <c r="E25" s="63" t="s">
        <v>182</v>
      </c>
      <c r="F25" s="72">
        <v>10</v>
      </c>
      <c r="G25" s="33">
        <v>25</v>
      </c>
      <c r="H25" s="73">
        <f t="shared" si="2"/>
        <v>250</v>
      </c>
      <c r="J25" s="66" t="str">
        <f t="shared" si="1"/>
        <v>CONSIDERAR</v>
      </c>
    </row>
    <row r="26" spans="2:23" ht="81" customHeight="1" x14ac:dyDescent="0.3">
      <c r="B26" s="63" t="s">
        <v>171</v>
      </c>
      <c r="C26" s="63" t="s">
        <v>176</v>
      </c>
      <c r="D26" s="37" t="s">
        <v>307</v>
      </c>
      <c r="E26" s="63" t="s">
        <v>165</v>
      </c>
      <c r="F26" s="67">
        <v>2</v>
      </c>
      <c r="G26" s="34">
        <v>42</v>
      </c>
      <c r="H26" s="73">
        <f t="shared" si="2"/>
        <v>2100</v>
      </c>
      <c r="J26" s="66" t="str">
        <f t="shared" si="1"/>
        <v>CONSIDERAR</v>
      </c>
    </row>
    <row r="27" spans="2:23" ht="9.9" customHeight="1" x14ac:dyDescent="0.3">
      <c r="B27" s="129"/>
      <c r="C27" s="129"/>
      <c r="D27" s="129"/>
      <c r="E27" s="129"/>
      <c r="F27" s="129"/>
      <c r="G27" s="129"/>
      <c r="H27" s="129"/>
      <c r="J27" s="66"/>
    </row>
    <row r="28" spans="2:23" s="55" customFormat="1" ht="39.9" customHeight="1" x14ac:dyDescent="0.3">
      <c r="B28" s="130" t="s">
        <v>38</v>
      </c>
      <c r="C28" s="130"/>
      <c r="D28" s="126" t="s">
        <v>81</v>
      </c>
      <c r="E28" s="126"/>
      <c r="F28" s="126"/>
      <c r="G28" s="126"/>
      <c r="H28" s="126"/>
      <c r="J28" s="66"/>
    </row>
    <row r="29" spans="2:23" ht="9.9" customHeight="1" x14ac:dyDescent="0.3">
      <c r="B29" s="129"/>
      <c r="C29" s="129"/>
      <c r="D29" s="129"/>
      <c r="E29" s="129"/>
      <c r="F29" s="129"/>
      <c r="G29" s="129"/>
      <c r="H29" s="129"/>
      <c r="J29" s="66"/>
    </row>
    <row r="30" spans="2:23" s="55" customFormat="1" ht="39.9" customHeight="1" x14ac:dyDescent="0.3">
      <c r="B30" s="71" t="s">
        <v>0</v>
      </c>
      <c r="C30" s="71" t="s">
        <v>3</v>
      </c>
      <c r="D30" s="71" t="s">
        <v>4</v>
      </c>
      <c r="E30" s="71" t="s">
        <v>5</v>
      </c>
      <c r="F30" s="71" t="s">
        <v>6</v>
      </c>
      <c r="G30" s="71" t="s">
        <v>7</v>
      </c>
      <c r="H30" s="71" t="s">
        <v>8</v>
      </c>
      <c r="J30" s="66"/>
    </row>
    <row r="31" spans="2:23" ht="45" hidden="1" customHeight="1" x14ac:dyDescent="0.3">
      <c r="B31" s="74" t="s">
        <v>177</v>
      </c>
      <c r="C31" s="74" t="s">
        <v>178</v>
      </c>
      <c r="D31" s="75"/>
      <c r="E31" s="75" t="s">
        <v>77</v>
      </c>
      <c r="F31" s="76"/>
      <c r="G31" s="77"/>
      <c r="H31" s="73" t="e">
        <f t="shared" ref="H31" si="3">G31/F31*100</f>
        <v>#DIV/0!</v>
      </c>
      <c r="J31" s="66" t="e">
        <f t="shared" si="1"/>
        <v>#DIV/0!</v>
      </c>
    </row>
    <row r="32" spans="2:23" ht="9.9" customHeight="1" x14ac:dyDescent="0.3">
      <c r="J32" s="66"/>
    </row>
    <row r="33" spans="2:10" s="55" customFormat="1" ht="39.9" customHeight="1" x14ac:dyDescent="0.3">
      <c r="B33" s="125" t="s">
        <v>9</v>
      </c>
      <c r="C33" s="125"/>
      <c r="D33" s="126" t="s">
        <v>64</v>
      </c>
      <c r="E33" s="126"/>
      <c r="F33" s="126"/>
      <c r="G33" s="126"/>
      <c r="H33" s="126"/>
      <c r="J33" s="66"/>
    </row>
    <row r="34" spans="2:10" ht="9.9" customHeight="1" x14ac:dyDescent="0.3">
      <c r="B34" s="129"/>
      <c r="C34" s="129"/>
      <c r="D34" s="129"/>
      <c r="E34" s="129"/>
      <c r="F34" s="129"/>
      <c r="G34" s="129"/>
      <c r="H34" s="129"/>
      <c r="J34" s="66"/>
    </row>
    <row r="35" spans="2:10" s="55" customFormat="1" ht="39.9" customHeight="1" x14ac:dyDescent="0.3">
      <c r="B35" s="125" t="s">
        <v>39</v>
      </c>
      <c r="C35" s="125"/>
      <c r="D35" s="126" t="s">
        <v>82</v>
      </c>
      <c r="E35" s="126"/>
      <c r="F35" s="126"/>
      <c r="G35" s="126"/>
      <c r="H35" s="126"/>
      <c r="J35" s="66"/>
    </row>
    <row r="36" spans="2:10" ht="9.9" customHeight="1" x14ac:dyDescent="0.3">
      <c r="B36" s="129"/>
      <c r="C36" s="129"/>
      <c r="D36" s="129"/>
      <c r="E36" s="129"/>
      <c r="F36" s="129"/>
      <c r="G36" s="129"/>
      <c r="H36" s="129"/>
      <c r="J36" s="66"/>
    </row>
    <row r="37" spans="2:10" s="55" customFormat="1" ht="39.9" customHeight="1" x14ac:dyDescent="0.3">
      <c r="B37" s="56" t="s">
        <v>0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  <c r="H37" s="56" t="s">
        <v>8</v>
      </c>
      <c r="J37" s="66"/>
    </row>
    <row r="38" spans="2:10" ht="45" customHeight="1" x14ac:dyDescent="0.3">
      <c r="B38" s="63" t="s">
        <v>183</v>
      </c>
      <c r="C38" s="63" t="s">
        <v>195</v>
      </c>
      <c r="D38" s="44" t="s">
        <v>299</v>
      </c>
      <c r="E38" s="63" t="s">
        <v>193</v>
      </c>
      <c r="F38" s="77">
        <v>2</v>
      </c>
      <c r="G38" s="38">
        <v>2</v>
      </c>
      <c r="H38" s="73">
        <f t="shared" ref="H38:H46" si="4">G38/F38*100</f>
        <v>100</v>
      </c>
      <c r="J38" s="66" t="str">
        <f t="shared" si="1"/>
        <v>CONSIDERAR</v>
      </c>
    </row>
    <row r="39" spans="2:10" ht="39" customHeight="1" x14ac:dyDescent="0.3">
      <c r="B39" s="63" t="s">
        <v>184</v>
      </c>
      <c r="C39" s="63" t="s">
        <v>195</v>
      </c>
      <c r="D39" s="44" t="s">
        <v>194</v>
      </c>
      <c r="E39" s="63" t="s">
        <v>194</v>
      </c>
      <c r="F39" s="77">
        <v>1</v>
      </c>
      <c r="G39" s="38">
        <v>1</v>
      </c>
      <c r="H39" s="73">
        <f t="shared" si="4"/>
        <v>100</v>
      </c>
      <c r="J39" s="66" t="str">
        <f t="shared" si="1"/>
        <v>CONSIDERAR</v>
      </c>
    </row>
    <row r="40" spans="2:10" ht="37.5" customHeight="1" x14ac:dyDescent="0.3">
      <c r="B40" s="63" t="s">
        <v>185</v>
      </c>
      <c r="C40" s="63" t="s">
        <v>195</v>
      </c>
      <c r="D40" s="44" t="s">
        <v>76</v>
      </c>
      <c r="E40" s="63" t="s">
        <v>76</v>
      </c>
      <c r="F40" s="77">
        <v>1</v>
      </c>
      <c r="G40" s="38">
        <v>1</v>
      </c>
      <c r="H40" s="73">
        <f t="shared" si="4"/>
        <v>100</v>
      </c>
      <c r="J40" s="66" t="str">
        <f t="shared" si="1"/>
        <v>CONSIDERAR</v>
      </c>
    </row>
    <row r="41" spans="2:10" ht="57.75" customHeight="1" x14ac:dyDescent="0.3">
      <c r="B41" s="63" t="s">
        <v>186</v>
      </c>
      <c r="C41" s="63" t="s">
        <v>195</v>
      </c>
      <c r="D41" s="44" t="s">
        <v>76</v>
      </c>
      <c r="E41" s="63" t="s">
        <v>76</v>
      </c>
      <c r="F41" s="77">
        <v>1</v>
      </c>
      <c r="G41" s="38">
        <v>1</v>
      </c>
      <c r="H41" s="73">
        <f t="shared" si="4"/>
        <v>100</v>
      </c>
      <c r="J41" s="66" t="str">
        <f t="shared" si="1"/>
        <v>CONSIDERAR</v>
      </c>
    </row>
    <row r="42" spans="2:10" ht="53.25" customHeight="1" x14ac:dyDescent="0.3">
      <c r="B42" s="63" t="s">
        <v>187</v>
      </c>
      <c r="C42" s="63" t="s">
        <v>195</v>
      </c>
      <c r="D42" s="44" t="s">
        <v>76</v>
      </c>
      <c r="E42" s="63" t="s">
        <v>76</v>
      </c>
      <c r="F42" s="77">
        <v>1</v>
      </c>
      <c r="G42" s="38">
        <v>1</v>
      </c>
      <c r="H42" s="73">
        <f t="shared" si="4"/>
        <v>100</v>
      </c>
      <c r="J42" s="66" t="str">
        <f t="shared" si="1"/>
        <v>CONSIDERAR</v>
      </c>
    </row>
    <row r="43" spans="2:10" ht="20.399999999999999" x14ac:dyDescent="0.3">
      <c r="B43" s="63" t="s">
        <v>188</v>
      </c>
      <c r="C43" s="63" t="s">
        <v>195</v>
      </c>
      <c r="D43" s="44" t="s">
        <v>76</v>
      </c>
      <c r="E43" s="63" t="s">
        <v>76</v>
      </c>
      <c r="F43" s="77">
        <v>1</v>
      </c>
      <c r="G43" s="38">
        <v>1</v>
      </c>
      <c r="H43" s="73">
        <f t="shared" si="4"/>
        <v>100</v>
      </c>
      <c r="J43" s="66" t="str">
        <f t="shared" si="1"/>
        <v>CONSIDERAR</v>
      </c>
    </row>
    <row r="44" spans="2:10" ht="45" customHeight="1" x14ac:dyDescent="0.3">
      <c r="B44" s="63" t="s">
        <v>189</v>
      </c>
      <c r="C44" s="63" t="s">
        <v>195</v>
      </c>
      <c r="D44" s="44" t="s">
        <v>76</v>
      </c>
      <c r="E44" s="63" t="s">
        <v>76</v>
      </c>
      <c r="F44" s="77">
        <v>1</v>
      </c>
      <c r="G44" s="38">
        <v>1</v>
      </c>
      <c r="H44" s="73">
        <f t="shared" si="4"/>
        <v>100</v>
      </c>
      <c r="J44" s="66" t="str">
        <f t="shared" si="1"/>
        <v>CONSIDERAR</v>
      </c>
    </row>
    <row r="45" spans="2:10" ht="42" customHeight="1" x14ac:dyDescent="0.3">
      <c r="B45" s="63" t="s">
        <v>190</v>
      </c>
      <c r="C45" s="63" t="s">
        <v>195</v>
      </c>
      <c r="D45" s="44" t="s">
        <v>76</v>
      </c>
      <c r="E45" s="63" t="s">
        <v>76</v>
      </c>
      <c r="F45" s="77">
        <v>1</v>
      </c>
      <c r="G45" s="38">
        <v>1</v>
      </c>
      <c r="H45" s="73">
        <f t="shared" si="4"/>
        <v>100</v>
      </c>
      <c r="J45" s="66" t="str">
        <f t="shared" si="1"/>
        <v>CONSIDERAR</v>
      </c>
    </row>
    <row r="46" spans="2:10" ht="31.5" hidden="1" customHeight="1" x14ac:dyDescent="0.3">
      <c r="B46" s="63" t="s">
        <v>191</v>
      </c>
      <c r="C46" s="63" t="s">
        <v>196</v>
      </c>
      <c r="D46" s="79"/>
      <c r="E46" s="63" t="s">
        <v>78</v>
      </c>
      <c r="F46" s="77"/>
      <c r="G46" s="76"/>
      <c r="H46" s="73" t="e">
        <f t="shared" si="4"/>
        <v>#DIV/0!</v>
      </c>
      <c r="J46" s="66" t="e">
        <f t="shared" si="1"/>
        <v>#DIV/0!</v>
      </c>
    </row>
    <row r="47" spans="2:10" ht="36.75" hidden="1" customHeight="1" x14ac:dyDescent="0.3">
      <c r="B47" s="63" t="s">
        <v>192</v>
      </c>
      <c r="C47" s="63" t="s">
        <v>197</v>
      </c>
      <c r="D47" s="79"/>
      <c r="E47" s="63" t="s">
        <v>78</v>
      </c>
      <c r="F47" s="77"/>
      <c r="G47" s="76"/>
      <c r="H47" s="73" t="e">
        <f>G46/F46*100</f>
        <v>#DIV/0!</v>
      </c>
      <c r="J47" s="66" t="e">
        <f t="shared" si="1"/>
        <v>#DIV/0!</v>
      </c>
    </row>
    <row r="48" spans="2:10" ht="9.9" customHeight="1" x14ac:dyDescent="0.3">
      <c r="B48" s="131"/>
      <c r="C48" s="131"/>
      <c r="D48" s="131"/>
      <c r="E48" s="131"/>
      <c r="F48" s="131"/>
      <c r="G48" s="131"/>
      <c r="H48" s="131"/>
      <c r="J48" s="66"/>
    </row>
    <row r="49" spans="2:10" s="70" customFormat="1" ht="39.9" customHeight="1" x14ac:dyDescent="0.3">
      <c r="B49" s="130" t="s">
        <v>40</v>
      </c>
      <c r="C49" s="130"/>
      <c r="D49" s="126" t="s">
        <v>83</v>
      </c>
      <c r="E49" s="126"/>
      <c r="F49" s="126"/>
      <c r="G49" s="126"/>
      <c r="H49" s="126"/>
      <c r="J49" s="66"/>
    </row>
    <row r="50" spans="2:10" ht="9.9" customHeight="1" x14ac:dyDescent="0.3">
      <c r="B50" s="129"/>
      <c r="C50" s="129"/>
      <c r="D50" s="129"/>
      <c r="E50" s="129"/>
      <c r="F50" s="129"/>
      <c r="G50" s="129"/>
      <c r="H50" s="129"/>
      <c r="J50" s="66"/>
    </row>
    <row r="51" spans="2:10" s="70" customFormat="1" ht="39.9" customHeight="1" x14ac:dyDescent="0.3">
      <c r="B51" s="71" t="s">
        <v>0</v>
      </c>
      <c r="C51" s="71" t="s">
        <v>3</v>
      </c>
      <c r="D51" s="71" t="s">
        <v>4</v>
      </c>
      <c r="E51" s="71" t="s">
        <v>5</v>
      </c>
      <c r="F51" s="71" t="s">
        <v>6</v>
      </c>
      <c r="G51" s="71" t="s">
        <v>7</v>
      </c>
      <c r="H51" s="71" t="s">
        <v>8</v>
      </c>
      <c r="J51" s="66"/>
    </row>
    <row r="52" spans="2:10" ht="60" customHeight="1" x14ac:dyDescent="0.3">
      <c r="B52" s="63" t="s">
        <v>198</v>
      </c>
      <c r="C52" s="63" t="s">
        <v>200</v>
      </c>
      <c r="D52" s="37" t="s">
        <v>300</v>
      </c>
      <c r="E52" s="63" t="s">
        <v>199</v>
      </c>
      <c r="F52" s="77">
        <v>300</v>
      </c>
      <c r="G52" s="38">
        <v>1293</v>
      </c>
      <c r="H52" s="73">
        <f t="shared" ref="H52" si="5">G52/F52*100</f>
        <v>430.99999999999994</v>
      </c>
      <c r="J52" s="66" t="str">
        <f t="shared" si="1"/>
        <v>CONSIDERAR</v>
      </c>
    </row>
    <row r="53" spans="2:10" ht="9.9" customHeight="1" x14ac:dyDescent="0.3">
      <c r="B53" s="80"/>
      <c r="C53" s="81"/>
      <c r="D53" s="66"/>
      <c r="E53" s="82"/>
      <c r="F53" s="81"/>
      <c r="G53" s="66"/>
      <c r="H53" s="66"/>
      <c r="J53" s="66"/>
    </row>
    <row r="54" spans="2:10" s="70" customFormat="1" ht="39.9" customHeight="1" x14ac:dyDescent="0.3">
      <c r="B54" s="130" t="s">
        <v>65</v>
      </c>
      <c r="C54" s="130"/>
      <c r="D54" s="128" t="s">
        <v>84</v>
      </c>
      <c r="E54" s="128"/>
      <c r="F54" s="128"/>
      <c r="G54" s="128"/>
      <c r="H54" s="128"/>
      <c r="J54" s="66"/>
    </row>
    <row r="55" spans="2:10" ht="9.9" customHeight="1" x14ac:dyDescent="0.3">
      <c r="B55" s="129"/>
      <c r="C55" s="129"/>
      <c r="D55" s="129"/>
      <c r="E55" s="129"/>
      <c r="F55" s="129"/>
      <c r="G55" s="129"/>
      <c r="H55" s="129"/>
      <c r="J55" s="66"/>
    </row>
    <row r="56" spans="2:10" s="70" customFormat="1" ht="48" customHeight="1" x14ac:dyDescent="0.3">
      <c r="B56" s="71" t="s">
        <v>0</v>
      </c>
      <c r="C56" s="71" t="s">
        <v>3</v>
      </c>
      <c r="D56" s="71" t="s">
        <v>4</v>
      </c>
      <c r="E56" s="71" t="s">
        <v>5</v>
      </c>
      <c r="F56" s="71" t="s">
        <v>6</v>
      </c>
      <c r="G56" s="71" t="s">
        <v>7</v>
      </c>
      <c r="H56" s="71" t="s">
        <v>8</v>
      </c>
      <c r="J56" s="66"/>
    </row>
    <row r="57" spans="2:10" ht="45" customHeight="1" x14ac:dyDescent="0.3">
      <c r="B57" s="75" t="s">
        <v>201</v>
      </c>
      <c r="C57" s="63" t="s">
        <v>226</v>
      </c>
      <c r="D57" s="37" t="s">
        <v>308</v>
      </c>
      <c r="E57" s="63" t="s">
        <v>202</v>
      </c>
      <c r="F57" s="76">
        <v>2</v>
      </c>
      <c r="G57" s="38">
        <v>9</v>
      </c>
      <c r="H57" s="73">
        <f t="shared" ref="H57" si="6">G57/F57*100</f>
        <v>450</v>
      </c>
      <c r="J57" s="66" t="str">
        <f t="shared" si="1"/>
        <v>CONSIDERAR</v>
      </c>
    </row>
    <row r="58" spans="2:10" ht="9.9" customHeight="1" x14ac:dyDescent="0.3">
      <c r="B58" s="80"/>
      <c r="C58" s="81"/>
      <c r="D58" s="66"/>
      <c r="E58" s="82"/>
      <c r="F58" s="81"/>
      <c r="G58" s="66"/>
      <c r="H58" s="66"/>
      <c r="J58" s="66"/>
    </row>
    <row r="59" spans="2:10" s="55" customFormat="1" ht="39.9" customHeight="1" x14ac:dyDescent="0.3">
      <c r="B59" s="130" t="s">
        <v>66</v>
      </c>
      <c r="C59" s="130"/>
      <c r="D59" s="126" t="s">
        <v>85</v>
      </c>
      <c r="E59" s="126"/>
      <c r="F59" s="126"/>
      <c r="G59" s="126"/>
      <c r="H59" s="126"/>
      <c r="J59" s="66"/>
    </row>
    <row r="60" spans="2:10" ht="9.9" customHeight="1" x14ac:dyDescent="0.3">
      <c r="B60" s="129"/>
      <c r="C60" s="129"/>
      <c r="D60" s="129"/>
      <c r="E60" s="129"/>
      <c r="F60" s="129"/>
      <c r="G60" s="129"/>
      <c r="H60" s="129"/>
      <c r="J60" s="66"/>
    </row>
    <row r="61" spans="2:10" s="55" customFormat="1" ht="39.9" customHeight="1" x14ac:dyDescent="0.3">
      <c r="B61" s="71" t="s">
        <v>0</v>
      </c>
      <c r="C61" s="71" t="s">
        <v>3</v>
      </c>
      <c r="D61" s="71" t="s">
        <v>4</v>
      </c>
      <c r="E61" s="71" t="s">
        <v>5</v>
      </c>
      <c r="F61" s="71" t="s">
        <v>6</v>
      </c>
      <c r="G61" s="71" t="s">
        <v>7</v>
      </c>
      <c r="H61" s="71" t="s">
        <v>8</v>
      </c>
      <c r="J61" s="66"/>
    </row>
    <row r="62" spans="2:10" ht="20.399999999999999" hidden="1" x14ac:dyDescent="0.3">
      <c r="B62" s="63" t="s">
        <v>203</v>
      </c>
      <c r="C62" s="63" t="s">
        <v>227</v>
      </c>
      <c r="D62" s="63"/>
      <c r="E62" s="63" t="s">
        <v>204</v>
      </c>
      <c r="F62" s="83"/>
      <c r="G62" s="76"/>
      <c r="H62" s="73" t="e">
        <f t="shared" ref="H62" si="7">G62/F62*100</f>
        <v>#DIV/0!</v>
      </c>
      <c r="J62" s="66" t="e">
        <f t="shared" si="1"/>
        <v>#DIV/0!</v>
      </c>
    </row>
    <row r="63" spans="2:10" ht="9.9" customHeight="1" x14ac:dyDescent="0.3">
      <c r="B63" s="129"/>
      <c r="C63" s="129"/>
      <c r="D63" s="129"/>
      <c r="E63" s="129"/>
      <c r="F63" s="129"/>
      <c r="G63" s="129"/>
      <c r="H63" s="129"/>
      <c r="J63" s="66"/>
    </row>
    <row r="64" spans="2:10" s="55" customFormat="1" ht="39.9" customHeight="1" x14ac:dyDescent="0.3">
      <c r="B64" s="130" t="s">
        <v>10</v>
      </c>
      <c r="C64" s="130"/>
      <c r="D64" s="126" t="s">
        <v>67</v>
      </c>
      <c r="E64" s="126"/>
      <c r="F64" s="126"/>
      <c r="G64" s="126"/>
      <c r="H64" s="126"/>
      <c r="J64" s="66"/>
    </row>
    <row r="65" spans="2:10" ht="9.9" customHeight="1" x14ac:dyDescent="0.3">
      <c r="B65" s="129"/>
      <c r="C65" s="129"/>
      <c r="D65" s="129"/>
      <c r="E65" s="129"/>
      <c r="F65" s="129"/>
      <c r="G65" s="129"/>
      <c r="H65" s="129"/>
      <c r="J65" s="66"/>
    </row>
    <row r="66" spans="2:10" s="55" customFormat="1" ht="39.9" customHeight="1" x14ac:dyDescent="0.3">
      <c r="B66" s="125" t="s">
        <v>41</v>
      </c>
      <c r="C66" s="125"/>
      <c r="D66" s="126" t="s">
        <v>86</v>
      </c>
      <c r="E66" s="126"/>
      <c r="F66" s="126"/>
      <c r="G66" s="126"/>
      <c r="H66" s="126"/>
      <c r="J66" s="66"/>
    </row>
    <row r="67" spans="2:10" ht="9.9" customHeight="1" x14ac:dyDescent="0.3">
      <c r="B67" s="129"/>
      <c r="C67" s="129"/>
      <c r="D67" s="129"/>
      <c r="E67" s="129"/>
      <c r="F67" s="129"/>
      <c r="G67" s="129"/>
      <c r="H67" s="129"/>
      <c r="J67" s="66"/>
    </row>
    <row r="68" spans="2:10" s="55" customFormat="1" ht="39.9" customHeight="1" x14ac:dyDescent="0.3">
      <c r="B68" s="56" t="s">
        <v>0</v>
      </c>
      <c r="C68" s="56" t="s">
        <v>3</v>
      </c>
      <c r="D68" s="56" t="s">
        <v>4</v>
      </c>
      <c r="E68" s="56" t="s">
        <v>5</v>
      </c>
      <c r="F68" s="56" t="s">
        <v>6</v>
      </c>
      <c r="G68" s="56" t="s">
        <v>7</v>
      </c>
      <c r="H68" s="56" t="s">
        <v>8</v>
      </c>
      <c r="J68" s="66"/>
    </row>
    <row r="69" spans="2:10" ht="61.2" x14ac:dyDescent="0.3">
      <c r="B69" s="63" t="s">
        <v>205</v>
      </c>
      <c r="C69" s="63" t="s">
        <v>274</v>
      </c>
      <c r="D69" s="37" t="s">
        <v>309</v>
      </c>
      <c r="E69" s="63" t="s">
        <v>210</v>
      </c>
      <c r="F69" s="77">
        <v>60</v>
      </c>
      <c r="G69" s="38">
        <f>(50+180+2+204)</f>
        <v>436</v>
      </c>
      <c r="H69" s="73">
        <f t="shared" ref="H69:H73" si="8">G69/F69*100</f>
        <v>726.66666666666663</v>
      </c>
      <c r="J69" s="66" t="str">
        <f t="shared" si="1"/>
        <v>CONSIDERAR</v>
      </c>
    </row>
    <row r="70" spans="2:10" ht="42.9" customHeight="1" x14ac:dyDescent="0.3">
      <c r="B70" s="63" t="s">
        <v>206</v>
      </c>
      <c r="C70" s="63" t="s">
        <v>275</v>
      </c>
      <c r="D70" s="37" t="s">
        <v>300</v>
      </c>
      <c r="E70" s="63" t="s">
        <v>210</v>
      </c>
      <c r="F70" s="77">
        <v>900</v>
      </c>
      <c r="G70" s="38">
        <v>984</v>
      </c>
      <c r="H70" s="73">
        <f t="shared" si="8"/>
        <v>109.33333333333333</v>
      </c>
      <c r="J70" s="66" t="str">
        <f t="shared" si="1"/>
        <v>CONSIDERAR</v>
      </c>
    </row>
    <row r="71" spans="2:10" ht="42.9" customHeight="1" x14ac:dyDescent="0.3">
      <c r="B71" s="63" t="s">
        <v>207</v>
      </c>
      <c r="C71" s="63" t="s">
        <v>275</v>
      </c>
      <c r="D71" s="37" t="s">
        <v>300</v>
      </c>
      <c r="E71" s="63" t="s">
        <v>210</v>
      </c>
      <c r="F71" s="77">
        <v>120</v>
      </c>
      <c r="G71" s="38">
        <v>608</v>
      </c>
      <c r="H71" s="73">
        <f t="shared" si="8"/>
        <v>506.66666666666663</v>
      </c>
      <c r="J71" s="66" t="str">
        <f t="shared" si="1"/>
        <v>CONSIDERAR</v>
      </c>
    </row>
    <row r="72" spans="2:10" ht="42.9" customHeight="1" x14ac:dyDescent="0.3">
      <c r="B72" s="63" t="s">
        <v>208</v>
      </c>
      <c r="C72" s="63" t="s">
        <v>275</v>
      </c>
      <c r="D72" s="37" t="s">
        <v>300</v>
      </c>
      <c r="E72" s="63" t="s">
        <v>211</v>
      </c>
      <c r="F72" s="77">
        <v>1</v>
      </c>
      <c r="G72" s="38">
        <v>1</v>
      </c>
      <c r="H72" s="73">
        <f t="shared" si="8"/>
        <v>100</v>
      </c>
      <c r="J72" s="66" t="str">
        <f t="shared" si="1"/>
        <v>CONSIDERAR</v>
      </c>
    </row>
    <row r="73" spans="2:10" ht="42.9" customHeight="1" x14ac:dyDescent="0.3">
      <c r="B73" s="63" t="s">
        <v>209</v>
      </c>
      <c r="C73" s="63" t="s">
        <v>275</v>
      </c>
      <c r="D73" s="37" t="s">
        <v>300</v>
      </c>
      <c r="E73" s="63" t="s">
        <v>211</v>
      </c>
      <c r="F73" s="77">
        <v>1</v>
      </c>
      <c r="G73" s="38">
        <v>1</v>
      </c>
      <c r="H73" s="73">
        <f t="shared" si="8"/>
        <v>100</v>
      </c>
      <c r="J73" s="66" t="str">
        <f t="shared" ref="J73:J128" si="9">IF(H73&gt;=75,"CONSIDERAR","NO")</f>
        <v>CONSIDERAR</v>
      </c>
    </row>
    <row r="74" spans="2:10" ht="9.9" customHeight="1" x14ac:dyDescent="0.3">
      <c r="B74" s="129"/>
      <c r="C74" s="129"/>
      <c r="D74" s="129"/>
      <c r="E74" s="129"/>
      <c r="F74" s="129"/>
      <c r="G74" s="129"/>
      <c r="H74" s="129"/>
      <c r="J74" s="66"/>
    </row>
    <row r="75" spans="2:10" s="55" customFormat="1" ht="39.9" customHeight="1" x14ac:dyDescent="0.3">
      <c r="B75" s="130" t="s">
        <v>73</v>
      </c>
      <c r="C75" s="130"/>
      <c r="D75" s="126" t="s">
        <v>87</v>
      </c>
      <c r="E75" s="126"/>
      <c r="F75" s="126"/>
      <c r="G75" s="126"/>
      <c r="H75" s="126"/>
      <c r="J75" s="66"/>
    </row>
    <row r="76" spans="2:10" ht="9.9" customHeight="1" x14ac:dyDescent="0.3">
      <c r="B76" s="129"/>
      <c r="C76" s="129"/>
      <c r="D76" s="129"/>
      <c r="E76" s="129"/>
      <c r="F76" s="129"/>
      <c r="G76" s="129"/>
      <c r="H76" s="129"/>
      <c r="J76" s="66"/>
    </row>
    <row r="77" spans="2:10" s="55" customFormat="1" ht="39.9" customHeight="1" x14ac:dyDescent="0.3">
      <c r="B77" s="71" t="s">
        <v>0</v>
      </c>
      <c r="C77" s="71" t="s">
        <v>3</v>
      </c>
      <c r="D77" s="71" t="s">
        <v>4</v>
      </c>
      <c r="E77" s="71" t="s">
        <v>5</v>
      </c>
      <c r="F77" s="71" t="s">
        <v>6</v>
      </c>
      <c r="G77" s="71" t="s">
        <v>7</v>
      </c>
      <c r="H77" s="71" t="s">
        <v>8</v>
      </c>
      <c r="J77" s="66"/>
    </row>
    <row r="78" spans="2:10" ht="20.399999999999999" x14ac:dyDescent="0.3">
      <c r="B78" s="63" t="s">
        <v>294</v>
      </c>
      <c r="C78" s="63" t="s">
        <v>221</v>
      </c>
      <c r="D78" s="37" t="s">
        <v>300</v>
      </c>
      <c r="E78" s="63" t="s">
        <v>217</v>
      </c>
      <c r="F78" s="77">
        <v>20</v>
      </c>
      <c r="G78" s="38">
        <v>40</v>
      </c>
      <c r="H78" s="73">
        <f t="shared" ref="H78:H83" si="10">G78/F78*100</f>
        <v>200</v>
      </c>
      <c r="J78" s="66" t="str">
        <f t="shared" si="9"/>
        <v>CONSIDERAR</v>
      </c>
    </row>
    <row r="79" spans="2:10" ht="51.75" customHeight="1" x14ac:dyDescent="0.3">
      <c r="B79" s="63" t="s">
        <v>213</v>
      </c>
      <c r="C79" s="63" t="s">
        <v>222</v>
      </c>
      <c r="D79" s="37" t="s">
        <v>306</v>
      </c>
      <c r="E79" s="63" t="s">
        <v>218</v>
      </c>
      <c r="F79" s="77">
        <v>1</v>
      </c>
      <c r="G79" s="38">
        <v>1</v>
      </c>
      <c r="H79" s="73">
        <f t="shared" si="10"/>
        <v>100</v>
      </c>
      <c r="J79" s="66" t="str">
        <f t="shared" si="9"/>
        <v>CONSIDERAR</v>
      </c>
    </row>
    <row r="80" spans="2:10" ht="39.75" customHeight="1" x14ac:dyDescent="0.3">
      <c r="B80" s="63" t="s">
        <v>214</v>
      </c>
      <c r="C80" s="63" t="s">
        <v>223</v>
      </c>
      <c r="D80" s="37" t="s">
        <v>302</v>
      </c>
      <c r="E80" s="63" t="s">
        <v>217</v>
      </c>
      <c r="F80" s="77">
        <v>28</v>
      </c>
      <c r="G80" s="38">
        <v>37</v>
      </c>
      <c r="H80" s="73">
        <f t="shared" si="10"/>
        <v>132.14285714285714</v>
      </c>
      <c r="J80" s="66" t="str">
        <f t="shared" si="9"/>
        <v>CONSIDERAR</v>
      </c>
    </row>
    <row r="81" spans="2:10" ht="63" customHeight="1" x14ac:dyDescent="0.3">
      <c r="B81" s="63" t="s">
        <v>290</v>
      </c>
      <c r="C81" s="63" t="s">
        <v>291</v>
      </c>
      <c r="D81" s="37" t="s">
        <v>310</v>
      </c>
      <c r="E81" s="63" t="s">
        <v>211</v>
      </c>
      <c r="F81" s="77">
        <v>1</v>
      </c>
      <c r="G81" s="38">
        <v>1</v>
      </c>
      <c r="H81" s="73"/>
      <c r="J81" s="66"/>
    </row>
    <row r="82" spans="2:10" ht="75" hidden="1" customHeight="1" x14ac:dyDescent="0.3">
      <c r="B82" s="63" t="s">
        <v>215</v>
      </c>
      <c r="C82" s="63" t="s">
        <v>224</v>
      </c>
      <c r="D82" s="37"/>
      <c r="E82" s="63" t="s">
        <v>219</v>
      </c>
      <c r="F82" s="77"/>
      <c r="G82" s="27"/>
      <c r="H82" s="73" t="e">
        <f t="shared" si="10"/>
        <v>#DIV/0!</v>
      </c>
      <c r="J82" s="66" t="e">
        <f t="shared" si="9"/>
        <v>#DIV/0!</v>
      </c>
    </row>
    <row r="83" spans="2:10" ht="53.25" customHeight="1" x14ac:dyDescent="0.3">
      <c r="B83" s="63" t="s">
        <v>216</v>
      </c>
      <c r="C83" s="63" t="s">
        <v>225</v>
      </c>
      <c r="D83" s="37" t="s">
        <v>306</v>
      </c>
      <c r="E83" s="63" t="s">
        <v>220</v>
      </c>
      <c r="F83" s="74">
        <v>1</v>
      </c>
      <c r="G83" s="52">
        <v>1</v>
      </c>
      <c r="H83" s="73">
        <f t="shared" si="10"/>
        <v>100</v>
      </c>
      <c r="J83" s="66" t="str">
        <f t="shared" si="9"/>
        <v>CONSIDERAR</v>
      </c>
    </row>
    <row r="84" spans="2:10" ht="9.9" customHeight="1" x14ac:dyDescent="0.3">
      <c r="J84" s="66"/>
    </row>
    <row r="85" spans="2:10" ht="25.5" customHeight="1" x14ac:dyDescent="0.3">
      <c r="B85" s="130" t="s">
        <v>228</v>
      </c>
      <c r="C85" s="130"/>
      <c r="D85" s="126" t="s">
        <v>229</v>
      </c>
      <c r="E85" s="126"/>
      <c r="F85" s="126"/>
      <c r="G85" s="126"/>
      <c r="H85" s="126"/>
      <c r="J85" s="66"/>
    </row>
    <row r="86" spans="2:10" ht="9.9" customHeight="1" x14ac:dyDescent="0.3">
      <c r="B86" s="129"/>
      <c r="C86" s="129"/>
      <c r="D86" s="129"/>
      <c r="E86" s="129"/>
      <c r="F86" s="129"/>
      <c r="G86" s="129"/>
      <c r="H86" s="129"/>
      <c r="J86" s="66"/>
    </row>
    <row r="87" spans="2:10" ht="53.25" customHeight="1" x14ac:dyDescent="0.3">
      <c r="B87" s="71" t="s">
        <v>0</v>
      </c>
      <c r="C87" s="71" t="s">
        <v>3</v>
      </c>
      <c r="D87" s="71" t="s">
        <v>4</v>
      </c>
      <c r="E87" s="71" t="s">
        <v>5</v>
      </c>
      <c r="F87" s="71" t="s">
        <v>6</v>
      </c>
      <c r="G87" s="71" t="s">
        <v>7</v>
      </c>
      <c r="H87" s="71" t="s">
        <v>8</v>
      </c>
      <c r="J87" s="66"/>
    </row>
    <row r="88" spans="2:10" ht="99.75" customHeight="1" x14ac:dyDescent="0.3">
      <c r="B88" s="63" t="s">
        <v>230</v>
      </c>
      <c r="C88" s="63" t="s">
        <v>231</v>
      </c>
      <c r="D88" s="37" t="s">
        <v>302</v>
      </c>
      <c r="E88" s="63" t="s">
        <v>217</v>
      </c>
      <c r="F88" s="77">
        <v>3</v>
      </c>
      <c r="G88" s="38">
        <v>43</v>
      </c>
      <c r="H88" s="73">
        <f t="shared" ref="H88" si="11">G88/F88*100</f>
        <v>1433.3333333333335</v>
      </c>
      <c r="J88" s="66" t="str">
        <f t="shared" si="9"/>
        <v>CONSIDERAR</v>
      </c>
    </row>
    <row r="89" spans="2:10" ht="9.9" customHeight="1" x14ac:dyDescent="0.3">
      <c r="J89" s="66"/>
    </row>
    <row r="90" spans="2:10" ht="9.9" customHeight="1" x14ac:dyDescent="0.3">
      <c r="J90" s="66"/>
    </row>
    <row r="91" spans="2:10" s="55" customFormat="1" ht="39.9" customHeight="1" x14ac:dyDescent="0.3">
      <c r="B91" s="125" t="s">
        <v>11</v>
      </c>
      <c r="C91" s="125"/>
      <c r="D91" s="126" t="s">
        <v>68</v>
      </c>
      <c r="E91" s="126"/>
      <c r="F91" s="126"/>
      <c r="G91" s="126"/>
      <c r="H91" s="126"/>
      <c r="J91" s="66"/>
    </row>
    <row r="92" spans="2:10" ht="9.9" customHeight="1" x14ac:dyDescent="0.3">
      <c r="B92" s="129"/>
      <c r="C92" s="129"/>
      <c r="D92" s="129"/>
      <c r="E92" s="129"/>
      <c r="F92" s="129"/>
      <c r="G92" s="129"/>
      <c r="H92" s="129"/>
      <c r="J92" s="66"/>
    </row>
    <row r="93" spans="2:10" s="55" customFormat="1" ht="39.9" customHeight="1" x14ac:dyDescent="0.3">
      <c r="B93" s="125" t="s">
        <v>74</v>
      </c>
      <c r="C93" s="125"/>
      <c r="D93" s="128" t="s">
        <v>88</v>
      </c>
      <c r="E93" s="128"/>
      <c r="F93" s="128"/>
      <c r="G93" s="128"/>
      <c r="H93" s="128"/>
      <c r="J93" s="66"/>
    </row>
    <row r="94" spans="2:10" ht="9.9" customHeight="1" x14ac:dyDescent="0.3">
      <c r="B94" s="129"/>
      <c r="C94" s="129"/>
      <c r="D94" s="129"/>
      <c r="E94" s="129"/>
      <c r="F94" s="129"/>
      <c r="G94" s="129"/>
      <c r="H94" s="129"/>
      <c r="J94" s="66"/>
    </row>
    <row r="95" spans="2:10" s="55" customFormat="1" ht="39.9" customHeight="1" x14ac:dyDescent="0.3">
      <c r="B95" s="56" t="s">
        <v>0</v>
      </c>
      <c r="C95" s="56" t="s">
        <v>3</v>
      </c>
      <c r="D95" s="56" t="s">
        <v>4</v>
      </c>
      <c r="E95" s="56" t="s">
        <v>5</v>
      </c>
      <c r="F95" s="56" t="s">
        <v>6</v>
      </c>
      <c r="G95" s="56" t="s">
        <v>7</v>
      </c>
      <c r="H95" s="56" t="s">
        <v>8</v>
      </c>
      <c r="J95" s="66"/>
    </row>
    <row r="96" spans="2:10" ht="37.5" customHeight="1" x14ac:dyDescent="0.3">
      <c r="B96" s="63" t="s">
        <v>232</v>
      </c>
      <c r="C96" s="63" t="s">
        <v>238</v>
      </c>
      <c r="D96" s="37" t="s">
        <v>298</v>
      </c>
      <c r="E96" s="63" t="s">
        <v>236</v>
      </c>
      <c r="F96" s="77">
        <v>2</v>
      </c>
      <c r="G96" s="52">
        <v>3</v>
      </c>
      <c r="H96" s="73">
        <f t="shared" ref="H96:H99" si="12">G96/F96*100</f>
        <v>150</v>
      </c>
      <c r="J96" s="66" t="str">
        <f t="shared" si="9"/>
        <v>CONSIDERAR</v>
      </c>
    </row>
    <row r="97" spans="2:10" ht="78" customHeight="1" x14ac:dyDescent="0.3">
      <c r="B97" s="63" t="s">
        <v>233</v>
      </c>
      <c r="C97" s="63" t="s">
        <v>239</v>
      </c>
      <c r="D97" s="37" t="s">
        <v>301</v>
      </c>
      <c r="E97" s="63" t="s">
        <v>237</v>
      </c>
      <c r="F97" s="77">
        <v>1</v>
      </c>
      <c r="G97" s="52">
        <v>1</v>
      </c>
      <c r="H97" s="73">
        <f t="shared" si="12"/>
        <v>100</v>
      </c>
      <c r="J97" s="66" t="str">
        <f t="shared" si="9"/>
        <v>CONSIDERAR</v>
      </c>
    </row>
    <row r="98" spans="2:10" ht="51" customHeight="1" x14ac:dyDescent="0.3">
      <c r="B98" s="63" t="s">
        <v>234</v>
      </c>
      <c r="C98" s="63" t="s">
        <v>240</v>
      </c>
      <c r="D98" s="37" t="s">
        <v>298</v>
      </c>
      <c r="E98" s="63" t="s">
        <v>236</v>
      </c>
      <c r="F98" s="77">
        <v>1</v>
      </c>
      <c r="G98" s="52">
        <v>2</v>
      </c>
      <c r="H98" s="73">
        <f t="shared" si="12"/>
        <v>200</v>
      </c>
      <c r="J98" s="66" t="str">
        <f t="shared" si="9"/>
        <v>CONSIDERAR</v>
      </c>
    </row>
    <row r="99" spans="2:10" ht="96" customHeight="1" x14ac:dyDescent="0.3">
      <c r="B99" s="63" t="s">
        <v>235</v>
      </c>
      <c r="C99" s="63" t="s">
        <v>241</v>
      </c>
      <c r="D99" s="37" t="s">
        <v>298</v>
      </c>
      <c r="E99" s="63" t="s">
        <v>163</v>
      </c>
      <c r="F99" s="77">
        <v>1</v>
      </c>
      <c r="G99" s="52">
        <v>4</v>
      </c>
      <c r="H99" s="73">
        <f t="shared" si="12"/>
        <v>400</v>
      </c>
      <c r="J99" s="66" t="str">
        <f t="shared" si="9"/>
        <v>CONSIDERAR</v>
      </c>
    </row>
    <row r="100" spans="2:10" ht="9.9" customHeight="1" x14ac:dyDescent="0.3">
      <c r="J100" s="66"/>
    </row>
    <row r="101" spans="2:10" s="70" customFormat="1" ht="39.9" customHeight="1" x14ac:dyDescent="0.3">
      <c r="B101" s="125" t="s">
        <v>43</v>
      </c>
      <c r="C101" s="125"/>
      <c r="D101" s="128" t="s">
        <v>89</v>
      </c>
      <c r="E101" s="128"/>
      <c r="F101" s="128"/>
      <c r="G101" s="128"/>
      <c r="H101" s="128"/>
      <c r="J101" s="66"/>
    </row>
    <row r="102" spans="2:10" ht="9.9" customHeight="1" x14ac:dyDescent="0.3">
      <c r="B102" s="129"/>
      <c r="C102" s="129"/>
      <c r="D102" s="129"/>
      <c r="E102" s="129"/>
      <c r="F102" s="129"/>
      <c r="G102" s="129"/>
      <c r="H102" s="129"/>
      <c r="J102" s="66"/>
    </row>
    <row r="103" spans="2:10" s="70" customFormat="1" ht="39.9" customHeight="1" x14ac:dyDescent="0.3">
      <c r="B103" s="56" t="s">
        <v>0</v>
      </c>
      <c r="C103" s="56" t="s">
        <v>3</v>
      </c>
      <c r="D103" s="56" t="s">
        <v>4</v>
      </c>
      <c r="E103" s="56" t="s">
        <v>5</v>
      </c>
      <c r="F103" s="56" t="s">
        <v>6</v>
      </c>
      <c r="G103" s="56" t="s">
        <v>7</v>
      </c>
      <c r="H103" s="56" t="s">
        <v>8</v>
      </c>
      <c r="J103" s="66"/>
    </row>
    <row r="104" spans="2:10" ht="50.1" customHeight="1" x14ac:dyDescent="0.3">
      <c r="B104" s="63" t="s">
        <v>242</v>
      </c>
      <c r="C104" s="63" t="s">
        <v>244</v>
      </c>
      <c r="D104" s="37" t="s">
        <v>298</v>
      </c>
      <c r="E104" s="63" t="s">
        <v>243</v>
      </c>
      <c r="F104" s="77">
        <v>1</v>
      </c>
      <c r="G104" s="38">
        <v>4</v>
      </c>
      <c r="H104" s="73">
        <f t="shared" ref="H104" si="13">G104/F104*100</f>
        <v>400</v>
      </c>
      <c r="J104" s="66" t="str">
        <f t="shared" si="9"/>
        <v>CONSIDERAR</v>
      </c>
    </row>
    <row r="105" spans="2:10" ht="9.9" customHeight="1" x14ac:dyDescent="0.3">
      <c r="B105" s="129"/>
      <c r="C105" s="129"/>
      <c r="D105" s="129"/>
      <c r="E105" s="129"/>
      <c r="F105" s="129"/>
      <c r="G105" s="129"/>
      <c r="H105" s="129"/>
      <c r="J105" s="66"/>
    </row>
    <row r="106" spans="2:10" s="70" customFormat="1" ht="39.9" customHeight="1" x14ac:dyDescent="0.3">
      <c r="B106" s="125" t="s">
        <v>42</v>
      </c>
      <c r="C106" s="125"/>
      <c r="D106" s="128" t="s">
        <v>90</v>
      </c>
      <c r="E106" s="128"/>
      <c r="F106" s="128"/>
      <c r="G106" s="128"/>
      <c r="H106" s="128"/>
      <c r="J106" s="66"/>
    </row>
    <row r="107" spans="2:10" ht="9.9" customHeight="1" x14ac:dyDescent="0.3">
      <c r="B107" s="129"/>
      <c r="C107" s="129"/>
      <c r="D107" s="129"/>
      <c r="E107" s="129"/>
      <c r="F107" s="129"/>
      <c r="G107" s="129"/>
      <c r="H107" s="129"/>
      <c r="J107" s="66"/>
    </row>
    <row r="108" spans="2:10" s="55" customFormat="1" ht="39.9" customHeight="1" x14ac:dyDescent="0.3">
      <c r="B108" s="56" t="s">
        <v>0</v>
      </c>
      <c r="C108" s="56" t="s">
        <v>3</v>
      </c>
      <c r="D108" s="56" t="s">
        <v>4</v>
      </c>
      <c r="E108" s="56" t="s">
        <v>5</v>
      </c>
      <c r="F108" s="56" t="s">
        <v>6</v>
      </c>
      <c r="G108" s="56" t="s">
        <v>7</v>
      </c>
      <c r="H108" s="56" t="s">
        <v>8</v>
      </c>
      <c r="J108" s="66"/>
    </row>
    <row r="109" spans="2:10" s="55" customFormat="1" ht="45.75" customHeight="1" x14ac:dyDescent="0.3">
      <c r="B109" s="63" t="s">
        <v>245</v>
      </c>
      <c r="C109" s="85" t="s">
        <v>246</v>
      </c>
      <c r="D109" s="45" t="s">
        <v>303</v>
      </c>
      <c r="E109" s="63" t="s">
        <v>243</v>
      </c>
      <c r="F109" s="83">
        <v>1</v>
      </c>
      <c r="G109" s="38">
        <v>1</v>
      </c>
      <c r="H109" s="73">
        <f>G109/F109*100</f>
        <v>100</v>
      </c>
      <c r="J109" s="66" t="str">
        <f t="shared" si="9"/>
        <v>CONSIDERAR</v>
      </c>
    </row>
    <row r="110" spans="2:10" ht="77.25" customHeight="1" x14ac:dyDescent="0.3">
      <c r="B110" s="63" t="s">
        <v>247</v>
      </c>
      <c r="C110" s="85" t="s">
        <v>246</v>
      </c>
      <c r="D110" s="37" t="s">
        <v>298</v>
      </c>
      <c r="E110" s="63" t="s">
        <v>243</v>
      </c>
      <c r="F110" s="83">
        <v>1</v>
      </c>
      <c r="G110" s="38">
        <v>156</v>
      </c>
      <c r="H110" s="73">
        <f>G110/F110*100</f>
        <v>15600</v>
      </c>
      <c r="J110" s="66" t="str">
        <f t="shared" si="9"/>
        <v>CONSIDERAR</v>
      </c>
    </row>
    <row r="111" spans="2:10" ht="9.9" customHeight="1" x14ac:dyDescent="0.3">
      <c r="J111" s="66"/>
    </row>
    <row r="112" spans="2:10" s="55" customFormat="1" ht="39.9" customHeight="1" x14ac:dyDescent="0.3">
      <c r="B112" s="125" t="s">
        <v>69</v>
      </c>
      <c r="C112" s="125"/>
      <c r="D112" s="126" t="s">
        <v>285</v>
      </c>
      <c r="E112" s="126"/>
      <c r="F112" s="126"/>
      <c r="G112" s="126"/>
      <c r="H112" s="126"/>
      <c r="J112" s="66"/>
    </row>
    <row r="113" spans="2:10" ht="9.9" customHeight="1" x14ac:dyDescent="0.3">
      <c r="B113" s="129"/>
      <c r="C113" s="129"/>
      <c r="D113" s="129"/>
      <c r="E113" s="129"/>
      <c r="F113" s="129"/>
      <c r="G113" s="129"/>
      <c r="H113" s="129"/>
      <c r="J113" s="66"/>
    </row>
    <row r="114" spans="2:10" s="55" customFormat="1" ht="39.9" customHeight="1" x14ac:dyDescent="0.3">
      <c r="B114" s="56" t="s">
        <v>0</v>
      </c>
      <c r="C114" s="56" t="s">
        <v>3</v>
      </c>
      <c r="D114" s="56" t="s">
        <v>4</v>
      </c>
      <c r="E114" s="56" t="s">
        <v>5</v>
      </c>
      <c r="F114" s="56" t="s">
        <v>6</v>
      </c>
      <c r="G114" s="56" t="s">
        <v>7</v>
      </c>
      <c r="H114" s="56" t="s">
        <v>8</v>
      </c>
      <c r="J114" s="66"/>
    </row>
    <row r="115" spans="2:10" ht="60.75" customHeight="1" x14ac:dyDescent="0.3">
      <c r="B115" s="63" t="s">
        <v>248</v>
      </c>
      <c r="C115" s="63" t="s">
        <v>249</v>
      </c>
      <c r="D115" s="37" t="s">
        <v>311</v>
      </c>
      <c r="E115" s="63" t="s">
        <v>211</v>
      </c>
      <c r="F115" s="77">
        <v>1</v>
      </c>
      <c r="G115" s="38">
        <v>1</v>
      </c>
      <c r="H115" s="73">
        <f>G115/F115*100</f>
        <v>100</v>
      </c>
      <c r="J115" s="66" t="str">
        <f t="shared" si="9"/>
        <v>CONSIDERAR</v>
      </c>
    </row>
    <row r="116" spans="2:10" ht="9.9" customHeight="1" x14ac:dyDescent="0.3">
      <c r="B116" s="129"/>
      <c r="C116" s="129"/>
      <c r="D116" s="129"/>
      <c r="E116" s="129"/>
      <c r="F116" s="129"/>
      <c r="G116" s="129"/>
      <c r="H116" s="129"/>
      <c r="J116" s="66"/>
    </row>
    <row r="117" spans="2:10" s="55" customFormat="1" x14ac:dyDescent="0.3">
      <c r="B117" s="125" t="s">
        <v>70</v>
      </c>
      <c r="C117" s="125"/>
      <c r="D117" s="128" t="s">
        <v>91</v>
      </c>
      <c r="E117" s="128"/>
      <c r="F117" s="128"/>
      <c r="G117" s="128"/>
      <c r="H117" s="128"/>
      <c r="J117" s="66"/>
    </row>
    <row r="118" spans="2:10" ht="9.75" customHeight="1" x14ac:dyDescent="0.3">
      <c r="B118" s="129"/>
      <c r="C118" s="129"/>
      <c r="D118" s="129"/>
      <c r="E118" s="129"/>
      <c r="F118" s="129"/>
      <c r="G118" s="129"/>
      <c r="H118" s="129"/>
      <c r="J118" s="66"/>
    </row>
    <row r="119" spans="2:10" s="55" customFormat="1" ht="39.9" customHeight="1" x14ac:dyDescent="0.3">
      <c r="B119" s="56" t="s">
        <v>0</v>
      </c>
      <c r="C119" s="56" t="s">
        <v>3</v>
      </c>
      <c r="D119" s="56" t="s">
        <v>4</v>
      </c>
      <c r="E119" s="56" t="s">
        <v>5</v>
      </c>
      <c r="F119" s="56" t="s">
        <v>6</v>
      </c>
      <c r="G119" s="56" t="s">
        <v>7</v>
      </c>
      <c r="H119" s="56" t="s">
        <v>8</v>
      </c>
      <c r="J119" s="66"/>
    </row>
    <row r="120" spans="2:10" ht="41.25" hidden="1" customHeight="1" x14ac:dyDescent="0.3">
      <c r="B120" s="63" t="s">
        <v>79</v>
      </c>
      <c r="C120" s="63" t="s">
        <v>250</v>
      </c>
      <c r="D120" s="85"/>
      <c r="E120" s="63" t="s">
        <v>243</v>
      </c>
      <c r="F120" s="76"/>
      <c r="G120" s="68"/>
      <c r="H120" s="73" t="e">
        <f>G120/F120*100</f>
        <v>#DIV/0!</v>
      </c>
      <c r="J120" s="66" t="e">
        <f t="shared" si="9"/>
        <v>#DIV/0!</v>
      </c>
    </row>
    <row r="121" spans="2:10" ht="9.9" customHeight="1" x14ac:dyDescent="0.3">
      <c r="B121" s="129"/>
      <c r="C121" s="129"/>
      <c r="D121" s="129"/>
      <c r="E121" s="129"/>
      <c r="F121" s="129"/>
      <c r="G121" s="129"/>
      <c r="H121" s="129"/>
      <c r="J121" s="66"/>
    </row>
    <row r="122" spans="2:10" s="70" customFormat="1" ht="39.9" customHeight="1" x14ac:dyDescent="0.3">
      <c r="B122" s="125" t="s">
        <v>12</v>
      </c>
      <c r="C122" s="125"/>
      <c r="D122" s="128" t="s">
        <v>71</v>
      </c>
      <c r="E122" s="128"/>
      <c r="F122" s="128"/>
      <c r="G122" s="128"/>
      <c r="H122" s="128"/>
      <c r="J122" s="66"/>
    </row>
    <row r="123" spans="2:10" ht="9.9" customHeight="1" x14ac:dyDescent="0.3">
      <c r="B123" s="129"/>
      <c r="C123" s="129"/>
      <c r="D123" s="129"/>
      <c r="E123" s="129"/>
      <c r="F123" s="129"/>
      <c r="G123" s="129"/>
      <c r="H123" s="129"/>
      <c r="J123" s="66"/>
    </row>
    <row r="124" spans="2:10" s="70" customFormat="1" ht="39.9" customHeight="1" x14ac:dyDescent="0.3">
      <c r="B124" s="125" t="s">
        <v>44</v>
      </c>
      <c r="C124" s="125"/>
      <c r="D124" s="126" t="s">
        <v>92</v>
      </c>
      <c r="E124" s="126"/>
      <c r="F124" s="126"/>
      <c r="G124" s="126"/>
      <c r="H124" s="126"/>
      <c r="J124" s="66"/>
    </row>
    <row r="125" spans="2:10" ht="9.9" customHeight="1" x14ac:dyDescent="0.3">
      <c r="B125" s="129"/>
      <c r="C125" s="129"/>
      <c r="D125" s="129"/>
      <c r="E125" s="129"/>
      <c r="F125" s="129"/>
      <c r="G125" s="129"/>
      <c r="H125" s="129"/>
      <c r="J125" s="66"/>
    </row>
    <row r="126" spans="2:10" s="70" customFormat="1" ht="39.9" customHeight="1" x14ac:dyDescent="0.3">
      <c r="B126" s="56" t="s">
        <v>0</v>
      </c>
      <c r="C126" s="56" t="s">
        <v>3</v>
      </c>
      <c r="D126" s="56" t="s">
        <v>4</v>
      </c>
      <c r="E126" s="56" t="s">
        <v>5</v>
      </c>
      <c r="F126" s="56" t="s">
        <v>6</v>
      </c>
      <c r="G126" s="56" t="s">
        <v>7</v>
      </c>
      <c r="H126" s="56" t="s">
        <v>8</v>
      </c>
      <c r="J126" s="66"/>
    </row>
    <row r="127" spans="2:10" s="70" customFormat="1" ht="61.2" x14ac:dyDescent="0.3">
      <c r="B127" s="75" t="s">
        <v>251</v>
      </c>
      <c r="C127" s="75" t="s">
        <v>253</v>
      </c>
      <c r="D127" s="37" t="s">
        <v>307</v>
      </c>
      <c r="E127" s="75" t="s">
        <v>254</v>
      </c>
      <c r="F127" s="86">
        <v>10</v>
      </c>
      <c r="G127" s="39">
        <f>(10+270+80+213)</f>
        <v>573</v>
      </c>
      <c r="H127" s="73">
        <f t="shared" ref="H127:H128" si="14">G127/F127*100</f>
        <v>5730</v>
      </c>
      <c r="J127" s="66" t="str">
        <f t="shared" si="9"/>
        <v>CONSIDERAR</v>
      </c>
    </row>
    <row r="128" spans="2:10" ht="39.9" customHeight="1" x14ac:dyDescent="0.3">
      <c r="B128" s="75" t="s">
        <v>252</v>
      </c>
      <c r="C128" s="87" t="s">
        <v>253</v>
      </c>
      <c r="D128" s="37" t="s">
        <v>304</v>
      </c>
      <c r="E128" s="75" t="s">
        <v>273</v>
      </c>
      <c r="F128" s="88">
        <v>10</v>
      </c>
      <c r="G128" s="90">
        <v>64</v>
      </c>
      <c r="H128" s="73">
        <f t="shared" si="14"/>
        <v>640</v>
      </c>
      <c r="J128" s="66" t="str">
        <f t="shared" si="9"/>
        <v>CONSIDERAR</v>
      </c>
    </row>
    <row r="129" spans="2:10" ht="9.9" customHeight="1" x14ac:dyDescent="0.3">
      <c r="J129" s="66"/>
    </row>
    <row r="130" spans="2:10" s="70" customFormat="1" ht="39.9" customHeight="1" x14ac:dyDescent="0.3">
      <c r="B130" s="125" t="s">
        <v>75</v>
      </c>
      <c r="C130" s="125"/>
      <c r="D130" s="126" t="s">
        <v>286</v>
      </c>
      <c r="E130" s="126"/>
      <c r="F130" s="126"/>
      <c r="G130" s="126"/>
      <c r="H130" s="126"/>
      <c r="J130" s="66"/>
    </row>
    <row r="131" spans="2:10" s="70" customFormat="1" ht="9.9" customHeight="1" x14ac:dyDescent="0.3">
      <c r="B131" s="127"/>
      <c r="C131" s="127"/>
      <c r="D131" s="127"/>
      <c r="E131" s="127"/>
      <c r="F131" s="127"/>
      <c r="G131" s="127"/>
      <c r="H131" s="127"/>
      <c r="J131" s="66"/>
    </row>
    <row r="132" spans="2:10" s="70" customFormat="1" ht="39.9" customHeight="1" x14ac:dyDescent="0.3">
      <c r="B132" s="56" t="s">
        <v>0</v>
      </c>
      <c r="C132" s="56" t="s">
        <v>3</v>
      </c>
      <c r="D132" s="56" t="s">
        <v>4</v>
      </c>
      <c r="E132" s="56" t="s">
        <v>5</v>
      </c>
      <c r="F132" s="56" t="s">
        <v>6</v>
      </c>
      <c r="G132" s="56" t="s">
        <v>7</v>
      </c>
      <c r="H132" s="56" t="s">
        <v>8</v>
      </c>
      <c r="J132" s="66"/>
    </row>
    <row r="133" spans="2:10" ht="128.25" customHeight="1" x14ac:dyDescent="0.3">
      <c r="B133" s="63" t="s">
        <v>255</v>
      </c>
      <c r="C133" s="63" t="s">
        <v>257</v>
      </c>
      <c r="D133" s="37" t="s">
        <v>298</v>
      </c>
      <c r="E133" s="63" t="s">
        <v>243</v>
      </c>
      <c r="F133" s="77">
        <v>1</v>
      </c>
      <c r="G133" s="38">
        <v>2</v>
      </c>
      <c r="H133" s="89">
        <f t="shared" ref="H133:H134" si="15">G133/F133*100</f>
        <v>200</v>
      </c>
      <c r="J133" s="66" t="str">
        <f t="shared" ref="J133:J134" si="16">IF(H133&gt;=75,"CONSIDERAR","NO")</f>
        <v>CONSIDERAR</v>
      </c>
    </row>
    <row r="134" spans="2:10" ht="98.25" customHeight="1" x14ac:dyDescent="0.3">
      <c r="B134" s="63" t="s">
        <v>256</v>
      </c>
      <c r="C134" s="63" t="s">
        <v>258</v>
      </c>
      <c r="D134" s="37" t="s">
        <v>305</v>
      </c>
      <c r="E134" s="63" t="s">
        <v>243</v>
      </c>
      <c r="F134" s="68">
        <v>1</v>
      </c>
      <c r="G134" s="52">
        <v>1</v>
      </c>
      <c r="H134" s="89">
        <f t="shared" si="15"/>
        <v>100</v>
      </c>
      <c r="J134" s="66" t="str">
        <f t="shared" si="16"/>
        <v>CONSIDERAR</v>
      </c>
    </row>
    <row r="135" spans="2:10" ht="30" customHeight="1" x14ac:dyDescent="0.3"/>
    <row r="136" spans="2:10" ht="30" customHeight="1" x14ac:dyDescent="0.3"/>
    <row r="137" spans="2:10" ht="30" customHeight="1" x14ac:dyDescent="0.3"/>
    <row r="138" spans="2:10" ht="30" customHeight="1" x14ac:dyDescent="0.3"/>
    <row r="139" spans="2:10" ht="30" customHeight="1" x14ac:dyDescent="0.3"/>
    <row r="140" spans="2:10" ht="30" customHeight="1" x14ac:dyDescent="0.3"/>
    <row r="141" spans="2:10" ht="30" customHeight="1" x14ac:dyDescent="0.3"/>
    <row r="142" spans="2:10" ht="30" customHeight="1" x14ac:dyDescent="0.3"/>
    <row r="143" spans="2:10" ht="30" customHeight="1" x14ac:dyDescent="0.3"/>
    <row r="144" spans="2:10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</sheetData>
  <sheetProtection algorithmName="SHA-512" hashValue="cqpeqe3g2rDZcMKmTYchHTdzZ5AxbOUfvWbPQk+bUEsrL6OSTOcr6hQ3rI2FyOB29B+Zfr+Bi3FsDeimOOF6rg==" saltValue="1eHTJVc/LOnNPNTKCT/2FA==" spinCount="100000" sheet="1" objects="1" scenarios="1"/>
  <mergeCells count="87">
    <mergeCell ref="B1:H1"/>
    <mergeCell ref="B2:H2"/>
    <mergeCell ref="P2:Q2"/>
    <mergeCell ref="B3:H3"/>
    <mergeCell ref="B4:C4"/>
    <mergeCell ref="D4:H4"/>
    <mergeCell ref="Q4:R4"/>
    <mergeCell ref="B19:C19"/>
    <mergeCell ref="D19:H19"/>
    <mergeCell ref="Q19:W19"/>
    <mergeCell ref="B5:H5"/>
    <mergeCell ref="B6:C6"/>
    <mergeCell ref="D6:H6"/>
    <mergeCell ref="L6:N6"/>
    <mergeCell ref="Q6:R6"/>
    <mergeCell ref="B7:H7"/>
    <mergeCell ref="P8:R8"/>
    <mergeCell ref="P9:R9"/>
    <mergeCell ref="P10:R10"/>
    <mergeCell ref="Q12:S12"/>
    <mergeCell ref="B18:H18"/>
    <mergeCell ref="B36:H36"/>
    <mergeCell ref="B20:H20"/>
    <mergeCell ref="Q21:S21"/>
    <mergeCell ref="B27:H27"/>
    <mergeCell ref="B28:C28"/>
    <mergeCell ref="D28:H28"/>
    <mergeCell ref="B29:H29"/>
    <mergeCell ref="B33:C33"/>
    <mergeCell ref="D33:H33"/>
    <mergeCell ref="B34:H34"/>
    <mergeCell ref="B35:C35"/>
    <mergeCell ref="D35:H35"/>
    <mergeCell ref="B48:H48"/>
    <mergeCell ref="B49:C49"/>
    <mergeCell ref="D49:H49"/>
    <mergeCell ref="B50:H50"/>
    <mergeCell ref="B54:C54"/>
    <mergeCell ref="D54:H54"/>
    <mergeCell ref="B75:C75"/>
    <mergeCell ref="D75:H75"/>
    <mergeCell ref="B55:H55"/>
    <mergeCell ref="B59:C59"/>
    <mergeCell ref="D59:H59"/>
    <mergeCell ref="B60:H60"/>
    <mergeCell ref="B63:H63"/>
    <mergeCell ref="B64:C64"/>
    <mergeCell ref="D64:H64"/>
    <mergeCell ref="B65:H65"/>
    <mergeCell ref="B66:C66"/>
    <mergeCell ref="D66:H66"/>
    <mergeCell ref="B67:H67"/>
    <mergeCell ref="B74:H74"/>
    <mergeCell ref="B76:H76"/>
    <mergeCell ref="B85:C85"/>
    <mergeCell ref="D85:H85"/>
    <mergeCell ref="B86:H86"/>
    <mergeCell ref="B91:C91"/>
    <mergeCell ref="D91:H91"/>
    <mergeCell ref="B92:H92"/>
    <mergeCell ref="B93:C93"/>
    <mergeCell ref="D93:H93"/>
    <mergeCell ref="B94:H94"/>
    <mergeCell ref="B101:C101"/>
    <mergeCell ref="D101:H101"/>
    <mergeCell ref="B121:H121"/>
    <mergeCell ref="B102:H102"/>
    <mergeCell ref="B105:H105"/>
    <mergeCell ref="B106:C106"/>
    <mergeCell ref="D106:H106"/>
    <mergeCell ref="B107:H107"/>
    <mergeCell ref="B112:C112"/>
    <mergeCell ref="D112:H112"/>
    <mergeCell ref="B113:H113"/>
    <mergeCell ref="B116:H116"/>
    <mergeCell ref="B117:C117"/>
    <mergeCell ref="D117:H117"/>
    <mergeCell ref="B118:H118"/>
    <mergeCell ref="B130:C130"/>
    <mergeCell ref="D130:H130"/>
    <mergeCell ref="B131:H131"/>
    <mergeCell ref="B122:C122"/>
    <mergeCell ref="D122:H122"/>
    <mergeCell ref="B123:H123"/>
    <mergeCell ref="B124:C124"/>
    <mergeCell ref="D124:H124"/>
    <mergeCell ref="B125:H125"/>
  </mergeCells>
  <conditionalFormatting sqref="H9:H17 H22:H26 H69:H73 H78:H83 H104 H127:H128 H115">
    <cfRule type="cellIs" dxfId="167" priority="31" operator="lessThan">
      <formula>75</formula>
    </cfRule>
    <cfRule type="cellIs" dxfId="166" priority="32" operator="between">
      <formula>75</formula>
      <formula>94</formula>
    </cfRule>
    <cfRule type="cellIs" dxfId="165" priority="33" operator="greaterThanOrEqual">
      <formula>95</formula>
    </cfRule>
  </conditionalFormatting>
  <conditionalFormatting sqref="H31">
    <cfRule type="cellIs" dxfId="164" priority="4" operator="lessThan">
      <formula>75</formula>
    </cfRule>
    <cfRule type="cellIs" dxfId="163" priority="5" operator="between">
      <formula>75</formula>
      <formula>94</formula>
    </cfRule>
    <cfRule type="cellIs" dxfId="162" priority="6" operator="greaterThanOrEqual">
      <formula>95</formula>
    </cfRule>
  </conditionalFormatting>
  <conditionalFormatting sqref="H38:H47">
    <cfRule type="cellIs" dxfId="161" priority="25" operator="lessThan">
      <formula>75</formula>
    </cfRule>
    <cfRule type="cellIs" dxfId="160" priority="26" operator="between">
      <formula>75</formula>
      <formula>94</formula>
    </cfRule>
    <cfRule type="cellIs" dxfId="159" priority="27" operator="greaterThanOrEqual">
      <formula>95</formula>
    </cfRule>
  </conditionalFormatting>
  <conditionalFormatting sqref="H52">
    <cfRule type="cellIs" dxfId="158" priority="22" operator="lessThan">
      <formula>75</formula>
    </cfRule>
    <cfRule type="cellIs" dxfId="157" priority="23" operator="between">
      <formula>75</formula>
      <formula>94</formula>
    </cfRule>
    <cfRule type="cellIs" dxfId="156" priority="24" operator="greaterThanOrEqual">
      <formula>95</formula>
    </cfRule>
  </conditionalFormatting>
  <conditionalFormatting sqref="H57">
    <cfRule type="cellIs" dxfId="155" priority="19" operator="lessThan">
      <formula>75</formula>
    </cfRule>
    <cfRule type="cellIs" dxfId="154" priority="20" operator="between">
      <formula>75</formula>
      <formula>94</formula>
    </cfRule>
    <cfRule type="cellIs" dxfId="153" priority="21" operator="greaterThanOrEqual">
      <formula>95</formula>
    </cfRule>
  </conditionalFormatting>
  <conditionalFormatting sqref="H62">
    <cfRule type="cellIs" dxfId="152" priority="16" operator="lessThan">
      <formula>75</formula>
    </cfRule>
    <cfRule type="cellIs" dxfId="151" priority="17" operator="between">
      <formula>75</formula>
      <formula>94</formula>
    </cfRule>
    <cfRule type="cellIs" dxfId="150" priority="18" operator="greaterThanOrEqual">
      <formula>95</formula>
    </cfRule>
  </conditionalFormatting>
  <conditionalFormatting sqref="H88">
    <cfRule type="cellIs" dxfId="149" priority="7" operator="lessThan">
      <formula>75</formula>
    </cfRule>
    <cfRule type="cellIs" dxfId="148" priority="8" operator="between">
      <formula>75</formula>
      <formula>94</formula>
    </cfRule>
    <cfRule type="cellIs" dxfId="147" priority="9" operator="greaterThanOrEqual">
      <formula>95</formula>
    </cfRule>
  </conditionalFormatting>
  <conditionalFormatting sqref="H96:H99">
    <cfRule type="cellIs" dxfId="146" priority="13" operator="lessThan">
      <formula>75</formula>
    </cfRule>
    <cfRule type="cellIs" dxfId="145" priority="14" operator="between">
      <formula>75</formula>
      <formula>94</formula>
    </cfRule>
    <cfRule type="cellIs" dxfId="144" priority="15" operator="greaterThanOrEqual">
      <formula>95</formula>
    </cfRule>
  </conditionalFormatting>
  <conditionalFormatting sqref="H109:H110">
    <cfRule type="cellIs" dxfId="143" priority="28" operator="lessThan">
      <formula>75</formula>
    </cfRule>
    <cfRule type="cellIs" dxfId="142" priority="29" operator="between">
      <formula>75</formula>
      <formula>94</formula>
    </cfRule>
    <cfRule type="cellIs" dxfId="141" priority="30" operator="greaterThanOrEqual">
      <formula>95</formula>
    </cfRule>
  </conditionalFormatting>
  <conditionalFormatting sqref="H120">
    <cfRule type="cellIs" dxfId="140" priority="1" operator="lessThan">
      <formula>75</formula>
    </cfRule>
    <cfRule type="cellIs" dxfId="139" priority="2" operator="between">
      <formula>75</formula>
      <formula>94</formula>
    </cfRule>
    <cfRule type="cellIs" dxfId="138" priority="3" operator="greaterThanOrEqual">
      <formula>95</formula>
    </cfRule>
  </conditionalFormatting>
  <conditionalFormatting sqref="H133:H134">
    <cfRule type="cellIs" dxfId="137" priority="10" operator="lessThan">
      <formula>75</formula>
    </cfRule>
    <cfRule type="cellIs" dxfId="136" priority="11" operator="between">
      <formula>75</formula>
      <formula>94</formula>
    </cfRule>
    <cfRule type="cellIs" dxfId="135" priority="12" operator="greaterThanOrEqual">
      <formula>95</formula>
    </cfRule>
  </conditionalFormatting>
  <pageMargins left="0.33" right="0.28999999999999998" top="0.56000000000000005" bottom="0.52" header="0.31496062992125984" footer="0.31496062992125984"/>
  <pageSetup paperSize="9" scale="68" fitToHeight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668"/>
  <sheetViews>
    <sheetView showGridLines="0" tabSelected="1" topLeftCell="A84" zoomScale="141" zoomScaleNormal="141" workbookViewId="0">
      <selection activeCell="D81" sqref="D81"/>
    </sheetView>
  </sheetViews>
  <sheetFormatPr baseColWidth="10" defaultColWidth="11.44140625" defaultRowHeight="14.4" x14ac:dyDescent="0.3"/>
  <cols>
    <col min="1" max="1" width="10.6640625" style="91" customWidth="1"/>
    <col min="2" max="2" width="35.6640625" style="91" customWidth="1"/>
    <col min="3" max="4" width="25.6640625" style="91" customWidth="1"/>
    <col min="5" max="6" width="15.6640625" style="91" customWidth="1"/>
    <col min="7" max="7" width="13.6640625" style="91" customWidth="1"/>
    <col min="8" max="8" width="13.6640625" style="91" hidden="1" customWidth="1"/>
    <col min="9" max="9" width="13.6640625" style="54" hidden="1" customWidth="1"/>
    <col min="10" max="10" width="16.88671875" style="54" hidden="1" customWidth="1"/>
    <col min="11" max="11" width="11.44140625" style="54" customWidth="1"/>
    <col min="12" max="13" width="11.44140625" style="54"/>
    <col min="14" max="14" width="16.6640625" style="54" customWidth="1"/>
    <col min="15" max="15" width="11.44140625" style="54"/>
    <col min="16" max="16" width="12.33203125" style="54" hidden="1" customWidth="1"/>
    <col min="17" max="17" width="11.88671875" style="54" hidden="1" customWidth="1"/>
    <col min="18" max="23" width="11.44140625" style="54" hidden="1" customWidth="1"/>
    <col min="24" max="16384" width="11.44140625" style="54"/>
  </cols>
  <sheetData>
    <row r="1" spans="2:19" ht="9.9" customHeight="1" x14ac:dyDescent="0.3">
      <c r="B1" s="148"/>
      <c r="C1" s="148"/>
      <c r="D1" s="148"/>
      <c r="E1" s="148"/>
      <c r="F1" s="148"/>
      <c r="G1" s="148"/>
      <c r="H1" s="148"/>
    </row>
    <row r="2" spans="2:19" s="55" customFormat="1" ht="39.9" customHeight="1" x14ac:dyDescent="0.3">
      <c r="B2" s="144" t="s">
        <v>283</v>
      </c>
      <c r="C2" s="145"/>
      <c r="D2" s="145"/>
      <c r="E2" s="145"/>
      <c r="F2" s="145"/>
      <c r="G2" s="145"/>
      <c r="H2" s="145"/>
      <c r="P2" s="133" t="s">
        <v>53</v>
      </c>
      <c r="Q2" s="133"/>
    </row>
    <row r="3" spans="2:19" ht="9.9" customHeight="1" x14ac:dyDescent="0.3">
      <c r="B3" s="148"/>
      <c r="C3" s="148"/>
      <c r="D3" s="148"/>
      <c r="E3" s="148"/>
      <c r="F3" s="148"/>
      <c r="G3" s="148"/>
      <c r="H3" s="148"/>
    </row>
    <row r="4" spans="2:19" s="55" customFormat="1" ht="39.9" customHeight="1" x14ac:dyDescent="0.3">
      <c r="B4" s="144" t="s">
        <v>2</v>
      </c>
      <c r="C4" s="146"/>
      <c r="D4" s="128" t="s">
        <v>72</v>
      </c>
      <c r="E4" s="128"/>
      <c r="F4" s="128"/>
      <c r="G4" s="128"/>
      <c r="H4" s="128"/>
      <c r="P4" s="56" t="s">
        <v>54</v>
      </c>
      <c r="Q4" s="126" t="s">
        <v>55</v>
      </c>
      <c r="R4" s="126"/>
    </row>
    <row r="5" spans="2:19" ht="9.9" customHeight="1" x14ac:dyDescent="0.3">
      <c r="B5" s="148"/>
      <c r="C5" s="148"/>
      <c r="D5" s="148"/>
      <c r="E5" s="148"/>
      <c r="F5" s="148"/>
      <c r="G5" s="148"/>
      <c r="H5" s="148"/>
    </row>
    <row r="6" spans="2:19" s="55" customFormat="1" ht="39.9" customHeight="1" x14ac:dyDescent="0.3">
      <c r="B6" s="125" t="s">
        <v>36</v>
      </c>
      <c r="C6" s="125"/>
      <c r="D6" s="126" t="s">
        <v>63</v>
      </c>
      <c r="E6" s="126"/>
      <c r="F6" s="126"/>
      <c r="G6" s="126"/>
      <c r="H6" s="126"/>
      <c r="L6" s="133" t="s">
        <v>293</v>
      </c>
      <c r="M6" s="133"/>
      <c r="N6" s="133"/>
      <c r="P6" s="57" t="s">
        <v>56</v>
      </c>
      <c r="Q6" s="126" t="s">
        <v>60</v>
      </c>
      <c r="R6" s="126"/>
    </row>
    <row r="7" spans="2:19" ht="9.9" customHeight="1" x14ac:dyDescent="0.3">
      <c r="B7" s="148"/>
      <c r="C7" s="148"/>
      <c r="D7" s="148"/>
      <c r="E7" s="148"/>
      <c r="F7" s="148"/>
      <c r="G7" s="148"/>
      <c r="H7" s="148"/>
      <c r="P7" s="58"/>
      <c r="Q7" s="59"/>
      <c r="R7" s="60"/>
    </row>
    <row r="8" spans="2:19" s="61" customFormat="1" ht="39.9" customHeight="1" x14ac:dyDescent="0.3">
      <c r="B8" s="56" t="s">
        <v>0</v>
      </c>
      <c r="C8" s="56" t="s">
        <v>3</v>
      </c>
      <c r="D8" s="56" t="s">
        <v>4</v>
      </c>
      <c r="E8" s="56" t="s">
        <v>5</v>
      </c>
      <c r="F8" s="56" t="s">
        <v>6</v>
      </c>
      <c r="G8" s="56" t="s">
        <v>7</v>
      </c>
      <c r="H8" s="56" t="s">
        <v>8</v>
      </c>
      <c r="J8" s="56" t="s">
        <v>52</v>
      </c>
      <c r="L8" s="56" t="s">
        <v>277</v>
      </c>
      <c r="M8" s="56" t="s">
        <v>278</v>
      </c>
      <c r="N8" s="56" t="s">
        <v>46</v>
      </c>
      <c r="P8" s="134" t="s">
        <v>57</v>
      </c>
      <c r="Q8" s="135"/>
      <c r="R8" s="136"/>
      <c r="S8" s="62"/>
    </row>
    <row r="9" spans="2:19" ht="20.399999999999999" x14ac:dyDescent="0.3">
      <c r="B9" s="75" t="s">
        <v>145</v>
      </c>
      <c r="C9" s="75" t="s">
        <v>154</v>
      </c>
      <c r="D9" s="14" t="s">
        <v>319</v>
      </c>
      <c r="E9" s="75" t="s">
        <v>162</v>
      </c>
      <c r="F9" s="77">
        <v>3</v>
      </c>
      <c r="G9" s="27">
        <v>22</v>
      </c>
      <c r="H9" s="73">
        <f>G9/F9*100</f>
        <v>733.33333333333326</v>
      </c>
      <c r="J9" s="66" t="str">
        <f t="shared" ref="J9:J72" si="0">IF(H9&gt;=75,"CONSIDERAR","NO")</f>
        <v>CONSIDERAR</v>
      </c>
      <c r="L9" s="67">
        <f>COUNT(F9:F17)+COUNT(F22:F26)+COUNT(F31)+COUNT(F38:F47)+COUNT(F52:F52)+COUNT(F57)+COUNT(F62)+COUNT(F69:F73)+COUNT(F78:F83)+COUNT(F88+F88)+COUNT(F96:F99)+COUNT(F104:F104)+COUNT(F109:F110)+COUNT(F115:F115)+COUNT(F120)+COUNT(F127:F128)+COUNT(F133:F134)</f>
        <v>50</v>
      </c>
      <c r="M9" s="68">
        <f>COUNTIF(J9:J134,"CONSIDERAR")</f>
        <v>49</v>
      </c>
      <c r="N9" s="13"/>
      <c r="P9" s="137" t="s">
        <v>59</v>
      </c>
      <c r="Q9" s="138"/>
      <c r="R9" s="139"/>
    </row>
    <row r="10" spans="2:19" ht="42.75" customHeight="1" x14ac:dyDescent="0.3">
      <c r="B10" s="75" t="s">
        <v>146</v>
      </c>
      <c r="C10" s="75" t="s">
        <v>155</v>
      </c>
      <c r="D10" s="14" t="s">
        <v>320</v>
      </c>
      <c r="E10" s="75" t="s">
        <v>166</v>
      </c>
      <c r="F10" s="77">
        <v>1</v>
      </c>
      <c r="G10" s="27">
        <v>3</v>
      </c>
      <c r="H10" s="73">
        <f t="shared" ref="H10:H17" si="1">G10/F10*100</f>
        <v>300</v>
      </c>
      <c r="J10" s="120" t="str">
        <f t="shared" si="0"/>
        <v>CONSIDERAR</v>
      </c>
      <c r="P10" s="140" t="s">
        <v>58</v>
      </c>
      <c r="Q10" s="141"/>
      <c r="R10" s="142"/>
    </row>
    <row r="11" spans="2:19" ht="37.5" hidden="1" customHeight="1" x14ac:dyDescent="0.3">
      <c r="B11" s="75" t="s">
        <v>147</v>
      </c>
      <c r="C11" s="75" t="s">
        <v>155</v>
      </c>
      <c r="D11" s="14"/>
      <c r="E11" s="75" t="s">
        <v>165</v>
      </c>
      <c r="F11" s="77"/>
      <c r="G11" s="27"/>
      <c r="H11" s="73" t="e">
        <f t="shared" si="1"/>
        <v>#DIV/0!</v>
      </c>
      <c r="J11" s="66" t="e">
        <f t="shared" si="0"/>
        <v>#DIV/0!</v>
      </c>
    </row>
    <row r="12" spans="2:19" ht="32.25" customHeight="1" x14ac:dyDescent="0.3">
      <c r="B12" s="75" t="s">
        <v>148</v>
      </c>
      <c r="C12" s="75" t="s">
        <v>156</v>
      </c>
      <c r="D12" s="14" t="s">
        <v>319</v>
      </c>
      <c r="E12" s="75" t="s">
        <v>165</v>
      </c>
      <c r="F12" s="77">
        <v>3</v>
      </c>
      <c r="G12" s="27">
        <v>34</v>
      </c>
      <c r="H12" s="73">
        <f t="shared" si="1"/>
        <v>1133.3333333333335</v>
      </c>
      <c r="J12" s="66" t="str">
        <f t="shared" si="0"/>
        <v>CONSIDERAR</v>
      </c>
      <c r="P12" s="56" t="s">
        <v>52</v>
      </c>
      <c r="Q12" s="143" t="s">
        <v>51</v>
      </c>
      <c r="R12" s="143"/>
      <c r="S12" s="143"/>
    </row>
    <row r="13" spans="2:19" ht="35.25" customHeight="1" x14ac:dyDescent="0.3">
      <c r="B13" s="75" t="s">
        <v>149</v>
      </c>
      <c r="C13" s="75" t="s">
        <v>157</v>
      </c>
      <c r="D13" s="14" t="s">
        <v>319</v>
      </c>
      <c r="E13" s="75" t="s">
        <v>165</v>
      </c>
      <c r="F13" s="77">
        <v>1</v>
      </c>
      <c r="G13" s="27">
        <v>2</v>
      </c>
      <c r="H13" s="73">
        <f t="shared" si="1"/>
        <v>200</v>
      </c>
      <c r="J13" s="66" t="str">
        <f t="shared" si="0"/>
        <v>CONSIDERAR</v>
      </c>
      <c r="P13" s="69"/>
    </row>
    <row r="14" spans="2:19" ht="37.5" customHeight="1" x14ac:dyDescent="0.3">
      <c r="B14" s="75" t="s">
        <v>150</v>
      </c>
      <c r="C14" s="75" t="s">
        <v>158</v>
      </c>
      <c r="D14" s="14" t="s">
        <v>319</v>
      </c>
      <c r="E14" s="75" t="s">
        <v>165</v>
      </c>
      <c r="F14" s="77">
        <v>2</v>
      </c>
      <c r="G14" s="27">
        <v>3</v>
      </c>
      <c r="H14" s="73">
        <f t="shared" si="1"/>
        <v>150</v>
      </c>
      <c r="J14" s="66" t="str">
        <f t="shared" si="0"/>
        <v>CONSIDERAR</v>
      </c>
      <c r="P14" s="69"/>
    </row>
    <row r="15" spans="2:19" ht="84.75" customHeight="1" x14ac:dyDescent="0.3">
      <c r="B15" s="75" t="s">
        <v>151</v>
      </c>
      <c r="C15" s="75" t="s">
        <v>159</v>
      </c>
      <c r="D15" s="14" t="s">
        <v>319</v>
      </c>
      <c r="E15" s="75" t="s">
        <v>165</v>
      </c>
      <c r="F15" s="77">
        <v>1</v>
      </c>
      <c r="G15" s="27">
        <v>6</v>
      </c>
      <c r="H15" s="73">
        <f t="shared" si="1"/>
        <v>600</v>
      </c>
      <c r="J15" s="66" t="str">
        <f t="shared" si="0"/>
        <v>CONSIDERAR</v>
      </c>
      <c r="P15" s="69"/>
    </row>
    <row r="16" spans="2:19" ht="30.75" hidden="1" customHeight="1" x14ac:dyDescent="0.3">
      <c r="B16" s="75" t="s">
        <v>152</v>
      </c>
      <c r="C16" s="75" t="s">
        <v>160</v>
      </c>
      <c r="D16" s="14"/>
      <c r="E16" s="75" t="s">
        <v>163</v>
      </c>
      <c r="F16" s="77"/>
      <c r="G16" s="15"/>
      <c r="H16" s="73" t="e">
        <f t="shared" si="1"/>
        <v>#DIV/0!</v>
      </c>
      <c r="J16" s="66" t="e">
        <f t="shared" si="0"/>
        <v>#DIV/0!</v>
      </c>
      <c r="P16" s="69"/>
    </row>
    <row r="17" spans="2:23" ht="33" customHeight="1" x14ac:dyDescent="0.3">
      <c r="B17" s="75" t="s">
        <v>153</v>
      </c>
      <c r="C17" s="75" t="s">
        <v>161</v>
      </c>
      <c r="D17" s="14" t="s">
        <v>321</v>
      </c>
      <c r="E17" s="75" t="s">
        <v>164</v>
      </c>
      <c r="F17" s="77">
        <v>3</v>
      </c>
      <c r="G17" s="27">
        <v>11</v>
      </c>
      <c r="H17" s="73">
        <f t="shared" si="1"/>
        <v>366.66666666666663</v>
      </c>
      <c r="J17" s="66" t="str">
        <f t="shared" si="0"/>
        <v>CONSIDERAR</v>
      </c>
      <c r="P17" s="69"/>
    </row>
    <row r="18" spans="2:23" ht="9.9" customHeight="1" x14ac:dyDescent="0.3">
      <c r="B18" s="149"/>
      <c r="C18" s="149"/>
      <c r="D18" s="149"/>
      <c r="E18" s="149"/>
      <c r="F18" s="149"/>
      <c r="G18" s="149"/>
      <c r="H18" s="149"/>
      <c r="J18" s="66"/>
      <c r="P18" s="70"/>
    </row>
    <row r="19" spans="2:23" s="55" customFormat="1" ht="39.9" customHeight="1" x14ac:dyDescent="0.3">
      <c r="B19" s="130" t="s">
        <v>37</v>
      </c>
      <c r="C19" s="130"/>
      <c r="D19" s="126" t="s">
        <v>80</v>
      </c>
      <c r="E19" s="126"/>
      <c r="F19" s="126"/>
      <c r="G19" s="126"/>
      <c r="H19" s="126"/>
      <c r="J19" s="66"/>
      <c r="P19" s="56" t="s">
        <v>48</v>
      </c>
      <c r="Q19" s="132" t="s">
        <v>50</v>
      </c>
      <c r="R19" s="132"/>
      <c r="S19" s="132"/>
      <c r="T19" s="132"/>
      <c r="U19" s="132"/>
      <c r="V19" s="132"/>
      <c r="W19" s="132"/>
    </row>
    <row r="20" spans="2:23" ht="9.9" customHeight="1" x14ac:dyDescent="0.3">
      <c r="B20" s="148"/>
      <c r="C20" s="148"/>
      <c r="D20" s="148"/>
      <c r="E20" s="148"/>
      <c r="F20" s="148"/>
      <c r="G20" s="148"/>
      <c r="H20" s="148"/>
      <c r="J20" s="66"/>
      <c r="P20" s="70"/>
    </row>
    <row r="21" spans="2:23" s="55" customFormat="1" ht="39.9" customHeight="1" x14ac:dyDescent="0.3">
      <c r="B21" s="71" t="s">
        <v>0</v>
      </c>
      <c r="C21" s="71" t="s">
        <v>3</v>
      </c>
      <c r="D21" s="71" t="s">
        <v>4</v>
      </c>
      <c r="E21" s="71" t="s">
        <v>5</v>
      </c>
      <c r="F21" s="71" t="s">
        <v>6</v>
      </c>
      <c r="G21" s="71" t="s">
        <v>7</v>
      </c>
      <c r="H21" s="71" t="s">
        <v>8</v>
      </c>
      <c r="J21" s="66"/>
      <c r="P21" s="56" t="s">
        <v>45</v>
      </c>
      <c r="Q21" s="126" t="s">
        <v>47</v>
      </c>
      <c r="R21" s="126"/>
      <c r="S21" s="126"/>
    </row>
    <row r="22" spans="2:23" ht="60" customHeight="1" x14ac:dyDescent="0.3">
      <c r="B22" s="75" t="s">
        <v>167</v>
      </c>
      <c r="C22" s="74" t="s">
        <v>172</v>
      </c>
      <c r="D22" s="14" t="s">
        <v>316</v>
      </c>
      <c r="E22" s="74" t="s">
        <v>179</v>
      </c>
      <c r="F22" s="72">
        <v>3</v>
      </c>
      <c r="G22" s="27">
        <v>24</v>
      </c>
      <c r="H22" s="73">
        <f>G22/F22*100</f>
        <v>800</v>
      </c>
      <c r="J22" s="66" t="str">
        <f t="shared" si="0"/>
        <v>CONSIDERAR</v>
      </c>
    </row>
    <row r="23" spans="2:23" ht="30.75" customHeight="1" x14ac:dyDescent="0.3">
      <c r="B23" s="75" t="s">
        <v>168</v>
      </c>
      <c r="C23" s="92" t="s">
        <v>173</v>
      </c>
      <c r="D23" s="14" t="s">
        <v>317</v>
      </c>
      <c r="E23" s="74" t="s">
        <v>180</v>
      </c>
      <c r="F23" s="72">
        <v>1</v>
      </c>
      <c r="G23" s="48">
        <v>117</v>
      </c>
      <c r="H23" s="73">
        <f t="shared" ref="H23:H26" si="2">G23/F23*100</f>
        <v>11700</v>
      </c>
      <c r="J23" s="66" t="str">
        <f t="shared" si="0"/>
        <v>CONSIDERAR</v>
      </c>
    </row>
    <row r="24" spans="2:23" ht="27.6" x14ac:dyDescent="0.3">
      <c r="B24" s="75" t="s">
        <v>170</v>
      </c>
      <c r="C24" s="92" t="s">
        <v>175</v>
      </c>
      <c r="D24" s="14" t="s">
        <v>317</v>
      </c>
      <c r="E24" s="74" t="s">
        <v>182</v>
      </c>
      <c r="F24" s="72">
        <v>10</v>
      </c>
      <c r="G24" s="48">
        <v>37</v>
      </c>
      <c r="H24" s="73">
        <f t="shared" si="2"/>
        <v>370</v>
      </c>
      <c r="J24" s="66" t="str">
        <f t="shared" si="0"/>
        <v>CONSIDERAR</v>
      </c>
    </row>
    <row r="25" spans="2:23" ht="27.6" x14ac:dyDescent="0.3">
      <c r="B25" s="75" t="s">
        <v>169</v>
      </c>
      <c r="C25" s="92" t="s">
        <v>174</v>
      </c>
      <c r="D25" s="14" t="s">
        <v>317</v>
      </c>
      <c r="E25" s="74" t="s">
        <v>181</v>
      </c>
      <c r="F25" s="72">
        <v>10</v>
      </c>
      <c r="G25" s="48">
        <v>8</v>
      </c>
      <c r="H25" s="73">
        <f>G25/F25*100</f>
        <v>80</v>
      </c>
      <c r="J25" s="66" t="str">
        <f>IF(H25&gt;=75,"CONSIDERAR","NO")</f>
        <v>CONSIDERAR</v>
      </c>
    </row>
    <row r="26" spans="2:23" ht="51" x14ac:dyDescent="0.3">
      <c r="B26" s="75" t="s">
        <v>171</v>
      </c>
      <c r="C26" s="68" t="s">
        <v>176</v>
      </c>
      <c r="D26" s="14" t="s">
        <v>317</v>
      </c>
      <c r="E26" s="75" t="s">
        <v>165</v>
      </c>
      <c r="F26" s="67">
        <v>2</v>
      </c>
      <c r="G26" s="49">
        <v>76</v>
      </c>
      <c r="H26" s="73">
        <f t="shared" si="2"/>
        <v>3800</v>
      </c>
      <c r="J26" s="66" t="str">
        <f t="shared" si="0"/>
        <v>CONSIDERAR</v>
      </c>
    </row>
    <row r="27" spans="2:23" ht="9.9" customHeight="1" x14ac:dyDescent="0.3">
      <c r="B27" s="148"/>
      <c r="C27" s="148"/>
      <c r="D27" s="148"/>
      <c r="E27" s="148"/>
      <c r="F27" s="148"/>
      <c r="G27" s="148"/>
      <c r="H27" s="148"/>
      <c r="J27" s="66"/>
    </row>
    <row r="28" spans="2:23" s="55" customFormat="1" ht="39.9" customHeight="1" x14ac:dyDescent="0.3">
      <c r="B28" s="130" t="s">
        <v>38</v>
      </c>
      <c r="C28" s="130"/>
      <c r="D28" s="126" t="s">
        <v>81</v>
      </c>
      <c r="E28" s="126"/>
      <c r="F28" s="126"/>
      <c r="G28" s="126"/>
      <c r="H28" s="126"/>
      <c r="J28" s="66"/>
    </row>
    <row r="29" spans="2:23" ht="9.9" customHeight="1" x14ac:dyDescent="0.3">
      <c r="B29" s="148"/>
      <c r="C29" s="148"/>
      <c r="D29" s="148"/>
      <c r="E29" s="148"/>
      <c r="F29" s="148"/>
      <c r="G29" s="148"/>
      <c r="H29" s="148"/>
      <c r="J29" s="66"/>
    </row>
    <row r="30" spans="2:23" s="55" customFormat="1" ht="39.9" customHeight="1" x14ac:dyDescent="0.3">
      <c r="B30" s="71" t="s">
        <v>0</v>
      </c>
      <c r="C30" s="71" t="s">
        <v>3</v>
      </c>
      <c r="D30" s="71" t="s">
        <v>4</v>
      </c>
      <c r="E30" s="71" t="s">
        <v>5</v>
      </c>
      <c r="F30" s="71" t="s">
        <v>6</v>
      </c>
      <c r="G30" s="71" t="s">
        <v>7</v>
      </c>
      <c r="H30" s="71" t="s">
        <v>8</v>
      </c>
      <c r="J30" s="66"/>
    </row>
    <row r="31" spans="2:23" ht="45" customHeight="1" x14ac:dyDescent="0.3">
      <c r="B31" s="63" t="s">
        <v>177</v>
      </c>
      <c r="C31" s="63" t="s">
        <v>178</v>
      </c>
      <c r="D31" s="14"/>
      <c r="E31" s="75" t="s">
        <v>77</v>
      </c>
      <c r="F31" s="63">
        <v>1</v>
      </c>
      <c r="G31" s="14"/>
      <c r="H31" s="73">
        <f t="shared" ref="H31" si="3">G31/F31*100</f>
        <v>0</v>
      </c>
      <c r="J31" s="66" t="str">
        <f t="shared" si="0"/>
        <v>NO</v>
      </c>
    </row>
    <row r="32" spans="2:23" ht="9.9" customHeight="1" x14ac:dyDescent="0.3">
      <c r="J32" s="66"/>
    </row>
    <row r="33" spans="2:10" s="55" customFormat="1" ht="39.9" customHeight="1" x14ac:dyDescent="0.3">
      <c r="B33" s="125" t="s">
        <v>9</v>
      </c>
      <c r="C33" s="125"/>
      <c r="D33" s="126" t="s">
        <v>64</v>
      </c>
      <c r="E33" s="126"/>
      <c r="F33" s="126"/>
      <c r="G33" s="126"/>
      <c r="H33" s="126"/>
      <c r="J33" s="66"/>
    </row>
    <row r="34" spans="2:10" ht="9.9" customHeight="1" x14ac:dyDescent="0.3">
      <c r="B34" s="148"/>
      <c r="C34" s="148"/>
      <c r="D34" s="148"/>
      <c r="E34" s="148"/>
      <c r="F34" s="148"/>
      <c r="G34" s="148"/>
      <c r="H34" s="148"/>
      <c r="J34" s="66"/>
    </row>
    <row r="35" spans="2:10" s="55" customFormat="1" ht="39.9" customHeight="1" x14ac:dyDescent="0.3">
      <c r="B35" s="125" t="s">
        <v>39</v>
      </c>
      <c r="C35" s="125"/>
      <c r="D35" s="126" t="s">
        <v>82</v>
      </c>
      <c r="E35" s="126"/>
      <c r="F35" s="126"/>
      <c r="G35" s="126"/>
      <c r="H35" s="126"/>
      <c r="J35" s="66"/>
    </row>
    <row r="36" spans="2:10" ht="9.9" customHeight="1" x14ac:dyDescent="0.3">
      <c r="B36" s="148"/>
      <c r="C36" s="148"/>
      <c r="D36" s="148"/>
      <c r="E36" s="148"/>
      <c r="F36" s="148"/>
      <c r="G36" s="148"/>
      <c r="H36" s="148"/>
      <c r="J36" s="66"/>
    </row>
    <row r="37" spans="2:10" s="55" customFormat="1" ht="39.9" customHeight="1" x14ac:dyDescent="0.3">
      <c r="B37" s="56" t="s">
        <v>0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  <c r="H37" s="56" t="s">
        <v>8</v>
      </c>
      <c r="J37" s="66"/>
    </row>
    <row r="38" spans="2:10" ht="45" customHeight="1" x14ac:dyDescent="0.3">
      <c r="B38" s="63" t="s">
        <v>183</v>
      </c>
      <c r="C38" s="63" t="s">
        <v>195</v>
      </c>
      <c r="D38" s="28" t="s">
        <v>314</v>
      </c>
      <c r="E38" s="63" t="s">
        <v>193</v>
      </c>
      <c r="F38" s="63">
        <v>1</v>
      </c>
      <c r="G38" s="14">
        <v>2</v>
      </c>
      <c r="H38" s="94">
        <f t="shared" ref="H38:H46" si="4">G38/F38*100</f>
        <v>200</v>
      </c>
      <c r="J38" s="66" t="str">
        <f t="shared" si="0"/>
        <v>CONSIDERAR</v>
      </c>
    </row>
    <row r="39" spans="2:10" ht="39.9" customHeight="1" x14ac:dyDescent="0.3">
      <c r="B39" s="63" t="s">
        <v>184</v>
      </c>
      <c r="C39" s="63" t="s">
        <v>195</v>
      </c>
      <c r="D39" s="28" t="s">
        <v>314</v>
      </c>
      <c r="E39" s="63" t="s">
        <v>194</v>
      </c>
      <c r="F39" s="63">
        <v>1</v>
      </c>
      <c r="G39" s="14">
        <v>1</v>
      </c>
      <c r="H39" s="94">
        <f t="shared" si="4"/>
        <v>100</v>
      </c>
      <c r="J39" s="66" t="str">
        <f t="shared" si="0"/>
        <v>CONSIDERAR</v>
      </c>
    </row>
    <row r="40" spans="2:10" ht="45" customHeight="1" x14ac:dyDescent="0.3">
      <c r="B40" s="63" t="s">
        <v>185</v>
      </c>
      <c r="C40" s="63" t="s">
        <v>195</v>
      </c>
      <c r="D40" s="28" t="s">
        <v>315</v>
      </c>
      <c r="E40" s="63" t="s">
        <v>76</v>
      </c>
      <c r="F40" s="63">
        <v>1</v>
      </c>
      <c r="G40" s="14">
        <v>1</v>
      </c>
      <c r="H40" s="94">
        <f t="shared" si="4"/>
        <v>100</v>
      </c>
      <c r="J40" s="66" t="str">
        <f t="shared" si="0"/>
        <v>CONSIDERAR</v>
      </c>
    </row>
    <row r="41" spans="2:10" ht="45" hidden="1" customHeight="1" x14ac:dyDescent="0.3">
      <c r="B41" s="63" t="s">
        <v>186</v>
      </c>
      <c r="C41" s="63" t="s">
        <v>195</v>
      </c>
      <c r="D41" s="28"/>
      <c r="E41" s="63" t="s">
        <v>76</v>
      </c>
      <c r="F41" s="63"/>
      <c r="G41" s="14"/>
      <c r="H41" s="94" t="e">
        <f t="shared" si="4"/>
        <v>#DIV/0!</v>
      </c>
      <c r="J41" s="66" t="e">
        <f t="shared" si="0"/>
        <v>#DIV/0!</v>
      </c>
    </row>
    <row r="42" spans="2:10" ht="45" customHeight="1" x14ac:dyDescent="0.3">
      <c r="B42" s="63" t="s">
        <v>187</v>
      </c>
      <c r="C42" s="63" t="s">
        <v>195</v>
      </c>
      <c r="D42" s="28" t="s">
        <v>314</v>
      </c>
      <c r="E42" s="63" t="s">
        <v>76</v>
      </c>
      <c r="F42" s="63">
        <v>1</v>
      </c>
      <c r="G42" s="14">
        <v>1</v>
      </c>
      <c r="H42" s="94">
        <f t="shared" si="4"/>
        <v>100</v>
      </c>
      <c r="J42" s="66" t="str">
        <f t="shared" si="0"/>
        <v>CONSIDERAR</v>
      </c>
    </row>
    <row r="43" spans="2:10" ht="45" customHeight="1" x14ac:dyDescent="0.3">
      <c r="B43" s="63" t="s">
        <v>188</v>
      </c>
      <c r="C43" s="63" t="s">
        <v>195</v>
      </c>
      <c r="D43" s="28" t="s">
        <v>314</v>
      </c>
      <c r="E43" s="63" t="s">
        <v>76</v>
      </c>
      <c r="F43" s="63">
        <v>1</v>
      </c>
      <c r="G43" s="14">
        <v>1</v>
      </c>
      <c r="H43" s="94">
        <f t="shared" si="4"/>
        <v>100</v>
      </c>
      <c r="J43" s="66" t="str">
        <f t="shared" si="0"/>
        <v>CONSIDERAR</v>
      </c>
    </row>
    <row r="44" spans="2:10" ht="45" customHeight="1" x14ac:dyDescent="0.3">
      <c r="B44" s="63" t="s">
        <v>189</v>
      </c>
      <c r="C44" s="63" t="s">
        <v>195</v>
      </c>
      <c r="D44" s="28" t="s">
        <v>314</v>
      </c>
      <c r="E44" s="63" t="s">
        <v>76</v>
      </c>
      <c r="F44" s="63">
        <v>1</v>
      </c>
      <c r="G44" s="14">
        <v>1</v>
      </c>
      <c r="H44" s="94">
        <f t="shared" si="4"/>
        <v>100</v>
      </c>
      <c r="J44" s="66" t="str">
        <f t="shared" si="0"/>
        <v>CONSIDERAR</v>
      </c>
    </row>
    <row r="45" spans="2:10" ht="45" customHeight="1" x14ac:dyDescent="0.3">
      <c r="B45" s="63" t="s">
        <v>190</v>
      </c>
      <c r="C45" s="63" t="s">
        <v>195</v>
      </c>
      <c r="D45" s="28" t="s">
        <v>314</v>
      </c>
      <c r="E45" s="63" t="s">
        <v>76</v>
      </c>
      <c r="F45" s="63">
        <v>1</v>
      </c>
      <c r="G45" s="14">
        <v>1</v>
      </c>
      <c r="H45" s="94">
        <f t="shared" si="4"/>
        <v>100</v>
      </c>
      <c r="J45" s="66" t="str">
        <f t="shared" si="0"/>
        <v>CONSIDERAR</v>
      </c>
    </row>
    <row r="46" spans="2:10" ht="45" customHeight="1" x14ac:dyDescent="0.3">
      <c r="B46" s="63" t="s">
        <v>191</v>
      </c>
      <c r="C46" s="63" t="s">
        <v>196</v>
      </c>
      <c r="D46" s="28" t="s">
        <v>331</v>
      </c>
      <c r="E46" s="63" t="s">
        <v>78</v>
      </c>
      <c r="F46" s="63">
        <v>1</v>
      </c>
      <c r="G46" s="14">
        <v>1</v>
      </c>
      <c r="H46" s="94">
        <f t="shared" si="4"/>
        <v>100</v>
      </c>
      <c r="J46" s="66" t="str">
        <f t="shared" si="0"/>
        <v>CONSIDERAR</v>
      </c>
    </row>
    <row r="47" spans="2:10" ht="45" customHeight="1" x14ac:dyDescent="0.3">
      <c r="B47" s="63" t="s">
        <v>192</v>
      </c>
      <c r="C47" s="63" t="s">
        <v>197</v>
      </c>
      <c r="D47" s="28" t="s">
        <v>333</v>
      </c>
      <c r="E47" s="63" t="s">
        <v>78</v>
      </c>
      <c r="F47" s="63">
        <v>1</v>
      </c>
      <c r="G47" s="14">
        <v>1</v>
      </c>
      <c r="H47" s="94">
        <f>G46/F46*100</f>
        <v>100</v>
      </c>
      <c r="J47" s="66" t="str">
        <f t="shared" si="0"/>
        <v>CONSIDERAR</v>
      </c>
    </row>
    <row r="48" spans="2:10" ht="9.9" customHeight="1" x14ac:dyDescent="0.3">
      <c r="B48" s="149"/>
      <c r="C48" s="149"/>
      <c r="D48" s="149"/>
      <c r="E48" s="149"/>
      <c r="F48" s="149"/>
      <c r="G48" s="149"/>
      <c r="H48" s="149"/>
      <c r="J48" s="66"/>
    </row>
    <row r="49" spans="1:10" s="70" customFormat="1" ht="39.9" customHeight="1" x14ac:dyDescent="0.3">
      <c r="A49" s="55"/>
      <c r="B49" s="130" t="s">
        <v>40</v>
      </c>
      <c r="C49" s="130"/>
      <c r="D49" s="126" t="s">
        <v>83</v>
      </c>
      <c r="E49" s="126"/>
      <c r="F49" s="126"/>
      <c r="G49" s="126"/>
      <c r="H49" s="126"/>
      <c r="J49" s="66"/>
    </row>
    <row r="50" spans="1:10" ht="9.9" customHeight="1" x14ac:dyDescent="0.3">
      <c r="B50" s="148"/>
      <c r="C50" s="148"/>
      <c r="D50" s="148"/>
      <c r="E50" s="148"/>
      <c r="F50" s="148"/>
      <c r="G50" s="148"/>
      <c r="H50" s="148"/>
      <c r="J50" s="66"/>
    </row>
    <row r="51" spans="1:10" s="70" customFormat="1" ht="39.9" customHeight="1" x14ac:dyDescent="0.3">
      <c r="A51" s="55"/>
      <c r="B51" s="71" t="s">
        <v>0</v>
      </c>
      <c r="C51" s="71" t="s">
        <v>3</v>
      </c>
      <c r="D51" s="71" t="s">
        <v>4</v>
      </c>
      <c r="E51" s="71" t="s">
        <v>5</v>
      </c>
      <c r="F51" s="71" t="s">
        <v>6</v>
      </c>
      <c r="G51" s="71" t="s">
        <v>7</v>
      </c>
      <c r="H51" s="71" t="s">
        <v>8</v>
      </c>
      <c r="J51" s="66"/>
    </row>
    <row r="52" spans="1:10" ht="60" customHeight="1" x14ac:dyDescent="0.3">
      <c r="B52" s="63" t="s">
        <v>198</v>
      </c>
      <c r="C52" s="63" t="s">
        <v>200</v>
      </c>
      <c r="D52" s="28" t="s">
        <v>322</v>
      </c>
      <c r="E52" s="63" t="s">
        <v>199</v>
      </c>
      <c r="F52" s="63">
        <v>300</v>
      </c>
      <c r="G52" s="14">
        <v>1441</v>
      </c>
      <c r="H52" s="73">
        <f t="shared" ref="H52" si="5">G52/F52*100</f>
        <v>480.33333333333337</v>
      </c>
      <c r="J52" s="66" t="str">
        <f t="shared" si="0"/>
        <v>CONSIDERAR</v>
      </c>
    </row>
    <row r="53" spans="1:10" ht="9.9" customHeight="1" x14ac:dyDescent="0.3">
      <c r="B53" s="80"/>
      <c r="C53" s="82"/>
      <c r="D53" s="66"/>
      <c r="E53" s="82"/>
      <c r="F53" s="82"/>
      <c r="G53" s="66"/>
      <c r="H53" s="66"/>
      <c r="J53" s="66"/>
    </row>
    <row r="54" spans="1:10" s="70" customFormat="1" ht="39.9" customHeight="1" x14ac:dyDescent="0.3">
      <c r="A54" s="55"/>
      <c r="B54" s="130" t="s">
        <v>65</v>
      </c>
      <c r="C54" s="130"/>
      <c r="D54" s="128" t="s">
        <v>84</v>
      </c>
      <c r="E54" s="128"/>
      <c r="F54" s="128"/>
      <c r="G54" s="128"/>
      <c r="H54" s="128"/>
      <c r="J54" s="66"/>
    </row>
    <row r="55" spans="1:10" ht="9.9" customHeight="1" x14ac:dyDescent="0.3">
      <c r="B55" s="148"/>
      <c r="C55" s="148"/>
      <c r="D55" s="148"/>
      <c r="E55" s="148"/>
      <c r="F55" s="148"/>
      <c r="G55" s="148"/>
      <c r="H55" s="148"/>
      <c r="J55" s="66"/>
    </row>
    <row r="56" spans="1:10" s="70" customFormat="1" ht="39.9" customHeight="1" x14ac:dyDescent="0.3">
      <c r="A56" s="55"/>
      <c r="B56" s="71" t="s">
        <v>0</v>
      </c>
      <c r="C56" s="71" t="s">
        <v>3</v>
      </c>
      <c r="D56" s="71" t="s">
        <v>4</v>
      </c>
      <c r="E56" s="71" t="s">
        <v>5</v>
      </c>
      <c r="F56" s="71" t="s">
        <v>6</v>
      </c>
      <c r="G56" s="71" t="s">
        <v>7</v>
      </c>
      <c r="H56" s="71" t="s">
        <v>8</v>
      </c>
      <c r="J56" s="66"/>
    </row>
    <row r="57" spans="1:10" ht="45" customHeight="1" x14ac:dyDescent="0.3">
      <c r="B57" s="75" t="s">
        <v>201</v>
      </c>
      <c r="C57" s="63" t="s">
        <v>226</v>
      </c>
      <c r="D57" s="28" t="s">
        <v>326</v>
      </c>
      <c r="E57" s="63" t="s">
        <v>202</v>
      </c>
      <c r="F57" s="77">
        <v>2</v>
      </c>
      <c r="G57" s="27">
        <v>3</v>
      </c>
      <c r="H57" s="73">
        <f t="shared" ref="H57" si="6">G57/F57*100</f>
        <v>150</v>
      </c>
      <c r="J57" s="66" t="str">
        <f t="shared" si="0"/>
        <v>CONSIDERAR</v>
      </c>
    </row>
    <row r="58" spans="1:10" ht="9.9" customHeight="1" x14ac:dyDescent="0.3">
      <c r="B58" s="80"/>
      <c r="C58" s="82"/>
      <c r="D58" s="66"/>
      <c r="E58" s="82"/>
      <c r="F58" s="82"/>
      <c r="G58" s="66"/>
      <c r="H58" s="66"/>
      <c r="J58" s="66"/>
    </row>
    <row r="59" spans="1:10" s="55" customFormat="1" ht="39.9" customHeight="1" x14ac:dyDescent="0.3">
      <c r="B59" s="130" t="s">
        <v>66</v>
      </c>
      <c r="C59" s="130"/>
      <c r="D59" s="126" t="s">
        <v>85</v>
      </c>
      <c r="E59" s="126"/>
      <c r="F59" s="126"/>
      <c r="G59" s="126"/>
      <c r="H59" s="126"/>
      <c r="J59" s="66"/>
    </row>
    <row r="60" spans="1:10" ht="9.9" customHeight="1" x14ac:dyDescent="0.3">
      <c r="B60" s="148"/>
      <c r="C60" s="148"/>
      <c r="D60" s="148"/>
      <c r="E60" s="148"/>
      <c r="F60" s="148"/>
      <c r="G60" s="148"/>
      <c r="H60" s="148"/>
      <c r="J60" s="66"/>
    </row>
    <row r="61" spans="1:10" s="55" customFormat="1" ht="39.9" customHeight="1" x14ac:dyDescent="0.3">
      <c r="B61" s="71" t="s">
        <v>0</v>
      </c>
      <c r="C61" s="71" t="s">
        <v>3</v>
      </c>
      <c r="D61" s="71" t="s">
        <v>4</v>
      </c>
      <c r="E61" s="71" t="s">
        <v>5</v>
      </c>
      <c r="F61" s="71" t="s">
        <v>6</v>
      </c>
      <c r="G61" s="71" t="s">
        <v>7</v>
      </c>
      <c r="H61" s="71" t="s">
        <v>8</v>
      </c>
      <c r="J61" s="66"/>
    </row>
    <row r="62" spans="1:10" ht="45" customHeight="1" x14ac:dyDescent="0.3">
      <c r="B62" s="63" t="s">
        <v>203</v>
      </c>
      <c r="C62" s="63" t="s">
        <v>227</v>
      </c>
      <c r="D62" s="14" t="s">
        <v>334</v>
      </c>
      <c r="E62" s="63" t="s">
        <v>76</v>
      </c>
      <c r="F62" s="77">
        <v>1</v>
      </c>
      <c r="G62" s="27">
        <v>1</v>
      </c>
      <c r="H62" s="73">
        <f t="shared" ref="H62" si="7">G62/F62*100</f>
        <v>100</v>
      </c>
      <c r="J62" s="66" t="str">
        <f t="shared" si="0"/>
        <v>CONSIDERAR</v>
      </c>
    </row>
    <row r="63" spans="1:10" ht="9.9" customHeight="1" x14ac:dyDescent="0.3">
      <c r="B63" s="148"/>
      <c r="C63" s="148"/>
      <c r="D63" s="148"/>
      <c r="E63" s="148"/>
      <c r="F63" s="148"/>
      <c r="G63" s="148"/>
      <c r="H63" s="148"/>
      <c r="J63" s="66"/>
    </row>
    <row r="64" spans="1:10" s="55" customFormat="1" ht="39.9" customHeight="1" x14ac:dyDescent="0.3">
      <c r="B64" s="130" t="s">
        <v>10</v>
      </c>
      <c r="C64" s="130"/>
      <c r="D64" s="126" t="s">
        <v>67</v>
      </c>
      <c r="E64" s="126"/>
      <c r="F64" s="126"/>
      <c r="G64" s="126"/>
      <c r="H64" s="126"/>
      <c r="J64" s="66"/>
    </row>
    <row r="65" spans="2:11" ht="9.9" customHeight="1" x14ac:dyDescent="0.3">
      <c r="B65" s="148"/>
      <c r="C65" s="148"/>
      <c r="D65" s="148"/>
      <c r="E65" s="148"/>
      <c r="F65" s="148"/>
      <c r="G65" s="148"/>
      <c r="H65" s="148"/>
      <c r="J65" s="66"/>
    </row>
    <row r="66" spans="2:11" s="55" customFormat="1" ht="39.9" customHeight="1" x14ac:dyDescent="0.3">
      <c r="B66" s="125" t="s">
        <v>41</v>
      </c>
      <c r="C66" s="125"/>
      <c r="D66" s="126" t="s">
        <v>86</v>
      </c>
      <c r="E66" s="126"/>
      <c r="F66" s="126"/>
      <c r="G66" s="126"/>
      <c r="H66" s="126"/>
      <c r="J66" s="66"/>
    </row>
    <row r="67" spans="2:11" ht="9.9" customHeight="1" x14ac:dyDescent="0.3">
      <c r="B67" s="148"/>
      <c r="C67" s="148"/>
      <c r="D67" s="148"/>
      <c r="E67" s="148"/>
      <c r="F67" s="148"/>
      <c r="G67" s="148"/>
      <c r="H67" s="148"/>
      <c r="J67" s="66"/>
    </row>
    <row r="68" spans="2:11" s="55" customFormat="1" ht="39.9" customHeight="1" x14ac:dyDescent="0.3">
      <c r="B68" s="56" t="s">
        <v>0</v>
      </c>
      <c r="C68" s="56" t="s">
        <v>3</v>
      </c>
      <c r="D68" s="56" t="s">
        <v>4</v>
      </c>
      <c r="E68" s="56" t="s">
        <v>5</v>
      </c>
      <c r="F68" s="56" t="s">
        <v>6</v>
      </c>
      <c r="G68" s="56" t="s">
        <v>7</v>
      </c>
      <c r="H68" s="56" t="s">
        <v>8</v>
      </c>
      <c r="J68" s="66"/>
    </row>
    <row r="69" spans="2:11" ht="20.399999999999999" x14ac:dyDescent="0.3">
      <c r="B69" s="63" t="s">
        <v>205</v>
      </c>
      <c r="C69" s="63" t="s">
        <v>274</v>
      </c>
      <c r="D69" s="14" t="s">
        <v>317</v>
      </c>
      <c r="E69" s="63" t="s">
        <v>210</v>
      </c>
      <c r="F69" s="77">
        <v>60</v>
      </c>
      <c r="G69" s="27">
        <v>981</v>
      </c>
      <c r="H69" s="73">
        <f t="shared" ref="H69:H73" si="8">G69/F69*100</f>
        <v>1635.0000000000002</v>
      </c>
      <c r="J69" s="66" t="str">
        <f t="shared" si="0"/>
        <v>CONSIDERAR</v>
      </c>
    </row>
    <row r="70" spans="2:11" ht="42.9" customHeight="1" x14ac:dyDescent="0.3">
      <c r="B70" s="63" t="s">
        <v>206</v>
      </c>
      <c r="C70" s="63" t="s">
        <v>275</v>
      </c>
      <c r="D70" s="28" t="s">
        <v>322</v>
      </c>
      <c r="E70" s="63" t="s">
        <v>210</v>
      </c>
      <c r="F70" s="77">
        <v>900</v>
      </c>
      <c r="G70" s="27">
        <v>5124</v>
      </c>
      <c r="H70" s="73">
        <f t="shared" si="8"/>
        <v>569.33333333333337</v>
      </c>
      <c r="J70" s="66" t="str">
        <f t="shared" si="0"/>
        <v>CONSIDERAR</v>
      </c>
    </row>
    <row r="71" spans="2:11" ht="42.9" customHeight="1" x14ac:dyDescent="0.3">
      <c r="B71" s="63" t="s">
        <v>207</v>
      </c>
      <c r="C71" s="63" t="s">
        <v>275</v>
      </c>
      <c r="D71" s="28" t="s">
        <v>322</v>
      </c>
      <c r="E71" s="63" t="s">
        <v>210</v>
      </c>
      <c r="F71" s="77">
        <v>120</v>
      </c>
      <c r="G71" s="27">
        <v>819</v>
      </c>
      <c r="H71" s="73">
        <f t="shared" si="8"/>
        <v>682.5</v>
      </c>
      <c r="J71" s="66" t="str">
        <f t="shared" si="0"/>
        <v>CONSIDERAR</v>
      </c>
    </row>
    <row r="72" spans="2:11" ht="42.9" customHeight="1" x14ac:dyDescent="0.3">
      <c r="B72" s="63" t="s">
        <v>208</v>
      </c>
      <c r="C72" s="63" t="s">
        <v>275</v>
      </c>
      <c r="D72" s="28" t="s">
        <v>323</v>
      </c>
      <c r="E72" s="63" t="s">
        <v>211</v>
      </c>
      <c r="F72" s="77">
        <v>1</v>
      </c>
      <c r="G72" s="27">
        <v>1</v>
      </c>
      <c r="H72" s="73">
        <f t="shared" si="8"/>
        <v>100</v>
      </c>
      <c r="J72" s="66" t="str">
        <f t="shared" si="0"/>
        <v>CONSIDERAR</v>
      </c>
    </row>
    <row r="73" spans="2:11" ht="42.9" customHeight="1" x14ac:dyDescent="0.3">
      <c r="B73" s="63" t="s">
        <v>209</v>
      </c>
      <c r="C73" s="63" t="s">
        <v>275</v>
      </c>
      <c r="D73" s="28" t="s">
        <v>323</v>
      </c>
      <c r="E73" s="63" t="s">
        <v>211</v>
      </c>
      <c r="F73" s="77">
        <v>1</v>
      </c>
      <c r="G73" s="27">
        <v>1</v>
      </c>
      <c r="H73" s="73">
        <f t="shared" si="8"/>
        <v>100</v>
      </c>
      <c r="J73" s="66" t="str">
        <f t="shared" ref="J73:J128" si="9">IF(H73&gt;=75,"CONSIDERAR","NO")</f>
        <v>CONSIDERAR</v>
      </c>
    </row>
    <row r="74" spans="2:11" ht="9.9" customHeight="1" x14ac:dyDescent="0.3">
      <c r="B74" s="148"/>
      <c r="C74" s="148"/>
      <c r="D74" s="148"/>
      <c r="E74" s="148"/>
      <c r="F74" s="148"/>
      <c r="G74" s="148"/>
      <c r="H74" s="148"/>
      <c r="J74" s="66"/>
    </row>
    <row r="75" spans="2:11" s="55" customFormat="1" ht="39.9" customHeight="1" x14ac:dyDescent="0.3">
      <c r="B75" s="130" t="s">
        <v>73</v>
      </c>
      <c r="C75" s="130"/>
      <c r="D75" s="126" t="s">
        <v>87</v>
      </c>
      <c r="E75" s="126"/>
      <c r="F75" s="126"/>
      <c r="G75" s="126"/>
      <c r="H75" s="126"/>
      <c r="J75" s="66"/>
    </row>
    <row r="76" spans="2:11" ht="9.9" customHeight="1" x14ac:dyDescent="0.3">
      <c r="B76" s="148"/>
      <c r="C76" s="148"/>
      <c r="D76" s="148"/>
      <c r="E76" s="148"/>
      <c r="F76" s="148"/>
      <c r="G76" s="148"/>
      <c r="H76" s="148"/>
      <c r="J76" s="66"/>
    </row>
    <row r="77" spans="2:11" s="55" customFormat="1" ht="39.9" customHeight="1" x14ac:dyDescent="0.3">
      <c r="B77" s="71" t="s">
        <v>0</v>
      </c>
      <c r="C77" s="71" t="s">
        <v>3</v>
      </c>
      <c r="D77" s="71" t="s">
        <v>4</v>
      </c>
      <c r="E77" s="71" t="s">
        <v>5</v>
      </c>
      <c r="F77" s="71" t="s">
        <v>6</v>
      </c>
      <c r="G77" s="71" t="s">
        <v>7</v>
      </c>
      <c r="H77" s="71" t="s">
        <v>8</v>
      </c>
      <c r="J77" s="66"/>
    </row>
    <row r="78" spans="2:11" ht="38.25" customHeight="1" x14ac:dyDescent="0.3">
      <c r="B78" s="63" t="s">
        <v>296</v>
      </c>
      <c r="C78" s="63" t="s">
        <v>221</v>
      </c>
      <c r="D78" s="14" t="s">
        <v>324</v>
      </c>
      <c r="E78" s="63" t="s">
        <v>217</v>
      </c>
      <c r="F78" s="77">
        <v>20</v>
      </c>
      <c r="G78" s="27">
        <v>72</v>
      </c>
      <c r="H78" s="73">
        <f t="shared" ref="H78:H83" si="10">G78/F78*100</f>
        <v>360</v>
      </c>
      <c r="J78" s="66" t="str">
        <f t="shared" si="9"/>
        <v>CONSIDERAR</v>
      </c>
    </row>
    <row r="79" spans="2:11" ht="70.5" customHeight="1" x14ac:dyDescent="0.3">
      <c r="B79" s="63" t="s">
        <v>213</v>
      </c>
      <c r="C79" s="63" t="s">
        <v>222</v>
      </c>
      <c r="D79" s="14" t="s">
        <v>326</v>
      </c>
      <c r="E79" s="63" t="s">
        <v>218</v>
      </c>
      <c r="F79" s="77">
        <v>1</v>
      </c>
      <c r="G79" s="27">
        <v>1</v>
      </c>
      <c r="H79" s="73">
        <f t="shared" si="10"/>
        <v>100</v>
      </c>
      <c r="J79" s="124" t="str">
        <f t="shared" si="9"/>
        <v>CONSIDERAR</v>
      </c>
    </row>
    <row r="80" spans="2:11" ht="39.9" customHeight="1" x14ac:dyDescent="0.3">
      <c r="B80" s="63" t="s">
        <v>214</v>
      </c>
      <c r="C80" s="63" t="s">
        <v>223</v>
      </c>
      <c r="D80" s="14" t="s">
        <v>324</v>
      </c>
      <c r="E80" s="63" t="s">
        <v>217</v>
      </c>
      <c r="F80" s="77">
        <v>28</v>
      </c>
      <c r="G80" s="47">
        <v>30</v>
      </c>
      <c r="H80" s="73">
        <f t="shared" si="10"/>
        <v>107.14285714285714</v>
      </c>
      <c r="J80" s="124" t="str">
        <f t="shared" si="9"/>
        <v>CONSIDERAR</v>
      </c>
      <c r="K80" s="54" t="s">
        <v>330</v>
      </c>
    </row>
    <row r="81" spans="2:10" ht="47.25" customHeight="1" x14ac:dyDescent="0.3">
      <c r="B81" s="63" t="s">
        <v>290</v>
      </c>
      <c r="C81" s="63" t="s">
        <v>291</v>
      </c>
      <c r="D81" s="14" t="s">
        <v>316</v>
      </c>
      <c r="E81" s="63" t="s">
        <v>211</v>
      </c>
      <c r="F81" s="77">
        <v>1</v>
      </c>
      <c r="G81" s="47">
        <v>1</v>
      </c>
      <c r="H81" s="73">
        <f t="shared" si="10"/>
        <v>100</v>
      </c>
      <c r="J81" s="124" t="str">
        <f t="shared" si="9"/>
        <v>CONSIDERAR</v>
      </c>
    </row>
    <row r="82" spans="2:10" ht="61.5" customHeight="1" x14ac:dyDescent="0.3">
      <c r="B82" s="63" t="s">
        <v>215</v>
      </c>
      <c r="C82" s="63" t="s">
        <v>224</v>
      </c>
      <c r="D82" s="14" t="s">
        <v>325</v>
      </c>
      <c r="E82" s="63" t="s">
        <v>219</v>
      </c>
      <c r="F82" s="77">
        <v>1</v>
      </c>
      <c r="G82" s="27">
        <v>1</v>
      </c>
      <c r="H82" s="73">
        <f t="shared" si="10"/>
        <v>100</v>
      </c>
      <c r="J82" s="66" t="str">
        <f t="shared" si="9"/>
        <v>CONSIDERAR</v>
      </c>
    </row>
    <row r="83" spans="2:10" ht="52.5" customHeight="1" x14ac:dyDescent="0.3">
      <c r="B83" s="63" t="s">
        <v>216</v>
      </c>
      <c r="C83" s="63" t="s">
        <v>225</v>
      </c>
      <c r="D83" s="14" t="s">
        <v>326</v>
      </c>
      <c r="E83" s="63" t="s">
        <v>220</v>
      </c>
      <c r="F83" s="74">
        <v>1</v>
      </c>
      <c r="G83" s="15">
        <v>5</v>
      </c>
      <c r="H83" s="73">
        <f t="shared" si="10"/>
        <v>500</v>
      </c>
      <c r="J83" s="66" t="str">
        <f t="shared" si="9"/>
        <v>CONSIDERAR</v>
      </c>
    </row>
    <row r="84" spans="2:10" ht="9.9" customHeight="1" x14ac:dyDescent="0.3">
      <c r="J84" s="66"/>
    </row>
    <row r="85" spans="2:10" ht="25.5" customHeight="1" x14ac:dyDescent="0.3">
      <c r="B85" s="130" t="s">
        <v>228</v>
      </c>
      <c r="C85" s="130"/>
      <c r="D85" s="126" t="s">
        <v>229</v>
      </c>
      <c r="E85" s="126"/>
      <c r="F85" s="126"/>
      <c r="G85" s="126"/>
      <c r="H85" s="126"/>
      <c r="J85" s="66"/>
    </row>
    <row r="86" spans="2:10" ht="9.9" customHeight="1" x14ac:dyDescent="0.3">
      <c r="B86" s="148"/>
      <c r="C86" s="148"/>
      <c r="D86" s="148"/>
      <c r="E86" s="148"/>
      <c r="F86" s="148"/>
      <c r="G86" s="148"/>
      <c r="H86" s="148"/>
      <c r="J86" s="66"/>
    </row>
    <row r="87" spans="2:10" ht="69.75" customHeight="1" x14ac:dyDescent="0.3">
      <c r="B87" s="71" t="s">
        <v>0</v>
      </c>
      <c r="C87" s="71" t="s">
        <v>3</v>
      </c>
      <c r="D87" s="71" t="s">
        <v>4</v>
      </c>
      <c r="E87" s="71" t="s">
        <v>5</v>
      </c>
      <c r="F87" s="71" t="s">
        <v>6</v>
      </c>
      <c r="G87" s="71" t="s">
        <v>7</v>
      </c>
      <c r="H87" s="71" t="s">
        <v>8</v>
      </c>
      <c r="J87" s="66"/>
    </row>
    <row r="88" spans="2:10" ht="51" x14ac:dyDescent="0.3">
      <c r="B88" s="63" t="s">
        <v>230</v>
      </c>
      <c r="C88" s="63" t="s">
        <v>231</v>
      </c>
      <c r="D88" s="14" t="s">
        <v>324</v>
      </c>
      <c r="E88" s="63" t="s">
        <v>217</v>
      </c>
      <c r="F88" s="77">
        <v>3</v>
      </c>
      <c r="G88" s="27">
        <v>56</v>
      </c>
      <c r="H88" s="73">
        <f t="shared" ref="H88" si="11">G88/F88*100</f>
        <v>1866.6666666666667</v>
      </c>
      <c r="J88" s="66" t="str">
        <f t="shared" si="9"/>
        <v>CONSIDERAR</v>
      </c>
    </row>
    <row r="89" spans="2:10" ht="9.9" customHeight="1" x14ac:dyDescent="0.3">
      <c r="J89" s="66"/>
    </row>
    <row r="90" spans="2:10" ht="9.9" customHeight="1" x14ac:dyDescent="0.3">
      <c r="J90" s="66"/>
    </row>
    <row r="91" spans="2:10" s="55" customFormat="1" ht="39.9" customHeight="1" x14ac:dyDescent="0.3">
      <c r="B91" s="125" t="s">
        <v>11</v>
      </c>
      <c r="C91" s="125"/>
      <c r="D91" s="126" t="s">
        <v>68</v>
      </c>
      <c r="E91" s="126"/>
      <c r="F91" s="126"/>
      <c r="G91" s="126"/>
      <c r="H91" s="126"/>
      <c r="J91" s="66"/>
    </row>
    <row r="92" spans="2:10" ht="9.9" customHeight="1" x14ac:dyDescent="0.3">
      <c r="B92" s="148"/>
      <c r="C92" s="148"/>
      <c r="D92" s="148"/>
      <c r="E92" s="148"/>
      <c r="F92" s="148"/>
      <c r="G92" s="148"/>
      <c r="H92" s="148"/>
      <c r="J92" s="66"/>
    </row>
    <row r="93" spans="2:10" s="55" customFormat="1" ht="39.9" customHeight="1" x14ac:dyDescent="0.3">
      <c r="B93" s="125" t="s">
        <v>74</v>
      </c>
      <c r="C93" s="125"/>
      <c r="D93" s="128" t="s">
        <v>88</v>
      </c>
      <c r="E93" s="128"/>
      <c r="F93" s="128"/>
      <c r="G93" s="128"/>
      <c r="H93" s="128"/>
      <c r="J93" s="66"/>
    </row>
    <row r="94" spans="2:10" ht="9.9" customHeight="1" x14ac:dyDescent="0.3">
      <c r="B94" s="148"/>
      <c r="C94" s="148"/>
      <c r="D94" s="148"/>
      <c r="E94" s="148"/>
      <c r="F94" s="148"/>
      <c r="G94" s="148"/>
      <c r="H94" s="148"/>
      <c r="J94" s="66"/>
    </row>
    <row r="95" spans="2:10" s="55" customFormat="1" ht="39.9" customHeight="1" x14ac:dyDescent="0.3">
      <c r="B95" s="56" t="s">
        <v>0</v>
      </c>
      <c r="C95" s="56" t="s">
        <v>3</v>
      </c>
      <c r="D95" s="56" t="s">
        <v>4</v>
      </c>
      <c r="E95" s="56" t="s">
        <v>5</v>
      </c>
      <c r="F95" s="56" t="s">
        <v>6</v>
      </c>
      <c r="G95" s="56" t="s">
        <v>7</v>
      </c>
      <c r="H95" s="56" t="s">
        <v>8</v>
      </c>
      <c r="J95" s="66"/>
    </row>
    <row r="96" spans="2:10" ht="42" customHeight="1" x14ac:dyDescent="0.3">
      <c r="B96" s="63" t="s">
        <v>232</v>
      </c>
      <c r="C96" s="63" t="s">
        <v>238</v>
      </c>
      <c r="D96" s="14" t="s">
        <v>325</v>
      </c>
      <c r="E96" s="63" t="s">
        <v>236</v>
      </c>
      <c r="F96" s="77">
        <v>2</v>
      </c>
      <c r="G96" s="15">
        <v>3</v>
      </c>
      <c r="H96" s="73">
        <f t="shared" ref="H96:H99" si="12">G96/F96*100</f>
        <v>150</v>
      </c>
      <c r="J96" s="66" t="str">
        <f t="shared" si="9"/>
        <v>CONSIDERAR</v>
      </c>
    </row>
    <row r="97" spans="1:10" ht="40.799999999999997" x14ac:dyDescent="0.3">
      <c r="B97" s="63" t="s">
        <v>233</v>
      </c>
      <c r="C97" s="63" t="s">
        <v>239</v>
      </c>
      <c r="D97" s="14" t="s">
        <v>329</v>
      </c>
      <c r="E97" s="63" t="s">
        <v>237</v>
      </c>
      <c r="F97" s="77">
        <v>1</v>
      </c>
      <c r="G97" s="15">
        <v>1</v>
      </c>
      <c r="H97" s="73">
        <f t="shared" si="12"/>
        <v>100</v>
      </c>
      <c r="J97" s="66" t="str">
        <f t="shared" si="9"/>
        <v>CONSIDERAR</v>
      </c>
    </row>
    <row r="98" spans="1:10" ht="40.5" customHeight="1" x14ac:dyDescent="0.3">
      <c r="B98" s="63" t="s">
        <v>234</v>
      </c>
      <c r="C98" s="63" t="s">
        <v>240</v>
      </c>
      <c r="D98" s="14" t="s">
        <v>325</v>
      </c>
      <c r="E98" s="63" t="s">
        <v>236</v>
      </c>
      <c r="F98" s="77">
        <v>1</v>
      </c>
      <c r="G98" s="15">
        <v>6</v>
      </c>
      <c r="H98" s="73">
        <f t="shared" si="12"/>
        <v>600</v>
      </c>
      <c r="J98" s="66" t="str">
        <f t="shared" si="9"/>
        <v>CONSIDERAR</v>
      </c>
    </row>
    <row r="99" spans="1:10" ht="40.799999999999997" x14ac:dyDescent="0.3">
      <c r="B99" s="63" t="s">
        <v>235</v>
      </c>
      <c r="C99" s="63" t="s">
        <v>241</v>
      </c>
      <c r="D99" s="14" t="s">
        <v>325</v>
      </c>
      <c r="E99" s="63" t="s">
        <v>163</v>
      </c>
      <c r="F99" s="77">
        <v>1</v>
      </c>
      <c r="G99" s="15">
        <v>3</v>
      </c>
      <c r="H99" s="73">
        <f t="shared" si="12"/>
        <v>300</v>
      </c>
      <c r="J99" s="66" t="str">
        <f t="shared" si="9"/>
        <v>CONSIDERAR</v>
      </c>
    </row>
    <row r="100" spans="1:10" ht="9.9" customHeight="1" x14ac:dyDescent="0.3">
      <c r="J100" s="66"/>
    </row>
    <row r="101" spans="1:10" s="70" customFormat="1" ht="39.9" customHeight="1" x14ac:dyDescent="0.3">
      <c r="A101" s="55"/>
      <c r="B101" s="125" t="s">
        <v>43</v>
      </c>
      <c r="C101" s="125"/>
      <c r="D101" s="128" t="s">
        <v>89</v>
      </c>
      <c r="E101" s="128"/>
      <c r="F101" s="128"/>
      <c r="G101" s="128"/>
      <c r="H101" s="128"/>
      <c r="J101" s="66"/>
    </row>
    <row r="102" spans="1:10" ht="9.9" customHeight="1" x14ac:dyDescent="0.3">
      <c r="B102" s="148"/>
      <c r="C102" s="148"/>
      <c r="D102" s="148"/>
      <c r="E102" s="148"/>
      <c r="F102" s="148"/>
      <c r="G102" s="148"/>
      <c r="H102" s="148"/>
      <c r="J102" s="66"/>
    </row>
    <row r="103" spans="1:10" s="70" customFormat="1" ht="39.9" customHeight="1" x14ac:dyDescent="0.3">
      <c r="A103" s="55"/>
      <c r="B103" s="56" t="s">
        <v>0</v>
      </c>
      <c r="C103" s="56" t="s">
        <v>3</v>
      </c>
      <c r="D103" s="56" t="s">
        <v>4</v>
      </c>
      <c r="E103" s="56" t="s">
        <v>5</v>
      </c>
      <c r="F103" s="56" t="s">
        <v>6</v>
      </c>
      <c r="G103" s="56" t="s">
        <v>7</v>
      </c>
      <c r="H103" s="56" t="s">
        <v>8</v>
      </c>
      <c r="J103" s="66"/>
    </row>
    <row r="104" spans="1:10" ht="50.1" customHeight="1" x14ac:dyDescent="0.3">
      <c r="B104" s="63" t="s">
        <v>242</v>
      </c>
      <c r="C104" s="63" t="s">
        <v>244</v>
      </c>
      <c r="D104" s="14" t="s">
        <v>325</v>
      </c>
      <c r="E104" s="63" t="s">
        <v>243</v>
      </c>
      <c r="F104" s="77">
        <v>1</v>
      </c>
      <c r="G104" s="15">
        <v>2</v>
      </c>
      <c r="H104" s="73">
        <f t="shared" ref="H104" si="13">G104/F104*100</f>
        <v>200</v>
      </c>
      <c r="J104" s="66" t="str">
        <f t="shared" si="9"/>
        <v>CONSIDERAR</v>
      </c>
    </row>
    <row r="105" spans="1:10" ht="9.9" customHeight="1" x14ac:dyDescent="0.3">
      <c r="B105" s="148"/>
      <c r="C105" s="148"/>
      <c r="D105" s="148"/>
      <c r="E105" s="148"/>
      <c r="F105" s="148"/>
      <c r="G105" s="148"/>
      <c r="H105" s="148"/>
      <c r="J105" s="66"/>
    </row>
    <row r="106" spans="1:10" s="70" customFormat="1" ht="39.9" customHeight="1" x14ac:dyDescent="0.3">
      <c r="A106" s="55"/>
      <c r="B106" s="125" t="s">
        <v>42</v>
      </c>
      <c r="C106" s="125"/>
      <c r="D106" s="128" t="s">
        <v>90</v>
      </c>
      <c r="E106" s="128"/>
      <c r="F106" s="128"/>
      <c r="G106" s="128"/>
      <c r="H106" s="128"/>
      <c r="J106" s="66"/>
    </row>
    <row r="107" spans="1:10" ht="9.9" customHeight="1" x14ac:dyDescent="0.3">
      <c r="B107" s="148"/>
      <c r="C107" s="148"/>
      <c r="D107" s="148"/>
      <c r="E107" s="148"/>
      <c r="F107" s="148"/>
      <c r="G107" s="148"/>
      <c r="H107" s="148"/>
      <c r="J107" s="66"/>
    </row>
    <row r="108" spans="1:10" s="55" customFormat="1" ht="39.9" customHeight="1" x14ac:dyDescent="0.3">
      <c r="B108" s="56" t="s">
        <v>0</v>
      </c>
      <c r="C108" s="56" t="s">
        <v>3</v>
      </c>
      <c r="D108" s="56" t="s">
        <v>4</v>
      </c>
      <c r="E108" s="56" t="s">
        <v>5</v>
      </c>
      <c r="F108" s="56" t="s">
        <v>6</v>
      </c>
      <c r="G108" s="56" t="s">
        <v>7</v>
      </c>
      <c r="H108" s="56" t="s">
        <v>8</v>
      </c>
      <c r="J108" s="66"/>
    </row>
    <row r="109" spans="1:10" s="55" customFormat="1" ht="39.9" customHeight="1" x14ac:dyDescent="0.3">
      <c r="B109" s="63" t="s">
        <v>245</v>
      </c>
      <c r="C109" s="85" t="s">
        <v>246</v>
      </c>
      <c r="D109" s="14" t="s">
        <v>328</v>
      </c>
      <c r="E109" s="63" t="s">
        <v>243</v>
      </c>
      <c r="F109" s="77">
        <v>1</v>
      </c>
      <c r="G109" s="27">
        <v>6</v>
      </c>
      <c r="H109" s="73">
        <f>G109/F109*100</f>
        <v>600</v>
      </c>
      <c r="J109" s="66" t="str">
        <f t="shared" si="9"/>
        <v>CONSIDERAR</v>
      </c>
    </row>
    <row r="110" spans="1:10" ht="63" customHeight="1" x14ac:dyDescent="0.3">
      <c r="B110" s="63" t="s">
        <v>247</v>
      </c>
      <c r="C110" s="85" t="s">
        <v>246</v>
      </c>
      <c r="D110" s="14" t="s">
        <v>325</v>
      </c>
      <c r="E110" s="63" t="s">
        <v>243</v>
      </c>
      <c r="F110" s="77">
        <v>1</v>
      </c>
      <c r="G110" s="27">
        <v>267</v>
      </c>
      <c r="H110" s="73">
        <f>G110/F110*100</f>
        <v>26700</v>
      </c>
      <c r="J110" s="66" t="str">
        <f t="shared" si="9"/>
        <v>CONSIDERAR</v>
      </c>
    </row>
    <row r="111" spans="1:10" ht="9.9" customHeight="1" x14ac:dyDescent="0.3">
      <c r="J111" s="66"/>
    </row>
    <row r="112" spans="1:10" s="55" customFormat="1" ht="39.9" customHeight="1" x14ac:dyDescent="0.3">
      <c r="B112" s="125" t="s">
        <v>69</v>
      </c>
      <c r="C112" s="125"/>
      <c r="D112" s="126" t="s">
        <v>285</v>
      </c>
      <c r="E112" s="126"/>
      <c r="F112" s="126"/>
      <c r="G112" s="126"/>
      <c r="H112" s="126"/>
      <c r="J112" s="66"/>
    </row>
    <row r="113" spans="1:10" ht="9.9" customHeight="1" x14ac:dyDescent="0.3">
      <c r="B113" s="148"/>
      <c r="C113" s="148"/>
      <c r="D113" s="148"/>
      <c r="E113" s="148"/>
      <c r="F113" s="148"/>
      <c r="G113" s="148"/>
      <c r="H113" s="148"/>
      <c r="J113" s="66"/>
    </row>
    <row r="114" spans="1:10" s="55" customFormat="1" ht="39.9" customHeight="1" x14ac:dyDescent="0.3">
      <c r="B114" s="56" t="s">
        <v>0</v>
      </c>
      <c r="C114" s="56" t="s">
        <v>3</v>
      </c>
      <c r="D114" s="56" t="s">
        <v>4</v>
      </c>
      <c r="E114" s="56" t="s">
        <v>5</v>
      </c>
      <c r="F114" s="56" t="s">
        <v>6</v>
      </c>
      <c r="G114" s="56" t="s">
        <v>7</v>
      </c>
      <c r="H114" s="56" t="s">
        <v>8</v>
      </c>
      <c r="J114" s="66"/>
    </row>
    <row r="115" spans="1:10" ht="44.25" customHeight="1" x14ac:dyDescent="0.3">
      <c r="B115" s="63" t="s">
        <v>248</v>
      </c>
      <c r="C115" s="63" t="s">
        <v>249</v>
      </c>
      <c r="D115" s="14" t="s">
        <v>327</v>
      </c>
      <c r="E115" s="63" t="s">
        <v>211</v>
      </c>
      <c r="F115" s="77">
        <v>1</v>
      </c>
      <c r="G115" s="27">
        <v>1</v>
      </c>
      <c r="H115" s="73">
        <f>G115/F115*100</f>
        <v>100</v>
      </c>
      <c r="J115" s="66" t="str">
        <f t="shared" si="9"/>
        <v>CONSIDERAR</v>
      </c>
    </row>
    <row r="116" spans="1:10" ht="9.9" customHeight="1" x14ac:dyDescent="0.3">
      <c r="B116" s="148"/>
      <c r="C116" s="148"/>
      <c r="D116" s="148"/>
      <c r="E116" s="148"/>
      <c r="F116" s="148"/>
      <c r="G116" s="148"/>
      <c r="H116" s="148"/>
      <c r="J116" s="66"/>
    </row>
    <row r="117" spans="1:10" s="55" customFormat="1" ht="39.9" customHeight="1" x14ac:dyDescent="0.3">
      <c r="B117" s="125" t="s">
        <v>70</v>
      </c>
      <c r="C117" s="125"/>
      <c r="D117" s="128" t="s">
        <v>91</v>
      </c>
      <c r="E117" s="128"/>
      <c r="F117" s="128"/>
      <c r="G117" s="128"/>
      <c r="H117" s="128"/>
      <c r="J117" s="66"/>
    </row>
    <row r="118" spans="1:10" ht="9.9" customHeight="1" x14ac:dyDescent="0.3">
      <c r="B118" s="148"/>
      <c r="C118" s="148"/>
      <c r="D118" s="148"/>
      <c r="E118" s="148"/>
      <c r="F118" s="148"/>
      <c r="G118" s="148"/>
      <c r="H118" s="148"/>
      <c r="J118" s="66"/>
    </row>
    <row r="119" spans="1:10" s="55" customFormat="1" ht="39.9" customHeight="1" x14ac:dyDescent="0.3">
      <c r="B119" s="56" t="s">
        <v>0</v>
      </c>
      <c r="C119" s="56" t="s">
        <v>3</v>
      </c>
      <c r="D119" s="56" t="s">
        <v>4</v>
      </c>
      <c r="E119" s="56" t="s">
        <v>5</v>
      </c>
      <c r="F119" s="56" t="s">
        <v>6</v>
      </c>
      <c r="G119" s="56" t="s">
        <v>7</v>
      </c>
      <c r="H119" s="56" t="s">
        <v>8</v>
      </c>
      <c r="J119" s="66"/>
    </row>
    <row r="120" spans="1:10" ht="41.25" customHeight="1" x14ac:dyDescent="0.3">
      <c r="B120" s="63" t="s">
        <v>79</v>
      </c>
      <c r="C120" s="63" t="s">
        <v>250</v>
      </c>
      <c r="D120" s="14" t="s">
        <v>332</v>
      </c>
      <c r="E120" s="63" t="s">
        <v>243</v>
      </c>
      <c r="F120" s="77">
        <v>1</v>
      </c>
      <c r="G120" s="15">
        <v>1</v>
      </c>
      <c r="H120" s="73">
        <f>G120/F120*100</f>
        <v>100</v>
      </c>
      <c r="J120" s="66" t="str">
        <f t="shared" si="9"/>
        <v>CONSIDERAR</v>
      </c>
    </row>
    <row r="121" spans="1:10" ht="9.9" customHeight="1" x14ac:dyDescent="0.3">
      <c r="B121" s="148"/>
      <c r="C121" s="148"/>
      <c r="D121" s="148"/>
      <c r="E121" s="148"/>
      <c r="F121" s="148"/>
      <c r="G121" s="148"/>
      <c r="H121" s="148"/>
      <c r="J121" s="66"/>
    </row>
    <row r="122" spans="1:10" s="70" customFormat="1" ht="39.9" customHeight="1" x14ac:dyDescent="0.3">
      <c r="A122" s="55"/>
      <c r="B122" s="125" t="s">
        <v>12</v>
      </c>
      <c r="C122" s="125"/>
      <c r="D122" s="128" t="s">
        <v>71</v>
      </c>
      <c r="E122" s="128"/>
      <c r="F122" s="128"/>
      <c r="G122" s="128"/>
      <c r="H122" s="128"/>
      <c r="J122" s="66"/>
    </row>
    <row r="123" spans="1:10" ht="9.9" customHeight="1" x14ac:dyDescent="0.3">
      <c r="B123" s="148"/>
      <c r="C123" s="148"/>
      <c r="D123" s="148"/>
      <c r="E123" s="148"/>
      <c r="F123" s="148"/>
      <c r="G123" s="148"/>
      <c r="H123" s="148"/>
      <c r="J123" s="66"/>
    </row>
    <row r="124" spans="1:10" s="70" customFormat="1" ht="39.9" customHeight="1" x14ac:dyDescent="0.3">
      <c r="A124" s="55"/>
      <c r="B124" s="125" t="s">
        <v>44</v>
      </c>
      <c r="C124" s="125"/>
      <c r="D124" s="126" t="s">
        <v>92</v>
      </c>
      <c r="E124" s="126"/>
      <c r="F124" s="126"/>
      <c r="G124" s="126"/>
      <c r="H124" s="126"/>
      <c r="J124" s="66"/>
    </row>
    <row r="125" spans="1:10" ht="9.9" customHeight="1" x14ac:dyDescent="0.3">
      <c r="B125" s="148"/>
      <c r="C125" s="148"/>
      <c r="D125" s="148"/>
      <c r="E125" s="148"/>
      <c r="F125" s="148"/>
      <c r="G125" s="148"/>
      <c r="H125" s="148"/>
      <c r="J125" s="66"/>
    </row>
    <row r="126" spans="1:10" s="70" customFormat="1" ht="39.9" customHeight="1" x14ac:dyDescent="0.3">
      <c r="A126" s="55"/>
      <c r="B126" s="56" t="s">
        <v>0</v>
      </c>
      <c r="C126" s="56" t="s">
        <v>3</v>
      </c>
      <c r="D126" s="51" t="s">
        <v>4</v>
      </c>
      <c r="E126" s="56" t="s">
        <v>5</v>
      </c>
      <c r="F126" s="56" t="s">
        <v>6</v>
      </c>
      <c r="G126" s="56" t="s">
        <v>7</v>
      </c>
      <c r="H126" s="56" t="s">
        <v>8</v>
      </c>
      <c r="J126" s="66"/>
    </row>
    <row r="127" spans="1:10" s="70" customFormat="1" ht="39" customHeight="1" x14ac:dyDescent="0.3">
      <c r="A127" s="55"/>
      <c r="B127" s="75" t="s">
        <v>251</v>
      </c>
      <c r="C127" s="75" t="s">
        <v>253</v>
      </c>
      <c r="D127" s="14" t="s">
        <v>317</v>
      </c>
      <c r="E127" s="75" t="s">
        <v>254</v>
      </c>
      <c r="F127" s="95">
        <v>10</v>
      </c>
      <c r="G127" s="50">
        <v>631</v>
      </c>
      <c r="H127" s="73">
        <f t="shared" ref="H127:H128" si="14">G127/F127*100</f>
        <v>6310</v>
      </c>
      <c r="J127" s="66" t="str">
        <f t="shared" si="9"/>
        <v>CONSIDERAR</v>
      </c>
    </row>
    <row r="128" spans="1:10" ht="35.25" customHeight="1" x14ac:dyDescent="0.3">
      <c r="B128" s="75" t="s">
        <v>252</v>
      </c>
      <c r="C128" s="87" t="s">
        <v>253</v>
      </c>
      <c r="D128" s="97" t="s">
        <v>318</v>
      </c>
      <c r="E128" s="75" t="s">
        <v>273</v>
      </c>
      <c r="F128" s="96">
        <v>10</v>
      </c>
      <c r="G128" s="98">
        <v>37</v>
      </c>
      <c r="H128" s="73">
        <f t="shared" si="14"/>
        <v>370</v>
      </c>
      <c r="J128" s="66" t="str">
        <f t="shared" si="9"/>
        <v>CONSIDERAR</v>
      </c>
    </row>
    <row r="129" spans="1:10" ht="9.9" customHeight="1" x14ac:dyDescent="0.3">
      <c r="G129" s="53"/>
      <c r="J129" s="66"/>
    </row>
    <row r="130" spans="1:10" s="70" customFormat="1" ht="39.9" customHeight="1" x14ac:dyDescent="0.3">
      <c r="A130" s="55"/>
      <c r="B130" s="125" t="s">
        <v>75</v>
      </c>
      <c r="C130" s="125"/>
      <c r="D130" s="126" t="s">
        <v>286</v>
      </c>
      <c r="E130" s="126"/>
      <c r="F130" s="126"/>
      <c r="G130" s="126"/>
      <c r="H130" s="126"/>
      <c r="J130" s="66"/>
    </row>
    <row r="131" spans="1:10" s="70" customFormat="1" ht="9.9" customHeight="1" x14ac:dyDescent="0.3">
      <c r="A131" s="55"/>
      <c r="B131" s="147"/>
      <c r="C131" s="147"/>
      <c r="D131" s="147"/>
      <c r="E131" s="147"/>
      <c r="F131" s="147"/>
      <c r="G131" s="147"/>
      <c r="H131" s="147"/>
      <c r="J131" s="66"/>
    </row>
    <row r="132" spans="1:10" s="70" customFormat="1" ht="39.9" customHeight="1" x14ac:dyDescent="0.3">
      <c r="A132" s="55"/>
      <c r="B132" s="56" t="s">
        <v>0</v>
      </c>
      <c r="C132" s="56" t="s">
        <v>3</v>
      </c>
      <c r="D132" s="56" t="s">
        <v>4</v>
      </c>
      <c r="E132" s="56" t="s">
        <v>5</v>
      </c>
      <c r="F132" s="56" t="s">
        <v>6</v>
      </c>
      <c r="G132" s="56" t="s">
        <v>7</v>
      </c>
      <c r="H132" s="56" t="s">
        <v>8</v>
      </c>
      <c r="J132" s="66"/>
    </row>
    <row r="133" spans="1:10" ht="61.2" x14ac:dyDescent="0.3">
      <c r="B133" s="63" t="s">
        <v>255</v>
      </c>
      <c r="C133" s="63" t="s">
        <v>257</v>
      </c>
      <c r="D133" s="14" t="s">
        <v>334</v>
      </c>
      <c r="E133" s="63" t="s">
        <v>243</v>
      </c>
      <c r="F133" s="77">
        <v>1</v>
      </c>
      <c r="G133" s="27">
        <v>1</v>
      </c>
      <c r="H133" s="89">
        <f t="shared" ref="H133:H134" si="15">G133/F133*100</f>
        <v>100</v>
      </c>
      <c r="J133" s="66" t="str">
        <f t="shared" ref="J133:J134" si="16">IF(H133&gt;=75,"CONSIDERAR","NO")</f>
        <v>CONSIDERAR</v>
      </c>
    </row>
    <row r="134" spans="1:10" ht="51" x14ac:dyDescent="0.3">
      <c r="B134" s="63" t="s">
        <v>256</v>
      </c>
      <c r="C134" s="63" t="s">
        <v>258</v>
      </c>
      <c r="D134" s="14" t="s">
        <v>334</v>
      </c>
      <c r="E134" s="63" t="s">
        <v>243</v>
      </c>
      <c r="F134" s="68">
        <v>1</v>
      </c>
      <c r="G134" s="15">
        <v>1</v>
      </c>
      <c r="H134" s="89">
        <f t="shared" si="15"/>
        <v>100</v>
      </c>
      <c r="J134" s="66" t="str">
        <f t="shared" si="16"/>
        <v>CONSIDERAR</v>
      </c>
    </row>
    <row r="135" spans="1:10" ht="30" customHeight="1" x14ac:dyDescent="0.3"/>
    <row r="136" spans="1:10" ht="30" customHeight="1" x14ac:dyDescent="0.3"/>
    <row r="137" spans="1:10" ht="30" customHeight="1" x14ac:dyDescent="0.3"/>
    <row r="138" spans="1:10" ht="30" customHeight="1" x14ac:dyDescent="0.3"/>
    <row r="139" spans="1:10" ht="30" customHeight="1" x14ac:dyDescent="0.3"/>
    <row r="140" spans="1:10" ht="30" customHeight="1" x14ac:dyDescent="0.3"/>
    <row r="141" spans="1:10" ht="30" customHeight="1" x14ac:dyDescent="0.3"/>
    <row r="142" spans="1:10" ht="30" customHeight="1" x14ac:dyDescent="0.3"/>
    <row r="143" spans="1:10" ht="30" customHeight="1" x14ac:dyDescent="0.3"/>
    <row r="144" spans="1:10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</sheetData>
  <sheetProtection algorithmName="SHA-512" hashValue="2LpHRxmWxbA9rYc5UvdmgI1MEt1UMdXYJfBufNpxoa/t2d74ftCgor3ioJCMoBivJ90rZMDjcdfZ/dCOG1JOkA==" saltValue="POLSMZ5ucvj5X2+Bj3Shpg==" spinCount="100000" sheet="1" objects="1" scenarios="1"/>
  <mergeCells count="87">
    <mergeCell ref="B1:H1"/>
    <mergeCell ref="B2:H2"/>
    <mergeCell ref="P2:Q2"/>
    <mergeCell ref="B3:H3"/>
    <mergeCell ref="B4:C4"/>
    <mergeCell ref="D4:H4"/>
    <mergeCell ref="Q4:R4"/>
    <mergeCell ref="B19:C19"/>
    <mergeCell ref="D19:H19"/>
    <mergeCell ref="Q19:W19"/>
    <mergeCell ref="B5:H5"/>
    <mergeCell ref="B6:C6"/>
    <mergeCell ref="D6:H6"/>
    <mergeCell ref="L6:N6"/>
    <mergeCell ref="Q6:R6"/>
    <mergeCell ref="B7:H7"/>
    <mergeCell ref="P8:R8"/>
    <mergeCell ref="P9:R9"/>
    <mergeCell ref="P10:R10"/>
    <mergeCell ref="Q12:S12"/>
    <mergeCell ref="B18:H18"/>
    <mergeCell ref="B36:H36"/>
    <mergeCell ref="B20:H20"/>
    <mergeCell ref="Q21:S21"/>
    <mergeCell ref="B27:H27"/>
    <mergeCell ref="B28:C28"/>
    <mergeCell ref="D28:H28"/>
    <mergeCell ref="B29:H29"/>
    <mergeCell ref="B33:C33"/>
    <mergeCell ref="D33:H33"/>
    <mergeCell ref="B34:H34"/>
    <mergeCell ref="B35:C35"/>
    <mergeCell ref="D35:H35"/>
    <mergeCell ref="B48:H48"/>
    <mergeCell ref="B49:C49"/>
    <mergeCell ref="D49:H49"/>
    <mergeCell ref="B50:H50"/>
    <mergeCell ref="B54:C54"/>
    <mergeCell ref="D54:H54"/>
    <mergeCell ref="B75:C75"/>
    <mergeCell ref="D75:H75"/>
    <mergeCell ref="B55:H55"/>
    <mergeCell ref="B59:C59"/>
    <mergeCell ref="D59:H59"/>
    <mergeCell ref="B60:H60"/>
    <mergeCell ref="B63:H63"/>
    <mergeCell ref="B64:C64"/>
    <mergeCell ref="D64:H64"/>
    <mergeCell ref="B65:H65"/>
    <mergeCell ref="B66:C66"/>
    <mergeCell ref="D66:H66"/>
    <mergeCell ref="B67:H67"/>
    <mergeCell ref="B74:H74"/>
    <mergeCell ref="B76:H76"/>
    <mergeCell ref="B85:C85"/>
    <mergeCell ref="D85:H85"/>
    <mergeCell ref="B86:H86"/>
    <mergeCell ref="B91:C91"/>
    <mergeCell ref="D91:H91"/>
    <mergeCell ref="B92:H92"/>
    <mergeCell ref="B93:C93"/>
    <mergeCell ref="D93:H93"/>
    <mergeCell ref="B94:H94"/>
    <mergeCell ref="B101:C101"/>
    <mergeCell ref="D101:H101"/>
    <mergeCell ref="B121:H121"/>
    <mergeCell ref="B102:H102"/>
    <mergeCell ref="B105:H105"/>
    <mergeCell ref="B106:C106"/>
    <mergeCell ref="D106:H106"/>
    <mergeCell ref="B107:H107"/>
    <mergeCell ref="B112:C112"/>
    <mergeCell ref="D112:H112"/>
    <mergeCell ref="B113:H113"/>
    <mergeCell ref="B116:H116"/>
    <mergeCell ref="B117:C117"/>
    <mergeCell ref="D117:H117"/>
    <mergeCell ref="B118:H118"/>
    <mergeCell ref="B130:C130"/>
    <mergeCell ref="D130:H130"/>
    <mergeCell ref="B131:H131"/>
    <mergeCell ref="B122:C122"/>
    <mergeCell ref="D122:H122"/>
    <mergeCell ref="B123:H123"/>
    <mergeCell ref="B124:C124"/>
    <mergeCell ref="D124:H124"/>
    <mergeCell ref="B125:H125"/>
  </mergeCells>
  <conditionalFormatting sqref="H9:H17 H69:H73 H104 H127:H128 H22:H26 H115 H78:H83">
    <cfRule type="cellIs" dxfId="134" priority="31" operator="lessThan">
      <formula>75</formula>
    </cfRule>
    <cfRule type="cellIs" dxfId="133" priority="32" operator="between">
      <formula>75</formula>
      <formula>94</formula>
    </cfRule>
    <cfRule type="cellIs" dxfId="132" priority="33" operator="greaterThanOrEqual">
      <formula>95</formula>
    </cfRule>
  </conditionalFormatting>
  <conditionalFormatting sqref="H31">
    <cfRule type="cellIs" dxfId="131" priority="4" operator="lessThan">
      <formula>75</formula>
    </cfRule>
    <cfRule type="cellIs" dxfId="130" priority="5" operator="between">
      <formula>75</formula>
      <formula>94</formula>
    </cfRule>
    <cfRule type="cellIs" dxfId="129" priority="6" operator="greaterThanOrEqual">
      <formula>95</formula>
    </cfRule>
  </conditionalFormatting>
  <conditionalFormatting sqref="H38:H47">
    <cfRule type="cellIs" dxfId="128" priority="25" operator="lessThan">
      <formula>75</formula>
    </cfRule>
    <cfRule type="cellIs" dxfId="127" priority="26" operator="between">
      <formula>75</formula>
      <formula>94</formula>
    </cfRule>
    <cfRule type="cellIs" dxfId="126" priority="27" operator="greaterThanOrEqual">
      <formula>95</formula>
    </cfRule>
  </conditionalFormatting>
  <conditionalFormatting sqref="H52">
    <cfRule type="cellIs" dxfId="125" priority="22" operator="lessThan">
      <formula>75</formula>
    </cfRule>
    <cfRule type="cellIs" dxfId="124" priority="23" operator="between">
      <formula>75</formula>
      <formula>94</formula>
    </cfRule>
    <cfRule type="cellIs" dxfId="123" priority="24" operator="greaterThanOrEqual">
      <formula>95</formula>
    </cfRule>
  </conditionalFormatting>
  <conditionalFormatting sqref="H57">
    <cfRule type="cellIs" dxfId="122" priority="19" operator="lessThan">
      <formula>75</formula>
    </cfRule>
    <cfRule type="cellIs" dxfId="121" priority="20" operator="between">
      <formula>75</formula>
      <formula>94</formula>
    </cfRule>
    <cfRule type="cellIs" dxfId="120" priority="21" operator="greaterThanOrEqual">
      <formula>95</formula>
    </cfRule>
  </conditionalFormatting>
  <conditionalFormatting sqref="H62">
    <cfRule type="cellIs" dxfId="119" priority="16" operator="lessThan">
      <formula>75</formula>
    </cfRule>
    <cfRule type="cellIs" dxfId="118" priority="17" operator="between">
      <formula>75</formula>
      <formula>94</formula>
    </cfRule>
    <cfRule type="cellIs" dxfId="117" priority="18" operator="greaterThanOrEqual">
      <formula>95</formula>
    </cfRule>
  </conditionalFormatting>
  <conditionalFormatting sqref="H88">
    <cfRule type="cellIs" dxfId="116" priority="7" operator="lessThan">
      <formula>75</formula>
    </cfRule>
    <cfRule type="cellIs" dxfId="115" priority="8" operator="between">
      <formula>75</formula>
      <formula>94</formula>
    </cfRule>
    <cfRule type="cellIs" dxfId="114" priority="9" operator="greaterThanOrEqual">
      <formula>95</formula>
    </cfRule>
  </conditionalFormatting>
  <conditionalFormatting sqref="H96:H99">
    <cfRule type="cellIs" dxfId="113" priority="13" operator="lessThan">
      <formula>75</formula>
    </cfRule>
    <cfRule type="cellIs" dxfId="112" priority="14" operator="between">
      <formula>75</formula>
      <formula>94</formula>
    </cfRule>
    <cfRule type="cellIs" dxfId="111" priority="15" operator="greaterThanOrEqual">
      <formula>95</formula>
    </cfRule>
  </conditionalFormatting>
  <conditionalFormatting sqref="H109:H110">
    <cfRule type="cellIs" dxfId="110" priority="28" operator="lessThan">
      <formula>75</formula>
    </cfRule>
    <cfRule type="cellIs" dxfId="109" priority="29" operator="between">
      <formula>75</formula>
      <formula>94</formula>
    </cfRule>
    <cfRule type="cellIs" dxfId="108" priority="30" operator="greaterThanOrEqual">
      <formula>95</formula>
    </cfRule>
  </conditionalFormatting>
  <conditionalFormatting sqref="H120">
    <cfRule type="cellIs" dxfId="107" priority="1" operator="lessThan">
      <formula>75</formula>
    </cfRule>
    <cfRule type="cellIs" dxfId="106" priority="2" operator="between">
      <formula>75</formula>
      <formula>94</formula>
    </cfRule>
    <cfRule type="cellIs" dxfId="105" priority="3" operator="greaterThanOrEqual">
      <formula>95</formula>
    </cfRule>
  </conditionalFormatting>
  <conditionalFormatting sqref="H133:H134">
    <cfRule type="cellIs" dxfId="104" priority="10" operator="lessThan">
      <formula>75</formula>
    </cfRule>
    <cfRule type="cellIs" dxfId="103" priority="11" operator="between">
      <formula>75</formula>
      <formula>94</formula>
    </cfRule>
    <cfRule type="cellIs" dxfId="102" priority="12" operator="greater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W134"/>
  <sheetViews>
    <sheetView zoomScaleNormal="100" workbookViewId="0">
      <selection activeCell="B15" sqref="B15"/>
    </sheetView>
  </sheetViews>
  <sheetFormatPr baseColWidth="10" defaultRowHeight="14.4" x14ac:dyDescent="0.3"/>
  <cols>
    <col min="2" max="2" width="34.44140625" customWidth="1"/>
    <col min="3" max="3" width="22" customWidth="1"/>
    <col min="4" max="4" width="21.109375" customWidth="1"/>
    <col min="5" max="5" width="20.88671875" customWidth="1"/>
    <col min="6" max="6" width="14.109375" customWidth="1"/>
    <col min="7" max="7" width="18.88671875" customWidth="1"/>
    <col min="8" max="9" width="0" hidden="1" customWidth="1"/>
    <col min="10" max="10" width="31.109375" hidden="1" customWidth="1"/>
    <col min="14" max="14" width="14.109375" customWidth="1"/>
    <col min="15" max="22" width="0" hidden="1" customWidth="1"/>
    <col min="23" max="23" width="3.33203125" hidden="1" customWidth="1"/>
  </cols>
  <sheetData>
    <row r="1" spans="2:19" s="54" customFormat="1" x14ac:dyDescent="0.3">
      <c r="B1" s="129"/>
      <c r="C1" s="129"/>
      <c r="D1" s="129"/>
      <c r="E1" s="129"/>
      <c r="F1" s="129"/>
      <c r="G1" s="129"/>
      <c r="H1" s="129"/>
    </row>
    <row r="2" spans="2:19" s="55" customFormat="1" ht="33.75" customHeight="1" x14ac:dyDescent="0.3">
      <c r="B2" s="144" t="s">
        <v>287</v>
      </c>
      <c r="C2" s="145"/>
      <c r="D2" s="145"/>
      <c r="E2" s="145"/>
      <c r="F2" s="145"/>
      <c r="G2" s="145"/>
      <c r="H2" s="145"/>
      <c r="P2" s="133" t="s">
        <v>53</v>
      </c>
      <c r="Q2" s="133"/>
    </row>
    <row r="3" spans="2:19" s="54" customFormat="1" x14ac:dyDescent="0.3">
      <c r="B3" s="129"/>
      <c r="C3" s="129"/>
      <c r="D3" s="129"/>
      <c r="E3" s="129"/>
      <c r="F3" s="129"/>
      <c r="G3" s="129"/>
      <c r="H3" s="129"/>
    </row>
    <row r="4" spans="2:19" s="55" customFormat="1" ht="30" customHeight="1" x14ac:dyDescent="0.3">
      <c r="B4" s="144" t="s">
        <v>2</v>
      </c>
      <c r="C4" s="146"/>
      <c r="D4" s="128" t="s">
        <v>72</v>
      </c>
      <c r="E4" s="128"/>
      <c r="F4" s="128"/>
      <c r="G4" s="128"/>
      <c r="H4" s="128"/>
      <c r="P4" s="56" t="s">
        <v>54</v>
      </c>
      <c r="Q4" s="126" t="s">
        <v>55</v>
      </c>
      <c r="R4" s="126"/>
    </row>
    <row r="5" spans="2:19" s="54" customFormat="1" x14ac:dyDescent="0.3">
      <c r="B5" s="129"/>
      <c r="C5" s="129"/>
      <c r="D5" s="129"/>
      <c r="E5" s="129"/>
      <c r="F5" s="129"/>
      <c r="G5" s="129"/>
      <c r="H5" s="129"/>
    </row>
    <row r="6" spans="2:19" s="55" customFormat="1" ht="41.4" x14ac:dyDescent="0.3">
      <c r="B6" s="125" t="s">
        <v>36</v>
      </c>
      <c r="C6" s="125"/>
      <c r="D6" s="126" t="s">
        <v>63</v>
      </c>
      <c r="E6" s="126"/>
      <c r="F6" s="126"/>
      <c r="G6" s="126"/>
      <c r="H6" s="126"/>
      <c r="L6" s="133" t="s">
        <v>293</v>
      </c>
      <c r="M6" s="133"/>
      <c r="N6" s="133"/>
      <c r="P6" s="57" t="s">
        <v>56</v>
      </c>
      <c r="Q6" s="126" t="s">
        <v>60</v>
      </c>
      <c r="R6" s="126"/>
    </row>
    <row r="7" spans="2:19" s="54" customFormat="1" x14ac:dyDescent="0.3">
      <c r="B7" s="129"/>
      <c r="C7" s="129"/>
      <c r="D7" s="129"/>
      <c r="E7" s="129"/>
      <c r="F7" s="129"/>
      <c r="G7" s="129"/>
      <c r="H7" s="129"/>
      <c r="P7" s="58"/>
      <c r="Q7" s="59"/>
      <c r="R7" s="60"/>
    </row>
    <row r="8" spans="2:19" s="61" customFormat="1" ht="41.4" x14ac:dyDescent="0.3">
      <c r="B8" s="56" t="s">
        <v>0</v>
      </c>
      <c r="C8" s="56" t="s">
        <v>3</v>
      </c>
      <c r="D8" s="56" t="s">
        <v>4</v>
      </c>
      <c r="E8" s="56" t="s">
        <v>5</v>
      </c>
      <c r="F8" s="56" t="s">
        <v>6</v>
      </c>
      <c r="G8" s="56" t="s">
        <v>7</v>
      </c>
      <c r="H8" s="56" t="s">
        <v>8</v>
      </c>
      <c r="J8" s="56" t="s">
        <v>52</v>
      </c>
      <c r="L8" s="56" t="s">
        <v>93</v>
      </c>
      <c r="M8" s="56" t="s">
        <v>94</v>
      </c>
      <c r="N8" s="56" t="s">
        <v>46</v>
      </c>
      <c r="P8" s="134" t="s">
        <v>57</v>
      </c>
      <c r="Q8" s="135"/>
      <c r="R8" s="136"/>
      <c r="S8" s="62"/>
    </row>
    <row r="9" spans="2:19" s="54" customFormat="1" ht="20.399999999999999" x14ac:dyDescent="0.3">
      <c r="B9" s="75" t="s">
        <v>145</v>
      </c>
      <c r="C9" s="75" t="s">
        <v>154</v>
      </c>
      <c r="D9" s="14"/>
      <c r="E9" s="75" t="s">
        <v>162</v>
      </c>
      <c r="F9" s="77">
        <v>3</v>
      </c>
      <c r="G9" s="27"/>
      <c r="H9" s="65">
        <f>G9/F9*100</f>
        <v>0</v>
      </c>
      <c r="J9" s="66" t="str">
        <f t="shared" ref="J9:J72" si="0">IF(H9&gt;=75,"CONSIDERAR","NO")</f>
        <v>NO</v>
      </c>
      <c r="L9" s="67">
        <f>COUNT(F9:F17)+COUNT(F22:F26)+COUNT(F31)+COUNT(F38:F47)+COUNT(F52+F52)+COUNT(F57)+COUNT(F62)+COUNT(F69:F73)+COUNT(F78:F83)+COUNT(F88)+COUNT(F96:F99)+COUNT(F104:F104)+COUNT(F109:F110)+COUNT(F115:F115)+COUNT(F120)+COUNT(F127:F128)+COUNT(F133:F134)</f>
        <v>45</v>
      </c>
      <c r="M9" s="68">
        <f>COUNTIF(J9:J134,"CONSIDERAR")</f>
        <v>0</v>
      </c>
      <c r="N9" s="46"/>
      <c r="P9" s="137" t="s">
        <v>59</v>
      </c>
      <c r="Q9" s="138"/>
      <c r="R9" s="139"/>
    </row>
    <row r="10" spans="2:19" s="54" customFormat="1" ht="31.5" hidden="1" customHeight="1" x14ac:dyDescent="0.3">
      <c r="B10" s="75" t="s">
        <v>146</v>
      </c>
      <c r="C10" s="75" t="s">
        <v>155</v>
      </c>
      <c r="D10" s="14"/>
      <c r="E10" s="75" t="s">
        <v>166</v>
      </c>
      <c r="F10" s="77"/>
      <c r="G10" s="27"/>
      <c r="H10" s="65" t="e">
        <f t="shared" ref="H10:H17" si="1">G10/F10*100</f>
        <v>#DIV/0!</v>
      </c>
      <c r="J10" s="66" t="e">
        <f t="shared" si="0"/>
        <v>#DIV/0!</v>
      </c>
      <c r="P10" s="140" t="s">
        <v>58</v>
      </c>
      <c r="Q10" s="141"/>
      <c r="R10" s="142"/>
    </row>
    <row r="11" spans="2:19" s="54" customFormat="1" ht="44.25" hidden="1" customHeight="1" x14ac:dyDescent="0.3">
      <c r="B11" s="75" t="s">
        <v>147</v>
      </c>
      <c r="C11" s="75" t="s">
        <v>155</v>
      </c>
      <c r="D11" s="14"/>
      <c r="E11" s="75" t="s">
        <v>165</v>
      </c>
      <c r="F11" s="99"/>
      <c r="G11" s="27"/>
      <c r="H11" s="65" t="e">
        <f t="shared" si="1"/>
        <v>#DIV/0!</v>
      </c>
      <c r="J11" s="66" t="e">
        <f t="shared" si="0"/>
        <v>#DIV/0!</v>
      </c>
    </row>
    <row r="12" spans="2:19" s="54" customFormat="1" ht="21.75" customHeight="1" x14ac:dyDescent="0.3">
      <c r="B12" s="75" t="s">
        <v>148</v>
      </c>
      <c r="C12" s="75" t="s">
        <v>156</v>
      </c>
      <c r="D12" s="14"/>
      <c r="E12" s="75" t="s">
        <v>165</v>
      </c>
      <c r="F12" s="77">
        <v>3</v>
      </c>
      <c r="G12" s="27"/>
      <c r="H12" s="65">
        <f t="shared" si="1"/>
        <v>0</v>
      </c>
      <c r="J12" s="66" t="str">
        <f t="shared" si="0"/>
        <v>NO</v>
      </c>
      <c r="P12" s="56" t="s">
        <v>52</v>
      </c>
      <c r="Q12" s="143" t="s">
        <v>51</v>
      </c>
      <c r="R12" s="143"/>
      <c r="S12" s="143"/>
    </row>
    <row r="13" spans="2:19" s="54" customFormat="1" x14ac:dyDescent="0.3">
      <c r="B13" s="75" t="s">
        <v>149</v>
      </c>
      <c r="C13" s="75" t="s">
        <v>157</v>
      </c>
      <c r="D13" s="14"/>
      <c r="E13" s="75" t="s">
        <v>165</v>
      </c>
      <c r="F13" s="77">
        <v>1</v>
      </c>
      <c r="G13" s="27"/>
      <c r="H13" s="65">
        <f t="shared" si="1"/>
        <v>0</v>
      </c>
      <c r="J13" s="66" t="str">
        <f t="shared" si="0"/>
        <v>NO</v>
      </c>
      <c r="P13" s="69"/>
    </row>
    <row r="14" spans="2:19" s="54" customFormat="1" ht="20.399999999999999" x14ac:dyDescent="0.3">
      <c r="B14" s="75" t="s">
        <v>150</v>
      </c>
      <c r="C14" s="75" t="s">
        <v>158</v>
      </c>
      <c r="D14" s="14"/>
      <c r="E14" s="75" t="s">
        <v>165</v>
      </c>
      <c r="F14" s="77">
        <v>2</v>
      </c>
      <c r="G14" s="27"/>
      <c r="H14" s="65">
        <f t="shared" si="1"/>
        <v>0</v>
      </c>
      <c r="J14" s="66" t="str">
        <f t="shared" si="0"/>
        <v>NO</v>
      </c>
      <c r="P14" s="69"/>
    </row>
    <row r="15" spans="2:19" s="54" customFormat="1" ht="40.799999999999997" x14ac:dyDescent="0.3">
      <c r="B15" s="75" t="s">
        <v>151</v>
      </c>
      <c r="C15" s="75" t="s">
        <v>159</v>
      </c>
      <c r="D15" s="14"/>
      <c r="E15" s="75" t="s">
        <v>165</v>
      </c>
      <c r="F15" s="77">
        <v>1</v>
      </c>
      <c r="G15" s="27"/>
      <c r="H15" s="65">
        <f t="shared" si="1"/>
        <v>0</v>
      </c>
      <c r="J15" s="66" t="str">
        <f t="shared" si="0"/>
        <v>NO</v>
      </c>
      <c r="P15" s="69"/>
    </row>
    <row r="16" spans="2:19" s="54" customFormat="1" ht="20.399999999999999" hidden="1" x14ac:dyDescent="0.3">
      <c r="B16" s="75" t="s">
        <v>152</v>
      </c>
      <c r="C16" s="75" t="s">
        <v>160</v>
      </c>
      <c r="D16" s="14"/>
      <c r="E16" s="75" t="s">
        <v>163</v>
      </c>
      <c r="F16" s="99"/>
      <c r="G16" s="27"/>
      <c r="H16" s="65" t="e">
        <f t="shared" si="1"/>
        <v>#DIV/0!</v>
      </c>
      <c r="J16" s="66" t="e">
        <f t="shared" si="0"/>
        <v>#DIV/0!</v>
      </c>
      <c r="P16" s="69"/>
    </row>
    <row r="17" spans="2:23" s="54" customFormat="1" ht="20.399999999999999" x14ac:dyDescent="0.3">
      <c r="B17" s="75" t="s">
        <v>153</v>
      </c>
      <c r="C17" s="75" t="s">
        <v>161</v>
      </c>
      <c r="D17" s="14"/>
      <c r="E17" s="75" t="s">
        <v>164</v>
      </c>
      <c r="F17" s="77">
        <v>3</v>
      </c>
      <c r="G17" s="27"/>
      <c r="H17" s="65">
        <f t="shared" si="1"/>
        <v>0</v>
      </c>
      <c r="J17" s="66" t="str">
        <f t="shared" si="0"/>
        <v>NO</v>
      </c>
      <c r="P17" s="69"/>
    </row>
    <row r="18" spans="2:23" s="54" customFormat="1" x14ac:dyDescent="0.3">
      <c r="B18" s="131"/>
      <c r="C18" s="131"/>
      <c r="D18" s="131"/>
      <c r="E18" s="131"/>
      <c r="F18" s="131"/>
      <c r="G18" s="131"/>
      <c r="H18" s="131"/>
      <c r="J18" s="66"/>
      <c r="P18" s="70"/>
    </row>
    <row r="19" spans="2:23" s="55" customFormat="1" ht="30" customHeight="1" x14ac:dyDescent="0.3">
      <c r="B19" s="130" t="s">
        <v>37</v>
      </c>
      <c r="C19" s="130"/>
      <c r="D19" s="126" t="s">
        <v>80</v>
      </c>
      <c r="E19" s="126"/>
      <c r="F19" s="126"/>
      <c r="G19" s="126"/>
      <c r="H19" s="126"/>
      <c r="J19" s="66"/>
      <c r="P19" s="56" t="s">
        <v>48</v>
      </c>
      <c r="Q19" s="132" t="s">
        <v>50</v>
      </c>
      <c r="R19" s="132"/>
      <c r="S19" s="132"/>
      <c r="T19" s="132"/>
      <c r="U19" s="132"/>
      <c r="V19" s="132"/>
      <c r="W19" s="132"/>
    </row>
    <row r="20" spans="2:23" s="54" customFormat="1" x14ac:dyDescent="0.3">
      <c r="B20" s="129"/>
      <c r="C20" s="129"/>
      <c r="D20" s="129"/>
      <c r="E20" s="129"/>
      <c r="F20" s="129"/>
      <c r="G20" s="129"/>
      <c r="H20" s="129"/>
      <c r="J20" s="66"/>
      <c r="P20" s="70"/>
    </row>
    <row r="21" spans="2:23" s="55" customFormat="1" ht="41.4" x14ac:dyDescent="0.3">
      <c r="B21" s="71" t="s">
        <v>0</v>
      </c>
      <c r="C21" s="71" t="s">
        <v>3</v>
      </c>
      <c r="D21" s="71" t="s">
        <v>4</v>
      </c>
      <c r="E21" s="71" t="s">
        <v>5</v>
      </c>
      <c r="F21" s="71" t="s">
        <v>6</v>
      </c>
      <c r="G21" s="71" t="s">
        <v>7</v>
      </c>
      <c r="H21" s="71" t="s">
        <v>8</v>
      </c>
      <c r="J21" s="66"/>
      <c r="P21" s="56" t="s">
        <v>45</v>
      </c>
      <c r="Q21" s="126" t="s">
        <v>47</v>
      </c>
      <c r="R21" s="126"/>
      <c r="S21" s="126"/>
    </row>
    <row r="22" spans="2:23" s="54" customFormat="1" ht="29.25" customHeight="1" x14ac:dyDescent="0.3">
      <c r="B22" s="63" t="s">
        <v>167</v>
      </c>
      <c r="C22" s="63" t="s">
        <v>172</v>
      </c>
      <c r="D22" s="37"/>
      <c r="E22" s="63" t="s">
        <v>179</v>
      </c>
      <c r="F22" s="64">
        <v>3</v>
      </c>
      <c r="G22" s="37"/>
      <c r="H22" s="73">
        <f>G22/F22*100</f>
        <v>0</v>
      </c>
      <c r="J22" s="66" t="str">
        <f t="shared" si="0"/>
        <v>NO</v>
      </c>
      <c r="M22" s="109"/>
    </row>
    <row r="23" spans="2:23" s="54" customFormat="1" ht="60.75" customHeight="1" x14ac:dyDescent="0.3">
      <c r="B23" s="63" t="s">
        <v>168</v>
      </c>
      <c r="C23" s="63" t="s">
        <v>173</v>
      </c>
      <c r="D23" s="37"/>
      <c r="E23" s="63" t="s">
        <v>180</v>
      </c>
      <c r="F23" s="64">
        <v>1</v>
      </c>
      <c r="G23" s="37"/>
      <c r="H23" s="73">
        <f t="shared" ref="H23:H25" si="2">G23/F23*100</f>
        <v>0</v>
      </c>
      <c r="J23" s="66" t="str">
        <f t="shared" si="0"/>
        <v>NO</v>
      </c>
    </row>
    <row r="24" spans="2:23" s="54" customFormat="1" ht="32.25" customHeight="1" x14ac:dyDescent="0.3">
      <c r="B24" s="75" t="s">
        <v>170</v>
      </c>
      <c r="C24" s="92" t="s">
        <v>175</v>
      </c>
      <c r="D24" s="14"/>
      <c r="E24" s="74" t="s">
        <v>182</v>
      </c>
      <c r="F24" s="72">
        <v>10</v>
      </c>
      <c r="G24" s="48"/>
      <c r="H24" s="73">
        <f>G24/F24*100</f>
        <v>0</v>
      </c>
      <c r="J24" s="66" t="str">
        <f t="shared" si="0"/>
        <v>NO</v>
      </c>
    </row>
    <row r="25" spans="2:23" s="54" customFormat="1" ht="33" customHeight="1" x14ac:dyDescent="0.3">
      <c r="B25" s="75" t="s">
        <v>169</v>
      </c>
      <c r="C25" s="92" t="s">
        <v>174</v>
      </c>
      <c r="D25" s="14"/>
      <c r="E25" s="74" t="s">
        <v>181</v>
      </c>
      <c r="F25" s="72">
        <v>10</v>
      </c>
      <c r="G25" s="48"/>
      <c r="H25" s="73">
        <f t="shared" si="2"/>
        <v>0</v>
      </c>
      <c r="J25" s="66" t="str">
        <f t="shared" si="0"/>
        <v>NO</v>
      </c>
    </row>
    <row r="26" spans="2:23" s="54" customFormat="1" ht="51" x14ac:dyDescent="0.3">
      <c r="B26" s="63" t="s">
        <v>171</v>
      </c>
      <c r="C26" s="63" t="s">
        <v>176</v>
      </c>
      <c r="D26" s="37"/>
      <c r="E26" s="63" t="s">
        <v>165</v>
      </c>
      <c r="F26" s="64">
        <v>2</v>
      </c>
      <c r="G26" s="37"/>
      <c r="H26" s="73">
        <f>G26/F26*100</f>
        <v>0</v>
      </c>
      <c r="J26" s="66" t="str">
        <f t="shared" si="0"/>
        <v>NO</v>
      </c>
    </row>
    <row r="27" spans="2:23" s="54" customFormat="1" x14ac:dyDescent="0.3">
      <c r="B27" s="129"/>
      <c r="C27" s="129"/>
      <c r="D27" s="129"/>
      <c r="E27" s="129"/>
      <c r="F27" s="129"/>
      <c r="G27" s="129"/>
      <c r="H27" s="129"/>
      <c r="J27" s="66"/>
    </row>
    <row r="28" spans="2:23" s="55" customFormat="1" ht="30" customHeight="1" x14ac:dyDescent="0.3">
      <c r="B28" s="130" t="s">
        <v>38</v>
      </c>
      <c r="C28" s="130"/>
      <c r="D28" s="126" t="s">
        <v>81</v>
      </c>
      <c r="E28" s="126"/>
      <c r="F28" s="126"/>
      <c r="G28" s="126"/>
      <c r="H28" s="126"/>
      <c r="J28" s="66"/>
    </row>
    <row r="29" spans="2:23" s="54" customFormat="1" x14ac:dyDescent="0.3">
      <c r="B29" s="129"/>
      <c r="C29" s="129"/>
      <c r="D29" s="129"/>
      <c r="E29" s="129"/>
      <c r="F29" s="129"/>
      <c r="G29" s="129"/>
      <c r="H29" s="129"/>
      <c r="J29" s="66"/>
    </row>
    <row r="30" spans="2:23" s="55" customFormat="1" ht="41.4" x14ac:dyDescent="0.3">
      <c r="B30" s="71" t="s">
        <v>0</v>
      </c>
      <c r="C30" s="71" t="s">
        <v>3</v>
      </c>
      <c r="D30" s="71" t="s">
        <v>4</v>
      </c>
      <c r="E30" s="71" t="s">
        <v>5</v>
      </c>
      <c r="F30" s="71" t="s">
        <v>6</v>
      </c>
      <c r="G30" s="71" t="s">
        <v>7</v>
      </c>
      <c r="H30" s="71" t="s">
        <v>8</v>
      </c>
      <c r="J30" s="66"/>
    </row>
    <row r="31" spans="2:23" s="54" customFormat="1" ht="31.5" hidden="1" customHeight="1" x14ac:dyDescent="0.3">
      <c r="B31" s="74" t="s">
        <v>177</v>
      </c>
      <c r="C31" s="74" t="s">
        <v>178</v>
      </c>
      <c r="D31" s="75" t="s">
        <v>288</v>
      </c>
      <c r="E31" s="75" t="s">
        <v>77</v>
      </c>
      <c r="F31" s="100"/>
      <c r="G31" s="76"/>
      <c r="H31" s="73" t="e">
        <f t="shared" ref="H31" si="3">G31/F31*100</f>
        <v>#DIV/0!</v>
      </c>
      <c r="J31" s="66" t="e">
        <f t="shared" si="0"/>
        <v>#DIV/0!</v>
      </c>
    </row>
    <row r="32" spans="2:23" s="54" customFormat="1" x14ac:dyDescent="0.3">
      <c r="J32" s="66"/>
    </row>
    <row r="33" spans="2:10" s="55" customFormat="1" ht="30" customHeight="1" x14ac:dyDescent="0.3">
      <c r="B33" s="125" t="s">
        <v>9</v>
      </c>
      <c r="C33" s="125"/>
      <c r="D33" s="126" t="s">
        <v>64</v>
      </c>
      <c r="E33" s="126"/>
      <c r="F33" s="126"/>
      <c r="G33" s="126"/>
      <c r="H33" s="126"/>
      <c r="J33" s="66"/>
    </row>
    <row r="34" spans="2:10" s="54" customFormat="1" x14ac:dyDescent="0.3">
      <c r="B34" s="129"/>
      <c r="C34" s="129"/>
      <c r="D34" s="129"/>
      <c r="E34" s="129"/>
      <c r="F34" s="129"/>
      <c r="G34" s="129"/>
      <c r="H34" s="129"/>
      <c r="J34" s="66"/>
    </row>
    <row r="35" spans="2:10" s="55" customFormat="1" ht="30" customHeight="1" x14ac:dyDescent="0.3">
      <c r="B35" s="125" t="s">
        <v>39</v>
      </c>
      <c r="C35" s="125"/>
      <c r="D35" s="126" t="s">
        <v>82</v>
      </c>
      <c r="E35" s="126"/>
      <c r="F35" s="126"/>
      <c r="G35" s="126"/>
      <c r="H35" s="126"/>
      <c r="J35" s="66"/>
    </row>
    <row r="36" spans="2:10" s="54" customFormat="1" x14ac:dyDescent="0.3">
      <c r="B36" s="129"/>
      <c r="C36" s="129"/>
      <c r="D36" s="129"/>
      <c r="E36" s="129"/>
      <c r="F36" s="129"/>
      <c r="G36" s="129"/>
      <c r="H36" s="129"/>
      <c r="J36" s="66"/>
    </row>
    <row r="37" spans="2:10" s="55" customFormat="1" ht="41.4" x14ac:dyDescent="0.3">
      <c r="B37" s="56" t="s">
        <v>0</v>
      </c>
      <c r="C37" s="56" t="s">
        <v>3</v>
      </c>
      <c r="D37" s="56" t="s">
        <v>4</v>
      </c>
      <c r="E37" s="56" t="s">
        <v>5</v>
      </c>
      <c r="F37" s="101" t="s">
        <v>6</v>
      </c>
      <c r="G37" s="56" t="s">
        <v>7</v>
      </c>
      <c r="H37" s="56" t="s">
        <v>8</v>
      </c>
      <c r="J37" s="66"/>
    </row>
    <row r="38" spans="2:10" s="54" customFormat="1" ht="30" customHeight="1" x14ac:dyDescent="0.3">
      <c r="B38" s="63" t="s">
        <v>183</v>
      </c>
      <c r="C38" s="63" t="s">
        <v>195</v>
      </c>
      <c r="D38" s="28"/>
      <c r="E38" s="63" t="s">
        <v>193</v>
      </c>
      <c r="F38" s="76">
        <v>2</v>
      </c>
      <c r="G38" s="38"/>
      <c r="H38" s="73">
        <f t="shared" ref="H38:H46" si="4">G38/F38*100</f>
        <v>0</v>
      </c>
      <c r="J38" s="66" t="str">
        <f t="shared" si="0"/>
        <v>NO</v>
      </c>
    </row>
    <row r="39" spans="2:10" s="54" customFormat="1" ht="30" customHeight="1" x14ac:dyDescent="0.3">
      <c r="B39" s="63" t="s">
        <v>184</v>
      </c>
      <c r="C39" s="63" t="s">
        <v>195</v>
      </c>
      <c r="D39" s="28"/>
      <c r="E39" s="74" t="s">
        <v>194</v>
      </c>
      <c r="F39" s="76">
        <v>1</v>
      </c>
      <c r="G39" s="38"/>
      <c r="H39" s="73">
        <f t="shared" si="4"/>
        <v>0</v>
      </c>
      <c r="J39" s="66" t="str">
        <f t="shared" si="0"/>
        <v>NO</v>
      </c>
    </row>
    <row r="40" spans="2:10" s="54" customFormat="1" ht="30" customHeight="1" x14ac:dyDescent="0.3">
      <c r="B40" s="63" t="s">
        <v>185</v>
      </c>
      <c r="C40" s="63" t="s">
        <v>195</v>
      </c>
      <c r="D40" s="28"/>
      <c r="E40" s="63" t="s">
        <v>76</v>
      </c>
      <c r="F40" s="76">
        <v>1</v>
      </c>
      <c r="G40" s="38"/>
      <c r="H40" s="73">
        <f t="shared" si="4"/>
        <v>0</v>
      </c>
      <c r="J40" s="66" t="str">
        <f t="shared" si="0"/>
        <v>NO</v>
      </c>
    </row>
    <row r="41" spans="2:10" s="54" customFormat="1" ht="30" customHeight="1" x14ac:dyDescent="0.3">
      <c r="B41" s="63" t="s">
        <v>186</v>
      </c>
      <c r="C41" s="63" t="s">
        <v>195</v>
      </c>
      <c r="D41" s="28"/>
      <c r="E41" s="63" t="s">
        <v>76</v>
      </c>
      <c r="F41" s="76">
        <v>1</v>
      </c>
      <c r="G41" s="38"/>
      <c r="H41" s="73">
        <f t="shared" si="4"/>
        <v>0</v>
      </c>
      <c r="J41" s="66" t="str">
        <f t="shared" si="0"/>
        <v>NO</v>
      </c>
    </row>
    <row r="42" spans="2:10" s="54" customFormat="1" ht="39" customHeight="1" x14ac:dyDescent="0.3">
      <c r="B42" s="63" t="s">
        <v>187</v>
      </c>
      <c r="C42" s="63" t="s">
        <v>195</v>
      </c>
      <c r="D42" s="28"/>
      <c r="E42" s="63" t="s">
        <v>76</v>
      </c>
      <c r="F42" s="76">
        <v>1</v>
      </c>
      <c r="G42" s="38"/>
      <c r="H42" s="73">
        <f t="shared" si="4"/>
        <v>0</v>
      </c>
      <c r="J42" s="66" t="str">
        <f t="shared" si="0"/>
        <v>NO</v>
      </c>
    </row>
    <row r="43" spans="2:10" s="54" customFormat="1" ht="30" customHeight="1" x14ac:dyDescent="0.3">
      <c r="B43" s="63" t="s">
        <v>188</v>
      </c>
      <c r="C43" s="63" t="s">
        <v>195</v>
      </c>
      <c r="D43" s="28"/>
      <c r="E43" s="63" t="s">
        <v>76</v>
      </c>
      <c r="F43" s="76">
        <v>1</v>
      </c>
      <c r="G43" s="38"/>
      <c r="H43" s="73">
        <f t="shared" si="4"/>
        <v>0</v>
      </c>
      <c r="J43" s="66" t="str">
        <f t="shared" si="0"/>
        <v>NO</v>
      </c>
    </row>
    <row r="44" spans="2:10" s="54" customFormat="1" ht="30" customHeight="1" x14ac:dyDescent="0.3">
      <c r="B44" s="63" t="s">
        <v>189</v>
      </c>
      <c r="C44" s="63" t="s">
        <v>195</v>
      </c>
      <c r="D44" s="28"/>
      <c r="E44" s="63" t="s">
        <v>76</v>
      </c>
      <c r="F44" s="76">
        <v>1</v>
      </c>
      <c r="G44" s="38"/>
      <c r="H44" s="73">
        <f t="shared" si="4"/>
        <v>0</v>
      </c>
      <c r="J44" s="66" t="str">
        <f t="shared" si="0"/>
        <v>NO</v>
      </c>
    </row>
    <row r="45" spans="2:10" s="54" customFormat="1" ht="30" customHeight="1" x14ac:dyDescent="0.3">
      <c r="B45" s="63" t="s">
        <v>190</v>
      </c>
      <c r="C45" s="63" t="s">
        <v>195</v>
      </c>
      <c r="D45" s="28"/>
      <c r="E45" s="63" t="s">
        <v>76</v>
      </c>
      <c r="F45" s="76">
        <v>1</v>
      </c>
      <c r="G45" s="38"/>
      <c r="H45" s="73">
        <f t="shared" si="4"/>
        <v>0</v>
      </c>
      <c r="J45" s="66" t="str">
        <f t="shared" si="0"/>
        <v>NO</v>
      </c>
    </row>
    <row r="46" spans="2:10" s="54" customFormat="1" ht="30" hidden="1" customHeight="1" x14ac:dyDescent="0.3">
      <c r="B46" s="63" t="s">
        <v>191</v>
      </c>
      <c r="C46" s="63" t="s">
        <v>196</v>
      </c>
      <c r="D46" s="93" t="s">
        <v>288</v>
      </c>
      <c r="E46" s="63" t="s">
        <v>78</v>
      </c>
      <c r="F46" s="100"/>
      <c r="G46" s="76"/>
      <c r="H46" s="73" t="e">
        <f t="shared" si="4"/>
        <v>#DIV/0!</v>
      </c>
      <c r="J46" s="66" t="e">
        <f t="shared" si="0"/>
        <v>#DIV/0!</v>
      </c>
    </row>
    <row r="47" spans="2:10" s="54" customFormat="1" ht="30" hidden="1" customHeight="1" x14ac:dyDescent="0.3">
      <c r="B47" s="63" t="s">
        <v>192</v>
      </c>
      <c r="C47" s="63" t="s">
        <v>197</v>
      </c>
      <c r="D47" s="93" t="s">
        <v>288</v>
      </c>
      <c r="E47" s="63" t="s">
        <v>78</v>
      </c>
      <c r="F47" s="100"/>
      <c r="G47" s="76"/>
      <c r="H47" s="73" t="e">
        <f>G46/F46*100</f>
        <v>#DIV/0!</v>
      </c>
      <c r="J47" s="66" t="e">
        <f t="shared" si="0"/>
        <v>#DIV/0!</v>
      </c>
    </row>
    <row r="48" spans="2:10" s="54" customFormat="1" x14ac:dyDescent="0.3">
      <c r="B48" s="131"/>
      <c r="C48" s="131"/>
      <c r="D48" s="131"/>
      <c r="E48" s="131"/>
      <c r="F48" s="131"/>
      <c r="G48" s="131"/>
      <c r="H48" s="131"/>
      <c r="J48" s="66"/>
    </row>
    <row r="49" spans="2:10" s="70" customFormat="1" ht="30" customHeight="1" x14ac:dyDescent="0.3">
      <c r="B49" s="130" t="s">
        <v>40</v>
      </c>
      <c r="C49" s="130"/>
      <c r="D49" s="126" t="s">
        <v>83</v>
      </c>
      <c r="E49" s="126"/>
      <c r="F49" s="126"/>
      <c r="G49" s="126"/>
      <c r="H49" s="126"/>
      <c r="J49" s="66"/>
    </row>
    <row r="50" spans="2:10" s="54" customFormat="1" x14ac:dyDescent="0.3">
      <c r="B50" s="129"/>
      <c r="C50" s="129"/>
      <c r="D50" s="129"/>
      <c r="E50" s="129"/>
      <c r="F50" s="129"/>
      <c r="G50" s="129"/>
      <c r="H50" s="129"/>
      <c r="J50" s="66"/>
    </row>
    <row r="51" spans="2:10" s="70" customFormat="1" ht="41.4" x14ac:dyDescent="0.3">
      <c r="B51" s="71" t="s">
        <v>0</v>
      </c>
      <c r="C51" s="71" t="s">
        <v>3</v>
      </c>
      <c r="D51" s="71" t="s">
        <v>4</v>
      </c>
      <c r="E51" s="71" t="s">
        <v>5</v>
      </c>
      <c r="F51" s="71" t="s">
        <v>6</v>
      </c>
      <c r="G51" s="71" t="s">
        <v>7</v>
      </c>
      <c r="H51" s="71" t="s">
        <v>8</v>
      </c>
      <c r="J51" s="66"/>
    </row>
    <row r="52" spans="2:10" s="54" customFormat="1" ht="38.25" customHeight="1" x14ac:dyDescent="0.3">
      <c r="B52" s="63" t="s">
        <v>198</v>
      </c>
      <c r="C52" s="63" t="s">
        <v>200</v>
      </c>
      <c r="D52" s="14"/>
      <c r="E52" s="63" t="s">
        <v>199</v>
      </c>
      <c r="F52" s="76">
        <v>300</v>
      </c>
      <c r="G52" s="38"/>
      <c r="H52" s="73">
        <f t="shared" ref="H52" si="5">G52/F52*100</f>
        <v>0</v>
      </c>
      <c r="J52" s="66" t="str">
        <f t="shared" si="0"/>
        <v>NO</v>
      </c>
    </row>
    <row r="53" spans="2:10" s="54" customFormat="1" x14ac:dyDescent="0.3">
      <c r="B53" s="80"/>
      <c r="C53" s="81"/>
      <c r="D53" s="66"/>
      <c r="E53" s="82"/>
      <c r="F53" s="81"/>
      <c r="G53" s="66"/>
      <c r="H53" s="66"/>
      <c r="J53" s="66"/>
    </row>
    <row r="54" spans="2:10" s="70" customFormat="1" ht="41.25" customHeight="1" x14ac:dyDescent="0.3">
      <c r="B54" s="130" t="s">
        <v>65</v>
      </c>
      <c r="C54" s="130"/>
      <c r="D54" s="128" t="s">
        <v>84</v>
      </c>
      <c r="E54" s="128"/>
      <c r="F54" s="128"/>
      <c r="G54" s="128"/>
      <c r="H54" s="128"/>
      <c r="J54" s="66"/>
    </row>
    <row r="55" spans="2:10" s="54" customFormat="1" x14ac:dyDescent="0.3">
      <c r="B55" s="129"/>
      <c r="C55" s="129"/>
      <c r="D55" s="129"/>
      <c r="E55" s="129"/>
      <c r="F55" s="129"/>
      <c r="G55" s="129"/>
      <c r="H55" s="129"/>
      <c r="J55" s="66"/>
    </row>
    <row r="56" spans="2:10" s="70" customFormat="1" ht="41.4" x14ac:dyDescent="0.3">
      <c r="B56" s="71" t="s">
        <v>0</v>
      </c>
      <c r="C56" s="71" t="s">
        <v>3</v>
      </c>
      <c r="D56" s="71" t="s">
        <v>4</v>
      </c>
      <c r="E56" s="71" t="s">
        <v>5</v>
      </c>
      <c r="F56" s="71" t="s">
        <v>6</v>
      </c>
      <c r="G56" s="71" t="s">
        <v>7</v>
      </c>
      <c r="H56" s="71" t="s">
        <v>8</v>
      </c>
      <c r="J56" s="66"/>
    </row>
    <row r="57" spans="2:10" s="54" customFormat="1" ht="34.5" customHeight="1" x14ac:dyDescent="0.3">
      <c r="B57" s="75" t="s">
        <v>201</v>
      </c>
      <c r="C57" s="63" t="s">
        <v>226</v>
      </c>
      <c r="D57" s="14"/>
      <c r="E57" s="63" t="s">
        <v>202</v>
      </c>
      <c r="F57" s="76">
        <v>2</v>
      </c>
      <c r="G57" s="38"/>
      <c r="H57" s="73">
        <f t="shared" ref="H57" si="6">G57/F57*100</f>
        <v>0</v>
      </c>
      <c r="J57" s="66" t="str">
        <f t="shared" si="0"/>
        <v>NO</v>
      </c>
    </row>
    <row r="58" spans="2:10" s="54" customFormat="1" x14ac:dyDescent="0.3">
      <c r="B58" s="80"/>
      <c r="C58" s="81"/>
      <c r="D58" s="66"/>
      <c r="E58" s="82"/>
      <c r="F58" s="81"/>
      <c r="G58" s="66"/>
      <c r="H58" s="66"/>
      <c r="J58" s="66"/>
    </row>
    <row r="59" spans="2:10" s="55" customFormat="1" ht="30" customHeight="1" x14ac:dyDescent="0.3">
      <c r="B59" s="130" t="s">
        <v>66</v>
      </c>
      <c r="C59" s="130"/>
      <c r="D59" s="126" t="s">
        <v>85</v>
      </c>
      <c r="E59" s="126"/>
      <c r="F59" s="126"/>
      <c r="G59" s="126"/>
      <c r="H59" s="126"/>
      <c r="J59" s="66"/>
    </row>
    <row r="60" spans="2:10" s="54" customFormat="1" x14ac:dyDescent="0.3">
      <c r="B60" s="129"/>
      <c r="C60" s="129"/>
      <c r="D60" s="129"/>
      <c r="E60" s="129"/>
      <c r="F60" s="129"/>
      <c r="G60" s="129"/>
      <c r="H60" s="129"/>
      <c r="J60" s="66"/>
    </row>
    <row r="61" spans="2:10" s="55" customFormat="1" ht="41.4" x14ac:dyDescent="0.3">
      <c r="B61" s="71" t="s">
        <v>0</v>
      </c>
      <c r="C61" s="71" t="s">
        <v>3</v>
      </c>
      <c r="D61" s="71" t="s">
        <v>4</v>
      </c>
      <c r="E61" s="71" t="s">
        <v>5</v>
      </c>
      <c r="F61" s="71" t="s">
        <v>6</v>
      </c>
      <c r="G61" s="71" t="s">
        <v>7</v>
      </c>
      <c r="H61" s="71" t="s">
        <v>8</v>
      </c>
      <c r="J61" s="66"/>
    </row>
    <row r="62" spans="2:10" s="54" customFormat="1" ht="31.5" customHeight="1" x14ac:dyDescent="0.3">
      <c r="B62" s="63" t="s">
        <v>203</v>
      </c>
      <c r="C62" s="63" t="s">
        <v>227</v>
      </c>
      <c r="D62" s="14"/>
      <c r="E62" s="63" t="s">
        <v>204</v>
      </c>
      <c r="F62" s="76">
        <v>1</v>
      </c>
      <c r="G62" s="38"/>
      <c r="H62" s="73">
        <f t="shared" ref="H62" si="7">G62/F62*100</f>
        <v>0</v>
      </c>
      <c r="J62" s="66" t="str">
        <f t="shared" si="0"/>
        <v>NO</v>
      </c>
    </row>
    <row r="63" spans="2:10" s="54" customFormat="1" x14ac:dyDescent="0.3">
      <c r="B63" s="129"/>
      <c r="C63" s="129"/>
      <c r="D63" s="129"/>
      <c r="E63" s="129"/>
      <c r="F63" s="129"/>
      <c r="G63" s="129"/>
      <c r="H63" s="129"/>
      <c r="J63" s="66"/>
    </row>
    <row r="64" spans="2:10" s="55" customFormat="1" ht="32.25" customHeight="1" x14ac:dyDescent="0.3">
      <c r="B64" s="130" t="s">
        <v>10</v>
      </c>
      <c r="C64" s="130"/>
      <c r="D64" s="126" t="s">
        <v>67</v>
      </c>
      <c r="E64" s="126"/>
      <c r="F64" s="126"/>
      <c r="G64" s="126"/>
      <c r="H64" s="126"/>
      <c r="J64" s="66"/>
    </row>
    <row r="65" spans="2:10" s="54" customFormat="1" x14ac:dyDescent="0.3">
      <c r="B65" s="129"/>
      <c r="C65" s="129"/>
      <c r="D65" s="129"/>
      <c r="E65" s="129"/>
      <c r="F65" s="129"/>
      <c r="G65" s="129"/>
      <c r="H65" s="129"/>
      <c r="J65" s="66"/>
    </row>
    <row r="66" spans="2:10" s="55" customFormat="1" ht="30" customHeight="1" x14ac:dyDescent="0.3">
      <c r="B66" s="125" t="s">
        <v>41</v>
      </c>
      <c r="C66" s="125"/>
      <c r="D66" s="126" t="s">
        <v>86</v>
      </c>
      <c r="E66" s="126"/>
      <c r="F66" s="126"/>
      <c r="G66" s="126"/>
      <c r="H66" s="126"/>
      <c r="J66" s="66"/>
    </row>
    <row r="67" spans="2:10" s="54" customFormat="1" x14ac:dyDescent="0.3">
      <c r="B67" s="129"/>
      <c r="C67" s="129"/>
      <c r="D67" s="129"/>
      <c r="E67" s="129"/>
      <c r="F67" s="129"/>
      <c r="G67" s="129"/>
      <c r="H67" s="129"/>
      <c r="J67" s="66"/>
    </row>
    <row r="68" spans="2:10" s="55" customFormat="1" ht="41.4" x14ac:dyDescent="0.3">
      <c r="B68" s="56" t="s">
        <v>0</v>
      </c>
      <c r="C68" s="56" t="s">
        <v>3</v>
      </c>
      <c r="D68" s="56" t="s">
        <v>4</v>
      </c>
      <c r="E68" s="56" t="s">
        <v>5</v>
      </c>
      <c r="F68" s="56" t="s">
        <v>6</v>
      </c>
      <c r="G68" s="56" t="s">
        <v>7</v>
      </c>
      <c r="H68" s="56" t="s">
        <v>8</v>
      </c>
      <c r="J68" s="66"/>
    </row>
    <row r="69" spans="2:10" s="54" customFormat="1" ht="30" customHeight="1" x14ac:dyDescent="0.3">
      <c r="B69" s="63" t="s">
        <v>205</v>
      </c>
      <c r="C69" s="63" t="s">
        <v>274</v>
      </c>
      <c r="D69" s="28"/>
      <c r="E69" s="63" t="s">
        <v>210</v>
      </c>
      <c r="F69" s="76">
        <v>60</v>
      </c>
      <c r="G69" s="38"/>
      <c r="H69" s="73">
        <f t="shared" ref="H69:H73" si="8">G69/F69*100</f>
        <v>0</v>
      </c>
      <c r="J69" s="66" t="str">
        <f t="shared" si="0"/>
        <v>NO</v>
      </c>
    </row>
    <row r="70" spans="2:10" s="54" customFormat="1" ht="30" customHeight="1" x14ac:dyDescent="0.3">
      <c r="B70" s="63" t="s">
        <v>206</v>
      </c>
      <c r="C70" s="63" t="s">
        <v>275</v>
      </c>
      <c r="D70" s="28"/>
      <c r="E70" s="63" t="s">
        <v>210</v>
      </c>
      <c r="F70" s="76">
        <v>900</v>
      </c>
      <c r="G70" s="38"/>
      <c r="H70" s="73">
        <f t="shared" si="8"/>
        <v>0</v>
      </c>
      <c r="J70" s="66" t="str">
        <f t="shared" si="0"/>
        <v>NO</v>
      </c>
    </row>
    <row r="71" spans="2:10" s="54" customFormat="1" ht="30" customHeight="1" x14ac:dyDescent="0.3">
      <c r="B71" s="63" t="s">
        <v>207</v>
      </c>
      <c r="C71" s="63" t="s">
        <v>275</v>
      </c>
      <c r="D71" s="28"/>
      <c r="E71" s="63" t="s">
        <v>210</v>
      </c>
      <c r="F71" s="76">
        <v>120</v>
      </c>
      <c r="G71" s="38"/>
      <c r="H71" s="73">
        <f t="shared" si="8"/>
        <v>0</v>
      </c>
      <c r="J71" s="66" t="str">
        <f t="shared" si="0"/>
        <v>NO</v>
      </c>
    </row>
    <row r="72" spans="2:10" s="54" customFormat="1" ht="41.25" customHeight="1" x14ac:dyDescent="0.3">
      <c r="B72" s="63" t="s">
        <v>208</v>
      </c>
      <c r="C72" s="63" t="s">
        <v>275</v>
      </c>
      <c r="D72" s="28"/>
      <c r="E72" s="63" t="s">
        <v>211</v>
      </c>
      <c r="F72" s="76">
        <v>1</v>
      </c>
      <c r="G72" s="38"/>
      <c r="H72" s="73">
        <f t="shared" si="8"/>
        <v>0</v>
      </c>
      <c r="J72" s="66" t="str">
        <f t="shared" si="0"/>
        <v>NO</v>
      </c>
    </row>
    <row r="73" spans="2:10" s="54" customFormat="1" ht="42.75" customHeight="1" x14ac:dyDescent="0.3">
      <c r="B73" s="63" t="s">
        <v>209</v>
      </c>
      <c r="C73" s="63" t="s">
        <v>275</v>
      </c>
      <c r="D73" s="28"/>
      <c r="E73" s="63" t="s">
        <v>211</v>
      </c>
      <c r="F73" s="76">
        <v>1</v>
      </c>
      <c r="G73" s="38"/>
      <c r="H73" s="73">
        <f t="shared" si="8"/>
        <v>0</v>
      </c>
      <c r="J73" s="66" t="str">
        <f t="shared" ref="J73:J128" si="9">IF(H73&gt;=75,"CONSIDERAR","NO")</f>
        <v>NO</v>
      </c>
    </row>
    <row r="74" spans="2:10" s="54" customFormat="1" x14ac:dyDescent="0.3">
      <c r="B74" s="129"/>
      <c r="C74" s="129"/>
      <c r="D74" s="129"/>
      <c r="E74" s="129"/>
      <c r="F74" s="129"/>
      <c r="G74" s="129"/>
      <c r="H74" s="129"/>
      <c r="J74" s="66"/>
    </row>
    <row r="75" spans="2:10" s="55" customFormat="1" ht="30" customHeight="1" x14ac:dyDescent="0.3">
      <c r="B75" s="130" t="s">
        <v>73</v>
      </c>
      <c r="C75" s="130"/>
      <c r="D75" s="126" t="s">
        <v>87</v>
      </c>
      <c r="E75" s="126"/>
      <c r="F75" s="126"/>
      <c r="G75" s="126"/>
      <c r="H75" s="126"/>
      <c r="J75" s="66"/>
    </row>
    <row r="76" spans="2:10" s="54" customFormat="1" x14ac:dyDescent="0.3">
      <c r="B76" s="129"/>
      <c r="C76" s="129"/>
      <c r="D76" s="129"/>
      <c r="E76" s="129"/>
      <c r="F76" s="129"/>
      <c r="G76" s="129"/>
      <c r="H76" s="129"/>
      <c r="J76" s="66"/>
    </row>
    <row r="77" spans="2:10" s="55" customFormat="1" ht="41.4" x14ac:dyDescent="0.3">
      <c r="B77" s="71" t="s">
        <v>0</v>
      </c>
      <c r="C77" s="71" t="s">
        <v>3</v>
      </c>
      <c r="D77" s="71" t="s">
        <v>4</v>
      </c>
      <c r="E77" s="71" t="s">
        <v>5</v>
      </c>
      <c r="F77" s="71" t="s">
        <v>6</v>
      </c>
      <c r="G77" s="71" t="s">
        <v>7</v>
      </c>
      <c r="H77" s="71" t="s">
        <v>8</v>
      </c>
      <c r="J77" s="66"/>
    </row>
    <row r="78" spans="2:10" s="54" customFormat="1" ht="30" customHeight="1" x14ac:dyDescent="0.3">
      <c r="B78" s="63" t="s">
        <v>294</v>
      </c>
      <c r="C78" s="63" t="s">
        <v>221</v>
      </c>
      <c r="D78" s="14"/>
      <c r="E78" s="63" t="s">
        <v>217</v>
      </c>
      <c r="F78" s="76">
        <v>20</v>
      </c>
      <c r="G78" s="38"/>
      <c r="H78" s="73">
        <f t="shared" ref="H78:H82" si="10">G78/F78*100</f>
        <v>0</v>
      </c>
      <c r="J78" s="66" t="str">
        <f t="shared" si="9"/>
        <v>NO</v>
      </c>
    </row>
    <row r="79" spans="2:10" s="54" customFormat="1" ht="30" customHeight="1" x14ac:dyDescent="0.3">
      <c r="B79" s="63" t="s">
        <v>213</v>
      </c>
      <c r="C79" s="63" t="s">
        <v>222</v>
      </c>
      <c r="D79" s="14"/>
      <c r="E79" s="63" t="s">
        <v>218</v>
      </c>
      <c r="F79" s="76">
        <v>1</v>
      </c>
      <c r="G79" s="38"/>
      <c r="H79" s="73">
        <f t="shared" si="10"/>
        <v>0</v>
      </c>
      <c r="J79" s="66" t="str">
        <f t="shared" si="9"/>
        <v>NO</v>
      </c>
    </row>
    <row r="80" spans="2:10" s="54" customFormat="1" ht="30" customHeight="1" x14ac:dyDescent="0.3">
      <c r="B80" s="63" t="s">
        <v>214</v>
      </c>
      <c r="C80" s="63" t="s">
        <v>223</v>
      </c>
      <c r="D80" s="14"/>
      <c r="E80" s="63" t="s">
        <v>217</v>
      </c>
      <c r="F80" s="76">
        <v>28</v>
      </c>
      <c r="G80" s="38"/>
      <c r="H80" s="73">
        <f t="shared" si="10"/>
        <v>0</v>
      </c>
      <c r="J80" s="66" t="str">
        <f t="shared" si="9"/>
        <v>NO</v>
      </c>
    </row>
    <row r="81" spans="2:10" s="54" customFormat="1" ht="30.6" x14ac:dyDescent="0.3">
      <c r="B81" s="63" t="s">
        <v>295</v>
      </c>
      <c r="C81" s="63" t="s">
        <v>291</v>
      </c>
      <c r="D81" s="37"/>
      <c r="E81" s="63" t="s">
        <v>211</v>
      </c>
      <c r="F81" s="77">
        <v>1</v>
      </c>
      <c r="G81" s="38"/>
      <c r="H81" s="73">
        <f t="shared" si="10"/>
        <v>0</v>
      </c>
      <c r="J81" s="66" t="str">
        <f t="shared" si="9"/>
        <v>NO</v>
      </c>
    </row>
    <row r="82" spans="2:10" s="54" customFormat="1" ht="45" hidden="1" customHeight="1" x14ac:dyDescent="0.3">
      <c r="B82" s="63" t="s">
        <v>215</v>
      </c>
      <c r="C82" s="63" t="s">
        <v>224</v>
      </c>
      <c r="D82" s="14"/>
      <c r="E82" s="63" t="s">
        <v>219</v>
      </c>
      <c r="F82" s="77"/>
      <c r="G82" s="27"/>
      <c r="H82" s="73" t="e">
        <f t="shared" si="10"/>
        <v>#DIV/0!</v>
      </c>
      <c r="J82" s="66" t="e">
        <f t="shared" si="9"/>
        <v>#DIV/0!</v>
      </c>
    </row>
    <row r="83" spans="2:10" s="54" customFormat="1" ht="30.6" x14ac:dyDescent="0.3">
      <c r="B83" s="63" t="s">
        <v>216</v>
      </c>
      <c r="C83" s="63" t="s">
        <v>225</v>
      </c>
      <c r="D83" s="14"/>
      <c r="E83" s="63" t="s">
        <v>220</v>
      </c>
      <c r="F83" s="74">
        <v>1</v>
      </c>
      <c r="G83" s="15"/>
      <c r="J83" s="66"/>
    </row>
    <row r="84" spans="2:10" s="115" customFormat="1" x14ac:dyDescent="0.3">
      <c r="B84" s="112"/>
      <c r="C84" s="112"/>
      <c r="D84" s="112"/>
      <c r="E84" s="112"/>
      <c r="F84" s="113"/>
      <c r="G84" s="114"/>
      <c r="J84" s="116"/>
    </row>
    <row r="85" spans="2:10" s="54" customFormat="1" ht="30" customHeight="1" x14ac:dyDescent="0.3">
      <c r="B85" s="130" t="s">
        <v>228</v>
      </c>
      <c r="C85" s="130"/>
      <c r="D85" s="126" t="s">
        <v>229</v>
      </c>
      <c r="E85" s="126"/>
      <c r="F85" s="126"/>
      <c r="G85" s="126"/>
      <c r="H85" s="126"/>
      <c r="J85" s="66"/>
    </row>
    <row r="86" spans="2:10" s="54" customFormat="1" x14ac:dyDescent="0.3">
      <c r="B86" s="129"/>
      <c r="C86" s="129"/>
      <c r="D86" s="129"/>
      <c r="E86" s="129"/>
      <c r="F86" s="129"/>
      <c r="G86" s="129"/>
      <c r="H86" s="129"/>
      <c r="J86" s="66"/>
    </row>
    <row r="87" spans="2:10" s="54" customFormat="1" ht="41.4" x14ac:dyDescent="0.3">
      <c r="B87" s="71" t="s">
        <v>0</v>
      </c>
      <c r="C87" s="71" t="s">
        <v>3</v>
      </c>
      <c r="D87" s="71" t="s">
        <v>4</v>
      </c>
      <c r="E87" s="71" t="s">
        <v>5</v>
      </c>
      <c r="F87" s="71" t="s">
        <v>6</v>
      </c>
      <c r="G87" s="71" t="s">
        <v>7</v>
      </c>
      <c r="H87" s="71" t="s">
        <v>8</v>
      </c>
      <c r="J87" s="66"/>
    </row>
    <row r="88" spans="2:10" s="54" customFormat="1" ht="51" x14ac:dyDescent="0.3">
      <c r="B88" s="63" t="s">
        <v>230</v>
      </c>
      <c r="C88" s="64" t="s">
        <v>231</v>
      </c>
      <c r="D88" s="14"/>
      <c r="E88" s="64" t="s">
        <v>217</v>
      </c>
      <c r="F88" s="76">
        <v>3</v>
      </c>
      <c r="G88" s="38"/>
      <c r="H88" s="73">
        <f t="shared" ref="H88" si="11">G88/F88*100</f>
        <v>0</v>
      </c>
      <c r="J88" s="66" t="str">
        <f t="shared" si="9"/>
        <v>NO</v>
      </c>
    </row>
    <row r="89" spans="2:10" s="54" customFormat="1" x14ac:dyDescent="0.3">
      <c r="J89" s="66"/>
    </row>
    <row r="90" spans="2:10" s="54" customFormat="1" x14ac:dyDescent="0.3">
      <c r="J90" s="66"/>
    </row>
    <row r="91" spans="2:10" s="55" customFormat="1" ht="30" customHeight="1" x14ac:dyDescent="0.3">
      <c r="B91" s="125" t="s">
        <v>11</v>
      </c>
      <c r="C91" s="125"/>
      <c r="D91" s="126" t="s">
        <v>68</v>
      </c>
      <c r="E91" s="126"/>
      <c r="F91" s="126"/>
      <c r="G91" s="126"/>
      <c r="H91" s="126"/>
      <c r="J91" s="66"/>
    </row>
    <row r="92" spans="2:10" s="54" customFormat="1" x14ac:dyDescent="0.3">
      <c r="B92" s="129"/>
      <c r="C92" s="129"/>
      <c r="D92" s="129"/>
      <c r="E92" s="129"/>
      <c r="F92" s="129"/>
      <c r="G92" s="129"/>
      <c r="H92" s="129"/>
      <c r="J92" s="66"/>
    </row>
    <row r="93" spans="2:10" s="55" customFormat="1" ht="36" customHeight="1" x14ac:dyDescent="0.3">
      <c r="B93" s="125" t="s">
        <v>74</v>
      </c>
      <c r="C93" s="125"/>
      <c r="D93" s="128" t="s">
        <v>88</v>
      </c>
      <c r="E93" s="128"/>
      <c r="F93" s="128"/>
      <c r="G93" s="128"/>
      <c r="H93" s="128"/>
      <c r="J93" s="66"/>
    </row>
    <row r="94" spans="2:10" s="54" customFormat="1" x14ac:dyDescent="0.3">
      <c r="B94" s="129"/>
      <c r="C94" s="129"/>
      <c r="D94" s="129"/>
      <c r="E94" s="129"/>
      <c r="F94" s="129"/>
      <c r="G94" s="129"/>
      <c r="H94" s="129"/>
      <c r="J94" s="66"/>
    </row>
    <row r="95" spans="2:10" s="55" customFormat="1" ht="41.4" x14ac:dyDescent="0.3">
      <c r="B95" s="56" t="s">
        <v>0</v>
      </c>
      <c r="C95" s="56" t="s">
        <v>3</v>
      </c>
      <c r="D95" s="56" t="s">
        <v>4</v>
      </c>
      <c r="E95" s="56" t="s">
        <v>5</v>
      </c>
      <c r="F95" s="56" t="s">
        <v>6</v>
      </c>
      <c r="G95" s="56" t="s">
        <v>7</v>
      </c>
      <c r="H95" s="56" t="s">
        <v>8</v>
      </c>
      <c r="J95" s="66"/>
    </row>
    <row r="96" spans="2:10" s="54" customFormat="1" ht="57.75" customHeight="1" x14ac:dyDescent="0.3">
      <c r="B96" s="64" t="s">
        <v>232</v>
      </c>
      <c r="C96" s="64" t="s">
        <v>238</v>
      </c>
      <c r="D96" s="37"/>
      <c r="E96" s="63" t="s">
        <v>236</v>
      </c>
      <c r="F96" s="76">
        <v>2</v>
      </c>
      <c r="G96" s="38"/>
      <c r="H96" s="73">
        <f t="shared" ref="H96:H99" si="12">G96/F96*100</f>
        <v>0</v>
      </c>
      <c r="J96" s="66" t="str">
        <f t="shared" si="9"/>
        <v>NO</v>
      </c>
    </row>
    <row r="97" spans="2:10" s="54" customFormat="1" ht="57.75" customHeight="1" x14ac:dyDescent="0.3">
      <c r="B97" s="64" t="s">
        <v>233</v>
      </c>
      <c r="C97" s="64" t="s">
        <v>239</v>
      </c>
      <c r="D97" s="37"/>
      <c r="E97" s="63" t="s">
        <v>237</v>
      </c>
      <c r="F97" s="76">
        <v>1</v>
      </c>
      <c r="G97" s="38"/>
      <c r="H97" s="73">
        <f t="shared" si="12"/>
        <v>0</v>
      </c>
      <c r="J97" s="66" t="str">
        <f t="shared" si="9"/>
        <v>NO</v>
      </c>
    </row>
    <row r="98" spans="2:10" s="54" customFormat="1" ht="57.75" customHeight="1" x14ac:dyDescent="0.3">
      <c r="B98" s="64" t="s">
        <v>234</v>
      </c>
      <c r="C98" s="64" t="s">
        <v>240</v>
      </c>
      <c r="D98" s="37"/>
      <c r="E98" s="63" t="s">
        <v>236</v>
      </c>
      <c r="F98" s="76">
        <v>1</v>
      </c>
      <c r="G98" s="38"/>
      <c r="H98" s="73">
        <f t="shared" si="12"/>
        <v>0</v>
      </c>
      <c r="J98" s="66" t="str">
        <f t="shared" si="9"/>
        <v>NO</v>
      </c>
    </row>
    <row r="99" spans="2:10" s="54" customFormat="1" ht="57.75" customHeight="1" x14ac:dyDescent="0.3">
      <c r="B99" s="64" t="s">
        <v>235</v>
      </c>
      <c r="C99" s="64" t="s">
        <v>241</v>
      </c>
      <c r="D99" s="37"/>
      <c r="E99" s="63" t="s">
        <v>163</v>
      </c>
      <c r="F99" s="76">
        <v>1</v>
      </c>
      <c r="G99" s="38"/>
      <c r="H99" s="73">
        <f t="shared" si="12"/>
        <v>0</v>
      </c>
      <c r="J99" s="66" t="str">
        <f t="shared" si="9"/>
        <v>NO</v>
      </c>
    </row>
    <row r="100" spans="2:10" s="54" customFormat="1" x14ac:dyDescent="0.3">
      <c r="J100" s="66"/>
    </row>
    <row r="101" spans="2:10" s="70" customFormat="1" ht="36" customHeight="1" x14ac:dyDescent="0.3">
      <c r="B101" s="125" t="s">
        <v>43</v>
      </c>
      <c r="C101" s="125"/>
      <c r="D101" s="128" t="s">
        <v>89</v>
      </c>
      <c r="E101" s="128"/>
      <c r="F101" s="128"/>
      <c r="G101" s="128"/>
      <c r="H101" s="128"/>
      <c r="J101" s="66"/>
    </row>
    <row r="102" spans="2:10" s="54" customFormat="1" x14ac:dyDescent="0.3">
      <c r="B102" s="129"/>
      <c r="C102" s="129"/>
      <c r="D102" s="129"/>
      <c r="E102" s="129"/>
      <c r="F102" s="129"/>
      <c r="G102" s="129"/>
      <c r="H102" s="129"/>
      <c r="J102" s="66"/>
    </row>
    <row r="103" spans="2:10" s="70" customFormat="1" ht="41.4" x14ac:dyDescent="0.3">
      <c r="B103" s="56" t="s">
        <v>0</v>
      </c>
      <c r="C103" s="56" t="s">
        <v>3</v>
      </c>
      <c r="D103" s="56" t="s">
        <v>4</v>
      </c>
      <c r="E103" s="56" t="s">
        <v>5</v>
      </c>
      <c r="F103" s="56" t="s">
        <v>6</v>
      </c>
      <c r="G103" s="56" t="s">
        <v>7</v>
      </c>
      <c r="H103" s="56" t="s">
        <v>8</v>
      </c>
      <c r="J103" s="66"/>
    </row>
    <row r="104" spans="2:10" s="54" customFormat="1" ht="20.399999999999999" x14ac:dyDescent="0.3">
      <c r="B104" s="64" t="s">
        <v>242</v>
      </c>
      <c r="C104" s="64" t="s">
        <v>244</v>
      </c>
      <c r="D104" s="37"/>
      <c r="E104" s="63" t="s">
        <v>243</v>
      </c>
      <c r="F104" s="76">
        <v>1</v>
      </c>
      <c r="G104" s="111"/>
      <c r="H104" s="73">
        <f t="shared" ref="H104" si="13">G104/F104*100</f>
        <v>0</v>
      </c>
      <c r="J104" s="66" t="str">
        <f t="shared" si="9"/>
        <v>NO</v>
      </c>
    </row>
    <row r="105" spans="2:10" s="54" customFormat="1" x14ac:dyDescent="0.3">
      <c r="B105" s="129"/>
      <c r="C105" s="129"/>
      <c r="D105" s="129"/>
      <c r="E105" s="129"/>
      <c r="F105" s="129"/>
      <c r="G105" s="129"/>
      <c r="H105" s="129"/>
      <c r="J105" s="66"/>
    </row>
    <row r="106" spans="2:10" s="70" customFormat="1" ht="30" customHeight="1" x14ac:dyDescent="0.3">
      <c r="B106" s="125" t="s">
        <v>42</v>
      </c>
      <c r="C106" s="125"/>
      <c r="D106" s="128" t="s">
        <v>90</v>
      </c>
      <c r="E106" s="128"/>
      <c r="F106" s="128"/>
      <c r="G106" s="128"/>
      <c r="H106" s="128"/>
      <c r="J106" s="66"/>
    </row>
    <row r="107" spans="2:10" s="54" customFormat="1" x14ac:dyDescent="0.3">
      <c r="B107" s="129"/>
      <c r="C107" s="129"/>
      <c r="D107" s="129"/>
      <c r="E107" s="129"/>
      <c r="F107" s="129"/>
      <c r="G107" s="129"/>
      <c r="H107" s="129"/>
      <c r="J107" s="66"/>
    </row>
    <row r="108" spans="2:10" s="55" customFormat="1" ht="41.4" x14ac:dyDescent="0.3">
      <c r="B108" s="56" t="s">
        <v>0</v>
      </c>
      <c r="C108" s="56" t="s">
        <v>3</v>
      </c>
      <c r="D108" s="56" t="s">
        <v>4</v>
      </c>
      <c r="E108" s="56" t="s">
        <v>5</v>
      </c>
      <c r="F108" s="56" t="s">
        <v>6</v>
      </c>
      <c r="G108" s="56" t="s">
        <v>7</v>
      </c>
      <c r="H108" s="56" t="s">
        <v>8</v>
      </c>
      <c r="J108" s="66"/>
    </row>
    <row r="109" spans="2:10" s="55" customFormat="1" ht="20.399999999999999" x14ac:dyDescent="0.3">
      <c r="B109" s="64" t="s">
        <v>245</v>
      </c>
      <c r="C109" s="102" t="s">
        <v>246</v>
      </c>
      <c r="D109" s="37"/>
      <c r="E109" s="63" t="s">
        <v>243</v>
      </c>
      <c r="F109" s="76">
        <v>1</v>
      </c>
      <c r="G109" s="38"/>
      <c r="H109" s="73">
        <f>G109/F109*100</f>
        <v>0</v>
      </c>
      <c r="J109" s="66" t="str">
        <f t="shared" si="9"/>
        <v>NO</v>
      </c>
    </row>
    <row r="110" spans="2:10" s="54" customFormat="1" ht="30.6" x14ac:dyDescent="0.3">
      <c r="B110" s="64" t="s">
        <v>247</v>
      </c>
      <c r="C110" s="102" t="s">
        <v>246</v>
      </c>
      <c r="D110" s="37"/>
      <c r="E110" s="63" t="s">
        <v>243</v>
      </c>
      <c r="F110" s="76">
        <v>1</v>
      </c>
      <c r="G110" s="38"/>
      <c r="H110" s="73">
        <f>G110/F110*100</f>
        <v>0</v>
      </c>
      <c r="J110" s="66" t="str">
        <f t="shared" si="9"/>
        <v>NO</v>
      </c>
    </row>
    <row r="111" spans="2:10" s="54" customFormat="1" x14ac:dyDescent="0.3">
      <c r="J111" s="66"/>
    </row>
    <row r="112" spans="2:10" s="55" customFormat="1" ht="30" customHeight="1" x14ac:dyDescent="0.3">
      <c r="B112" s="125" t="s">
        <v>69</v>
      </c>
      <c r="C112" s="125"/>
      <c r="D112" s="126" t="s">
        <v>285</v>
      </c>
      <c r="E112" s="126"/>
      <c r="F112" s="126"/>
      <c r="G112" s="126"/>
      <c r="H112" s="126"/>
      <c r="J112" s="66"/>
    </row>
    <row r="113" spans="2:10" s="54" customFormat="1" x14ac:dyDescent="0.3">
      <c r="B113" s="129"/>
      <c r="C113" s="129"/>
      <c r="D113" s="129"/>
      <c r="E113" s="129"/>
      <c r="F113" s="129"/>
      <c r="G113" s="129"/>
      <c r="H113" s="129"/>
      <c r="J113" s="66"/>
    </row>
    <row r="114" spans="2:10" s="55" customFormat="1" ht="41.4" x14ac:dyDescent="0.3">
      <c r="B114" s="56" t="s">
        <v>0</v>
      </c>
      <c r="C114" s="56" t="s">
        <v>3</v>
      </c>
      <c r="D114" s="56" t="s">
        <v>4</v>
      </c>
      <c r="E114" s="56" t="s">
        <v>5</v>
      </c>
      <c r="F114" s="56" t="s">
        <v>6</v>
      </c>
      <c r="G114" s="56" t="s">
        <v>7</v>
      </c>
      <c r="H114" s="56" t="s">
        <v>8</v>
      </c>
      <c r="J114" s="66"/>
    </row>
    <row r="115" spans="2:10" s="54" customFormat="1" ht="36" customHeight="1" x14ac:dyDescent="0.3">
      <c r="B115" s="63" t="s">
        <v>248</v>
      </c>
      <c r="C115" s="63" t="s">
        <v>249</v>
      </c>
      <c r="D115" s="14"/>
      <c r="E115" s="63" t="s">
        <v>211</v>
      </c>
      <c r="F115" s="76">
        <v>1</v>
      </c>
      <c r="G115" s="38"/>
      <c r="H115" s="73">
        <f>G115/F115*100</f>
        <v>0</v>
      </c>
      <c r="J115" s="66" t="str">
        <f t="shared" si="9"/>
        <v>NO</v>
      </c>
    </row>
    <row r="116" spans="2:10" s="54" customFormat="1" x14ac:dyDescent="0.3">
      <c r="B116" s="129"/>
      <c r="C116" s="129"/>
      <c r="D116" s="129"/>
      <c r="E116" s="129"/>
      <c r="F116" s="129"/>
      <c r="G116" s="129"/>
      <c r="H116" s="129"/>
      <c r="J116" s="66"/>
    </row>
    <row r="117" spans="2:10" s="55" customFormat="1" ht="30" customHeight="1" x14ac:dyDescent="0.3">
      <c r="B117" s="125" t="s">
        <v>70</v>
      </c>
      <c r="C117" s="125"/>
      <c r="D117" s="128" t="s">
        <v>91</v>
      </c>
      <c r="E117" s="128"/>
      <c r="F117" s="128"/>
      <c r="G117" s="128"/>
      <c r="H117" s="128"/>
      <c r="J117" s="66"/>
    </row>
    <row r="118" spans="2:10" s="54" customFormat="1" x14ac:dyDescent="0.3">
      <c r="B118" s="129"/>
      <c r="C118" s="129"/>
      <c r="D118" s="129"/>
      <c r="E118" s="129"/>
      <c r="F118" s="129"/>
      <c r="G118" s="129"/>
      <c r="H118" s="129"/>
      <c r="J118" s="66"/>
    </row>
    <row r="119" spans="2:10" s="55" customFormat="1" ht="41.4" x14ac:dyDescent="0.3">
      <c r="B119" s="105" t="s">
        <v>0</v>
      </c>
      <c r="C119" s="105" t="s">
        <v>3</v>
      </c>
      <c r="D119" s="105" t="s">
        <v>4</v>
      </c>
      <c r="E119" s="105" t="s">
        <v>5</v>
      </c>
      <c r="F119" s="105" t="s">
        <v>6</v>
      </c>
      <c r="G119" s="105" t="s">
        <v>7</v>
      </c>
      <c r="H119" s="56" t="s">
        <v>8</v>
      </c>
      <c r="J119" s="66"/>
    </row>
    <row r="120" spans="2:10" s="54" customFormat="1" ht="26.25" hidden="1" customHeight="1" x14ac:dyDescent="0.3">
      <c r="B120" s="63" t="s">
        <v>79</v>
      </c>
      <c r="C120" s="63" t="s">
        <v>250</v>
      </c>
      <c r="D120" s="14"/>
      <c r="E120" s="63" t="s">
        <v>243</v>
      </c>
      <c r="F120" s="77"/>
      <c r="G120" s="15"/>
      <c r="H120" s="73" t="e">
        <f>G120/F120*100</f>
        <v>#DIV/0!</v>
      </c>
      <c r="J120" s="66" t="e">
        <f t="shared" si="9"/>
        <v>#DIV/0!</v>
      </c>
    </row>
    <row r="121" spans="2:10" s="115" customFormat="1" x14ac:dyDescent="0.3">
      <c r="B121" s="112"/>
      <c r="C121" s="112"/>
      <c r="D121" s="117"/>
      <c r="E121" s="112"/>
      <c r="F121" s="116"/>
      <c r="G121" s="118"/>
      <c r="J121" s="116"/>
    </row>
    <row r="122" spans="2:10" s="70" customFormat="1" ht="31.5" customHeight="1" x14ac:dyDescent="0.3">
      <c r="B122" s="150" t="s">
        <v>12</v>
      </c>
      <c r="C122" s="150"/>
      <c r="D122" s="151" t="s">
        <v>71</v>
      </c>
      <c r="E122" s="151"/>
      <c r="F122" s="151"/>
      <c r="G122" s="151"/>
      <c r="H122" s="151"/>
      <c r="J122" s="66"/>
    </row>
    <row r="123" spans="2:10" s="54" customFormat="1" x14ac:dyDescent="0.3">
      <c r="B123" s="104"/>
      <c r="C123" s="104"/>
      <c r="D123" s="104"/>
      <c r="E123" s="104"/>
      <c r="F123" s="104"/>
      <c r="G123" s="104"/>
      <c r="H123" s="104"/>
      <c r="J123" s="66"/>
    </row>
    <row r="124" spans="2:10" s="70" customFormat="1" ht="30" customHeight="1" x14ac:dyDescent="0.3">
      <c r="B124" s="125" t="s">
        <v>44</v>
      </c>
      <c r="C124" s="125"/>
      <c r="D124" s="126" t="s">
        <v>92</v>
      </c>
      <c r="E124" s="126"/>
      <c r="F124" s="126"/>
      <c r="G124" s="126"/>
      <c r="H124" s="126"/>
      <c r="J124" s="66"/>
    </row>
    <row r="125" spans="2:10" s="54" customFormat="1" x14ac:dyDescent="0.3">
      <c r="B125" s="129"/>
      <c r="C125" s="129"/>
      <c r="D125" s="129"/>
      <c r="E125" s="129"/>
      <c r="F125" s="129"/>
      <c r="G125" s="129"/>
      <c r="H125" s="129"/>
      <c r="J125" s="66"/>
    </row>
    <row r="126" spans="2:10" s="70" customFormat="1" ht="41.4" x14ac:dyDescent="0.3">
      <c r="B126" s="56" t="s">
        <v>0</v>
      </c>
      <c r="C126" s="56" t="s">
        <v>3</v>
      </c>
      <c r="D126" s="110" t="s">
        <v>4</v>
      </c>
      <c r="E126" s="56" t="s">
        <v>5</v>
      </c>
      <c r="F126" s="56" t="s">
        <v>6</v>
      </c>
      <c r="G126" s="56" t="s">
        <v>7</v>
      </c>
      <c r="H126" s="56" t="s">
        <v>8</v>
      </c>
      <c r="J126" s="66"/>
    </row>
    <row r="127" spans="2:10" s="70" customFormat="1" ht="20.399999999999999" x14ac:dyDescent="0.3">
      <c r="B127" s="75" t="s">
        <v>251</v>
      </c>
      <c r="C127" s="75" t="s">
        <v>253</v>
      </c>
      <c r="D127" s="28"/>
      <c r="E127" s="75" t="s">
        <v>254</v>
      </c>
      <c r="F127" s="86">
        <v>10</v>
      </c>
      <c r="G127" s="39"/>
      <c r="H127" s="73">
        <f t="shared" ref="H127:H128" si="14">G127/F127*100</f>
        <v>0</v>
      </c>
      <c r="J127" s="66" t="str">
        <f t="shared" si="9"/>
        <v>NO</v>
      </c>
    </row>
    <row r="128" spans="2:10" s="54" customFormat="1" ht="30" customHeight="1" x14ac:dyDescent="0.3">
      <c r="B128" s="75" t="s">
        <v>252</v>
      </c>
      <c r="C128" s="87" t="s">
        <v>253</v>
      </c>
      <c r="D128" s="97"/>
      <c r="E128" s="75" t="s">
        <v>273</v>
      </c>
      <c r="F128" s="88">
        <v>10</v>
      </c>
      <c r="G128" s="90"/>
      <c r="H128" s="73">
        <f t="shared" si="14"/>
        <v>0</v>
      </c>
      <c r="J128" s="66" t="str">
        <f t="shared" si="9"/>
        <v>NO</v>
      </c>
    </row>
    <row r="129" spans="2:10" s="54" customFormat="1" x14ac:dyDescent="0.3">
      <c r="J129" s="66"/>
    </row>
    <row r="130" spans="2:10" s="70" customFormat="1" ht="30" customHeight="1" x14ac:dyDescent="0.3">
      <c r="B130" s="125" t="s">
        <v>75</v>
      </c>
      <c r="C130" s="125"/>
      <c r="D130" s="126" t="s">
        <v>286</v>
      </c>
      <c r="E130" s="126"/>
      <c r="F130" s="126"/>
      <c r="G130" s="126"/>
      <c r="H130" s="126"/>
      <c r="J130" s="66"/>
    </row>
    <row r="131" spans="2:10" s="70" customFormat="1" x14ac:dyDescent="0.3">
      <c r="B131" s="127"/>
      <c r="C131" s="127"/>
      <c r="D131" s="127"/>
      <c r="E131" s="127"/>
      <c r="F131" s="127"/>
      <c r="G131" s="127"/>
      <c r="H131" s="127"/>
      <c r="J131" s="66"/>
    </row>
    <row r="132" spans="2:10" s="70" customFormat="1" ht="41.4" x14ac:dyDescent="0.3">
      <c r="B132" s="56" t="s">
        <v>0</v>
      </c>
      <c r="C132" s="56" t="s">
        <v>3</v>
      </c>
      <c r="D132" s="56" t="s">
        <v>4</v>
      </c>
      <c r="E132" s="56" t="s">
        <v>5</v>
      </c>
      <c r="F132" s="56" t="s">
        <v>6</v>
      </c>
      <c r="G132" s="56" t="s">
        <v>7</v>
      </c>
      <c r="H132" s="56" t="s">
        <v>8</v>
      </c>
      <c r="J132" s="66"/>
    </row>
    <row r="133" spans="2:10" s="54" customFormat="1" ht="61.2" x14ac:dyDescent="0.3">
      <c r="B133" s="63" t="s">
        <v>255</v>
      </c>
      <c r="C133" s="64" t="s">
        <v>257</v>
      </c>
      <c r="D133" s="37"/>
      <c r="E133" s="64" t="s">
        <v>243</v>
      </c>
      <c r="F133" s="76">
        <v>1</v>
      </c>
      <c r="G133" s="38"/>
      <c r="H133" s="89">
        <f t="shared" ref="H133:H134" si="15">G133/F133*100</f>
        <v>0</v>
      </c>
      <c r="J133" s="66" t="str">
        <f t="shared" ref="J133:J134" si="16">IF(H133&gt;=75,"CONSIDERAR","NO")</f>
        <v>NO</v>
      </c>
    </row>
    <row r="134" spans="2:10" s="54" customFormat="1" ht="51" x14ac:dyDescent="0.3">
      <c r="B134" s="63" t="s">
        <v>256</v>
      </c>
      <c r="C134" s="64" t="s">
        <v>258</v>
      </c>
      <c r="D134" s="37"/>
      <c r="E134" s="64" t="s">
        <v>243</v>
      </c>
      <c r="F134" s="84">
        <v>1</v>
      </c>
      <c r="G134" s="111"/>
      <c r="H134" s="89">
        <f t="shared" si="15"/>
        <v>0</v>
      </c>
      <c r="J134" s="66" t="str">
        <f t="shared" si="16"/>
        <v>NO</v>
      </c>
    </row>
  </sheetData>
  <sheetProtection algorithmName="SHA-512" hashValue="BhETxEqgVHsfkc3Db3fuyV1iLz0ImketNNLsOOfAbHkem1lXzOwCU/CngUXhFUsQEGB3H/OgpzaMQt0v0pN5oQ==" saltValue="UBYZTfn/+qJXdRBREAMkLA==" spinCount="100000" sheet="1" objects="1" scenarios="1"/>
  <mergeCells count="85">
    <mergeCell ref="B1:H1"/>
    <mergeCell ref="B2:H2"/>
    <mergeCell ref="P2:Q2"/>
    <mergeCell ref="B3:H3"/>
    <mergeCell ref="B4:C4"/>
    <mergeCell ref="D4:H4"/>
    <mergeCell ref="Q4:R4"/>
    <mergeCell ref="B19:C19"/>
    <mergeCell ref="D19:H19"/>
    <mergeCell ref="Q19:W19"/>
    <mergeCell ref="B5:H5"/>
    <mergeCell ref="B6:C6"/>
    <mergeCell ref="D6:H6"/>
    <mergeCell ref="L6:N6"/>
    <mergeCell ref="Q6:R6"/>
    <mergeCell ref="B7:H7"/>
    <mergeCell ref="P8:R8"/>
    <mergeCell ref="P9:R9"/>
    <mergeCell ref="P10:R10"/>
    <mergeCell ref="Q12:S12"/>
    <mergeCell ref="B18:H18"/>
    <mergeCell ref="B36:H36"/>
    <mergeCell ref="B20:H20"/>
    <mergeCell ref="Q21:S21"/>
    <mergeCell ref="B27:H27"/>
    <mergeCell ref="B28:C28"/>
    <mergeCell ref="D28:H28"/>
    <mergeCell ref="B29:H29"/>
    <mergeCell ref="B33:C33"/>
    <mergeCell ref="D33:H33"/>
    <mergeCell ref="B34:H34"/>
    <mergeCell ref="B35:C35"/>
    <mergeCell ref="D35:H35"/>
    <mergeCell ref="B48:H48"/>
    <mergeCell ref="B49:C49"/>
    <mergeCell ref="D49:H49"/>
    <mergeCell ref="B50:H50"/>
    <mergeCell ref="B54:C54"/>
    <mergeCell ref="D54:H54"/>
    <mergeCell ref="B75:C75"/>
    <mergeCell ref="D75:H75"/>
    <mergeCell ref="B55:H55"/>
    <mergeCell ref="B59:C59"/>
    <mergeCell ref="D59:H59"/>
    <mergeCell ref="B60:H60"/>
    <mergeCell ref="B63:H63"/>
    <mergeCell ref="B64:C64"/>
    <mergeCell ref="D64:H64"/>
    <mergeCell ref="B65:H65"/>
    <mergeCell ref="B66:C66"/>
    <mergeCell ref="D66:H66"/>
    <mergeCell ref="B67:H67"/>
    <mergeCell ref="B74:H74"/>
    <mergeCell ref="D117:H117"/>
    <mergeCell ref="B102:H102"/>
    <mergeCell ref="B105:H105"/>
    <mergeCell ref="B106:C106"/>
    <mergeCell ref="B76:H76"/>
    <mergeCell ref="B85:C85"/>
    <mergeCell ref="D85:H85"/>
    <mergeCell ref="B86:H86"/>
    <mergeCell ref="B91:C91"/>
    <mergeCell ref="D91:H91"/>
    <mergeCell ref="B92:H92"/>
    <mergeCell ref="B93:C93"/>
    <mergeCell ref="D93:H93"/>
    <mergeCell ref="B94:H94"/>
    <mergeCell ref="B101:C101"/>
    <mergeCell ref="D101:H101"/>
    <mergeCell ref="D106:H106"/>
    <mergeCell ref="B107:H107"/>
    <mergeCell ref="B130:C130"/>
    <mergeCell ref="D130:H130"/>
    <mergeCell ref="B131:H131"/>
    <mergeCell ref="B122:C122"/>
    <mergeCell ref="D122:H122"/>
    <mergeCell ref="B124:C124"/>
    <mergeCell ref="D124:H124"/>
    <mergeCell ref="B125:H125"/>
    <mergeCell ref="B118:H118"/>
    <mergeCell ref="B112:C112"/>
    <mergeCell ref="D112:H112"/>
    <mergeCell ref="B113:H113"/>
    <mergeCell ref="B116:H116"/>
    <mergeCell ref="B117:C117"/>
  </mergeCells>
  <conditionalFormatting sqref="H9:H17 H22:H26 H69:H73 H78:H82 H104 H127:H128 H115">
    <cfRule type="cellIs" dxfId="101" priority="31" operator="lessThan">
      <formula>75</formula>
    </cfRule>
    <cfRule type="cellIs" dxfId="100" priority="32" operator="between">
      <formula>75</formula>
      <formula>94</formula>
    </cfRule>
    <cfRule type="cellIs" dxfId="99" priority="33" operator="greaterThanOrEqual">
      <formula>95</formula>
    </cfRule>
  </conditionalFormatting>
  <conditionalFormatting sqref="H31">
    <cfRule type="cellIs" dxfId="98" priority="4" operator="lessThan">
      <formula>75</formula>
    </cfRule>
    <cfRule type="cellIs" dxfId="97" priority="5" operator="between">
      <formula>75</formula>
      <formula>94</formula>
    </cfRule>
    <cfRule type="cellIs" dxfId="96" priority="6" operator="greaterThanOrEqual">
      <formula>95</formula>
    </cfRule>
  </conditionalFormatting>
  <conditionalFormatting sqref="H38:H47">
    <cfRule type="cellIs" dxfId="95" priority="25" operator="lessThan">
      <formula>75</formula>
    </cfRule>
    <cfRule type="cellIs" dxfId="94" priority="26" operator="between">
      <formula>75</formula>
      <formula>94</formula>
    </cfRule>
    <cfRule type="cellIs" dxfId="93" priority="27" operator="greaterThanOrEqual">
      <formula>95</formula>
    </cfRule>
  </conditionalFormatting>
  <conditionalFormatting sqref="H52">
    <cfRule type="cellIs" dxfId="92" priority="22" operator="lessThan">
      <formula>75</formula>
    </cfRule>
    <cfRule type="cellIs" dxfId="91" priority="23" operator="between">
      <formula>75</formula>
      <formula>94</formula>
    </cfRule>
    <cfRule type="cellIs" dxfId="90" priority="24" operator="greaterThanOrEqual">
      <formula>95</formula>
    </cfRule>
  </conditionalFormatting>
  <conditionalFormatting sqref="H57">
    <cfRule type="cellIs" dxfId="89" priority="19" operator="lessThan">
      <formula>75</formula>
    </cfRule>
    <cfRule type="cellIs" dxfId="88" priority="20" operator="between">
      <formula>75</formula>
      <formula>94</formula>
    </cfRule>
    <cfRule type="cellIs" dxfId="87" priority="21" operator="greaterThanOrEqual">
      <formula>95</formula>
    </cfRule>
  </conditionalFormatting>
  <conditionalFormatting sqref="H62">
    <cfRule type="cellIs" dxfId="86" priority="16" operator="lessThan">
      <formula>75</formula>
    </cfRule>
    <cfRule type="cellIs" dxfId="85" priority="17" operator="between">
      <formula>75</formula>
      <formula>94</formula>
    </cfRule>
    <cfRule type="cellIs" dxfId="84" priority="18" operator="greaterThanOrEqual">
      <formula>95</formula>
    </cfRule>
  </conditionalFormatting>
  <conditionalFormatting sqref="H88">
    <cfRule type="cellIs" dxfId="83" priority="7" operator="lessThan">
      <formula>75</formula>
    </cfRule>
    <cfRule type="cellIs" dxfId="82" priority="8" operator="between">
      <formula>75</formula>
      <formula>94</formula>
    </cfRule>
    <cfRule type="cellIs" dxfId="81" priority="9" operator="greaterThanOrEqual">
      <formula>95</formula>
    </cfRule>
  </conditionalFormatting>
  <conditionalFormatting sqref="H96:H99">
    <cfRule type="cellIs" dxfId="80" priority="13" operator="lessThan">
      <formula>75</formula>
    </cfRule>
    <cfRule type="cellIs" dxfId="79" priority="14" operator="between">
      <formula>75</formula>
      <formula>94</formula>
    </cfRule>
    <cfRule type="cellIs" dxfId="78" priority="15" operator="greaterThanOrEqual">
      <formula>95</formula>
    </cfRule>
  </conditionalFormatting>
  <conditionalFormatting sqref="H109:H110">
    <cfRule type="cellIs" dxfId="77" priority="28" operator="lessThan">
      <formula>75</formula>
    </cfRule>
    <cfRule type="cellIs" dxfId="76" priority="29" operator="between">
      <formula>75</formula>
      <formula>94</formula>
    </cfRule>
    <cfRule type="cellIs" dxfId="75" priority="30" operator="greaterThanOrEqual">
      <formula>95</formula>
    </cfRule>
  </conditionalFormatting>
  <conditionalFormatting sqref="H120">
    <cfRule type="cellIs" dxfId="74" priority="1" operator="lessThan">
      <formula>75</formula>
    </cfRule>
    <cfRule type="cellIs" dxfId="73" priority="2" operator="between">
      <formula>75</formula>
      <formula>94</formula>
    </cfRule>
    <cfRule type="cellIs" dxfId="72" priority="3" operator="greaterThanOrEqual">
      <formula>95</formula>
    </cfRule>
  </conditionalFormatting>
  <conditionalFormatting sqref="H133:H134">
    <cfRule type="cellIs" dxfId="71" priority="10" operator="lessThan">
      <formula>75</formula>
    </cfRule>
    <cfRule type="cellIs" dxfId="70" priority="11" operator="between">
      <formula>75</formula>
      <formula>94</formula>
    </cfRule>
    <cfRule type="cellIs" dxfId="69" priority="12" operator="greater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AA668"/>
  <sheetViews>
    <sheetView showGridLines="0" topLeftCell="A16" zoomScale="130" zoomScaleNormal="130" workbookViewId="0">
      <selection activeCell="D24" sqref="D24"/>
    </sheetView>
  </sheetViews>
  <sheetFormatPr baseColWidth="10" defaultColWidth="11.44140625" defaultRowHeight="14.4" x14ac:dyDescent="0.3"/>
  <cols>
    <col min="1" max="1" width="10.6640625" style="104" customWidth="1"/>
    <col min="2" max="2" width="35.6640625" style="104" customWidth="1"/>
    <col min="3" max="4" width="25.6640625" style="104" customWidth="1"/>
    <col min="5" max="7" width="15.6640625" style="104" customWidth="1"/>
    <col min="8" max="8" width="0.6640625" style="104" hidden="1" customWidth="1"/>
    <col min="9" max="9" width="15.6640625" style="104" customWidth="1"/>
    <col min="10" max="10" width="16.88671875" style="104" hidden="1" customWidth="1"/>
    <col min="11" max="11" width="11.44140625" style="104" customWidth="1"/>
    <col min="12" max="13" width="11.44140625" style="104"/>
    <col min="14" max="14" width="16.6640625" style="104" customWidth="1"/>
    <col min="15" max="15" width="11.44140625" style="104"/>
    <col min="16" max="16" width="12.33203125" style="104" hidden="1" customWidth="1"/>
    <col min="17" max="17" width="11.88671875" style="104" hidden="1" customWidth="1"/>
    <col min="18" max="23" width="11.44140625" style="104" hidden="1" customWidth="1"/>
    <col min="24" max="16384" width="11.44140625" style="104"/>
  </cols>
  <sheetData>
    <row r="1" spans="2:19" ht="9.9" customHeight="1" x14ac:dyDescent="0.3">
      <c r="B1" s="129"/>
      <c r="C1" s="129"/>
      <c r="D1" s="129"/>
      <c r="E1" s="129"/>
      <c r="F1" s="129"/>
      <c r="G1" s="129"/>
      <c r="H1" s="129"/>
    </row>
    <row r="2" spans="2:19" s="107" customFormat="1" ht="39.9" customHeight="1" x14ac:dyDescent="0.3">
      <c r="B2" s="144" t="s">
        <v>284</v>
      </c>
      <c r="C2" s="145"/>
      <c r="D2" s="145"/>
      <c r="E2" s="145"/>
      <c r="F2" s="145"/>
      <c r="G2" s="145"/>
      <c r="H2" s="145"/>
      <c r="P2" s="133" t="s">
        <v>53</v>
      </c>
      <c r="Q2" s="133"/>
    </row>
    <row r="3" spans="2:19" ht="9.9" customHeight="1" x14ac:dyDescent="0.3">
      <c r="B3" s="129"/>
      <c r="C3" s="129"/>
      <c r="D3" s="129"/>
      <c r="E3" s="129"/>
      <c r="F3" s="129"/>
      <c r="G3" s="129"/>
      <c r="H3" s="129"/>
    </row>
    <row r="4" spans="2:19" s="107" customFormat="1" ht="39.9" customHeight="1" x14ac:dyDescent="0.3">
      <c r="B4" s="144" t="s">
        <v>2</v>
      </c>
      <c r="C4" s="146"/>
      <c r="D4" s="128" t="s">
        <v>72</v>
      </c>
      <c r="E4" s="128"/>
      <c r="F4" s="128"/>
      <c r="G4" s="128"/>
      <c r="H4" s="128"/>
      <c r="P4" s="105" t="s">
        <v>54</v>
      </c>
      <c r="Q4" s="126" t="s">
        <v>55</v>
      </c>
      <c r="R4" s="126"/>
    </row>
    <row r="5" spans="2:19" ht="9.9" customHeight="1" x14ac:dyDescent="0.3">
      <c r="B5" s="129"/>
      <c r="C5" s="129"/>
      <c r="D5" s="129"/>
      <c r="E5" s="129"/>
      <c r="F5" s="129"/>
      <c r="G5" s="129"/>
      <c r="H5" s="129"/>
    </row>
    <row r="6" spans="2:19" s="107" customFormat="1" ht="39.9" customHeight="1" x14ac:dyDescent="0.3">
      <c r="B6" s="125" t="s">
        <v>36</v>
      </c>
      <c r="C6" s="125"/>
      <c r="D6" s="126" t="s">
        <v>63</v>
      </c>
      <c r="E6" s="126"/>
      <c r="F6" s="126"/>
      <c r="G6" s="126"/>
      <c r="H6" s="126"/>
      <c r="L6" s="133" t="s">
        <v>49</v>
      </c>
      <c r="M6" s="133"/>
      <c r="N6" s="133"/>
      <c r="P6" s="57" t="s">
        <v>56</v>
      </c>
      <c r="Q6" s="126" t="s">
        <v>60</v>
      </c>
      <c r="R6" s="126"/>
    </row>
    <row r="7" spans="2:19" ht="9.9" customHeight="1" x14ac:dyDescent="0.3">
      <c r="B7" s="129"/>
      <c r="C7" s="129"/>
      <c r="D7" s="129"/>
      <c r="E7" s="129"/>
      <c r="F7" s="129"/>
      <c r="G7" s="129"/>
      <c r="H7" s="129"/>
      <c r="P7" s="58"/>
      <c r="Q7" s="59"/>
      <c r="R7" s="60"/>
    </row>
    <row r="8" spans="2:19" s="61" customFormat="1" ht="39.9" customHeight="1" x14ac:dyDescent="0.3">
      <c r="B8" s="105" t="s">
        <v>0</v>
      </c>
      <c r="C8" s="105" t="s">
        <v>3</v>
      </c>
      <c r="D8" s="105" t="s">
        <v>4</v>
      </c>
      <c r="E8" s="105" t="s">
        <v>5</v>
      </c>
      <c r="F8" s="105" t="s">
        <v>6</v>
      </c>
      <c r="G8" s="105" t="s">
        <v>7</v>
      </c>
      <c r="H8" s="105" t="s">
        <v>8</v>
      </c>
      <c r="J8" s="105" t="s">
        <v>52</v>
      </c>
      <c r="L8" s="105" t="s">
        <v>280</v>
      </c>
      <c r="M8" s="105" t="s">
        <v>281</v>
      </c>
      <c r="N8" s="105" t="s">
        <v>46</v>
      </c>
      <c r="P8" s="134" t="s">
        <v>57</v>
      </c>
      <c r="Q8" s="135"/>
      <c r="R8" s="136"/>
      <c r="S8" s="62"/>
    </row>
    <row r="9" spans="2:19" ht="32.25" customHeight="1" x14ac:dyDescent="0.3">
      <c r="B9" s="63" t="s">
        <v>145</v>
      </c>
      <c r="C9" s="63" t="s">
        <v>154</v>
      </c>
      <c r="D9" s="14" t="s">
        <v>292</v>
      </c>
      <c r="E9" s="63" t="s">
        <v>162</v>
      </c>
      <c r="F9" s="63">
        <v>3</v>
      </c>
      <c r="G9" s="14"/>
      <c r="H9" s="65">
        <f>G9/F9*100</f>
        <v>0</v>
      </c>
      <c r="J9" s="108" t="str">
        <f t="shared" ref="J9:J72" si="0">IF(H9&gt;=75,"CONSIDERAR","NO")</f>
        <v>NO</v>
      </c>
      <c r="L9" s="67">
        <f>COUNT(F9:F17)+COUNT(F22:F26)+COUNT(F31)+COUNT(F38:F47)+COUNT(F52)+COUNT(F57)+COUNT(F62)+COUNT(F69:F73)+COUNT(F78:F83)+COUNT(F96:F99)+COUNT(F104:F104)+COUNT(F109:F110)+COUNT(F115:F115)+COUNT(F120)+COUNT(F127:F128)+COUNT(F133:F134)+COUNT(F88)</f>
        <v>52</v>
      </c>
      <c r="M9" s="68">
        <f>COUNTIF(J9:J134,"CONSIDERAR")</f>
        <v>0</v>
      </c>
      <c r="N9" s="13"/>
      <c r="P9" s="137" t="s">
        <v>59</v>
      </c>
      <c r="Q9" s="138"/>
      <c r="R9" s="139"/>
    </row>
    <row r="10" spans="2:19" ht="30" customHeight="1" x14ac:dyDescent="0.3">
      <c r="B10" s="63" t="s">
        <v>146</v>
      </c>
      <c r="C10" s="63" t="s">
        <v>155</v>
      </c>
      <c r="D10" s="14"/>
      <c r="E10" s="63" t="s">
        <v>166</v>
      </c>
      <c r="F10" s="63">
        <v>1</v>
      </c>
      <c r="G10" s="14"/>
      <c r="H10" s="65">
        <f t="shared" ref="H10:H17" si="1">G10/F10*100</f>
        <v>0</v>
      </c>
      <c r="J10" s="108"/>
      <c r="P10" s="140" t="s">
        <v>58</v>
      </c>
      <c r="Q10" s="141"/>
      <c r="R10" s="142"/>
    </row>
    <row r="11" spans="2:19" ht="20.399999999999999" x14ac:dyDescent="0.3">
      <c r="B11" s="63" t="s">
        <v>147</v>
      </c>
      <c r="C11" s="63" t="s">
        <v>155</v>
      </c>
      <c r="D11" s="14"/>
      <c r="E11" s="63" t="s">
        <v>165</v>
      </c>
      <c r="F11" s="63">
        <v>1</v>
      </c>
      <c r="G11" s="14"/>
      <c r="H11" s="65">
        <f t="shared" si="1"/>
        <v>0</v>
      </c>
      <c r="J11" s="108" t="str">
        <f t="shared" si="0"/>
        <v>NO</v>
      </c>
    </row>
    <row r="12" spans="2:19" ht="20.399999999999999" x14ac:dyDescent="0.3">
      <c r="B12" s="63" t="s">
        <v>148</v>
      </c>
      <c r="C12" s="63" t="s">
        <v>156</v>
      </c>
      <c r="D12" s="14"/>
      <c r="E12" s="63" t="s">
        <v>165</v>
      </c>
      <c r="F12" s="63">
        <v>3</v>
      </c>
      <c r="G12" s="14"/>
      <c r="H12" s="65">
        <f t="shared" si="1"/>
        <v>0</v>
      </c>
      <c r="J12" s="108" t="str">
        <f t="shared" si="0"/>
        <v>NO</v>
      </c>
      <c r="P12" s="105" t="s">
        <v>52</v>
      </c>
      <c r="Q12" s="143" t="s">
        <v>51</v>
      </c>
      <c r="R12" s="143"/>
      <c r="S12" s="143"/>
    </row>
    <row r="13" spans="2:19" x14ac:dyDescent="0.3">
      <c r="B13" s="63" t="s">
        <v>149</v>
      </c>
      <c r="C13" s="63" t="s">
        <v>157</v>
      </c>
      <c r="D13" s="14"/>
      <c r="E13" s="63" t="s">
        <v>165</v>
      </c>
      <c r="F13" s="63">
        <v>1</v>
      </c>
      <c r="G13" s="14"/>
      <c r="H13" s="65">
        <f t="shared" si="1"/>
        <v>0</v>
      </c>
      <c r="J13" s="108" t="str">
        <f t="shared" si="0"/>
        <v>NO</v>
      </c>
      <c r="P13" s="69"/>
    </row>
    <row r="14" spans="2:19" ht="20.399999999999999" x14ac:dyDescent="0.3">
      <c r="B14" s="63" t="s">
        <v>150</v>
      </c>
      <c r="C14" s="63" t="s">
        <v>158</v>
      </c>
      <c r="D14" s="14"/>
      <c r="E14" s="63" t="s">
        <v>165</v>
      </c>
      <c r="F14" s="63">
        <v>2</v>
      </c>
      <c r="G14" s="14"/>
      <c r="H14" s="65">
        <f t="shared" si="1"/>
        <v>0</v>
      </c>
      <c r="J14" s="108" t="str">
        <f t="shared" si="0"/>
        <v>NO</v>
      </c>
      <c r="P14" s="69"/>
    </row>
    <row r="15" spans="2:19" ht="40.799999999999997" x14ac:dyDescent="0.3">
      <c r="B15" s="63" t="s">
        <v>151</v>
      </c>
      <c r="C15" s="63" t="s">
        <v>159</v>
      </c>
      <c r="D15" s="14"/>
      <c r="E15" s="63" t="s">
        <v>165</v>
      </c>
      <c r="F15" s="63">
        <v>1</v>
      </c>
      <c r="G15" s="14"/>
      <c r="H15" s="65">
        <f t="shared" si="1"/>
        <v>0</v>
      </c>
      <c r="J15" s="108" t="str">
        <f t="shared" si="0"/>
        <v>NO</v>
      </c>
      <c r="P15" s="69"/>
    </row>
    <row r="16" spans="2:19" ht="20.399999999999999" x14ac:dyDescent="0.3">
      <c r="B16" s="63" t="s">
        <v>152</v>
      </c>
      <c r="C16" s="63" t="s">
        <v>160</v>
      </c>
      <c r="D16" s="14"/>
      <c r="E16" s="63" t="s">
        <v>163</v>
      </c>
      <c r="F16" s="63">
        <v>1</v>
      </c>
      <c r="G16" s="14"/>
      <c r="H16" s="65">
        <f t="shared" si="1"/>
        <v>0</v>
      </c>
      <c r="J16" s="108" t="str">
        <f t="shared" si="0"/>
        <v>NO</v>
      </c>
      <c r="P16" s="69"/>
    </row>
    <row r="17" spans="2:23" ht="20.399999999999999" x14ac:dyDescent="0.3">
      <c r="B17" s="63" t="s">
        <v>153</v>
      </c>
      <c r="C17" s="63" t="s">
        <v>161</v>
      </c>
      <c r="D17" s="14"/>
      <c r="E17" s="63" t="s">
        <v>164</v>
      </c>
      <c r="F17" s="63">
        <v>3</v>
      </c>
      <c r="G17" s="14"/>
      <c r="H17" s="65">
        <f t="shared" si="1"/>
        <v>0</v>
      </c>
      <c r="J17" s="108" t="str">
        <f t="shared" si="0"/>
        <v>NO</v>
      </c>
      <c r="P17" s="69"/>
    </row>
    <row r="18" spans="2:23" ht="9.9" customHeight="1" x14ac:dyDescent="0.3">
      <c r="B18" s="131"/>
      <c r="C18" s="131"/>
      <c r="D18" s="131"/>
      <c r="E18" s="131"/>
      <c r="F18" s="131"/>
      <c r="G18" s="131"/>
      <c r="H18" s="131"/>
      <c r="J18" s="108"/>
      <c r="P18" s="103"/>
    </row>
    <row r="19" spans="2:23" s="107" customFormat="1" ht="39.9" customHeight="1" x14ac:dyDescent="0.3">
      <c r="B19" s="130" t="s">
        <v>37</v>
      </c>
      <c r="C19" s="130"/>
      <c r="D19" s="126" t="s">
        <v>80</v>
      </c>
      <c r="E19" s="126"/>
      <c r="F19" s="126"/>
      <c r="G19" s="126"/>
      <c r="H19" s="126"/>
      <c r="J19" s="108"/>
      <c r="P19" s="105" t="s">
        <v>48</v>
      </c>
      <c r="Q19" s="132" t="s">
        <v>50</v>
      </c>
      <c r="R19" s="132"/>
      <c r="S19" s="132"/>
      <c r="T19" s="132"/>
      <c r="U19" s="132"/>
      <c r="V19" s="132"/>
      <c r="W19" s="132"/>
    </row>
    <row r="20" spans="2:23" ht="9.9" customHeight="1" x14ac:dyDescent="0.3">
      <c r="B20" s="129"/>
      <c r="C20" s="129"/>
      <c r="D20" s="129"/>
      <c r="E20" s="129"/>
      <c r="F20" s="129"/>
      <c r="G20" s="129"/>
      <c r="H20" s="129"/>
      <c r="J20" s="108"/>
      <c r="P20" s="103"/>
    </row>
    <row r="21" spans="2:23" s="107" customFormat="1" ht="39.9" customHeight="1" x14ac:dyDescent="0.3">
      <c r="B21" s="71" t="s">
        <v>0</v>
      </c>
      <c r="C21" s="71" t="s">
        <v>3</v>
      </c>
      <c r="D21" s="71" t="s">
        <v>4</v>
      </c>
      <c r="E21" s="71" t="s">
        <v>5</v>
      </c>
      <c r="F21" s="71" t="s">
        <v>6</v>
      </c>
      <c r="G21" s="71" t="s">
        <v>7</v>
      </c>
      <c r="H21" s="71" t="s">
        <v>8</v>
      </c>
      <c r="J21" s="108"/>
      <c r="P21" s="105" t="s">
        <v>45</v>
      </c>
      <c r="Q21" s="126" t="s">
        <v>47</v>
      </c>
      <c r="R21" s="126"/>
      <c r="S21" s="126"/>
    </row>
    <row r="22" spans="2:23" ht="60" customHeight="1" x14ac:dyDescent="0.3">
      <c r="B22" s="63" t="s">
        <v>167</v>
      </c>
      <c r="C22" s="63" t="s">
        <v>172</v>
      </c>
      <c r="D22" s="14"/>
      <c r="E22" s="63" t="s">
        <v>179</v>
      </c>
      <c r="F22" s="63">
        <v>3</v>
      </c>
      <c r="G22" s="14"/>
      <c r="H22" s="73">
        <f>G22/F22*100</f>
        <v>0</v>
      </c>
      <c r="J22" s="108" t="str">
        <f t="shared" si="0"/>
        <v>NO</v>
      </c>
    </row>
    <row r="23" spans="2:23" ht="39.9" customHeight="1" x14ac:dyDescent="0.3">
      <c r="B23" s="63" t="s">
        <v>168</v>
      </c>
      <c r="C23" s="63" t="s">
        <v>173</v>
      </c>
      <c r="D23" s="14"/>
      <c r="E23" s="63" t="s">
        <v>180</v>
      </c>
      <c r="F23" s="63">
        <v>1</v>
      </c>
      <c r="G23" s="14"/>
      <c r="H23" s="73">
        <f t="shared" ref="H23:H26" si="2">G23/F23*100</f>
        <v>0</v>
      </c>
      <c r="J23" s="108" t="str">
        <f t="shared" si="0"/>
        <v>NO</v>
      </c>
    </row>
    <row r="24" spans="2:23" ht="64.95" customHeight="1" x14ac:dyDescent="0.3">
      <c r="B24" s="63" t="s">
        <v>169</v>
      </c>
      <c r="C24" s="63" t="s">
        <v>174</v>
      </c>
      <c r="D24" s="14"/>
      <c r="E24" s="63" t="s">
        <v>181</v>
      </c>
      <c r="F24" s="63">
        <v>10</v>
      </c>
      <c r="G24" s="121"/>
      <c r="H24" s="73">
        <f t="shared" si="2"/>
        <v>0</v>
      </c>
      <c r="J24" s="108" t="str">
        <f t="shared" si="0"/>
        <v>NO</v>
      </c>
    </row>
    <row r="25" spans="2:23" ht="39.9" customHeight="1" x14ac:dyDescent="0.3">
      <c r="B25" s="63" t="s">
        <v>170</v>
      </c>
      <c r="C25" s="63" t="s">
        <v>175</v>
      </c>
      <c r="D25" s="14"/>
      <c r="E25" s="63" t="s">
        <v>182</v>
      </c>
      <c r="F25" s="63">
        <v>10</v>
      </c>
      <c r="G25" s="14"/>
      <c r="H25" s="73">
        <f t="shared" si="2"/>
        <v>0</v>
      </c>
      <c r="J25" s="108" t="str">
        <f t="shared" si="0"/>
        <v>NO</v>
      </c>
    </row>
    <row r="26" spans="2:23" ht="51" x14ac:dyDescent="0.3">
      <c r="B26" s="63" t="s">
        <v>171</v>
      </c>
      <c r="C26" s="63" t="s">
        <v>176</v>
      </c>
      <c r="D26" s="14"/>
      <c r="E26" s="63" t="s">
        <v>165</v>
      </c>
      <c r="F26" s="63">
        <v>2</v>
      </c>
      <c r="G26" s="14"/>
      <c r="H26" s="73">
        <f t="shared" si="2"/>
        <v>0</v>
      </c>
      <c r="J26" s="108" t="str">
        <f t="shared" si="0"/>
        <v>NO</v>
      </c>
    </row>
    <row r="27" spans="2:23" ht="9.9" customHeight="1" x14ac:dyDescent="0.3">
      <c r="B27" s="129"/>
      <c r="C27" s="129"/>
      <c r="D27" s="129"/>
      <c r="E27" s="129"/>
      <c r="F27" s="129"/>
      <c r="G27" s="129"/>
      <c r="H27" s="129"/>
      <c r="J27" s="108"/>
    </row>
    <row r="28" spans="2:23" s="107" customFormat="1" ht="39.9" customHeight="1" x14ac:dyDescent="0.3">
      <c r="B28" s="130" t="s">
        <v>38</v>
      </c>
      <c r="C28" s="130"/>
      <c r="D28" s="126" t="s">
        <v>81</v>
      </c>
      <c r="E28" s="126"/>
      <c r="F28" s="126"/>
      <c r="G28" s="126"/>
      <c r="H28" s="126"/>
      <c r="J28" s="108"/>
    </row>
    <row r="29" spans="2:23" ht="9.9" customHeight="1" x14ac:dyDescent="0.3">
      <c r="B29" s="129"/>
      <c r="C29" s="129"/>
      <c r="D29" s="129"/>
      <c r="E29" s="129"/>
      <c r="F29" s="129"/>
      <c r="G29" s="129"/>
      <c r="H29" s="129"/>
      <c r="J29" s="108"/>
    </row>
    <row r="30" spans="2:23" s="107" customFormat="1" ht="39.9" customHeight="1" x14ac:dyDescent="0.3">
      <c r="B30" s="71" t="s">
        <v>0</v>
      </c>
      <c r="C30" s="71" t="s">
        <v>3</v>
      </c>
      <c r="D30" s="71" t="s">
        <v>4</v>
      </c>
      <c r="E30" s="71" t="s">
        <v>5</v>
      </c>
      <c r="F30" s="71" t="s">
        <v>6</v>
      </c>
      <c r="G30" s="71" t="s">
        <v>7</v>
      </c>
      <c r="H30" s="71" t="s">
        <v>8</v>
      </c>
      <c r="J30" s="108"/>
    </row>
    <row r="31" spans="2:23" ht="45" hidden="1" customHeight="1" x14ac:dyDescent="0.3">
      <c r="B31" s="119" t="s">
        <v>177</v>
      </c>
      <c r="C31" s="119" t="s">
        <v>178</v>
      </c>
      <c r="D31" s="119" t="s">
        <v>289</v>
      </c>
      <c r="E31" s="119" t="s">
        <v>77</v>
      </c>
      <c r="F31" s="76"/>
      <c r="G31" s="77"/>
      <c r="H31" s="73" t="e">
        <f t="shared" ref="H31" si="3">G31/F31*100</f>
        <v>#DIV/0!</v>
      </c>
      <c r="J31" s="108" t="e">
        <f t="shared" si="0"/>
        <v>#DIV/0!</v>
      </c>
    </row>
    <row r="32" spans="2:23" ht="9.9" customHeight="1" x14ac:dyDescent="0.3">
      <c r="J32" s="108"/>
    </row>
    <row r="33" spans="2:10" s="107" customFormat="1" ht="39.9" customHeight="1" x14ac:dyDescent="0.3">
      <c r="B33" s="125" t="s">
        <v>9</v>
      </c>
      <c r="C33" s="125"/>
      <c r="D33" s="126" t="s">
        <v>64</v>
      </c>
      <c r="E33" s="126"/>
      <c r="F33" s="126"/>
      <c r="G33" s="126"/>
      <c r="H33" s="126"/>
      <c r="J33" s="108"/>
    </row>
    <row r="34" spans="2:10" ht="9.9" customHeight="1" x14ac:dyDescent="0.3">
      <c r="B34" s="129"/>
      <c r="C34" s="129"/>
      <c r="D34" s="129"/>
      <c r="E34" s="129"/>
      <c r="F34" s="129"/>
      <c r="G34" s="129"/>
      <c r="H34" s="129"/>
      <c r="J34" s="108"/>
    </row>
    <row r="35" spans="2:10" s="107" customFormat="1" ht="39.9" customHeight="1" x14ac:dyDescent="0.3">
      <c r="B35" s="125" t="s">
        <v>39</v>
      </c>
      <c r="C35" s="125"/>
      <c r="D35" s="126" t="s">
        <v>82</v>
      </c>
      <c r="E35" s="126"/>
      <c r="F35" s="126"/>
      <c r="G35" s="126"/>
      <c r="H35" s="126"/>
      <c r="J35" s="108"/>
    </row>
    <row r="36" spans="2:10" ht="9.9" customHeight="1" x14ac:dyDescent="0.3">
      <c r="B36" s="129"/>
      <c r="C36" s="129"/>
      <c r="D36" s="129"/>
      <c r="E36" s="129"/>
      <c r="F36" s="129"/>
      <c r="G36" s="129"/>
      <c r="H36" s="129"/>
      <c r="J36" s="108"/>
    </row>
    <row r="37" spans="2:10" s="107" customFormat="1" ht="39.9" customHeight="1" x14ac:dyDescent="0.3">
      <c r="B37" s="105" t="s">
        <v>0</v>
      </c>
      <c r="C37" s="105" t="s">
        <v>3</v>
      </c>
      <c r="D37" s="105" t="s">
        <v>4</v>
      </c>
      <c r="E37" s="105" t="s">
        <v>5</v>
      </c>
      <c r="F37" s="105" t="s">
        <v>6</v>
      </c>
      <c r="G37" s="105" t="s">
        <v>7</v>
      </c>
      <c r="H37" s="105" t="s">
        <v>8</v>
      </c>
      <c r="J37" s="108"/>
    </row>
    <row r="38" spans="2:10" ht="45" customHeight="1" x14ac:dyDescent="0.3">
      <c r="B38" s="63" t="s">
        <v>183</v>
      </c>
      <c r="C38" s="63" t="s">
        <v>195</v>
      </c>
      <c r="D38" s="28"/>
      <c r="E38" s="63" t="s">
        <v>193</v>
      </c>
      <c r="F38" s="76">
        <v>1</v>
      </c>
      <c r="G38" s="38"/>
      <c r="H38" s="73">
        <f t="shared" ref="H38:H46" si="4">G38/F38*100</f>
        <v>0</v>
      </c>
      <c r="J38" s="108" t="str">
        <f t="shared" si="0"/>
        <v>NO</v>
      </c>
    </row>
    <row r="39" spans="2:10" ht="39.9" customHeight="1" x14ac:dyDescent="0.3">
      <c r="B39" s="63" t="s">
        <v>184</v>
      </c>
      <c r="C39" s="63" t="s">
        <v>195</v>
      </c>
      <c r="D39" s="28"/>
      <c r="E39" s="93" t="s">
        <v>194</v>
      </c>
      <c r="F39" s="76">
        <v>1</v>
      </c>
      <c r="G39" s="38"/>
      <c r="H39" s="73">
        <f t="shared" si="4"/>
        <v>0</v>
      </c>
      <c r="J39" s="108" t="str">
        <f t="shared" si="0"/>
        <v>NO</v>
      </c>
    </row>
    <row r="40" spans="2:10" ht="45" customHeight="1" x14ac:dyDescent="0.3">
      <c r="B40" s="63" t="s">
        <v>185</v>
      </c>
      <c r="C40" s="63" t="s">
        <v>195</v>
      </c>
      <c r="D40" s="28"/>
      <c r="E40" s="63" t="s">
        <v>76</v>
      </c>
      <c r="F40" s="76">
        <v>1</v>
      </c>
      <c r="G40" s="38"/>
      <c r="H40" s="73">
        <f t="shared" si="4"/>
        <v>0</v>
      </c>
      <c r="J40" s="108" t="str">
        <f t="shared" si="0"/>
        <v>NO</v>
      </c>
    </row>
    <row r="41" spans="2:10" ht="45" customHeight="1" x14ac:dyDescent="0.3">
      <c r="B41" s="63" t="s">
        <v>186</v>
      </c>
      <c r="C41" s="63" t="s">
        <v>195</v>
      </c>
      <c r="D41" s="14"/>
      <c r="E41" s="63" t="s">
        <v>76</v>
      </c>
      <c r="F41" s="76">
        <v>1</v>
      </c>
      <c r="G41" s="38"/>
      <c r="H41" s="73">
        <f t="shared" si="4"/>
        <v>0</v>
      </c>
      <c r="J41" s="108" t="str">
        <f t="shared" si="0"/>
        <v>NO</v>
      </c>
    </row>
    <row r="42" spans="2:10" ht="45" customHeight="1" x14ac:dyDescent="0.3">
      <c r="B42" s="63" t="s">
        <v>187</v>
      </c>
      <c r="C42" s="63" t="s">
        <v>195</v>
      </c>
      <c r="D42" s="28"/>
      <c r="E42" s="63" t="s">
        <v>76</v>
      </c>
      <c r="F42" s="76">
        <v>1</v>
      </c>
      <c r="G42" s="38"/>
      <c r="H42" s="73">
        <f t="shared" si="4"/>
        <v>0</v>
      </c>
      <c r="J42" s="108" t="str">
        <f t="shared" si="0"/>
        <v>NO</v>
      </c>
    </row>
    <row r="43" spans="2:10" ht="45" customHeight="1" x14ac:dyDescent="0.3">
      <c r="B43" s="63" t="s">
        <v>188</v>
      </c>
      <c r="C43" s="63" t="s">
        <v>195</v>
      </c>
      <c r="D43" s="14"/>
      <c r="E43" s="63" t="s">
        <v>76</v>
      </c>
      <c r="F43" s="76">
        <v>1</v>
      </c>
      <c r="G43" s="38"/>
      <c r="H43" s="73">
        <f t="shared" si="4"/>
        <v>0</v>
      </c>
      <c r="J43" s="108" t="str">
        <f t="shared" si="0"/>
        <v>NO</v>
      </c>
    </row>
    <row r="44" spans="2:10" ht="45" customHeight="1" x14ac:dyDescent="0.3">
      <c r="B44" s="63" t="s">
        <v>189</v>
      </c>
      <c r="C44" s="63" t="s">
        <v>195</v>
      </c>
      <c r="D44" s="14"/>
      <c r="E44" s="63" t="s">
        <v>76</v>
      </c>
      <c r="F44" s="76">
        <v>1</v>
      </c>
      <c r="G44" s="38"/>
      <c r="H44" s="73">
        <f t="shared" si="4"/>
        <v>0</v>
      </c>
      <c r="J44" s="108" t="str">
        <f t="shared" si="0"/>
        <v>NO</v>
      </c>
    </row>
    <row r="45" spans="2:10" ht="45" customHeight="1" x14ac:dyDescent="0.3">
      <c r="B45" s="63" t="s">
        <v>190</v>
      </c>
      <c r="C45" s="63" t="s">
        <v>195</v>
      </c>
      <c r="D45" s="14"/>
      <c r="E45" s="63" t="s">
        <v>76</v>
      </c>
      <c r="F45" s="76">
        <v>1</v>
      </c>
      <c r="G45" s="38"/>
      <c r="H45" s="73">
        <f t="shared" si="4"/>
        <v>0</v>
      </c>
      <c r="J45" s="108" t="str">
        <f t="shared" si="0"/>
        <v>NO</v>
      </c>
    </row>
    <row r="46" spans="2:10" ht="45" customHeight="1" x14ac:dyDescent="0.3">
      <c r="B46" s="63" t="s">
        <v>191</v>
      </c>
      <c r="C46" s="63" t="s">
        <v>196</v>
      </c>
      <c r="D46" s="14"/>
      <c r="E46" s="63" t="s">
        <v>78</v>
      </c>
      <c r="F46" s="76">
        <v>1</v>
      </c>
      <c r="G46" s="38"/>
      <c r="H46" s="73">
        <f t="shared" si="4"/>
        <v>0</v>
      </c>
      <c r="J46" s="108" t="str">
        <f t="shared" si="0"/>
        <v>NO</v>
      </c>
    </row>
    <row r="47" spans="2:10" ht="45" customHeight="1" x14ac:dyDescent="0.3">
      <c r="B47" s="63" t="s">
        <v>192</v>
      </c>
      <c r="C47" s="63" t="s">
        <v>197</v>
      </c>
      <c r="D47" s="14"/>
      <c r="E47" s="63" t="s">
        <v>78</v>
      </c>
      <c r="F47" s="76">
        <v>1</v>
      </c>
      <c r="G47" s="38"/>
      <c r="H47" s="73">
        <f>G46/F46*100</f>
        <v>0</v>
      </c>
      <c r="J47" s="108" t="str">
        <f t="shared" si="0"/>
        <v>NO</v>
      </c>
    </row>
    <row r="48" spans="2:10" ht="9.9" customHeight="1" x14ac:dyDescent="0.3">
      <c r="B48" s="131"/>
      <c r="C48" s="131"/>
      <c r="D48" s="131"/>
      <c r="E48" s="131"/>
      <c r="F48" s="131"/>
      <c r="G48" s="131"/>
      <c r="H48" s="131"/>
      <c r="J48" s="108"/>
    </row>
    <row r="49" spans="2:10" s="103" customFormat="1" ht="39.9" customHeight="1" x14ac:dyDescent="0.3">
      <c r="B49" s="130" t="s">
        <v>40</v>
      </c>
      <c r="C49" s="130"/>
      <c r="D49" s="126" t="s">
        <v>83</v>
      </c>
      <c r="E49" s="126"/>
      <c r="F49" s="126"/>
      <c r="G49" s="126"/>
      <c r="H49" s="126"/>
      <c r="J49" s="108"/>
    </row>
    <row r="50" spans="2:10" ht="9.9" customHeight="1" x14ac:dyDescent="0.3">
      <c r="B50" s="129"/>
      <c r="C50" s="129"/>
      <c r="D50" s="129"/>
      <c r="E50" s="129"/>
      <c r="F50" s="129"/>
      <c r="G50" s="129"/>
      <c r="H50" s="129"/>
      <c r="J50" s="108"/>
    </row>
    <row r="51" spans="2:10" s="103" customFormat="1" ht="39.9" customHeight="1" x14ac:dyDescent="0.3">
      <c r="B51" s="71" t="s">
        <v>0</v>
      </c>
      <c r="C51" s="71" t="s">
        <v>3</v>
      </c>
      <c r="D51" s="71" t="s">
        <v>4</v>
      </c>
      <c r="E51" s="71" t="s">
        <v>5</v>
      </c>
      <c r="F51" s="71" t="s">
        <v>6</v>
      </c>
      <c r="G51" s="71" t="s">
        <v>7</v>
      </c>
      <c r="H51" s="71" t="s">
        <v>8</v>
      </c>
      <c r="J51" s="108"/>
    </row>
    <row r="52" spans="2:10" ht="60" customHeight="1" x14ac:dyDescent="0.3">
      <c r="B52" s="63" t="s">
        <v>198</v>
      </c>
      <c r="C52" s="63" t="s">
        <v>200</v>
      </c>
      <c r="D52" s="14"/>
      <c r="E52" s="63" t="s">
        <v>199</v>
      </c>
      <c r="F52" s="76">
        <v>300</v>
      </c>
      <c r="G52" s="38"/>
      <c r="H52" s="73">
        <f t="shared" ref="H52" si="5">G52/F52*100</f>
        <v>0</v>
      </c>
      <c r="J52" s="108" t="str">
        <f t="shared" si="0"/>
        <v>NO</v>
      </c>
    </row>
    <row r="53" spans="2:10" ht="9.9" customHeight="1" x14ac:dyDescent="0.3">
      <c r="B53" s="80"/>
      <c r="C53" s="81"/>
      <c r="D53" s="108"/>
      <c r="E53" s="82"/>
      <c r="F53" s="81"/>
      <c r="G53" s="108"/>
      <c r="H53" s="108"/>
      <c r="J53" s="108"/>
    </row>
    <row r="54" spans="2:10" s="103" customFormat="1" ht="39.9" customHeight="1" x14ac:dyDescent="0.3">
      <c r="B54" s="130" t="s">
        <v>65</v>
      </c>
      <c r="C54" s="130"/>
      <c r="D54" s="128" t="s">
        <v>84</v>
      </c>
      <c r="E54" s="128"/>
      <c r="F54" s="128"/>
      <c r="G54" s="128"/>
      <c r="H54" s="128"/>
      <c r="J54" s="108"/>
    </row>
    <row r="55" spans="2:10" ht="9.9" customHeight="1" x14ac:dyDescent="0.3">
      <c r="B55" s="129"/>
      <c r="C55" s="129"/>
      <c r="D55" s="129"/>
      <c r="E55" s="129"/>
      <c r="F55" s="129"/>
      <c r="G55" s="129"/>
      <c r="H55" s="129"/>
      <c r="J55" s="108"/>
    </row>
    <row r="56" spans="2:10" s="103" customFormat="1" ht="39.9" customHeight="1" x14ac:dyDescent="0.3">
      <c r="B56" s="71" t="s">
        <v>0</v>
      </c>
      <c r="C56" s="71" t="s">
        <v>3</v>
      </c>
      <c r="D56" s="71" t="s">
        <v>4</v>
      </c>
      <c r="E56" s="71" t="s">
        <v>5</v>
      </c>
      <c r="F56" s="71" t="s">
        <v>6</v>
      </c>
      <c r="G56" s="71" t="s">
        <v>7</v>
      </c>
      <c r="H56" s="71" t="s">
        <v>8</v>
      </c>
      <c r="J56" s="108"/>
    </row>
    <row r="57" spans="2:10" ht="30.75" customHeight="1" x14ac:dyDescent="0.3">
      <c r="B57" s="75" t="s">
        <v>201</v>
      </c>
      <c r="C57" s="63" t="s">
        <v>226</v>
      </c>
      <c r="D57" s="14"/>
      <c r="E57" s="63" t="s">
        <v>202</v>
      </c>
      <c r="F57" s="76">
        <v>2</v>
      </c>
      <c r="G57" s="38"/>
      <c r="H57" s="73">
        <f t="shared" ref="H57" si="6">G57/F57*100</f>
        <v>0</v>
      </c>
      <c r="J57" s="108" t="str">
        <f t="shared" si="0"/>
        <v>NO</v>
      </c>
    </row>
    <row r="58" spans="2:10" x14ac:dyDescent="0.3">
      <c r="B58" s="80"/>
      <c r="C58" s="81"/>
      <c r="D58" s="108"/>
      <c r="E58" s="82"/>
      <c r="F58" s="81"/>
      <c r="G58" s="108"/>
      <c r="H58" s="108"/>
      <c r="J58" s="108"/>
    </row>
    <row r="59" spans="2:10" s="107" customFormat="1" ht="39.9" customHeight="1" x14ac:dyDescent="0.3">
      <c r="B59" s="130" t="s">
        <v>66</v>
      </c>
      <c r="C59" s="130"/>
      <c r="D59" s="126" t="s">
        <v>85</v>
      </c>
      <c r="E59" s="126"/>
      <c r="F59" s="126"/>
      <c r="G59" s="126"/>
      <c r="H59" s="126"/>
      <c r="J59" s="108"/>
    </row>
    <row r="60" spans="2:10" ht="9.9" customHeight="1" x14ac:dyDescent="0.3">
      <c r="B60" s="129"/>
      <c r="C60" s="129"/>
      <c r="D60" s="129"/>
      <c r="E60" s="129"/>
      <c r="F60" s="129"/>
      <c r="G60" s="129"/>
      <c r="H60" s="129"/>
      <c r="J60" s="108"/>
    </row>
    <row r="61" spans="2:10" s="107" customFormat="1" ht="39.9" customHeight="1" x14ac:dyDescent="0.3">
      <c r="B61" s="71" t="s">
        <v>0</v>
      </c>
      <c r="C61" s="71" t="s">
        <v>3</v>
      </c>
      <c r="D61" s="71" t="s">
        <v>4</v>
      </c>
      <c r="E61" s="71" t="s">
        <v>5</v>
      </c>
      <c r="F61" s="71" t="s">
        <v>6</v>
      </c>
      <c r="G61" s="71" t="s">
        <v>7</v>
      </c>
      <c r="H61" s="71" t="s">
        <v>8</v>
      </c>
      <c r="J61" s="108"/>
    </row>
    <row r="62" spans="2:10" ht="45" customHeight="1" x14ac:dyDescent="0.3">
      <c r="B62" s="63" t="s">
        <v>203</v>
      </c>
      <c r="C62" s="63" t="s">
        <v>227</v>
      </c>
      <c r="D62" s="14"/>
      <c r="E62" s="63" t="s">
        <v>204</v>
      </c>
      <c r="F62" s="76">
        <v>1</v>
      </c>
      <c r="G62" s="38"/>
      <c r="H62" s="73">
        <f t="shared" ref="H62" si="7">G62/F62*100</f>
        <v>0</v>
      </c>
      <c r="J62" s="108" t="str">
        <f t="shared" si="0"/>
        <v>NO</v>
      </c>
    </row>
    <row r="63" spans="2:10" ht="9.9" customHeight="1" x14ac:dyDescent="0.3">
      <c r="B63" s="129"/>
      <c r="C63" s="129"/>
      <c r="D63" s="129"/>
      <c r="E63" s="129"/>
      <c r="F63" s="129"/>
      <c r="G63" s="129"/>
      <c r="H63" s="129"/>
      <c r="J63" s="108"/>
    </row>
    <row r="64" spans="2:10" s="107" customFormat="1" ht="39.9" customHeight="1" x14ac:dyDescent="0.3">
      <c r="B64" s="130" t="s">
        <v>10</v>
      </c>
      <c r="C64" s="130"/>
      <c r="D64" s="126" t="s">
        <v>67</v>
      </c>
      <c r="E64" s="126"/>
      <c r="F64" s="126"/>
      <c r="G64" s="126"/>
      <c r="H64" s="126"/>
      <c r="J64" s="108"/>
    </row>
    <row r="65" spans="2:10" ht="9.9" customHeight="1" x14ac:dyDescent="0.3">
      <c r="B65" s="129"/>
      <c r="C65" s="129"/>
      <c r="D65" s="129"/>
      <c r="E65" s="129"/>
      <c r="F65" s="129"/>
      <c r="G65" s="129"/>
      <c r="H65" s="129"/>
      <c r="J65" s="108"/>
    </row>
    <row r="66" spans="2:10" s="107" customFormat="1" ht="39.9" customHeight="1" x14ac:dyDescent="0.3">
      <c r="B66" s="125" t="s">
        <v>41</v>
      </c>
      <c r="C66" s="125"/>
      <c r="D66" s="126" t="s">
        <v>86</v>
      </c>
      <c r="E66" s="126"/>
      <c r="F66" s="126"/>
      <c r="G66" s="126"/>
      <c r="H66" s="126"/>
      <c r="J66" s="108"/>
    </row>
    <row r="67" spans="2:10" ht="9.9" customHeight="1" x14ac:dyDescent="0.3">
      <c r="B67" s="129"/>
      <c r="C67" s="129"/>
      <c r="D67" s="129"/>
      <c r="E67" s="129"/>
      <c r="F67" s="129"/>
      <c r="G67" s="129"/>
      <c r="H67" s="129"/>
      <c r="J67" s="108"/>
    </row>
    <row r="68" spans="2:10" s="107" customFormat="1" ht="39.9" customHeight="1" x14ac:dyDescent="0.3">
      <c r="B68" s="105" t="s">
        <v>0</v>
      </c>
      <c r="C68" s="105" t="s">
        <v>3</v>
      </c>
      <c r="D68" s="105" t="s">
        <v>4</v>
      </c>
      <c r="E68" s="105" t="s">
        <v>5</v>
      </c>
      <c r="F68" s="105" t="s">
        <v>6</v>
      </c>
      <c r="G68" s="105" t="s">
        <v>7</v>
      </c>
      <c r="H68" s="105" t="s">
        <v>8</v>
      </c>
      <c r="J68" s="108"/>
    </row>
    <row r="69" spans="2:10" ht="42.9" customHeight="1" x14ac:dyDescent="0.3">
      <c r="B69" s="63" t="s">
        <v>205</v>
      </c>
      <c r="C69" s="63" t="s">
        <v>274</v>
      </c>
      <c r="D69" s="14"/>
      <c r="E69" s="63" t="s">
        <v>210</v>
      </c>
      <c r="F69" s="76">
        <v>60</v>
      </c>
      <c r="G69" s="38"/>
      <c r="H69" s="73">
        <f t="shared" ref="H69:H73" si="8">G69/F69*100</f>
        <v>0</v>
      </c>
      <c r="J69" s="108" t="str">
        <f t="shared" si="0"/>
        <v>NO</v>
      </c>
    </row>
    <row r="70" spans="2:10" ht="42.9" customHeight="1" x14ac:dyDescent="0.3">
      <c r="B70" s="63" t="s">
        <v>206</v>
      </c>
      <c r="C70" s="63" t="s">
        <v>275</v>
      </c>
      <c r="D70" s="28"/>
      <c r="E70" s="63" t="s">
        <v>210</v>
      </c>
      <c r="F70" s="76">
        <v>900</v>
      </c>
      <c r="G70" s="122"/>
      <c r="H70" s="73">
        <f t="shared" si="8"/>
        <v>0</v>
      </c>
      <c r="J70" s="108" t="str">
        <f t="shared" si="0"/>
        <v>NO</v>
      </c>
    </row>
    <row r="71" spans="2:10" ht="42.9" customHeight="1" x14ac:dyDescent="0.3">
      <c r="B71" s="63" t="s">
        <v>207</v>
      </c>
      <c r="C71" s="63" t="s">
        <v>275</v>
      </c>
      <c r="D71" s="14"/>
      <c r="E71" s="63" t="s">
        <v>210</v>
      </c>
      <c r="F71" s="76">
        <v>120</v>
      </c>
      <c r="G71" s="38"/>
      <c r="H71" s="73">
        <f t="shared" si="8"/>
        <v>0</v>
      </c>
      <c r="J71" s="108" t="str">
        <f t="shared" si="0"/>
        <v>NO</v>
      </c>
    </row>
    <row r="72" spans="2:10" ht="42.9" customHeight="1" x14ac:dyDescent="0.3">
      <c r="B72" s="63" t="s">
        <v>208</v>
      </c>
      <c r="C72" s="63" t="s">
        <v>275</v>
      </c>
      <c r="D72" s="14"/>
      <c r="E72" s="63" t="s">
        <v>211</v>
      </c>
      <c r="F72" s="76">
        <v>1</v>
      </c>
      <c r="G72" s="38"/>
      <c r="H72" s="73">
        <f t="shared" si="8"/>
        <v>0</v>
      </c>
      <c r="J72" s="108" t="str">
        <f t="shared" si="0"/>
        <v>NO</v>
      </c>
    </row>
    <row r="73" spans="2:10" ht="42.9" customHeight="1" x14ac:dyDescent="0.3">
      <c r="B73" s="63" t="s">
        <v>209</v>
      </c>
      <c r="C73" s="63" t="s">
        <v>275</v>
      </c>
      <c r="D73" s="14"/>
      <c r="E73" s="63" t="s">
        <v>211</v>
      </c>
      <c r="F73" s="76">
        <v>1</v>
      </c>
      <c r="G73" s="38"/>
      <c r="H73" s="73">
        <f t="shared" si="8"/>
        <v>0</v>
      </c>
      <c r="J73" s="108" t="str">
        <f t="shared" ref="J73:J128" si="9">IF(H73&gt;=75,"CONSIDERAR","NO")</f>
        <v>NO</v>
      </c>
    </row>
    <row r="74" spans="2:10" ht="9.9" customHeight="1" x14ac:dyDescent="0.3">
      <c r="B74" s="129"/>
      <c r="C74" s="129"/>
      <c r="D74" s="129"/>
      <c r="E74" s="129"/>
      <c r="F74" s="129"/>
      <c r="G74" s="129"/>
      <c r="H74" s="129"/>
      <c r="J74" s="108"/>
    </row>
    <row r="75" spans="2:10" s="107" customFormat="1" ht="39.9" customHeight="1" x14ac:dyDescent="0.3">
      <c r="B75" s="130" t="s">
        <v>73</v>
      </c>
      <c r="C75" s="130"/>
      <c r="D75" s="126" t="s">
        <v>87</v>
      </c>
      <c r="E75" s="126"/>
      <c r="F75" s="126"/>
      <c r="G75" s="126"/>
      <c r="H75" s="126"/>
      <c r="J75" s="108"/>
    </row>
    <row r="76" spans="2:10" ht="9.9" customHeight="1" x14ac:dyDescent="0.3">
      <c r="B76" s="129"/>
      <c r="C76" s="129"/>
      <c r="D76" s="129"/>
      <c r="E76" s="129"/>
      <c r="F76" s="129"/>
      <c r="G76" s="129"/>
      <c r="H76" s="129"/>
      <c r="J76" s="108"/>
    </row>
    <row r="77" spans="2:10" s="107" customFormat="1" ht="39.9" customHeight="1" x14ac:dyDescent="0.3">
      <c r="B77" s="71" t="s">
        <v>0</v>
      </c>
      <c r="C77" s="71" t="s">
        <v>3</v>
      </c>
      <c r="D77" s="71" t="s">
        <v>4</v>
      </c>
      <c r="E77" s="71" t="s">
        <v>5</v>
      </c>
      <c r="F77" s="71" t="s">
        <v>6</v>
      </c>
      <c r="G77" s="71" t="s">
        <v>7</v>
      </c>
      <c r="H77" s="71" t="s">
        <v>8</v>
      </c>
      <c r="J77" s="108"/>
    </row>
    <row r="78" spans="2:10" ht="38.25" customHeight="1" x14ac:dyDescent="0.3">
      <c r="B78" s="63" t="s">
        <v>212</v>
      </c>
      <c r="C78" s="63" t="s">
        <v>221</v>
      </c>
      <c r="D78" s="14"/>
      <c r="E78" s="63" t="s">
        <v>217</v>
      </c>
      <c r="F78" s="76">
        <v>20</v>
      </c>
      <c r="G78" s="38"/>
      <c r="H78" s="73">
        <f t="shared" ref="H78:H83" si="10">G78/F78*100</f>
        <v>0</v>
      </c>
      <c r="J78" s="108" t="str">
        <f t="shared" si="9"/>
        <v>NO</v>
      </c>
    </row>
    <row r="79" spans="2:10" ht="49.95" customHeight="1" x14ac:dyDescent="0.3">
      <c r="B79" s="63" t="s">
        <v>213</v>
      </c>
      <c r="C79" s="63" t="s">
        <v>222</v>
      </c>
      <c r="D79" s="14"/>
      <c r="E79" s="63" t="s">
        <v>218</v>
      </c>
      <c r="F79" s="76">
        <v>1</v>
      </c>
      <c r="G79" s="38"/>
      <c r="H79" s="73">
        <f t="shared" si="10"/>
        <v>0</v>
      </c>
      <c r="J79" s="108" t="str">
        <f t="shared" si="9"/>
        <v>NO</v>
      </c>
    </row>
    <row r="80" spans="2:10" ht="39.9" customHeight="1" x14ac:dyDescent="0.3">
      <c r="B80" s="63" t="s">
        <v>214</v>
      </c>
      <c r="C80" s="63" t="s">
        <v>223</v>
      </c>
      <c r="D80" s="14"/>
      <c r="E80" s="63" t="s">
        <v>217</v>
      </c>
      <c r="F80" s="76">
        <v>28</v>
      </c>
      <c r="G80" s="38"/>
      <c r="H80" s="73">
        <f t="shared" si="10"/>
        <v>0</v>
      </c>
      <c r="J80" s="108" t="str">
        <f t="shared" si="9"/>
        <v>NO</v>
      </c>
    </row>
    <row r="81" spans="2:10" ht="39.9" customHeight="1" x14ac:dyDescent="0.3">
      <c r="B81" s="63" t="s">
        <v>290</v>
      </c>
      <c r="C81" s="63" t="s">
        <v>291</v>
      </c>
      <c r="D81" s="37"/>
      <c r="E81" s="63" t="s">
        <v>211</v>
      </c>
      <c r="F81" s="77">
        <v>1</v>
      </c>
      <c r="G81" s="38"/>
      <c r="H81" s="73"/>
      <c r="J81" s="108"/>
    </row>
    <row r="82" spans="2:10" ht="40.799999999999997" x14ac:dyDescent="0.3">
      <c r="B82" s="63" t="s">
        <v>215</v>
      </c>
      <c r="C82" s="63" t="s">
        <v>224</v>
      </c>
      <c r="D82" s="14"/>
      <c r="E82" s="63" t="s">
        <v>219</v>
      </c>
      <c r="F82" s="76">
        <v>1</v>
      </c>
      <c r="G82" s="38"/>
      <c r="H82" s="73">
        <f t="shared" si="10"/>
        <v>0</v>
      </c>
      <c r="J82" s="108" t="str">
        <f t="shared" si="9"/>
        <v>NO</v>
      </c>
    </row>
    <row r="83" spans="2:10" ht="39.9" customHeight="1" x14ac:dyDescent="0.3">
      <c r="B83" s="63" t="s">
        <v>216</v>
      </c>
      <c r="C83" s="63" t="s">
        <v>225</v>
      </c>
      <c r="D83" s="14"/>
      <c r="E83" s="63" t="s">
        <v>220</v>
      </c>
      <c r="F83" s="119">
        <v>1</v>
      </c>
      <c r="G83" s="123"/>
      <c r="H83" s="73">
        <f t="shared" si="10"/>
        <v>0</v>
      </c>
      <c r="J83" s="108" t="str">
        <f t="shared" si="9"/>
        <v>NO</v>
      </c>
    </row>
    <row r="84" spans="2:10" ht="9.9" customHeight="1" x14ac:dyDescent="0.3">
      <c r="J84" s="108"/>
    </row>
    <row r="85" spans="2:10" ht="25.5" customHeight="1" x14ac:dyDescent="0.3">
      <c r="B85" s="130" t="s">
        <v>228</v>
      </c>
      <c r="C85" s="130"/>
      <c r="D85" s="126" t="s">
        <v>229</v>
      </c>
      <c r="E85" s="126"/>
      <c r="F85" s="126"/>
      <c r="G85" s="126"/>
      <c r="H85" s="126"/>
      <c r="J85" s="108"/>
    </row>
    <row r="86" spans="2:10" ht="9.9" customHeight="1" x14ac:dyDescent="0.3">
      <c r="B86" s="129"/>
      <c r="C86" s="129"/>
      <c r="D86" s="129"/>
      <c r="E86" s="129"/>
      <c r="F86" s="129"/>
      <c r="G86" s="129"/>
      <c r="H86" s="129"/>
      <c r="J86" s="108"/>
    </row>
    <row r="87" spans="2:10" ht="53.25" customHeight="1" x14ac:dyDescent="0.3">
      <c r="B87" s="71" t="s">
        <v>0</v>
      </c>
      <c r="C87" s="71" t="s">
        <v>3</v>
      </c>
      <c r="D87" s="71" t="s">
        <v>4</v>
      </c>
      <c r="E87" s="71" t="s">
        <v>5</v>
      </c>
      <c r="F87" s="71" t="s">
        <v>6</v>
      </c>
      <c r="G87" s="71" t="s">
        <v>7</v>
      </c>
      <c r="H87" s="71" t="s">
        <v>8</v>
      </c>
      <c r="J87" s="108"/>
    </row>
    <row r="88" spans="2:10" ht="51" x14ac:dyDescent="0.3">
      <c r="B88" s="63" t="s">
        <v>230</v>
      </c>
      <c r="C88" s="63" t="s">
        <v>231</v>
      </c>
      <c r="D88" s="14"/>
      <c r="E88" s="63" t="s">
        <v>217</v>
      </c>
      <c r="F88" s="77">
        <v>3</v>
      </c>
      <c r="G88" s="27"/>
      <c r="H88" s="73">
        <f t="shared" ref="H88" si="11">G88/F88*100</f>
        <v>0</v>
      </c>
      <c r="J88" s="108" t="str">
        <f t="shared" si="9"/>
        <v>NO</v>
      </c>
    </row>
    <row r="89" spans="2:10" ht="9.9" customHeight="1" x14ac:dyDescent="0.3">
      <c r="J89" s="108"/>
    </row>
    <row r="90" spans="2:10" ht="9.9" customHeight="1" x14ac:dyDescent="0.3">
      <c r="J90" s="108"/>
    </row>
    <row r="91" spans="2:10" s="107" customFormat="1" ht="39.9" customHeight="1" x14ac:dyDescent="0.3">
      <c r="B91" s="125" t="s">
        <v>11</v>
      </c>
      <c r="C91" s="125"/>
      <c r="D91" s="126" t="s">
        <v>68</v>
      </c>
      <c r="E91" s="126"/>
      <c r="F91" s="126"/>
      <c r="G91" s="126"/>
      <c r="H91" s="126"/>
      <c r="J91" s="108"/>
    </row>
    <row r="92" spans="2:10" ht="9.9" customHeight="1" x14ac:dyDescent="0.3">
      <c r="B92" s="129"/>
      <c r="C92" s="129"/>
      <c r="D92" s="129"/>
      <c r="E92" s="129"/>
      <c r="F92" s="129"/>
      <c r="G92" s="129"/>
      <c r="H92" s="129"/>
      <c r="J92" s="108"/>
    </row>
    <row r="93" spans="2:10" s="107" customFormat="1" ht="39.9" customHeight="1" x14ac:dyDescent="0.3">
      <c r="B93" s="125" t="s">
        <v>74</v>
      </c>
      <c r="C93" s="125"/>
      <c r="D93" s="128" t="s">
        <v>88</v>
      </c>
      <c r="E93" s="128"/>
      <c r="F93" s="128"/>
      <c r="G93" s="128"/>
      <c r="H93" s="128"/>
      <c r="J93" s="108"/>
    </row>
    <row r="94" spans="2:10" ht="9.9" customHeight="1" x14ac:dyDescent="0.3">
      <c r="B94" s="129"/>
      <c r="C94" s="129"/>
      <c r="D94" s="129"/>
      <c r="E94" s="129"/>
      <c r="F94" s="129"/>
      <c r="G94" s="129"/>
      <c r="H94" s="129"/>
      <c r="J94" s="108"/>
    </row>
    <row r="95" spans="2:10" s="107" customFormat="1" ht="39.9" customHeight="1" x14ac:dyDescent="0.3">
      <c r="B95" s="105" t="s">
        <v>0</v>
      </c>
      <c r="C95" s="105" t="s">
        <v>3</v>
      </c>
      <c r="D95" s="105" t="s">
        <v>4</v>
      </c>
      <c r="E95" s="105" t="s">
        <v>5</v>
      </c>
      <c r="F95" s="105" t="s">
        <v>6</v>
      </c>
      <c r="G95" s="105" t="s">
        <v>7</v>
      </c>
      <c r="H95" s="105" t="s">
        <v>8</v>
      </c>
      <c r="J95" s="108"/>
    </row>
    <row r="96" spans="2:10" ht="20.399999999999999" x14ac:dyDescent="0.3">
      <c r="B96" s="63" t="s">
        <v>232</v>
      </c>
      <c r="C96" s="63" t="s">
        <v>238</v>
      </c>
      <c r="D96" s="14"/>
      <c r="E96" s="63" t="s">
        <v>236</v>
      </c>
      <c r="F96" s="77">
        <v>2</v>
      </c>
      <c r="G96" s="27"/>
      <c r="H96" s="73">
        <f t="shared" ref="H96:H99" si="12">G96/F96*100</f>
        <v>0</v>
      </c>
      <c r="J96" s="108" t="str">
        <f t="shared" si="9"/>
        <v>NO</v>
      </c>
    </row>
    <row r="97" spans="2:10" ht="40.799999999999997" x14ac:dyDescent="0.3">
      <c r="B97" s="63" t="s">
        <v>233</v>
      </c>
      <c r="C97" s="63" t="s">
        <v>239</v>
      </c>
      <c r="D97" s="14"/>
      <c r="E97" s="63" t="s">
        <v>237</v>
      </c>
      <c r="F97" s="77">
        <v>1</v>
      </c>
      <c r="G97" s="27"/>
      <c r="H97" s="73">
        <f t="shared" si="12"/>
        <v>0</v>
      </c>
      <c r="J97" s="108" t="str">
        <f t="shared" si="9"/>
        <v>NO</v>
      </c>
    </row>
    <row r="98" spans="2:10" ht="20.399999999999999" x14ac:dyDescent="0.3">
      <c r="B98" s="63" t="s">
        <v>234</v>
      </c>
      <c r="C98" s="63" t="s">
        <v>240</v>
      </c>
      <c r="D98" s="14"/>
      <c r="E98" s="63" t="s">
        <v>236</v>
      </c>
      <c r="F98" s="77">
        <v>1</v>
      </c>
      <c r="G98" s="27"/>
      <c r="H98" s="73">
        <f t="shared" si="12"/>
        <v>0</v>
      </c>
      <c r="J98" s="108" t="str">
        <f t="shared" si="9"/>
        <v>NO</v>
      </c>
    </row>
    <row r="99" spans="2:10" ht="54.6" customHeight="1" x14ac:dyDescent="0.3">
      <c r="B99" s="63" t="s">
        <v>235</v>
      </c>
      <c r="C99" s="63" t="s">
        <v>241</v>
      </c>
      <c r="D99" s="14"/>
      <c r="E99" s="63" t="s">
        <v>163</v>
      </c>
      <c r="F99" s="77">
        <v>1</v>
      </c>
      <c r="G99" s="27"/>
      <c r="H99" s="73">
        <f t="shared" si="12"/>
        <v>0</v>
      </c>
      <c r="J99" s="108" t="str">
        <f t="shared" si="9"/>
        <v>NO</v>
      </c>
    </row>
    <row r="100" spans="2:10" ht="9.9" customHeight="1" x14ac:dyDescent="0.3">
      <c r="J100" s="108"/>
    </row>
    <row r="101" spans="2:10" s="103" customFormat="1" ht="39.9" customHeight="1" x14ac:dyDescent="0.3">
      <c r="B101" s="125" t="s">
        <v>43</v>
      </c>
      <c r="C101" s="125"/>
      <c r="D101" s="128" t="s">
        <v>89</v>
      </c>
      <c r="E101" s="128"/>
      <c r="F101" s="128"/>
      <c r="G101" s="128"/>
      <c r="H101" s="128"/>
      <c r="J101" s="108"/>
    </row>
    <row r="102" spans="2:10" ht="9.9" customHeight="1" x14ac:dyDescent="0.3">
      <c r="B102" s="129"/>
      <c r="C102" s="129"/>
      <c r="D102" s="129"/>
      <c r="E102" s="129"/>
      <c r="F102" s="129"/>
      <c r="G102" s="129"/>
      <c r="H102" s="129"/>
      <c r="J102" s="108"/>
    </row>
    <row r="103" spans="2:10" s="103" customFormat="1" ht="39.9" customHeight="1" x14ac:dyDescent="0.3">
      <c r="B103" s="105" t="s">
        <v>0</v>
      </c>
      <c r="C103" s="105" t="s">
        <v>3</v>
      </c>
      <c r="D103" s="105" t="s">
        <v>4</v>
      </c>
      <c r="E103" s="105" t="s">
        <v>5</v>
      </c>
      <c r="F103" s="105" t="s">
        <v>6</v>
      </c>
      <c r="G103" s="105" t="s">
        <v>7</v>
      </c>
      <c r="H103" s="105" t="s">
        <v>8</v>
      </c>
      <c r="J103" s="108"/>
    </row>
    <row r="104" spans="2:10" ht="50.1" customHeight="1" x14ac:dyDescent="0.3">
      <c r="B104" s="63" t="s">
        <v>242</v>
      </c>
      <c r="C104" s="63" t="s">
        <v>244</v>
      </c>
      <c r="D104" s="14"/>
      <c r="E104" s="63" t="s">
        <v>243</v>
      </c>
      <c r="F104" s="77">
        <v>1</v>
      </c>
      <c r="G104" s="27"/>
      <c r="H104" s="73">
        <f t="shared" ref="H104" si="13">G104/F104*100</f>
        <v>0</v>
      </c>
      <c r="J104" s="108" t="str">
        <f t="shared" si="9"/>
        <v>NO</v>
      </c>
    </row>
    <row r="105" spans="2:10" ht="9.9" customHeight="1" x14ac:dyDescent="0.3">
      <c r="B105" s="129"/>
      <c r="C105" s="129"/>
      <c r="D105" s="129"/>
      <c r="E105" s="129"/>
      <c r="F105" s="129"/>
      <c r="G105" s="129"/>
      <c r="H105" s="129"/>
      <c r="J105" s="108"/>
    </row>
    <row r="106" spans="2:10" s="103" customFormat="1" ht="39.9" customHeight="1" x14ac:dyDescent="0.3">
      <c r="B106" s="125" t="s">
        <v>42</v>
      </c>
      <c r="C106" s="125"/>
      <c r="D106" s="128" t="s">
        <v>90</v>
      </c>
      <c r="E106" s="128"/>
      <c r="F106" s="128"/>
      <c r="G106" s="128"/>
      <c r="H106" s="128"/>
      <c r="J106" s="108"/>
    </row>
    <row r="107" spans="2:10" ht="9.9" customHeight="1" x14ac:dyDescent="0.3">
      <c r="B107" s="129"/>
      <c r="C107" s="129"/>
      <c r="D107" s="129"/>
      <c r="E107" s="129"/>
      <c r="F107" s="129"/>
      <c r="G107" s="129"/>
      <c r="H107" s="129"/>
      <c r="J107" s="108"/>
    </row>
    <row r="108" spans="2:10" s="107" customFormat="1" ht="39.9" customHeight="1" x14ac:dyDescent="0.3">
      <c r="B108" s="105" t="s">
        <v>0</v>
      </c>
      <c r="C108" s="105" t="s">
        <v>3</v>
      </c>
      <c r="D108" s="105" t="s">
        <v>4</v>
      </c>
      <c r="E108" s="105" t="s">
        <v>5</v>
      </c>
      <c r="F108" s="105" t="s">
        <v>6</v>
      </c>
      <c r="G108" s="105" t="s">
        <v>7</v>
      </c>
      <c r="H108" s="105" t="s">
        <v>8</v>
      </c>
      <c r="J108" s="108"/>
    </row>
    <row r="109" spans="2:10" s="107" customFormat="1" ht="39.9" customHeight="1" x14ac:dyDescent="0.3">
      <c r="B109" s="63" t="s">
        <v>245</v>
      </c>
      <c r="C109" s="85" t="s">
        <v>246</v>
      </c>
      <c r="D109" s="63"/>
      <c r="E109" s="63" t="s">
        <v>243</v>
      </c>
      <c r="F109" s="77">
        <v>1</v>
      </c>
      <c r="G109" s="77"/>
      <c r="H109" s="73">
        <f>G109/F109*100</f>
        <v>0</v>
      </c>
      <c r="J109" s="108" t="str">
        <f t="shared" si="9"/>
        <v>NO</v>
      </c>
    </row>
    <row r="110" spans="2:10" ht="43.5" customHeight="1" x14ac:dyDescent="0.3">
      <c r="B110" s="63" t="s">
        <v>247</v>
      </c>
      <c r="C110" s="85" t="s">
        <v>246</v>
      </c>
      <c r="D110" s="63"/>
      <c r="E110" s="63" t="s">
        <v>243</v>
      </c>
      <c r="F110" s="77">
        <v>1</v>
      </c>
      <c r="G110" s="77"/>
      <c r="H110" s="73">
        <f>G110/F110*100</f>
        <v>0</v>
      </c>
      <c r="J110" s="108" t="str">
        <f t="shared" si="9"/>
        <v>NO</v>
      </c>
    </row>
    <row r="111" spans="2:10" ht="9.9" customHeight="1" x14ac:dyDescent="0.3">
      <c r="J111" s="108"/>
    </row>
    <row r="112" spans="2:10" s="107" customFormat="1" ht="39.9" customHeight="1" x14ac:dyDescent="0.3">
      <c r="B112" s="125" t="s">
        <v>69</v>
      </c>
      <c r="C112" s="125"/>
      <c r="D112" s="126" t="s">
        <v>285</v>
      </c>
      <c r="E112" s="126"/>
      <c r="F112" s="126"/>
      <c r="G112" s="126"/>
      <c r="H112" s="126"/>
      <c r="J112" s="108"/>
    </row>
    <row r="113" spans="2:10" ht="9.9" customHeight="1" x14ac:dyDescent="0.3">
      <c r="B113" s="129"/>
      <c r="C113" s="129"/>
      <c r="D113" s="129"/>
      <c r="E113" s="129"/>
      <c r="F113" s="129"/>
      <c r="G113" s="129"/>
      <c r="H113" s="129"/>
      <c r="J113" s="108"/>
    </row>
    <row r="114" spans="2:10" s="107" customFormat="1" ht="39.9" customHeight="1" x14ac:dyDescent="0.3">
      <c r="B114" s="105" t="s">
        <v>0</v>
      </c>
      <c r="C114" s="105" t="s">
        <v>3</v>
      </c>
      <c r="D114" s="105" t="s">
        <v>4</v>
      </c>
      <c r="E114" s="105" t="s">
        <v>5</v>
      </c>
      <c r="F114" s="105" t="s">
        <v>6</v>
      </c>
      <c r="G114" s="105" t="s">
        <v>7</v>
      </c>
      <c r="H114" s="105" t="s">
        <v>8</v>
      </c>
      <c r="J114" s="108"/>
    </row>
    <row r="115" spans="2:10" ht="20.399999999999999" x14ac:dyDescent="0.3">
      <c r="B115" s="63" t="s">
        <v>248</v>
      </c>
      <c r="C115" s="63" t="s">
        <v>249</v>
      </c>
      <c r="D115" s="63"/>
      <c r="E115" s="63" t="s">
        <v>211</v>
      </c>
      <c r="F115" s="76">
        <v>1</v>
      </c>
      <c r="G115" s="76"/>
      <c r="H115" s="73">
        <f>G115/F115*100</f>
        <v>0</v>
      </c>
      <c r="J115" s="108" t="str">
        <f t="shared" si="9"/>
        <v>NO</v>
      </c>
    </row>
    <row r="116" spans="2:10" ht="9.9" customHeight="1" x14ac:dyDescent="0.3">
      <c r="B116" s="129"/>
      <c r="C116" s="129"/>
      <c r="D116" s="129"/>
      <c r="E116" s="129"/>
      <c r="F116" s="129"/>
      <c r="G116" s="129"/>
      <c r="H116" s="129"/>
      <c r="J116" s="108"/>
    </row>
    <row r="117" spans="2:10" s="107" customFormat="1" ht="39.9" customHeight="1" x14ac:dyDescent="0.3">
      <c r="B117" s="125" t="s">
        <v>70</v>
      </c>
      <c r="C117" s="125"/>
      <c r="D117" s="128" t="s">
        <v>91</v>
      </c>
      <c r="E117" s="128"/>
      <c r="F117" s="128"/>
      <c r="G117" s="128"/>
      <c r="H117" s="128"/>
      <c r="J117" s="108"/>
    </row>
    <row r="118" spans="2:10" ht="9.9" customHeight="1" x14ac:dyDescent="0.3">
      <c r="B118" s="129"/>
      <c r="C118" s="129"/>
      <c r="D118" s="129"/>
      <c r="E118" s="129"/>
      <c r="F118" s="129"/>
      <c r="G118" s="129"/>
      <c r="H118" s="129"/>
      <c r="J118" s="108"/>
    </row>
    <row r="119" spans="2:10" s="107" customFormat="1" ht="39.9" customHeight="1" x14ac:dyDescent="0.3">
      <c r="B119" s="105" t="s">
        <v>0</v>
      </c>
      <c r="C119" s="105" t="s">
        <v>3</v>
      </c>
      <c r="D119" s="105" t="s">
        <v>4</v>
      </c>
      <c r="E119" s="105" t="s">
        <v>5</v>
      </c>
      <c r="F119" s="105" t="s">
        <v>6</v>
      </c>
      <c r="G119" s="105" t="s">
        <v>7</v>
      </c>
      <c r="H119" s="105" t="s">
        <v>8</v>
      </c>
      <c r="J119" s="108"/>
    </row>
    <row r="120" spans="2:10" ht="41.25" customHeight="1" x14ac:dyDescent="0.3">
      <c r="B120" s="63" t="s">
        <v>79</v>
      </c>
      <c r="C120" s="63" t="s">
        <v>250</v>
      </c>
      <c r="D120" s="14"/>
      <c r="E120" s="63" t="s">
        <v>243</v>
      </c>
      <c r="F120" s="76">
        <v>1</v>
      </c>
      <c r="G120" s="38"/>
      <c r="H120" s="73">
        <f>G120/F120*100</f>
        <v>0</v>
      </c>
      <c r="J120" s="108" t="str">
        <f t="shared" si="9"/>
        <v>NO</v>
      </c>
    </row>
    <row r="121" spans="2:10" ht="9.9" customHeight="1" x14ac:dyDescent="0.3">
      <c r="B121" s="129"/>
      <c r="C121" s="129"/>
      <c r="D121" s="129"/>
      <c r="E121" s="129"/>
      <c r="F121" s="129"/>
      <c r="G121" s="129"/>
      <c r="H121" s="129"/>
      <c r="J121" s="108"/>
    </row>
    <row r="122" spans="2:10" s="103" customFormat="1" ht="39.9" customHeight="1" x14ac:dyDescent="0.3">
      <c r="B122" s="125" t="s">
        <v>12</v>
      </c>
      <c r="C122" s="125"/>
      <c r="D122" s="128" t="s">
        <v>71</v>
      </c>
      <c r="E122" s="128"/>
      <c r="F122" s="128"/>
      <c r="G122" s="128"/>
      <c r="H122" s="128"/>
      <c r="J122" s="108"/>
    </row>
    <row r="123" spans="2:10" ht="9.9" customHeight="1" x14ac:dyDescent="0.3">
      <c r="B123" s="129"/>
      <c r="C123" s="129"/>
      <c r="D123" s="129"/>
      <c r="E123" s="129"/>
      <c r="F123" s="129"/>
      <c r="G123" s="129"/>
      <c r="H123" s="129"/>
      <c r="J123" s="108"/>
    </row>
    <row r="124" spans="2:10" s="103" customFormat="1" ht="39.9" customHeight="1" x14ac:dyDescent="0.3">
      <c r="B124" s="125" t="s">
        <v>44</v>
      </c>
      <c r="C124" s="125"/>
      <c r="D124" s="126" t="s">
        <v>92</v>
      </c>
      <c r="E124" s="126"/>
      <c r="F124" s="126"/>
      <c r="G124" s="126"/>
      <c r="H124" s="126"/>
      <c r="J124" s="108"/>
    </row>
    <row r="125" spans="2:10" ht="9.9" customHeight="1" x14ac:dyDescent="0.3">
      <c r="B125" s="129"/>
      <c r="C125" s="129"/>
      <c r="D125" s="129"/>
      <c r="E125" s="129"/>
      <c r="F125" s="129"/>
      <c r="G125" s="129"/>
      <c r="H125" s="129"/>
      <c r="J125" s="108"/>
    </row>
    <row r="126" spans="2:10" s="103" customFormat="1" ht="39.9" customHeight="1" x14ac:dyDescent="0.3">
      <c r="B126" s="105" t="s">
        <v>0</v>
      </c>
      <c r="C126" s="105" t="s">
        <v>3</v>
      </c>
      <c r="D126" s="105" t="s">
        <v>4</v>
      </c>
      <c r="E126" s="105" t="s">
        <v>5</v>
      </c>
      <c r="F126" s="105" t="s">
        <v>6</v>
      </c>
      <c r="G126" s="105" t="s">
        <v>7</v>
      </c>
      <c r="H126" s="105" t="s">
        <v>8</v>
      </c>
      <c r="J126" s="108"/>
    </row>
    <row r="127" spans="2:10" s="103" customFormat="1" ht="20.399999999999999" x14ac:dyDescent="0.3">
      <c r="B127" s="75" t="s">
        <v>251</v>
      </c>
      <c r="C127" s="75" t="s">
        <v>253</v>
      </c>
      <c r="D127" s="14"/>
      <c r="E127" s="75" t="s">
        <v>254</v>
      </c>
      <c r="F127" s="86">
        <v>10</v>
      </c>
      <c r="G127" s="39"/>
      <c r="H127" s="73">
        <f t="shared" ref="H127:H128" si="14">G127/F127*100</f>
        <v>0</v>
      </c>
      <c r="J127" s="108" t="str">
        <f t="shared" si="9"/>
        <v>NO</v>
      </c>
    </row>
    <row r="128" spans="2:10" ht="39.9" customHeight="1" x14ac:dyDescent="0.3">
      <c r="B128" s="75" t="s">
        <v>252</v>
      </c>
      <c r="C128" s="87" t="s">
        <v>253</v>
      </c>
      <c r="D128" s="97"/>
      <c r="E128" s="75" t="s">
        <v>273</v>
      </c>
      <c r="F128" s="88">
        <v>10</v>
      </c>
      <c r="G128" s="90"/>
      <c r="H128" s="73">
        <f t="shared" si="14"/>
        <v>0</v>
      </c>
      <c r="J128" s="108" t="str">
        <f t="shared" si="9"/>
        <v>NO</v>
      </c>
    </row>
    <row r="129" spans="2:27" ht="9.9" customHeight="1" x14ac:dyDescent="0.3">
      <c r="J129" s="108"/>
    </row>
    <row r="130" spans="2:27" s="103" customFormat="1" ht="39.9" customHeight="1" x14ac:dyDescent="0.3">
      <c r="B130" s="125" t="s">
        <v>75</v>
      </c>
      <c r="C130" s="125"/>
      <c r="D130" s="126" t="s">
        <v>286</v>
      </c>
      <c r="E130" s="126"/>
      <c r="F130" s="126"/>
      <c r="G130" s="126"/>
      <c r="H130" s="126"/>
      <c r="J130" s="108"/>
    </row>
    <row r="131" spans="2:27" s="103" customFormat="1" ht="9.9" customHeight="1" x14ac:dyDescent="0.3">
      <c r="B131" s="127"/>
      <c r="C131" s="127"/>
      <c r="D131" s="127"/>
      <c r="E131" s="127"/>
      <c r="F131" s="127"/>
      <c r="G131" s="127"/>
      <c r="H131" s="127"/>
      <c r="J131" s="108"/>
    </row>
    <row r="132" spans="2:27" s="103" customFormat="1" ht="39.9" customHeight="1" x14ac:dyDescent="0.3">
      <c r="B132" s="105" t="s">
        <v>0</v>
      </c>
      <c r="C132" s="105" t="s">
        <v>3</v>
      </c>
      <c r="D132" s="110" t="s">
        <v>4</v>
      </c>
      <c r="E132" s="105" t="s">
        <v>5</v>
      </c>
      <c r="F132" s="105" t="s">
        <v>6</v>
      </c>
      <c r="G132" s="105" t="s">
        <v>7</v>
      </c>
      <c r="H132" s="105" t="s">
        <v>8</v>
      </c>
      <c r="J132" s="108"/>
    </row>
    <row r="133" spans="2:27" ht="65.400000000000006" customHeight="1" x14ac:dyDescent="0.3">
      <c r="B133" s="64" t="s">
        <v>255</v>
      </c>
      <c r="C133" s="64" t="s">
        <v>257</v>
      </c>
      <c r="D133" s="37"/>
      <c r="E133" s="64" t="s">
        <v>243</v>
      </c>
      <c r="F133" s="76">
        <v>1</v>
      </c>
      <c r="G133" s="38"/>
      <c r="H133" s="89">
        <f t="shared" ref="H133:H134" si="15">G133/F133*100</f>
        <v>0</v>
      </c>
      <c r="J133" s="108" t="str">
        <f t="shared" ref="J133:J134" si="16">IF(H133&gt;=75,"CONSIDERAR","NO")</f>
        <v>NO</v>
      </c>
    </row>
    <row r="134" spans="2:27" ht="58.95" customHeight="1" x14ac:dyDescent="0.3">
      <c r="B134" s="64" t="s">
        <v>256</v>
      </c>
      <c r="C134" s="64" t="s">
        <v>258</v>
      </c>
      <c r="D134" s="37"/>
      <c r="E134" s="64" t="s">
        <v>243</v>
      </c>
      <c r="F134" s="106">
        <v>1</v>
      </c>
      <c r="G134" s="111"/>
      <c r="H134" s="89">
        <f t="shared" si="15"/>
        <v>0</v>
      </c>
      <c r="J134" s="108" t="str">
        <f t="shared" si="16"/>
        <v>NO</v>
      </c>
      <c r="N134" s="109"/>
      <c r="AA134" s="109"/>
    </row>
    <row r="135" spans="2:27" ht="30" customHeight="1" x14ac:dyDescent="0.3"/>
    <row r="136" spans="2:27" ht="30" customHeight="1" x14ac:dyDescent="0.3"/>
    <row r="137" spans="2:27" ht="30" customHeight="1" x14ac:dyDescent="0.3"/>
    <row r="138" spans="2:27" ht="30" customHeight="1" x14ac:dyDescent="0.3"/>
    <row r="139" spans="2:27" ht="30" customHeight="1" x14ac:dyDescent="0.3"/>
    <row r="140" spans="2:27" ht="30" customHeight="1" x14ac:dyDescent="0.3"/>
    <row r="141" spans="2:27" ht="30" customHeight="1" x14ac:dyDescent="0.3"/>
    <row r="142" spans="2:27" ht="30" customHeight="1" x14ac:dyDescent="0.3"/>
    <row r="143" spans="2:27" ht="30" customHeight="1" x14ac:dyDescent="0.3"/>
    <row r="144" spans="2:27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</sheetData>
  <sheetProtection algorithmName="SHA-512" hashValue="Ld/hNBaM12ujl1t+4o9a66dN8EnEONyRuyQFQzVokyq/6jw9JOUU8GZ9SQdrbC3fZgWI0H4YPrdjTxeeM+/EhQ==" saltValue="NUGbQ5o2dh3wTAF1LfLxJw==" spinCount="100000" sheet="1" objects="1" scenarios="1"/>
  <mergeCells count="87">
    <mergeCell ref="B1:H1"/>
    <mergeCell ref="B2:H2"/>
    <mergeCell ref="P2:Q2"/>
    <mergeCell ref="B3:H3"/>
    <mergeCell ref="B4:C4"/>
    <mergeCell ref="D4:H4"/>
    <mergeCell ref="Q4:R4"/>
    <mergeCell ref="B19:C19"/>
    <mergeCell ref="D19:H19"/>
    <mergeCell ref="Q19:W19"/>
    <mergeCell ref="B5:H5"/>
    <mergeCell ref="B6:C6"/>
    <mergeCell ref="D6:H6"/>
    <mergeCell ref="L6:N6"/>
    <mergeCell ref="Q6:R6"/>
    <mergeCell ref="B7:H7"/>
    <mergeCell ref="P8:R8"/>
    <mergeCell ref="P9:R9"/>
    <mergeCell ref="P10:R10"/>
    <mergeCell ref="Q12:S12"/>
    <mergeCell ref="B18:H18"/>
    <mergeCell ref="B36:H36"/>
    <mergeCell ref="B20:H20"/>
    <mergeCell ref="Q21:S21"/>
    <mergeCell ref="B27:H27"/>
    <mergeCell ref="B28:C28"/>
    <mergeCell ref="D28:H28"/>
    <mergeCell ref="B29:H29"/>
    <mergeCell ref="B33:C33"/>
    <mergeCell ref="D33:H33"/>
    <mergeCell ref="B34:H34"/>
    <mergeCell ref="B35:C35"/>
    <mergeCell ref="D35:H35"/>
    <mergeCell ref="B48:H48"/>
    <mergeCell ref="B49:C49"/>
    <mergeCell ref="D49:H49"/>
    <mergeCell ref="B50:H50"/>
    <mergeCell ref="B54:C54"/>
    <mergeCell ref="D54:H54"/>
    <mergeCell ref="B75:C75"/>
    <mergeCell ref="D75:H75"/>
    <mergeCell ref="B55:H55"/>
    <mergeCell ref="B59:C59"/>
    <mergeCell ref="D59:H59"/>
    <mergeCell ref="B60:H60"/>
    <mergeCell ref="B63:H63"/>
    <mergeCell ref="B64:C64"/>
    <mergeCell ref="D64:H64"/>
    <mergeCell ref="B65:H65"/>
    <mergeCell ref="B66:C66"/>
    <mergeCell ref="D66:H66"/>
    <mergeCell ref="B67:H67"/>
    <mergeCell ref="B74:H74"/>
    <mergeCell ref="B76:H76"/>
    <mergeCell ref="B85:C85"/>
    <mergeCell ref="D85:H85"/>
    <mergeCell ref="B86:H86"/>
    <mergeCell ref="B91:C91"/>
    <mergeCell ref="D91:H91"/>
    <mergeCell ref="B92:H92"/>
    <mergeCell ref="B93:C93"/>
    <mergeCell ref="D93:H93"/>
    <mergeCell ref="B94:H94"/>
    <mergeCell ref="B101:C101"/>
    <mergeCell ref="D101:H101"/>
    <mergeCell ref="B121:H121"/>
    <mergeCell ref="B102:H102"/>
    <mergeCell ref="B105:H105"/>
    <mergeCell ref="B106:C106"/>
    <mergeCell ref="D106:H106"/>
    <mergeCell ref="B107:H107"/>
    <mergeCell ref="B112:C112"/>
    <mergeCell ref="D112:H112"/>
    <mergeCell ref="B113:H113"/>
    <mergeCell ref="B116:H116"/>
    <mergeCell ref="B117:C117"/>
    <mergeCell ref="D117:H117"/>
    <mergeCell ref="B118:H118"/>
    <mergeCell ref="B130:C130"/>
    <mergeCell ref="D130:H130"/>
    <mergeCell ref="B131:H131"/>
    <mergeCell ref="B122:C122"/>
    <mergeCell ref="D122:H122"/>
    <mergeCell ref="B123:H123"/>
    <mergeCell ref="B124:C124"/>
    <mergeCell ref="D124:H124"/>
    <mergeCell ref="B125:H125"/>
  </mergeCells>
  <conditionalFormatting sqref="H9:H17 H22:H26 H69:H73 H78:H83 H104 H127:H128 H115">
    <cfRule type="cellIs" dxfId="68" priority="31" operator="lessThan">
      <formula>75</formula>
    </cfRule>
    <cfRule type="cellIs" dxfId="67" priority="32" operator="between">
      <formula>75</formula>
      <formula>94</formula>
    </cfRule>
    <cfRule type="cellIs" dxfId="66" priority="33" operator="greaterThanOrEqual">
      <formula>95</formula>
    </cfRule>
  </conditionalFormatting>
  <conditionalFormatting sqref="H31">
    <cfRule type="cellIs" dxfId="65" priority="4" operator="lessThan">
      <formula>75</formula>
    </cfRule>
    <cfRule type="cellIs" dxfId="64" priority="5" operator="between">
      <formula>75</formula>
      <formula>94</formula>
    </cfRule>
    <cfRule type="cellIs" dxfId="63" priority="6" operator="greaterThanOrEqual">
      <formula>95</formula>
    </cfRule>
  </conditionalFormatting>
  <conditionalFormatting sqref="H38:H47">
    <cfRule type="cellIs" dxfId="62" priority="25" operator="lessThan">
      <formula>75</formula>
    </cfRule>
    <cfRule type="cellIs" dxfId="61" priority="26" operator="between">
      <formula>75</formula>
      <formula>94</formula>
    </cfRule>
    <cfRule type="cellIs" dxfId="60" priority="27" operator="greaterThanOrEqual">
      <formula>95</formula>
    </cfRule>
  </conditionalFormatting>
  <conditionalFormatting sqref="H52">
    <cfRule type="cellIs" dxfId="59" priority="22" operator="lessThan">
      <formula>75</formula>
    </cfRule>
    <cfRule type="cellIs" dxfId="58" priority="23" operator="between">
      <formula>75</formula>
      <formula>94</formula>
    </cfRule>
    <cfRule type="cellIs" dxfId="57" priority="24" operator="greaterThanOrEqual">
      <formula>95</formula>
    </cfRule>
  </conditionalFormatting>
  <conditionalFormatting sqref="H57">
    <cfRule type="cellIs" dxfId="56" priority="19" operator="lessThan">
      <formula>75</formula>
    </cfRule>
    <cfRule type="cellIs" dxfId="55" priority="20" operator="between">
      <formula>75</formula>
      <formula>94</formula>
    </cfRule>
    <cfRule type="cellIs" dxfId="54" priority="21" operator="greaterThanOrEqual">
      <formula>95</formula>
    </cfRule>
  </conditionalFormatting>
  <conditionalFormatting sqref="H62">
    <cfRule type="cellIs" dxfId="53" priority="16" operator="lessThan">
      <formula>75</formula>
    </cfRule>
    <cfRule type="cellIs" dxfId="52" priority="17" operator="between">
      <formula>75</formula>
      <formula>94</formula>
    </cfRule>
    <cfRule type="cellIs" dxfId="51" priority="18" operator="greaterThanOrEqual">
      <formula>95</formula>
    </cfRule>
  </conditionalFormatting>
  <conditionalFormatting sqref="H88">
    <cfRule type="cellIs" dxfId="50" priority="7" operator="lessThan">
      <formula>75</formula>
    </cfRule>
    <cfRule type="cellIs" dxfId="49" priority="8" operator="between">
      <formula>75</formula>
      <formula>94</formula>
    </cfRule>
    <cfRule type="cellIs" dxfId="48" priority="9" operator="greaterThanOrEqual">
      <formula>95</formula>
    </cfRule>
  </conditionalFormatting>
  <conditionalFormatting sqref="H96:H99">
    <cfRule type="cellIs" dxfId="47" priority="13" operator="lessThan">
      <formula>75</formula>
    </cfRule>
    <cfRule type="cellIs" dxfId="46" priority="14" operator="between">
      <formula>75</formula>
      <formula>94</formula>
    </cfRule>
    <cfRule type="cellIs" dxfId="45" priority="15" operator="greaterThanOrEqual">
      <formula>95</formula>
    </cfRule>
  </conditionalFormatting>
  <conditionalFormatting sqref="H109:H110">
    <cfRule type="cellIs" dxfId="44" priority="28" operator="lessThan">
      <formula>75</formula>
    </cfRule>
    <cfRule type="cellIs" dxfId="43" priority="29" operator="between">
      <formula>75</formula>
      <formula>94</formula>
    </cfRule>
    <cfRule type="cellIs" dxfId="42" priority="30" operator="greaterThanOrEqual">
      <formula>95</formula>
    </cfRule>
  </conditionalFormatting>
  <conditionalFormatting sqref="H120">
    <cfRule type="cellIs" dxfId="41" priority="1" operator="lessThan">
      <formula>75</formula>
    </cfRule>
    <cfRule type="cellIs" dxfId="40" priority="2" operator="between">
      <formula>75</formula>
      <formula>94</formula>
    </cfRule>
    <cfRule type="cellIs" dxfId="39" priority="3" operator="greaterThanOrEqual">
      <formula>95</formula>
    </cfRule>
  </conditionalFormatting>
  <conditionalFormatting sqref="H133:H134">
    <cfRule type="cellIs" dxfId="38" priority="10" operator="lessThan">
      <formula>75</formula>
    </cfRule>
    <cfRule type="cellIs" dxfId="37" priority="11" operator="between">
      <formula>75</formula>
      <formula>94</formula>
    </cfRule>
    <cfRule type="cellIs" dxfId="36" priority="12" operator="greater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M134"/>
  <sheetViews>
    <sheetView topLeftCell="A64" zoomScaleNormal="100" workbookViewId="0">
      <selection activeCell="B81" sqref="B81"/>
    </sheetView>
  </sheetViews>
  <sheetFormatPr baseColWidth="10" defaultRowHeight="14.4" x14ac:dyDescent="0.3"/>
  <cols>
    <col min="1" max="1" width="10.6640625" customWidth="1"/>
    <col min="2" max="2" width="35.6640625" customWidth="1"/>
    <col min="3" max="3" width="25.6640625" customWidth="1"/>
    <col min="4" max="6" width="15.6640625" customWidth="1"/>
    <col min="7" max="7" width="12" hidden="1" customWidth="1"/>
    <col min="8" max="8" width="11.44140625" customWidth="1"/>
    <col min="9" max="9" width="12.44140625" style="11" hidden="1" customWidth="1"/>
    <col min="10" max="10" width="0.109375" style="11" customWidth="1"/>
    <col min="11" max="12" width="11.44140625" style="11"/>
    <col min="13" max="13" width="16.6640625" style="11" customWidth="1"/>
  </cols>
  <sheetData>
    <row r="1" spans="2:13" x14ac:dyDescent="0.3">
      <c r="B1" s="7"/>
      <c r="C1" s="7"/>
      <c r="D1" s="7"/>
      <c r="E1" s="7"/>
      <c r="F1" s="7"/>
      <c r="G1" s="7"/>
    </row>
    <row r="2" spans="2:13" s="26" customFormat="1" ht="28.5" customHeight="1" x14ac:dyDescent="0.3">
      <c r="B2" s="155" t="s">
        <v>271</v>
      </c>
      <c r="C2" s="160"/>
      <c r="D2" s="160"/>
      <c r="E2" s="160"/>
      <c r="F2" s="160"/>
      <c r="G2" s="160"/>
      <c r="I2" s="23"/>
      <c r="J2" s="23"/>
      <c r="K2" s="23"/>
      <c r="L2" s="23"/>
      <c r="M2" s="23"/>
    </row>
    <row r="3" spans="2:13" x14ac:dyDescent="0.3">
      <c r="B3" s="152"/>
      <c r="C3" s="152"/>
      <c r="D3" s="152"/>
      <c r="E3" s="152"/>
      <c r="F3" s="152"/>
      <c r="G3" s="152"/>
    </row>
    <row r="4" spans="2:13" s="26" customFormat="1" ht="49.95" customHeight="1" x14ac:dyDescent="0.3">
      <c r="B4" s="160" t="s">
        <v>2</v>
      </c>
      <c r="C4" s="160"/>
      <c r="D4" s="156" t="s">
        <v>72</v>
      </c>
      <c r="E4" s="157"/>
      <c r="F4" s="157"/>
      <c r="G4" s="158"/>
      <c r="I4" s="23"/>
      <c r="J4" s="23"/>
      <c r="K4" s="23"/>
      <c r="L4" s="23"/>
      <c r="M4" s="23"/>
    </row>
    <row r="5" spans="2:13" x14ac:dyDescent="0.3">
      <c r="B5" s="152"/>
      <c r="C5" s="152"/>
      <c r="D5" s="152"/>
      <c r="E5" s="152"/>
      <c r="F5" s="152"/>
      <c r="G5" s="152"/>
    </row>
    <row r="6" spans="2:13" s="26" customFormat="1" ht="13.8" x14ac:dyDescent="0.3">
      <c r="B6" s="160" t="s">
        <v>36</v>
      </c>
      <c r="C6" s="160"/>
      <c r="D6" s="163" t="s">
        <v>63</v>
      </c>
      <c r="E6" s="164"/>
      <c r="F6" s="164"/>
      <c r="G6" s="165"/>
      <c r="I6" s="23"/>
      <c r="J6" s="23"/>
      <c r="K6" s="169" t="s">
        <v>293</v>
      </c>
      <c r="L6" s="170"/>
      <c r="M6" s="171"/>
    </row>
    <row r="7" spans="2:13" x14ac:dyDescent="0.3">
      <c r="B7" s="152"/>
      <c r="C7" s="152"/>
      <c r="D7" s="152"/>
      <c r="E7" s="152"/>
      <c r="F7" s="152"/>
      <c r="G7" s="152"/>
    </row>
    <row r="8" spans="2:13" s="29" customFormat="1" ht="41.4" x14ac:dyDescent="0.3">
      <c r="B8" s="21" t="s">
        <v>0</v>
      </c>
      <c r="C8" s="21" t="s">
        <v>3</v>
      </c>
      <c r="D8" s="21" t="s">
        <v>5</v>
      </c>
      <c r="E8" s="21" t="s">
        <v>6</v>
      </c>
      <c r="F8" s="21" t="s">
        <v>7</v>
      </c>
      <c r="G8" s="21" t="s">
        <v>13</v>
      </c>
      <c r="I8" s="21" t="s">
        <v>52</v>
      </c>
      <c r="J8" s="22"/>
      <c r="K8" s="12" t="s">
        <v>95</v>
      </c>
      <c r="L8" s="12" t="s">
        <v>96</v>
      </c>
      <c r="M8" s="12" t="s">
        <v>46</v>
      </c>
    </row>
    <row r="9" spans="2:13" ht="20.399999999999999" x14ac:dyDescent="0.3">
      <c r="B9" s="9" t="str">
        <f>('ITCA IV'!B9)</f>
        <v>ACTIVIDADES CULTURALES, ARTÍSTICOS Y DEPORTIVOS DIRIGIDOS A NIÑOS, NIÑAS Y ADOLESCENTES.</v>
      </c>
      <c r="C9" s="9" t="str">
        <f>('ITCA IV'!C9)</f>
        <v>GDS/CODISEC</v>
      </c>
      <c r="D9" s="9" t="str">
        <f>'ITCA I'!E9</f>
        <v>Nº DE ACTIVIDADES</v>
      </c>
      <c r="E9" s="10"/>
      <c r="F9" s="10" t="e">
        <f>('ITCA I'!G9+'ITCA II'!G9+#REF!+'ITCA IV'!G9)</f>
        <v>#REF!</v>
      </c>
      <c r="G9" s="8" t="e">
        <f>F9/E9*100</f>
        <v>#REF!</v>
      </c>
      <c r="I9" s="17" t="e">
        <f>IF(G9&gt;=75,"CONSIDERAR","NO")</f>
        <v>#REF!</v>
      </c>
      <c r="K9" s="35">
        <f>COUNT(E9:E17)+COUNT(E22:E26)+COUNT(E31:E31)+COUNT(E38:E47)+COUNT(E52:E52)+COUNT(E57:E57)+COUNT(E62:E62)+COUNT(E69:E73)+COUNT(E78:E82)+COUNT(E94:E97)+COUNT(E102)+COUNT(E107:E108)+COUNT(E113:E113)+COUNT(E118:E118)+COUNT(E125:E126)+COUNT(E131:E132)+COUNT(E87:E87)</f>
        <v>0</v>
      </c>
      <c r="L9" s="10">
        <f>COUNTIF(I9:I131,"CONSIDERAR")</f>
        <v>0</v>
      </c>
      <c r="M9" s="13"/>
    </row>
    <row r="10" spans="2:13" ht="20.399999999999999" x14ac:dyDescent="0.3">
      <c r="B10" s="9" t="str">
        <f>('ITCA IV'!B10)</f>
        <v>CAPACITACIONES TÉCNICO PRODUCTIVA Y DE EMPRENDIMIENTO PARA ADOLESCENTES Y JÓVENES.</v>
      </c>
      <c r="C10" s="9" t="str">
        <f>('ITCA IV'!C10)</f>
        <v>GDE</v>
      </c>
      <c r="D10" s="9" t="str">
        <f>'ITCA I'!E10</f>
        <v>Nº  DE CAPACITACIONES</v>
      </c>
      <c r="E10" s="10"/>
      <c r="F10" s="10" t="e">
        <f>('ITCA I'!G10+'ITCA II'!G10+#REF!+'ITCA IV'!G10)</f>
        <v>#REF!</v>
      </c>
      <c r="G10" s="8" t="e">
        <f t="shared" ref="G10:G17" si="0">F10/E10*100</f>
        <v>#REF!</v>
      </c>
      <c r="I10" s="17" t="e">
        <f t="shared" ref="I10:I17" si="1">IF(G10&gt;=75,"CONSIDERAR","NO")</f>
        <v>#REF!</v>
      </c>
    </row>
    <row r="11" spans="2:13" ht="20.399999999999999" x14ac:dyDescent="0.3">
      <c r="B11" s="9" t="str">
        <f>('ITCA IV'!B11)</f>
        <v>INTERMEDIACIÓN DE LA COMUNIDAD CON EMPRESAS PARA SU INSERCIÓN LABORAL.</v>
      </c>
      <c r="C11" s="9" t="str">
        <f>('ITCA IV'!C11)</f>
        <v>GDE</v>
      </c>
      <c r="D11" s="9" t="str">
        <f>'ITCA I'!E11</f>
        <v xml:space="preserve">Nº DE CHARLAS </v>
      </c>
      <c r="E11" s="10"/>
      <c r="F11" s="10" t="e">
        <f>('ITCA I'!G11+'ITCA II'!G11+#REF!+'ITCA IV'!G11)</f>
        <v>#REF!</v>
      </c>
      <c r="G11" s="8" t="e">
        <f t="shared" si="0"/>
        <v>#REF!</v>
      </c>
      <c r="I11" s="17" t="e">
        <f t="shared" si="1"/>
        <v>#REF!</v>
      </c>
    </row>
    <row r="12" spans="2:13" ht="20.399999999999999" x14ac:dyDescent="0.3">
      <c r="B12" s="9" t="str">
        <f>('ITCA IV'!B12)</f>
        <v>CHARLAS EDUCATIVAS DIRIGIDAS A NIÑOS, NIÑAS Y ADOLESCENTES.</v>
      </c>
      <c r="C12" s="9" t="str">
        <f>('ITCA IV'!C12)</f>
        <v>CODISEC/UGEL7/ CEM</v>
      </c>
      <c r="D12" s="9" t="str">
        <f>'ITCA I'!E12</f>
        <v xml:space="preserve">Nº DE CHARLAS </v>
      </c>
      <c r="E12" s="10"/>
      <c r="F12" s="10" t="e">
        <f>('ITCA I'!G12+'ITCA II'!G12+#REF!+'ITCA IV'!G12)</f>
        <v>#REF!</v>
      </c>
      <c r="G12" s="8" t="e">
        <f t="shared" si="0"/>
        <v>#REF!</v>
      </c>
      <c r="I12" s="17" t="e">
        <f t="shared" si="1"/>
        <v>#REF!</v>
      </c>
    </row>
    <row r="13" spans="2:13" x14ac:dyDescent="0.3">
      <c r="B13" s="9" t="str">
        <f>('ITCA IV'!B13)</f>
        <v>PREVENCIÓN Y ATENCIÓN DE LA VIOLENCIA ESCOLAR.</v>
      </c>
      <c r="C13" s="9" t="str">
        <f>('ITCA IV'!C13)</f>
        <v>CEM/CODISEC</v>
      </c>
      <c r="D13" s="9" t="str">
        <f>'ITCA I'!E13</f>
        <v xml:space="preserve">Nº DE CHARLAS </v>
      </c>
      <c r="E13" s="10"/>
      <c r="F13" s="10" t="e">
        <f>('ITCA I'!G13+'ITCA II'!G13+#REF!+'ITCA IV'!G13)</f>
        <v>#REF!</v>
      </c>
      <c r="G13" s="8" t="e">
        <f t="shared" si="0"/>
        <v>#REF!</v>
      </c>
      <c r="I13" s="17" t="e">
        <f t="shared" si="1"/>
        <v>#REF!</v>
      </c>
    </row>
    <row r="14" spans="2:13" ht="20.399999999999999" x14ac:dyDescent="0.3">
      <c r="B14" s="9" t="str">
        <f>('ITCA IV'!B14)</f>
        <v>PREVENCIÓN Y TRATAMIENTO DEL CONSUMO DE DROGAS EN ADOLESCENTES Y JÓVENES.</v>
      </c>
      <c r="C14" s="9" t="str">
        <f>('ITCA IV'!C14)</f>
        <v>DEVIDA/PNP/ CODISEC</v>
      </c>
      <c r="D14" s="9" t="str">
        <f>'ITCA I'!E14</f>
        <v xml:space="preserve">Nº DE CHARLAS </v>
      </c>
      <c r="E14" s="10"/>
      <c r="F14" s="10" t="e">
        <f>('ITCA I'!G14+'ITCA II'!G14+#REF!+'ITCA IV'!G14)</f>
        <v>#REF!</v>
      </c>
      <c r="G14" s="8" t="e">
        <f t="shared" si="0"/>
        <v>#REF!</v>
      </c>
      <c r="I14" s="17" t="e">
        <f t="shared" si="1"/>
        <v>#REF!</v>
      </c>
    </row>
    <row r="15" spans="2:13" ht="40.799999999999997" x14ac:dyDescent="0.3">
      <c r="B15" s="9" t="str">
        <f>('ITCA IV'!B15)</f>
        <v>ORGANIZAR EVENTOS SOBRE EDUCACIÓN Y SEGURIDAD VIAL PARA LA COMUNIDAD Y LAS ORGANIZACIONES QUE BRINDAN EL SERVICIO DE TRANSPORTE PÚBLICO ESPECIAL DE PASAJEROS EN VEHÍCULOS MENORES.</v>
      </c>
      <c r="C15" s="9" t="str">
        <f>('ITCA IV'!C15)</f>
        <v>SGMU / SUTRAN / ATU / CODISEC</v>
      </c>
      <c r="D15" s="9" t="str">
        <f>'ITCA I'!E15</f>
        <v xml:space="preserve">Nº DE CHARLAS </v>
      </c>
      <c r="E15" s="10"/>
      <c r="F15" s="10" t="e">
        <f>('ITCA I'!G15+'ITCA II'!G15+#REF!+'ITCA IV'!G15)</f>
        <v>#REF!</v>
      </c>
      <c r="G15" s="8" t="e">
        <f t="shared" si="0"/>
        <v>#REF!</v>
      </c>
      <c r="I15" s="17" t="e">
        <f t="shared" si="1"/>
        <v>#REF!</v>
      </c>
    </row>
    <row r="16" spans="2:13" ht="20.399999999999999" x14ac:dyDescent="0.3">
      <c r="B16" s="9" t="str">
        <f>('ITCA IV'!B16)</f>
        <v>ORIENTACIÓN VOCACIONAL E INFORMACIÓN OCUPACIONAL PARA ADOLESCENTES Y JÓVENES.</v>
      </c>
      <c r="C16" s="9" t="str">
        <f>('ITCA IV'!C16)</f>
        <v>UGEL 7/GDS</v>
      </c>
      <c r="D16" s="9" t="str">
        <f>'ITCA I'!E16</f>
        <v>Nº DE TALLERES</v>
      </c>
      <c r="E16" s="10"/>
      <c r="F16" s="10" t="e">
        <f>('ITCA I'!G16+'ITCA II'!G16+#REF!+'ITCA IV'!G16)</f>
        <v>#REF!</v>
      </c>
      <c r="G16" s="8" t="e">
        <f t="shared" si="0"/>
        <v>#REF!</v>
      </c>
      <c r="I16" s="17" t="e">
        <f t="shared" si="1"/>
        <v>#REF!</v>
      </c>
    </row>
    <row r="17" spans="2:13" ht="20.399999999999999" x14ac:dyDescent="0.3">
      <c r="B17" s="9" t="str">
        <f>('ITCA IV'!B17)</f>
        <v>FORMACIÓN DE BRIGADAS DE PRIMEROS AUXILIOS Y DEFENSA CIVIL</v>
      </c>
      <c r="C17" s="9" t="str">
        <f>('ITCA IV'!C17)</f>
        <v>SGDCGRD</v>
      </c>
      <c r="D17" s="9" t="str">
        <f>'ITCA I'!E17</f>
        <v>N° DE TALLERES</v>
      </c>
      <c r="E17" s="10"/>
      <c r="F17" s="10" t="e">
        <f>('ITCA I'!G17+'ITCA II'!G17+#REF!+'ITCA IV'!G17)</f>
        <v>#REF!</v>
      </c>
      <c r="G17" s="8" t="e">
        <f t="shared" si="0"/>
        <v>#REF!</v>
      </c>
      <c r="I17" s="17" t="e">
        <f t="shared" si="1"/>
        <v>#REF!</v>
      </c>
    </row>
    <row r="18" spans="2:13" x14ac:dyDescent="0.3">
      <c r="B18" s="172"/>
      <c r="C18" s="172"/>
      <c r="D18" s="172"/>
      <c r="E18" s="172"/>
      <c r="F18" s="172"/>
      <c r="G18" s="172"/>
      <c r="I18" s="2"/>
    </row>
    <row r="19" spans="2:13" s="26" customFormat="1" ht="13.8" x14ac:dyDescent="0.3">
      <c r="B19" s="166" t="s">
        <v>37</v>
      </c>
      <c r="C19" s="166"/>
      <c r="D19" s="173" t="s">
        <v>80</v>
      </c>
      <c r="E19" s="174"/>
      <c r="F19" s="174"/>
      <c r="G19" s="175"/>
      <c r="J19" s="23"/>
      <c r="K19" s="23"/>
      <c r="L19" s="23"/>
      <c r="M19" s="23"/>
    </row>
    <row r="20" spans="2:13" x14ac:dyDescent="0.3">
      <c r="B20" s="152"/>
      <c r="C20" s="152"/>
      <c r="D20" s="152"/>
      <c r="E20" s="152"/>
      <c r="F20" s="152"/>
      <c r="G20" s="152"/>
      <c r="I20" s="2"/>
    </row>
    <row r="21" spans="2:13" s="26" customFormat="1" ht="41.4" x14ac:dyDescent="0.3">
      <c r="B21" s="21" t="s">
        <v>0</v>
      </c>
      <c r="C21" s="21" t="s">
        <v>3</v>
      </c>
      <c r="D21" s="21" t="s">
        <v>5</v>
      </c>
      <c r="E21" s="21" t="s">
        <v>6</v>
      </c>
      <c r="F21" s="21" t="s">
        <v>7</v>
      </c>
      <c r="G21" s="21" t="s">
        <v>13</v>
      </c>
      <c r="J21" s="23"/>
      <c r="K21" s="23"/>
      <c r="L21" s="23"/>
      <c r="M21" s="23"/>
    </row>
    <row r="22" spans="2:13" ht="20.399999999999999" x14ac:dyDescent="0.3">
      <c r="B22" s="9" t="str">
        <f>('ITCA I'!B22)</f>
        <v>ACTIVIDADES COMUNITARIAS EN ESPACIOS PÚBLICOS CON FACTORES DE RIESGO</v>
      </c>
      <c r="C22" s="9" t="str">
        <f>('ITCA I'!C22)</f>
        <v>PNP/ GDS/ CODISEC/BARRIO SEGURO</v>
      </c>
      <c r="D22" s="9" t="str">
        <f>('ITCA I'!E22)</f>
        <v>N° DE ACTIVIDADES</v>
      </c>
      <c r="E22" s="35" t="e">
        <f>('ITCA I'!F22+'ITCA II'!F22+#REF!+'ITCA IV'!F22)</f>
        <v>#REF!</v>
      </c>
      <c r="F22" s="35" t="e">
        <f>('ITCA I'!G22+'ITCA II'!G22+#REF!+'ITCA IV'!G22)</f>
        <v>#REF!</v>
      </c>
      <c r="G22" s="8" t="e">
        <f t="shared" ref="G22:G26" si="2">F22/E22*100</f>
        <v>#REF!</v>
      </c>
      <c r="I22" s="17" t="e">
        <f t="shared" ref="I22:I26" si="3">IF(G22&gt;=75,"CONSIDERAR","NO")</f>
        <v>#REF!</v>
      </c>
    </row>
    <row r="23" spans="2:13" ht="20.399999999999999" x14ac:dyDescent="0.3">
      <c r="B23" s="9" t="str">
        <f>('ITCA I'!B23)</f>
        <v>ACCIONES DE PREVENCIÓN POR PARTE DE OFICINAS DE PARTICIPACIÓN CIUDADANA - PNP</v>
      </c>
      <c r="C23" s="9" t="str">
        <f>('ITCA I'!C23)</f>
        <v>PNP/ CODISEC</v>
      </c>
      <c r="D23" s="9" t="str">
        <f>('ITCA I'!E23)</f>
        <v>N° DE ACCIONES</v>
      </c>
      <c r="E23" s="35" t="e">
        <f>('ITCA I'!F23+'ITCA II'!F23+#REF!+'ITCA IV'!F23)</f>
        <v>#REF!</v>
      </c>
      <c r="F23" s="35" t="e">
        <f>('ITCA I'!G23+'ITCA II'!G23+#REF!+'ITCA IV'!G23)</f>
        <v>#REF!</v>
      </c>
      <c r="G23" s="8" t="e">
        <f t="shared" si="2"/>
        <v>#REF!</v>
      </c>
      <c r="I23" s="17" t="e">
        <f t="shared" si="3"/>
        <v>#REF!</v>
      </c>
    </row>
    <row r="24" spans="2:13" ht="20.399999999999999" x14ac:dyDescent="0.3">
      <c r="B24" s="9" t="str">
        <f>('ITCA I'!B24)</f>
        <v>CONFORMACIÓN DE JUNTAS VECINALES OPC</v>
      </c>
      <c r="C24" s="9" t="str">
        <f>('ITCA I'!C24)</f>
        <v>PNP</v>
      </c>
      <c r="D24" s="9" t="str">
        <f>('ITCA I'!E24)</f>
        <v xml:space="preserve">Nº DE JUNTAS VECINALES </v>
      </c>
      <c r="E24" s="35" t="e">
        <f>('ITCA I'!F24+'ITCA II'!F25+#REF!+'ITCA IV'!F24)</f>
        <v>#REF!</v>
      </c>
      <c r="F24" s="35" t="e">
        <f>('ITCA I'!G24+'ITCA II'!G25+#REF!+'ITCA IV'!G24)</f>
        <v>#REF!</v>
      </c>
      <c r="G24" s="8" t="e">
        <f t="shared" si="2"/>
        <v>#REF!</v>
      </c>
      <c r="I24" s="17" t="e">
        <f t="shared" si="3"/>
        <v>#REF!</v>
      </c>
    </row>
    <row r="25" spans="2:13" x14ac:dyDescent="0.3">
      <c r="B25" s="9" t="str">
        <f>('ITCA I'!B25)</f>
        <v>RONDAS MIXTAS MULTISECTORIALES (TRINOMIO)</v>
      </c>
      <c r="C25" s="9" t="str">
        <f>('ITCA I'!C25)</f>
        <v>PNP/ SGS</v>
      </c>
      <c r="D25" s="9" t="str">
        <f>('ITCA I'!E25)</f>
        <v>N° DE RONDAS MIXTAS</v>
      </c>
      <c r="E25" s="35" t="e">
        <f>('ITCA I'!F25+'ITCA II'!F24+#REF!+'ITCA IV'!F25)</f>
        <v>#REF!</v>
      </c>
      <c r="F25" s="35" t="e">
        <f>('ITCA I'!G25+'ITCA II'!G24+#REF!+'ITCA IV'!G25)</f>
        <v>#REF!</v>
      </c>
      <c r="G25" s="8" t="e">
        <f t="shared" si="2"/>
        <v>#REF!</v>
      </c>
      <c r="I25" s="17" t="e">
        <f t="shared" si="3"/>
        <v>#REF!</v>
      </c>
    </row>
    <row r="26" spans="2:13" ht="51" x14ac:dyDescent="0.3">
      <c r="B26" s="9" t="str">
        <f>('ITCA I'!B26)</f>
        <v>PROMOCIÓN, IMPLEMENTACIÓN Y CAPACITACIÓN DE LA PARTICIPACIÓN CIUDADANA (BRIGADAS DE AUTOPROTECCIÓN ESCOLAR, JUNTAS VECINALES, REDES COOPERANTES, POLICÍA ESCOLAR, PATRULLAJE JUVENIL, ENTRE OTROS).</v>
      </c>
      <c r="C26" s="9" t="str">
        <f>('ITCA I'!C26)</f>
        <v>PNP/GSC</v>
      </c>
      <c r="D26" s="9" t="str">
        <f>('ITCA I'!E26)</f>
        <v xml:space="preserve">Nº DE CHARLAS </v>
      </c>
      <c r="E26" s="35" t="e">
        <f>('ITCA I'!F26+'ITCA II'!F26+#REF!+'ITCA IV'!F26)</f>
        <v>#REF!</v>
      </c>
      <c r="F26" s="35" t="e">
        <f>('ITCA I'!G26+'ITCA II'!G26+#REF!+'ITCA IV'!G26)</f>
        <v>#REF!</v>
      </c>
      <c r="G26" s="8" t="e">
        <f t="shared" si="2"/>
        <v>#REF!</v>
      </c>
      <c r="I26" s="17" t="e">
        <f t="shared" si="3"/>
        <v>#REF!</v>
      </c>
    </row>
    <row r="27" spans="2:13" x14ac:dyDescent="0.3">
      <c r="B27" s="152"/>
      <c r="C27" s="152"/>
      <c r="D27" s="152"/>
      <c r="E27" s="152"/>
      <c r="F27" s="152"/>
      <c r="G27" s="152"/>
      <c r="I27" s="2"/>
    </row>
    <row r="28" spans="2:13" s="26" customFormat="1" ht="13.8" x14ac:dyDescent="0.3">
      <c r="B28" s="166" t="s">
        <v>38</v>
      </c>
      <c r="C28" s="166"/>
      <c r="D28" s="163" t="s">
        <v>81</v>
      </c>
      <c r="E28" s="164"/>
      <c r="F28" s="164"/>
      <c r="G28" s="165"/>
      <c r="J28" s="23"/>
      <c r="K28" s="23"/>
      <c r="L28" s="23"/>
      <c r="M28" s="23"/>
    </row>
    <row r="29" spans="2:13" x14ac:dyDescent="0.3">
      <c r="B29" s="152"/>
      <c r="C29" s="152"/>
      <c r="D29" s="152"/>
      <c r="E29" s="152"/>
      <c r="F29" s="152"/>
      <c r="G29" s="152"/>
      <c r="I29" s="2"/>
    </row>
    <row r="30" spans="2:13" s="26" customFormat="1" ht="41.4" x14ac:dyDescent="0.3">
      <c r="B30" s="21" t="s">
        <v>0</v>
      </c>
      <c r="C30" s="21" t="s">
        <v>3</v>
      </c>
      <c r="D30" s="21" t="s">
        <v>5</v>
      </c>
      <c r="E30" s="21" t="s">
        <v>6</v>
      </c>
      <c r="F30" s="21" t="s">
        <v>7</v>
      </c>
      <c r="G30" s="21" t="s">
        <v>13</v>
      </c>
      <c r="J30" s="23"/>
      <c r="K30" s="23"/>
      <c r="L30" s="23"/>
      <c r="M30" s="23"/>
    </row>
    <row r="31" spans="2:13" x14ac:dyDescent="0.3">
      <c r="B31" s="9" t="str">
        <f>('ITCA I'!B31)</f>
        <v>CONVENIO MINISTERIO PUBLICO</v>
      </c>
      <c r="C31" s="9" t="str">
        <f>('ITCA I'!C31)</f>
        <v>MP/GSC</v>
      </c>
      <c r="D31" s="9" t="str">
        <f>('ITCA I'!E31)</f>
        <v>CONVENIO</v>
      </c>
      <c r="E31" s="10" t="e">
        <f>('ITCA I'!F31+'ITCA II'!F31+#REF!+'ITCA IV'!F31)</f>
        <v>#REF!</v>
      </c>
      <c r="F31" s="10" t="e">
        <f>('ITCA I'!G31+'ITCA II'!G31+#REF!+'ITCA IV'!G31)</f>
        <v>#REF!</v>
      </c>
      <c r="G31" s="6" t="e">
        <f>F31/E31*100</f>
        <v>#REF!</v>
      </c>
      <c r="I31" s="17" t="e">
        <f t="shared" ref="I31" si="4">IF(G31&gt;=75,"CONSIDERAR","NO")</f>
        <v>#REF!</v>
      </c>
    </row>
    <row r="32" spans="2:13" x14ac:dyDescent="0.3">
      <c r="I32" s="2"/>
    </row>
    <row r="33" spans="2:13" s="26" customFormat="1" ht="40.5" customHeight="1" x14ac:dyDescent="0.3">
      <c r="B33" s="160" t="s">
        <v>9</v>
      </c>
      <c r="C33" s="160"/>
      <c r="D33" s="159" t="s">
        <v>64</v>
      </c>
      <c r="E33" s="159"/>
      <c r="F33" s="159"/>
      <c r="G33" s="159"/>
      <c r="J33" s="23"/>
      <c r="K33" s="23"/>
      <c r="L33" s="23"/>
      <c r="M33" s="23"/>
    </row>
    <row r="34" spans="2:13" x14ac:dyDescent="0.3">
      <c r="B34" s="154"/>
      <c r="C34" s="154"/>
      <c r="D34" s="154"/>
      <c r="E34" s="154"/>
      <c r="F34" s="154"/>
      <c r="G34" s="154"/>
      <c r="H34" s="154"/>
      <c r="I34" s="2"/>
    </row>
    <row r="35" spans="2:13" s="26" customFormat="1" ht="13.8" x14ac:dyDescent="0.3">
      <c r="B35" s="160" t="s">
        <v>39</v>
      </c>
      <c r="C35" s="160"/>
      <c r="D35" s="167" t="s">
        <v>82</v>
      </c>
      <c r="E35" s="167"/>
      <c r="F35" s="167"/>
      <c r="G35" s="167"/>
      <c r="J35" s="23"/>
      <c r="K35" s="23"/>
      <c r="L35" s="23"/>
      <c r="M35" s="23"/>
    </row>
    <row r="36" spans="2:13" x14ac:dyDescent="0.3">
      <c r="B36" s="152"/>
      <c r="C36" s="152"/>
      <c r="D36" s="152"/>
      <c r="E36" s="152"/>
      <c r="F36" s="152"/>
      <c r="G36" s="152"/>
      <c r="I36" s="2"/>
    </row>
    <row r="37" spans="2:13" s="26" customFormat="1" ht="41.4" x14ac:dyDescent="0.3">
      <c r="B37" s="21" t="s">
        <v>0</v>
      </c>
      <c r="C37" s="21" t="s">
        <v>3</v>
      </c>
      <c r="D37" s="21" t="s">
        <v>5</v>
      </c>
      <c r="E37" s="21" t="s">
        <v>6</v>
      </c>
      <c r="F37" s="21" t="s">
        <v>7</v>
      </c>
      <c r="G37" s="21" t="s">
        <v>13</v>
      </c>
      <c r="J37" s="23"/>
      <c r="K37" s="23"/>
      <c r="L37" s="23"/>
      <c r="M37" s="23"/>
    </row>
    <row r="38" spans="2:13" x14ac:dyDescent="0.3">
      <c r="B38" s="9" t="str">
        <f>('ITCA I'!B38)</f>
        <v>SESIÓN ORDINARIA.</v>
      </c>
      <c r="C38" s="9" t="str">
        <f>('ITCA I'!C38)</f>
        <v>CODISEC</v>
      </c>
      <c r="D38" s="9" t="str">
        <f>('ITCA I'!E38)</f>
        <v>SESIÓN</v>
      </c>
      <c r="E38" s="10" t="e">
        <f>('ITCA I'!F38+'ITCA II'!F38+#REF!+'ITCA IV'!F38)</f>
        <v>#REF!</v>
      </c>
      <c r="F38" s="10" t="e">
        <f>('ITCA I'!G38+'ITCA II'!G38+#REF!+'ITCA IV'!G38)</f>
        <v>#REF!</v>
      </c>
      <c r="G38" s="6" t="e">
        <f>F38/E38*100</f>
        <v>#REF!</v>
      </c>
      <c r="I38" s="17" t="e">
        <f t="shared" ref="I38:I47" si="5">IF(G38&gt;=75,"CONSIDERAR","NO")</f>
        <v>#REF!</v>
      </c>
    </row>
    <row r="39" spans="2:13" x14ac:dyDescent="0.3">
      <c r="B39" s="9" t="str">
        <f>('ITCA I'!B39)</f>
        <v>CONSULTA PUBLICA</v>
      </c>
      <c r="C39" s="9" t="str">
        <f>('ITCA I'!C39)</f>
        <v>CODISEC</v>
      </c>
      <c r="D39" s="9" t="str">
        <f>('ITCA I'!E39)</f>
        <v>ACTA</v>
      </c>
      <c r="E39" s="10" t="e">
        <f>('ITCA I'!F39+'ITCA II'!F39+#REF!+'ITCA IV'!F39)</f>
        <v>#REF!</v>
      </c>
      <c r="F39" s="10" t="e">
        <f>('ITCA I'!G39+'ITCA II'!G39+#REF!+'ITCA IV'!G39)</f>
        <v>#REF!</v>
      </c>
      <c r="G39" s="6" t="e">
        <f t="shared" ref="G39:G47" si="6">F39/E39*100</f>
        <v>#REF!</v>
      </c>
      <c r="I39" s="17" t="e">
        <f t="shared" si="5"/>
        <v>#REF!</v>
      </c>
    </row>
    <row r="40" spans="2:13" x14ac:dyDescent="0.3">
      <c r="B40" s="9" t="str">
        <f>('ITCA I'!B40)</f>
        <v>EVALUACIÓN DE INTEGRANTES DEL CODISEC</v>
      </c>
      <c r="C40" s="9" t="str">
        <f>('ITCA I'!C40)</f>
        <v>CODISEC</v>
      </c>
      <c r="D40" s="9" t="str">
        <f>('ITCA I'!E40)</f>
        <v>INFORME</v>
      </c>
      <c r="E40" s="10" t="e">
        <f>('ITCA I'!F40+'ITCA II'!F40+#REF!+'ITCA IV'!F40)</f>
        <v>#REF!</v>
      </c>
      <c r="F40" s="10" t="e">
        <f>('ITCA I'!G40+'ITCA II'!G40+#REF!+'ITCA IV'!G40)</f>
        <v>#REF!</v>
      </c>
      <c r="G40" s="6" t="e">
        <f t="shared" si="6"/>
        <v>#REF!</v>
      </c>
      <c r="I40" s="17" t="e">
        <f t="shared" si="5"/>
        <v>#REF!</v>
      </c>
    </row>
    <row r="41" spans="2:13" ht="30.6" x14ac:dyDescent="0.3">
      <c r="B41" s="9" t="str">
        <f>('ITCA I'!B41)</f>
        <v>PUBLICACIÓN DE PLAN DE ACCIÓN DISTRITAL DE SEGURIDAD CIUDADANA APROBADO EN LA PÁGINA WEB INSTITUCIONAL</v>
      </c>
      <c r="C41" s="9" t="str">
        <f>('ITCA I'!C41)</f>
        <v>CODISEC</v>
      </c>
      <c r="D41" s="9" t="str">
        <f>('ITCA I'!E41)</f>
        <v>INFORME</v>
      </c>
      <c r="E41" s="10" t="e">
        <f>('ITCA I'!F41+'ITCA II'!F41+#REF!+'ITCA IV'!F41)</f>
        <v>#REF!</v>
      </c>
      <c r="F41" s="10" t="e">
        <f>('ITCA I'!G41+'ITCA II'!G41+#REF!+'ITCA IV'!G41)</f>
        <v>#REF!</v>
      </c>
      <c r="G41" s="6" t="e">
        <f t="shared" si="6"/>
        <v>#REF!</v>
      </c>
      <c r="I41" s="17" t="e">
        <f t="shared" si="5"/>
        <v>#REF!</v>
      </c>
    </row>
    <row r="42" spans="2:13" ht="20.399999999999999" x14ac:dyDescent="0.3">
      <c r="B42" s="9" t="str">
        <f>('ITCA I'!B42)</f>
        <v>PUBLICACIÓN DE EVALUACIÓN DE INTEGRANTES (PÁGINA WEB INSTITUCIONAL O LINK DE PUBLICACIÓN).</v>
      </c>
      <c r="C42" s="9" t="str">
        <f>('ITCA I'!C42)</f>
        <v>CODISEC</v>
      </c>
      <c r="D42" s="9" t="str">
        <f>('ITCA I'!E42)</f>
        <v>INFORME</v>
      </c>
      <c r="E42" s="10" t="e">
        <f>('ITCA I'!F42+'ITCA II'!F42+#REF!+'ITCA IV'!F42)</f>
        <v>#REF!</v>
      </c>
      <c r="F42" s="10" t="e">
        <f>('ITCA I'!G42+'ITCA II'!G42+#REF!+'ITCA IV'!G42)</f>
        <v>#REF!</v>
      </c>
      <c r="G42" s="6" t="e">
        <f t="shared" si="6"/>
        <v>#REF!</v>
      </c>
      <c r="I42" s="17" t="e">
        <f t="shared" si="5"/>
        <v>#REF!</v>
      </c>
    </row>
    <row r="43" spans="2:13" ht="20.399999999999999" x14ac:dyDescent="0.3">
      <c r="B43" s="9" t="str">
        <f>('ITCA I'!B43)</f>
        <v>INFORME DE IMPLEMENTACIÓN DE ACTIVIDADES DEL PLAN DE ACCIÓN DISTRITAL DE SEGURIDAD CIUDADANA.</v>
      </c>
      <c r="C43" s="9" t="str">
        <f>('ITCA I'!C43)</f>
        <v>CODISEC</v>
      </c>
      <c r="D43" s="9" t="str">
        <f>('ITCA I'!E43)</f>
        <v>INFORME</v>
      </c>
      <c r="E43" s="10" t="e">
        <f>('ITCA I'!F43+'ITCA II'!F43+#REF!+'ITCA IV'!F43)</f>
        <v>#REF!</v>
      </c>
      <c r="F43" s="10" t="e">
        <f>('ITCA I'!G43+'ITCA II'!G43+#REF!+'ITCA IV'!G43)</f>
        <v>#REF!</v>
      </c>
      <c r="G43" s="6" t="e">
        <f t="shared" si="6"/>
        <v>#REF!</v>
      </c>
      <c r="I43" s="17" t="e">
        <f t="shared" si="5"/>
        <v>#REF!</v>
      </c>
    </row>
    <row r="44" spans="2:13" ht="20.399999999999999" x14ac:dyDescent="0.3">
      <c r="B44" s="9" t="str">
        <f>('ITCA I'!B44)</f>
        <v>PUBLICACIÓN DIRECTORIO (PÁGINA WEB INSTITUCIONAL O LINK DE PUBLICACIÓN).</v>
      </c>
      <c r="C44" s="9" t="str">
        <f>('ITCA I'!C44)</f>
        <v>CODISEC</v>
      </c>
      <c r="D44" s="9" t="str">
        <f>('ITCA I'!E44)</f>
        <v>INFORME</v>
      </c>
      <c r="E44" s="10" t="e">
        <f>('ITCA I'!F44+'ITCA II'!F44+#REF!+'ITCA IV'!F44)</f>
        <v>#REF!</v>
      </c>
      <c r="F44" s="10" t="e">
        <f>('ITCA I'!G44+'ITCA II'!G44+#REF!+'ITCA IV'!G44)</f>
        <v>#REF!</v>
      </c>
      <c r="G44" s="6" t="e">
        <f t="shared" si="6"/>
        <v>#REF!</v>
      </c>
      <c r="I44" s="17" t="e">
        <f t="shared" si="5"/>
        <v>#REF!</v>
      </c>
    </row>
    <row r="45" spans="2:13" ht="20.399999999999999" x14ac:dyDescent="0.3">
      <c r="B45" s="9" t="str">
        <f>('ITCA I'!B45)</f>
        <v>PUBLICACIÓN DE ACUERDOS (PÁGINA WEB INSTITUCIONAL O LINK DE PUBLICACIÓN).</v>
      </c>
      <c r="C45" s="9" t="str">
        <f>('ITCA I'!C45)</f>
        <v>CODISEC</v>
      </c>
      <c r="D45" s="9" t="str">
        <f>('ITCA I'!E45)</f>
        <v>INFORME</v>
      </c>
      <c r="E45" s="10" t="e">
        <f>('ITCA I'!F45+'ITCA II'!F45+#REF!+'ITCA IV'!F45)</f>
        <v>#REF!</v>
      </c>
      <c r="F45" s="10" t="e">
        <f>('ITCA I'!G45+'ITCA II'!G45+#REF!+'ITCA IV'!G45)</f>
        <v>#REF!</v>
      </c>
      <c r="G45" s="6" t="e">
        <f t="shared" si="6"/>
        <v>#REF!</v>
      </c>
      <c r="I45" s="17" t="e">
        <f t="shared" si="5"/>
        <v>#REF!</v>
      </c>
    </row>
    <row r="46" spans="2:13" x14ac:dyDescent="0.3">
      <c r="B46" s="9" t="str">
        <f>('ITCA I'!B46)</f>
        <v>FORMULACIÓN DEL MAPA DEL DELITO</v>
      </c>
      <c r="C46" s="9" t="str">
        <f>('ITCA I'!C46)</f>
        <v>PNP/SERENAZGO/ CODISEC</v>
      </c>
      <c r="D46" s="9" t="str">
        <f>('ITCA I'!E46)</f>
        <v>MAPA</v>
      </c>
      <c r="E46" s="10" t="e">
        <f>('ITCA I'!F46+'ITCA II'!F46+#REF!+'ITCA IV'!F46)</f>
        <v>#REF!</v>
      </c>
      <c r="F46" s="10" t="e">
        <f>('ITCA I'!G46+'ITCA II'!G46+#REF!+'ITCA IV'!G46)</f>
        <v>#REF!</v>
      </c>
      <c r="G46" s="6" t="e">
        <f t="shared" si="6"/>
        <v>#REF!</v>
      </c>
      <c r="I46" s="17" t="e">
        <f t="shared" si="5"/>
        <v>#REF!</v>
      </c>
    </row>
    <row r="47" spans="2:13" x14ac:dyDescent="0.3">
      <c r="B47" s="9" t="str">
        <f>('ITCA I'!B47)</f>
        <v>FORMULACIÓN DEL MAPA DE RIESGO</v>
      </c>
      <c r="C47" s="9" t="str">
        <f>('ITCA I'!C47)</f>
        <v>PNP/ SERENAZGO / CODISEC</v>
      </c>
      <c r="D47" s="9" t="str">
        <f>('ITCA I'!E47)</f>
        <v>MAPA</v>
      </c>
      <c r="E47" s="10" t="e">
        <f>('ITCA I'!F47+'ITCA II'!F47+#REF!+'ITCA IV'!F47)</f>
        <v>#REF!</v>
      </c>
      <c r="F47" s="10" t="e">
        <f>('ITCA I'!G47+'ITCA II'!G47+#REF!+'ITCA IV'!G47)</f>
        <v>#REF!</v>
      </c>
      <c r="G47" s="6" t="e">
        <f t="shared" si="6"/>
        <v>#REF!</v>
      </c>
      <c r="I47" s="17" t="e">
        <f t="shared" si="5"/>
        <v>#REF!</v>
      </c>
    </row>
    <row r="48" spans="2:13" x14ac:dyDescent="0.3">
      <c r="B48" s="168"/>
      <c r="C48" s="168"/>
      <c r="D48" s="168"/>
      <c r="E48" s="168"/>
      <c r="F48" s="168"/>
      <c r="G48" s="168"/>
      <c r="I48" s="2"/>
    </row>
    <row r="49" spans="2:13" s="30" customFormat="1" ht="13.8" x14ac:dyDescent="0.3">
      <c r="B49" s="166" t="s">
        <v>40</v>
      </c>
      <c r="C49" s="166"/>
      <c r="D49" s="167" t="s">
        <v>83</v>
      </c>
      <c r="E49" s="167"/>
      <c r="F49" s="167"/>
      <c r="G49" s="167"/>
      <c r="I49" s="24"/>
      <c r="J49" s="16"/>
      <c r="K49" s="16"/>
      <c r="L49" s="16"/>
      <c r="M49" s="16"/>
    </row>
    <row r="50" spans="2:13" x14ac:dyDescent="0.3">
      <c r="B50" s="152"/>
      <c r="C50" s="152"/>
      <c r="D50" s="152"/>
      <c r="E50" s="152"/>
      <c r="F50" s="152"/>
      <c r="G50" s="152"/>
      <c r="I50" s="2"/>
    </row>
    <row r="51" spans="2:13" s="30" customFormat="1" ht="41.4" x14ac:dyDescent="0.3">
      <c r="B51" s="21" t="s">
        <v>0</v>
      </c>
      <c r="C51" s="21" t="s">
        <v>3</v>
      </c>
      <c r="D51" s="21" t="s">
        <v>5</v>
      </c>
      <c r="E51" s="21" t="s">
        <v>6</v>
      </c>
      <c r="F51" s="21" t="s">
        <v>7</v>
      </c>
      <c r="G51" s="21" t="s">
        <v>13</v>
      </c>
      <c r="I51" s="24"/>
      <c r="J51" s="16"/>
      <c r="K51" s="16"/>
      <c r="L51" s="16"/>
      <c r="M51" s="16"/>
    </row>
    <row r="52" spans="2:13" ht="20.399999999999999" x14ac:dyDescent="0.3">
      <c r="B52" s="9" t="str">
        <f>('ITCA I'!B52)</f>
        <v>FORTALECIMIENTO DE CAPACIDADES DEL SERENAZGO MUNICIPAL.</v>
      </c>
      <c r="C52" s="9" t="str">
        <f>('ITCA I'!C52)</f>
        <v>SERENAZGO/ SGRRHH/ CODISEC</v>
      </c>
      <c r="D52" s="9" t="str">
        <f>('ITCA I'!E52)</f>
        <v>Nº DE SERENOS CAPACITADOS</v>
      </c>
      <c r="E52" s="10" t="e">
        <f>('ITCA I'!F52+'ITCA II'!F52+#REF!+'ITCA IV'!F52)</f>
        <v>#REF!</v>
      </c>
      <c r="F52" s="10" t="e">
        <f>('ITCA I'!G52+'ITCA II'!G52+#REF!+'ITCA IV'!G52)</f>
        <v>#REF!</v>
      </c>
      <c r="G52" s="6" t="e">
        <f>F52/E52*100</f>
        <v>#REF!</v>
      </c>
      <c r="I52" s="17" t="e">
        <f t="shared" ref="I52" si="7">IF(G52&gt;=75,"CONSIDERAR","NO")</f>
        <v>#REF!</v>
      </c>
    </row>
    <row r="53" spans="2:13" x14ac:dyDescent="0.3">
      <c r="B53" s="152"/>
      <c r="C53" s="152"/>
      <c r="D53" s="152"/>
      <c r="E53" s="152"/>
      <c r="F53" s="152"/>
      <c r="G53" s="152"/>
      <c r="I53" s="2"/>
    </row>
    <row r="54" spans="2:13" s="24" customFormat="1" ht="13.8" x14ac:dyDescent="0.3">
      <c r="B54" s="166" t="s">
        <v>65</v>
      </c>
      <c r="C54" s="166"/>
      <c r="D54" s="159" t="s">
        <v>84</v>
      </c>
      <c r="E54" s="159"/>
      <c r="F54" s="159"/>
      <c r="G54" s="159"/>
      <c r="J54" s="16"/>
      <c r="K54" s="16"/>
      <c r="L54" s="16"/>
      <c r="M54" s="16"/>
    </row>
    <row r="55" spans="2:13" x14ac:dyDescent="0.3">
      <c r="B55" s="152"/>
      <c r="C55" s="152"/>
      <c r="D55" s="152"/>
      <c r="E55" s="152"/>
      <c r="F55" s="152"/>
      <c r="G55" s="152"/>
      <c r="I55" s="2"/>
    </row>
    <row r="56" spans="2:13" s="24" customFormat="1" ht="41.4" x14ac:dyDescent="0.3">
      <c r="B56" s="21" t="s">
        <v>0</v>
      </c>
      <c r="C56" s="21" t="s">
        <v>3</v>
      </c>
      <c r="D56" s="21" t="s">
        <v>5</v>
      </c>
      <c r="E56" s="21" t="s">
        <v>6</v>
      </c>
      <c r="F56" s="21" t="s">
        <v>7</v>
      </c>
      <c r="G56" s="21" t="s">
        <v>13</v>
      </c>
      <c r="J56" s="16"/>
      <c r="K56" s="16"/>
      <c r="L56" s="16"/>
      <c r="M56" s="16"/>
    </row>
    <row r="57" spans="2:13" ht="20.399999999999999" x14ac:dyDescent="0.3">
      <c r="B57" s="9" t="str">
        <f>('ITCA I'!B57)</f>
        <v>IMPLEMENTACIÓN DE CÁMARAS DE VIDEOVIGILANCIA Y/O DISPOSITIVOS DE ALERTA</v>
      </c>
      <c r="C57" s="9" t="str">
        <f>('ITCA I'!C57)</f>
        <v>GDI/GSC</v>
      </c>
      <c r="D57" s="9" t="str">
        <f>('ITCA I'!E57)</f>
        <v>N° DE DISPOSITIVOS INSTALADOS</v>
      </c>
      <c r="E57" s="10" t="e">
        <f>('ITCA I'!F57+'ITCA II'!F57+#REF!+'ITCA IV'!F57)</f>
        <v>#REF!</v>
      </c>
      <c r="F57" s="10" t="e">
        <f>('ITCA I'!G57+'ITCA II'!G57+#REF!+'ITCA IV'!G57)</f>
        <v>#REF!</v>
      </c>
      <c r="G57" s="6" t="e">
        <f>F57/E57*100</f>
        <v>#REF!</v>
      </c>
      <c r="I57" s="17" t="e">
        <f t="shared" ref="I57" si="8">IF(G57&gt;=75,"CONSIDERAR","NO")</f>
        <v>#REF!</v>
      </c>
    </row>
    <row r="58" spans="2:13" x14ac:dyDescent="0.3">
      <c r="B58" s="152"/>
      <c r="C58" s="152"/>
      <c r="D58" s="152"/>
      <c r="E58" s="152"/>
      <c r="F58" s="152"/>
      <c r="G58" s="152"/>
      <c r="I58" s="2"/>
    </row>
    <row r="59" spans="2:13" s="24" customFormat="1" ht="13.8" x14ac:dyDescent="0.3">
      <c r="B59" s="166" t="s">
        <v>66</v>
      </c>
      <c r="C59" s="166"/>
      <c r="D59" s="159" t="s">
        <v>85</v>
      </c>
      <c r="E59" s="159"/>
      <c r="F59" s="159"/>
      <c r="G59" s="159"/>
      <c r="I59" s="29"/>
      <c r="J59" s="16"/>
      <c r="K59" s="16"/>
      <c r="L59" s="16"/>
      <c r="M59" s="16"/>
    </row>
    <row r="60" spans="2:13" x14ac:dyDescent="0.3">
      <c r="B60" s="152"/>
      <c r="C60" s="152"/>
      <c r="D60" s="152"/>
      <c r="E60" s="152"/>
      <c r="F60" s="152"/>
      <c r="G60" s="152"/>
      <c r="I60" s="17"/>
    </row>
    <row r="61" spans="2:13" s="24" customFormat="1" ht="41.4" x14ac:dyDescent="0.3">
      <c r="B61" s="21" t="s">
        <v>0</v>
      </c>
      <c r="C61" s="21" t="s">
        <v>3</v>
      </c>
      <c r="D61" s="21" t="s">
        <v>5</v>
      </c>
      <c r="E61" s="21" t="s">
        <v>6</v>
      </c>
      <c r="F61" s="21" t="s">
        <v>7</v>
      </c>
      <c r="G61" s="21" t="s">
        <v>13</v>
      </c>
      <c r="I61" s="29"/>
      <c r="J61" s="16"/>
      <c r="K61" s="16"/>
      <c r="L61" s="16"/>
      <c r="M61" s="16"/>
    </row>
    <row r="62" spans="2:13" ht="20.399999999999999" x14ac:dyDescent="0.3">
      <c r="B62" s="9" t="str">
        <f>('ITCA I'!B62)</f>
        <v>DIFUNDIR LA INFORMACIÓN DISTRITAL DE SEGURIDAD CIUDADANA</v>
      </c>
      <c r="C62" s="9" t="str">
        <f>('ITCA I'!C62)</f>
        <v>IMAGEN / CODISEC</v>
      </c>
      <c r="D62" s="9" t="str">
        <f>('ITCA I'!E62)</f>
        <v xml:space="preserve">INFORME </v>
      </c>
      <c r="E62" s="10" t="e">
        <f>('ITCA I'!F62+'ITCA II'!F62+#REF!+'ITCA IV'!F62)</f>
        <v>#REF!</v>
      </c>
      <c r="F62" s="10" t="e">
        <f>('ITCA I'!G62+'ITCA II'!G62+#REF!+'ITCA IV'!G62)</f>
        <v>#REF!</v>
      </c>
      <c r="G62" s="6" t="e">
        <f>F62/E62*100</f>
        <v>#REF!</v>
      </c>
      <c r="I62" s="17" t="e">
        <f t="shared" ref="I62" si="9">IF(G62&gt;=75,"CONSIDERAR","NO")</f>
        <v>#REF!</v>
      </c>
    </row>
    <row r="63" spans="2:13" x14ac:dyDescent="0.3">
      <c r="B63" s="152"/>
      <c r="C63" s="152"/>
      <c r="D63" s="152"/>
      <c r="E63" s="152"/>
      <c r="F63" s="152"/>
      <c r="G63" s="152"/>
      <c r="I63" s="17"/>
    </row>
    <row r="64" spans="2:13" s="24" customFormat="1" ht="13.8" x14ac:dyDescent="0.3">
      <c r="B64" s="160" t="s">
        <v>10</v>
      </c>
      <c r="C64" s="160"/>
      <c r="D64" s="156" t="s">
        <v>67</v>
      </c>
      <c r="E64" s="157"/>
      <c r="F64" s="157"/>
      <c r="G64" s="158"/>
      <c r="J64" s="16"/>
      <c r="K64" s="16"/>
      <c r="L64" s="16"/>
      <c r="M64" s="16"/>
    </row>
    <row r="65" spans="2:13" x14ac:dyDescent="0.3">
      <c r="B65" s="154"/>
      <c r="C65" s="154"/>
      <c r="D65" s="154"/>
      <c r="E65" s="154"/>
      <c r="F65" s="154"/>
      <c r="G65" s="154"/>
      <c r="H65" s="154"/>
      <c r="I65" s="2"/>
    </row>
    <row r="66" spans="2:13" s="24" customFormat="1" ht="13.8" x14ac:dyDescent="0.3">
      <c r="B66" s="160" t="s">
        <v>41</v>
      </c>
      <c r="C66" s="160"/>
      <c r="D66" s="163" t="s">
        <v>86</v>
      </c>
      <c r="E66" s="164"/>
      <c r="F66" s="164"/>
      <c r="G66" s="165"/>
      <c r="J66" s="16"/>
      <c r="K66" s="16"/>
      <c r="L66" s="16"/>
      <c r="M66" s="16"/>
    </row>
    <row r="67" spans="2:13" x14ac:dyDescent="0.3">
      <c r="B67" s="152"/>
      <c r="C67" s="152"/>
      <c r="D67" s="152"/>
      <c r="E67" s="152"/>
      <c r="F67" s="152"/>
      <c r="G67" s="152"/>
      <c r="I67" s="2"/>
    </row>
    <row r="68" spans="2:13" s="24" customFormat="1" ht="41.4" x14ac:dyDescent="0.3">
      <c r="B68" s="21" t="s">
        <v>0</v>
      </c>
      <c r="C68" s="21" t="s">
        <v>3</v>
      </c>
      <c r="D68" s="21" t="s">
        <v>5</v>
      </c>
      <c r="E68" s="21" t="s">
        <v>6</v>
      </c>
      <c r="F68" s="21" t="s">
        <v>7</v>
      </c>
      <c r="G68" s="21" t="s">
        <v>13</v>
      </c>
      <c r="J68" s="16"/>
      <c r="K68" s="16"/>
      <c r="L68" s="16"/>
      <c r="M68" s="16"/>
    </row>
    <row r="69" spans="2:13" ht="20.399999999999999" x14ac:dyDescent="0.3">
      <c r="B69" s="9" t="str">
        <f>('ITCA I'!B69)</f>
        <v>CONSOLIDADO DE LA EJECUCIÓN DE PATRULLAJE POLICIAL POR SECTOR.</v>
      </c>
      <c r="C69" s="9" t="str">
        <f>('ITCA I'!C69)</f>
        <v xml:space="preserve">SERENAZGO/ PNP </v>
      </c>
      <c r="D69" s="9" t="str">
        <f>('ITCA I'!E69)</f>
        <v>N° DE PATRULLAJES</v>
      </c>
      <c r="E69" s="10" t="e">
        <f>('ITCA I'!F69+'ITCA II'!F69+#REF!+'ITCA IV'!F69)</f>
        <v>#REF!</v>
      </c>
      <c r="F69" s="10" t="e">
        <f>('ITCA I'!G69+'ITCA II'!G69+#REF!+'ITCA IV'!G69)</f>
        <v>#REF!</v>
      </c>
      <c r="G69" s="6" t="e">
        <f>F69/E69*100</f>
        <v>#REF!</v>
      </c>
      <c r="I69" s="17" t="e">
        <f t="shared" ref="I69:I73" si="10">IF(G69&gt;=75,"CONSIDERAR","NO")</f>
        <v>#REF!</v>
      </c>
    </row>
    <row r="70" spans="2:13" ht="20.399999999999999" x14ac:dyDescent="0.3">
      <c r="B70" s="9" t="str">
        <f>('ITCA I'!B70)</f>
        <v>CONSOLIDADO DE LA EJECUCIÓN DEL PATRULLAJE MUNICIPAL.</v>
      </c>
      <c r="C70" s="9" t="str">
        <f>('ITCA I'!C70)</f>
        <v>GSC/ SERENAZGO</v>
      </c>
      <c r="D70" s="9" t="str">
        <f>('ITCA I'!E70)</f>
        <v>N° DE PATRULLAJES</v>
      </c>
      <c r="E70" s="10" t="e">
        <f>('ITCA I'!F70+'ITCA II'!F70+#REF!+'ITCA IV'!F70)</f>
        <v>#REF!</v>
      </c>
      <c r="F70" s="10" t="e">
        <f>('ITCA I'!G70+'ITCA II'!G70+#REF!+'ITCA IV'!G70)</f>
        <v>#REF!</v>
      </c>
      <c r="G70" s="6" t="e">
        <f t="shared" ref="G70:G73" si="11">F70/E70*100</f>
        <v>#REF!</v>
      </c>
      <c r="I70" s="17" t="e">
        <f t="shared" si="10"/>
        <v>#REF!</v>
      </c>
    </row>
    <row r="71" spans="2:13" ht="20.399999999999999" x14ac:dyDescent="0.3">
      <c r="B71" s="9" t="str">
        <f>('ITCA I'!B71)</f>
        <v>SEGUIMIENTO Y CONSOLIDADO DEL PATRULLAJE INTEGRADO Y MUNICIPAL MEDIANTE EL SIPCOP-M.</v>
      </c>
      <c r="C71" s="9" t="str">
        <f>('ITCA I'!C71)</f>
        <v>GSC/ SERENAZGO</v>
      </c>
      <c r="D71" s="9" t="str">
        <f>('ITCA I'!E71)</f>
        <v>N° DE PATRULLAJES</v>
      </c>
      <c r="E71" s="10" t="e">
        <f>('ITCA I'!F71+'ITCA II'!F71+#REF!+'ITCA IV'!F71)</f>
        <v>#REF!</v>
      </c>
      <c r="F71" s="10" t="e">
        <f>('ITCA I'!G71+'ITCA II'!G71+#REF!+'ITCA IV'!G71)</f>
        <v>#REF!</v>
      </c>
      <c r="G71" s="6" t="e">
        <f t="shared" si="11"/>
        <v>#REF!</v>
      </c>
      <c r="I71" s="17" t="e">
        <f t="shared" si="10"/>
        <v>#REF!</v>
      </c>
    </row>
    <row r="72" spans="2:13" ht="20.399999999999999" x14ac:dyDescent="0.3">
      <c r="B72" s="9" t="str">
        <f>('ITCA I'!B72)</f>
        <v>CONSOLIDAR LOS RESULTADOS DE LA IMPLEMENTACIÓN Y CONSOLIDAR EL PLAN DE PATRULLAJE INTEGRADO.</v>
      </c>
      <c r="C72" s="9" t="str">
        <f>('ITCA I'!C72)</f>
        <v>GSC/ SERENAZGO</v>
      </c>
      <c r="D72" s="9" t="str">
        <f>('ITCA I'!E72)</f>
        <v>REPORTE</v>
      </c>
      <c r="E72" s="10" t="e">
        <f>('ITCA I'!F72+'ITCA II'!F72+#REF!+'ITCA IV'!F72)</f>
        <v>#REF!</v>
      </c>
      <c r="F72" s="10" t="e">
        <f>('ITCA I'!G72+'ITCA II'!G72+#REF!+'ITCA IV'!G72)</f>
        <v>#REF!</v>
      </c>
      <c r="G72" s="6" t="e">
        <f t="shared" si="11"/>
        <v>#REF!</v>
      </c>
      <c r="I72" s="17" t="e">
        <f t="shared" si="10"/>
        <v>#REF!</v>
      </c>
    </row>
    <row r="73" spans="2:13" ht="20.399999999999999" x14ac:dyDescent="0.3">
      <c r="B73" s="9" t="str">
        <f>('ITCA I'!B73)</f>
        <v>CONSOLIDAR LOS RESULTADOS DE LA IMPLEMENTACIÓN DEL PLAN DE PATRULLAJE MUNICIPAL.</v>
      </c>
      <c r="C73" s="9" t="str">
        <f>('ITCA I'!C73)</f>
        <v>GSC/ SERENAZGO</v>
      </c>
      <c r="D73" s="9" t="str">
        <f>('ITCA I'!E73)</f>
        <v>REPORTE</v>
      </c>
      <c r="E73" s="10" t="e">
        <f>('ITCA I'!F73+'ITCA II'!F73+#REF!+'ITCA IV'!F73)</f>
        <v>#REF!</v>
      </c>
      <c r="F73" s="10" t="e">
        <f>('ITCA I'!G73+'ITCA II'!G73+#REF!+'ITCA IV'!G73)</f>
        <v>#REF!</v>
      </c>
      <c r="G73" s="6" t="e">
        <f t="shared" si="11"/>
        <v>#REF!</v>
      </c>
      <c r="I73" s="17" t="e">
        <f t="shared" si="10"/>
        <v>#REF!</v>
      </c>
    </row>
    <row r="74" spans="2:13" x14ac:dyDescent="0.3">
      <c r="B74" s="152"/>
      <c r="C74" s="152"/>
      <c r="D74" s="152"/>
      <c r="E74" s="152"/>
      <c r="F74" s="152"/>
      <c r="G74" s="152"/>
      <c r="I74" s="2"/>
    </row>
    <row r="75" spans="2:13" s="24" customFormat="1" ht="13.8" x14ac:dyDescent="0.3">
      <c r="B75" s="160" t="s">
        <v>73</v>
      </c>
      <c r="C75" s="160"/>
      <c r="D75" s="163" t="s">
        <v>87</v>
      </c>
      <c r="E75" s="164"/>
      <c r="F75" s="164"/>
      <c r="G75" s="165"/>
      <c r="J75" s="16"/>
      <c r="K75" s="16"/>
      <c r="L75" s="16"/>
      <c r="M75" s="16"/>
    </row>
    <row r="76" spans="2:13" x14ac:dyDescent="0.3">
      <c r="B76" s="152"/>
      <c r="C76" s="152"/>
      <c r="D76" s="152"/>
      <c r="E76" s="152"/>
      <c r="F76" s="152"/>
      <c r="G76" s="152"/>
      <c r="I76" s="2"/>
    </row>
    <row r="77" spans="2:13" s="24" customFormat="1" ht="41.4" x14ac:dyDescent="0.3">
      <c r="B77" s="21" t="s">
        <v>0</v>
      </c>
      <c r="C77" s="21" t="s">
        <v>3</v>
      </c>
      <c r="D77" s="21" t="s">
        <v>5</v>
      </c>
      <c r="E77" s="21" t="s">
        <v>6</v>
      </c>
      <c r="F77" s="21" t="s">
        <v>7</v>
      </c>
      <c r="G77" s="21" t="s">
        <v>13</v>
      </c>
      <c r="J77" s="16"/>
      <c r="K77" s="16"/>
      <c r="L77" s="16"/>
      <c r="M77" s="16"/>
    </row>
    <row r="78" spans="2:13" ht="20.399999999999999" x14ac:dyDescent="0.3">
      <c r="B78" s="9" t="str">
        <f>('ITCA I'!B78)</f>
        <v xml:space="preserve">OPERATIVOS Y/O EVENTOS DE RECUPERACIÓN DE ESPACIOS PÚBLICOS </v>
      </c>
      <c r="C78" s="9" t="str">
        <f>('ITCA I'!C78)</f>
        <v>SERENAZGO/ PNP / FISCALIZACION ADM</v>
      </c>
      <c r="D78" s="9" t="str">
        <f>('ITCA I'!E78)</f>
        <v>N° DE OPERATIVOS</v>
      </c>
      <c r="E78" s="10" t="e">
        <f>('ITCA I'!F78+'ITCA II'!F78+#REF!+'ITCA IV'!F78)</f>
        <v>#REF!</v>
      </c>
      <c r="F78" s="10" t="e">
        <f>('ITCA I'!G78+'ITCA II'!G78+#REF!+'ITCA IV'!G78)</f>
        <v>#REF!</v>
      </c>
      <c r="G78" s="6" t="e">
        <f>F78/E78*100</f>
        <v>#REF!</v>
      </c>
      <c r="I78" s="17" t="e">
        <f t="shared" ref="I78:I87" si="12">IF(G78&gt;=75,"CONSIDERAR","NO")</f>
        <v>#REF!</v>
      </c>
    </row>
    <row r="79" spans="2:13" ht="40.799999999999997" x14ac:dyDescent="0.3">
      <c r="B79" s="9" t="str">
        <f>('ITCA I'!B79)</f>
        <v>INSTALACIÓN DE SISTEMAS DE ILUMINACIÓN Y ALERTA EN ESPACIOS PÚBLICOS CON POCA O NULA ILUMINACIÓN.</v>
      </c>
      <c r="C79" s="9" t="str">
        <f>('ITCA I'!C79)</f>
        <v>GDU/ GDI</v>
      </c>
      <c r="D79" s="9" t="str">
        <f>('ITCA I'!E79)</f>
        <v xml:space="preserve">N° DE ZONAS DONDE SE INSTALAN SISTEMAS DE ILUMINACIÓN Y/O ALERTA </v>
      </c>
      <c r="E79" s="10" t="e">
        <f>('ITCA I'!F79+'ITCA II'!F79+#REF!+'ITCA IV'!F79)</f>
        <v>#REF!</v>
      </c>
      <c r="F79" s="10" t="e">
        <f>('ITCA I'!G79+'ITCA II'!G79+#REF!+'ITCA IV'!G79)</f>
        <v>#REF!</v>
      </c>
      <c r="G79" s="6" t="e">
        <f t="shared" ref="G79:G82" si="13">F79/E79*100</f>
        <v>#REF!</v>
      </c>
      <c r="I79" s="17" t="e">
        <f t="shared" si="12"/>
        <v>#REF!</v>
      </c>
    </row>
    <row r="80" spans="2:13" ht="20.399999999999999" x14ac:dyDescent="0.3">
      <c r="B80" s="9" t="str">
        <f>('ITCA I'!B80)</f>
        <v>REALIZAR OPERATIVOS DE FISCALIZACIÓN CONTRA EL CONSUMO DE ALCOHOL EN LA VÍA PÚBLICA.</v>
      </c>
      <c r="C80" s="9" t="str">
        <f>('ITCA I'!C80)</f>
        <v>PNP /SERENAZGO / FISCALIZACION ADMINISTRATIVA</v>
      </c>
      <c r="D80" s="9" t="str">
        <f>('ITCA I'!E80)</f>
        <v>N° DE OPERATIVOS</v>
      </c>
      <c r="E80" s="10" t="e">
        <f>('ITCA I'!F80+'ITCA II'!F80+#REF!+'ITCA IV'!F80)</f>
        <v>#REF!</v>
      </c>
      <c r="F80" s="10" t="e">
        <f>('ITCA I'!G80+'ITCA II'!G80+#REF!+'ITCA IV'!G80)</f>
        <v>#REF!</v>
      </c>
      <c r="G80" s="6" t="e">
        <f t="shared" si="13"/>
        <v>#REF!</v>
      </c>
      <c r="I80" s="17" t="e">
        <f t="shared" si="12"/>
        <v>#REF!</v>
      </c>
    </row>
    <row r="81" spans="2:13" ht="40.799999999999997" x14ac:dyDescent="0.3">
      <c r="B81" s="9" t="str">
        <f>('ITCA I'!B82)</f>
        <v>PREVENCIÓN Y ERRADICACIÓN DE LA TRATA DE PERSONAS EN SU MODALIDAD DE EXPLOTACIÓN SEXUAL, PROXENETISMO Y FAVORECIMIENTO DE LA PROSTITUCIÓN.</v>
      </c>
      <c r="C81" s="9" t="str">
        <f>('ITCA I'!C82)</f>
        <v>CEM/PNP/ MP</v>
      </c>
      <c r="D81" s="9" t="str">
        <f>('ITCA I'!E82)</f>
        <v>Nº DE CHARLA</v>
      </c>
      <c r="E81" s="10" t="e">
        <f>('ITCA I'!F82+'ITCA II'!F82+#REF!+'ITCA IV'!F82)</f>
        <v>#REF!</v>
      </c>
      <c r="F81" s="10" t="e">
        <f>('ITCA I'!G82+'ITCA II'!G82+#REF!+'ITCA IV'!G82)</f>
        <v>#REF!</v>
      </c>
      <c r="G81" s="6" t="e">
        <f t="shared" si="13"/>
        <v>#REF!</v>
      </c>
      <c r="I81" s="17" t="e">
        <f t="shared" si="12"/>
        <v>#REF!</v>
      </c>
    </row>
    <row r="82" spans="2:13" ht="30.6" x14ac:dyDescent="0.3">
      <c r="B82" s="9" t="str">
        <f>('ITCA I'!B83)</f>
        <v>RECUPERAR LOS ESPACIOS PÚBLICOS MEDIANTE INFRAESTRUCTURA URBANA, ATENCIÓN POLICIAL Y PARTICIPACIÓN CIUDADANA.</v>
      </c>
      <c r="C82" s="9" t="str">
        <f>('ITCA I'!C83)</f>
        <v>MDCH/ GSC-SS/ GDS y COMISARIAS</v>
      </c>
      <c r="D82" s="9" t="str">
        <f>('ITCA I'!E83)</f>
        <v>N° DE ESPACIOS PÚBLICOS RECUPERADOS</v>
      </c>
      <c r="E82" s="10" t="e">
        <f>('ITCA I'!F83+'ITCA II'!F83+#REF!+'ITCA IV'!F83)</f>
        <v>#REF!</v>
      </c>
      <c r="F82" s="10" t="e">
        <f>('ITCA I'!G83+'ITCA II'!G83+#REF!+'ITCA IV'!G83)</f>
        <v>#REF!</v>
      </c>
      <c r="G82" s="6" t="e">
        <f t="shared" si="13"/>
        <v>#REF!</v>
      </c>
      <c r="I82" s="17" t="e">
        <f t="shared" si="12"/>
        <v>#REF!</v>
      </c>
    </row>
    <row r="83" spans="2:13" x14ac:dyDescent="0.3">
      <c r="I83" s="17"/>
    </row>
    <row r="84" spans="2:13" x14ac:dyDescent="0.3">
      <c r="B84" s="161" t="s">
        <v>228</v>
      </c>
      <c r="C84" s="161"/>
      <c r="D84" s="162" t="s">
        <v>229</v>
      </c>
      <c r="E84" s="162"/>
      <c r="F84" s="162"/>
      <c r="G84" s="162"/>
      <c r="H84" s="40"/>
      <c r="I84" s="17"/>
    </row>
    <row r="85" spans="2:13" x14ac:dyDescent="0.3">
      <c r="I85" s="17"/>
    </row>
    <row r="86" spans="2:13" ht="41.4" x14ac:dyDescent="0.3">
      <c r="B86" s="25" t="s">
        <v>0</v>
      </c>
      <c r="C86" s="25" t="s">
        <v>3</v>
      </c>
      <c r="D86" s="21" t="s">
        <v>5</v>
      </c>
      <c r="E86" s="21" t="s">
        <v>6</v>
      </c>
      <c r="F86" s="21" t="s">
        <v>7</v>
      </c>
      <c r="G86" s="21" t="s">
        <v>13</v>
      </c>
      <c r="I86" s="17"/>
    </row>
    <row r="87" spans="2:13" ht="51" x14ac:dyDescent="0.3">
      <c r="B87" s="36" t="str">
        <f>('ITCA I'!B88)</f>
        <v>SEGUIMIENTO, COORDINACIÓN Y CONSOLIDACIÓN DE INFORMES SOBRE LA REALIZACIÓN DE OPERATIVOS EN CONJUNTO ENTRE PNP, FISCALÍA DE LA NACIÓN Y GOBIERNO LOCAL EJECUTADOS A MERCADOS DE OBJETOS ROBADOS, CONTRABANDO Y PIRATERÍA</v>
      </c>
      <c r="C87" s="36" t="str">
        <f>('ITCA I'!C88)</f>
        <v>PNP /SERENAZGO / MP/ FISCALIZACION ADMINISTRATIVA</v>
      </c>
      <c r="D87" s="9" t="str">
        <f>('ITCA I'!E88)</f>
        <v>N° DE OPERATIVOS</v>
      </c>
      <c r="E87" s="10" t="e">
        <f>('ITCA I'!F88+'ITCA II'!F88+#REF!+'ITCA IV'!F88)</f>
        <v>#REF!</v>
      </c>
      <c r="F87" s="10" t="e">
        <f>('ITCA I'!G88+'ITCA II'!G88+#REF!+'ITCA IV'!G88)</f>
        <v>#REF!</v>
      </c>
      <c r="G87" s="6" t="e">
        <f>F87/E87*100</f>
        <v>#REF!</v>
      </c>
      <c r="I87" s="17" t="e">
        <f t="shared" si="12"/>
        <v>#REF!</v>
      </c>
    </row>
    <row r="88" spans="2:13" x14ac:dyDescent="0.3">
      <c r="I88" s="17"/>
    </row>
    <row r="89" spans="2:13" s="24" customFormat="1" ht="30" customHeight="1" x14ac:dyDescent="0.3">
      <c r="B89" s="160" t="s">
        <v>11</v>
      </c>
      <c r="C89" s="160"/>
      <c r="D89" s="159" t="s">
        <v>68</v>
      </c>
      <c r="E89" s="159"/>
      <c r="F89" s="159"/>
      <c r="G89" s="159"/>
      <c r="I89" s="17"/>
      <c r="J89" s="16"/>
      <c r="K89" s="16"/>
      <c r="L89" s="16"/>
      <c r="M89" s="16"/>
    </row>
    <row r="90" spans="2:13" x14ac:dyDescent="0.3">
      <c r="B90" s="154"/>
      <c r="C90" s="154"/>
      <c r="D90" s="154"/>
      <c r="E90" s="154"/>
      <c r="F90" s="154"/>
      <c r="G90" s="154"/>
      <c r="H90" s="154"/>
      <c r="I90" s="2"/>
    </row>
    <row r="91" spans="2:13" s="24" customFormat="1" ht="38.25" customHeight="1" x14ac:dyDescent="0.3">
      <c r="B91" s="160" t="s">
        <v>74</v>
      </c>
      <c r="C91" s="160"/>
      <c r="D91" s="159" t="s">
        <v>88</v>
      </c>
      <c r="E91" s="159"/>
      <c r="F91" s="159"/>
      <c r="G91" s="159"/>
      <c r="J91" s="16"/>
      <c r="K91" s="16"/>
      <c r="L91" s="16"/>
      <c r="M91" s="16"/>
    </row>
    <row r="92" spans="2:13" x14ac:dyDescent="0.3">
      <c r="B92" s="152"/>
      <c r="C92" s="152"/>
      <c r="D92" s="152"/>
      <c r="E92" s="152"/>
      <c r="F92" s="152"/>
      <c r="G92" s="152"/>
      <c r="I92" s="2"/>
    </row>
    <row r="93" spans="2:13" s="24" customFormat="1" ht="41.4" x14ac:dyDescent="0.3">
      <c r="B93" s="21" t="s">
        <v>0</v>
      </c>
      <c r="C93" s="21" t="s">
        <v>3</v>
      </c>
      <c r="D93" s="21" t="s">
        <v>5</v>
      </c>
      <c r="E93" s="21" t="s">
        <v>6</v>
      </c>
      <c r="F93" s="21" t="s">
        <v>7</v>
      </c>
      <c r="G93" s="21" t="s">
        <v>13</v>
      </c>
      <c r="J93" s="16"/>
      <c r="K93" s="16"/>
      <c r="L93" s="16"/>
      <c r="M93" s="16"/>
    </row>
    <row r="94" spans="2:13" ht="20.399999999999999" x14ac:dyDescent="0.3">
      <c r="B94" s="36" t="str">
        <f>('ITCA I'!B96)</f>
        <v>PREVENCIÓN DE LA VIOLENCIA SEXUAL CONTRA NIÑOS, NIÑAS Y ADOLESCENTES.</v>
      </c>
      <c r="C94" s="36" t="str">
        <f>('ITCA I'!C96)</f>
        <v>CEM/ CODISEC / GDS/MP/PNP</v>
      </c>
      <c r="D94" s="9" t="str">
        <f>('ITCA I'!E96)</f>
        <v>Nº DE CHARLAS</v>
      </c>
      <c r="E94" s="10" t="e">
        <f>('ITCA I'!F96+'ITCA II'!F96+#REF!+'ITCA IV'!F96)</f>
        <v>#REF!</v>
      </c>
      <c r="F94" s="10" t="e">
        <f>('ITCA I'!G96+'ITCA II'!G96+#REF!+'ITCA IV'!G96)</f>
        <v>#REF!</v>
      </c>
      <c r="G94" s="6" t="e">
        <f>F94/E94*100</f>
        <v>#REF!</v>
      </c>
      <c r="I94" s="17" t="e">
        <f t="shared" ref="I94:I97" si="14">IF(G94&gt;=75,"CONSIDERAR","NO")</f>
        <v>#REF!</v>
      </c>
    </row>
    <row r="95" spans="2:13" ht="40.799999999999997" x14ac:dyDescent="0.3">
      <c r="B95" s="36" t="str">
        <f>('ITCA I'!B97)</f>
        <v>DESARROLLO DE CAMPAÑAS DE DIFUSIÓN CIUDADANA VÍA WEB PARA LA PREVENCIÓN DE ACOSO SEXUAL EN LA VÍA PÚBLICA, VIOLENCIA CONTRA LAS MUJERES, NIÑOS, NIÑAS Y ADOLESCENTES.</v>
      </c>
      <c r="C95" s="36" t="str">
        <f>('ITCA I'!C97)</f>
        <v>CEM/ CODISEC / GDS/ IMAGEN</v>
      </c>
      <c r="D95" s="9" t="str">
        <f>('ITCA I'!E97)</f>
        <v xml:space="preserve">Nº DE CAMPAÑA </v>
      </c>
      <c r="E95" s="10" t="e">
        <f>('ITCA I'!F97+'ITCA II'!F97+#REF!+'ITCA IV'!F97)</f>
        <v>#REF!</v>
      </c>
      <c r="F95" s="10" t="e">
        <f>('ITCA I'!G97+'ITCA II'!G97+#REF!+'ITCA IV'!G97)</f>
        <v>#REF!</v>
      </c>
      <c r="G95" s="6" t="e">
        <f>F95/E95*100</f>
        <v>#REF!</v>
      </c>
      <c r="I95" s="17" t="e">
        <f t="shared" si="14"/>
        <v>#REF!</v>
      </c>
    </row>
    <row r="96" spans="2:13" ht="20.399999999999999" x14ac:dyDescent="0.3">
      <c r="B96" s="36" t="str">
        <f>('ITCA I'!B98)</f>
        <v>MECANISMOS DE PROTECCIÓN CONTRA LA VIOLENCIA DE GÉNERO.</v>
      </c>
      <c r="C96" s="36" t="str">
        <f>('ITCA I'!C98)</f>
        <v>CEM/ CODISEC / GDS/FISCALIA/ PNP</v>
      </c>
      <c r="D96" s="9" t="str">
        <f>('ITCA I'!E98)</f>
        <v>Nº DE CHARLAS</v>
      </c>
      <c r="E96" s="10" t="e">
        <f>('ITCA I'!F98+'ITCA II'!F98+#REF!+'ITCA IV'!F98)</f>
        <v>#REF!</v>
      </c>
      <c r="F96" s="10" t="e">
        <f>('ITCA I'!G98+'ITCA II'!G98+#REF!+'ITCA IV'!G98)</f>
        <v>#REF!</v>
      </c>
      <c r="G96" s="6" t="e">
        <f t="shared" ref="G96:G97" si="15">F96/E96*100</f>
        <v>#REF!</v>
      </c>
      <c r="I96" s="17" t="e">
        <f t="shared" si="14"/>
        <v>#REF!</v>
      </c>
    </row>
    <row r="97" spans="2:13" ht="40.799999999999997" x14ac:dyDescent="0.3">
      <c r="B97" s="36" t="str">
        <f>('ITCA I'!B99)</f>
        <v>TALLERES DE SENSIBILIZACIÓN Y ASISTENCIA TÉCNICA A LA COMUNIDAD PARA FORTALECER SUS COMPETENCIAS PARA PREVENIR Y ENFRENTAR LA VIOLENCIA HACIA LA MUJER Y LOS INTEGRANTES DEL GRUPO FAMILIAR.</v>
      </c>
      <c r="C97" s="36" t="str">
        <f>('ITCA I'!C99)</f>
        <v>CEM/ CODISEC / GDS/FISCALIA/PNP</v>
      </c>
      <c r="D97" s="9" t="str">
        <f>('ITCA I'!E99)</f>
        <v>Nº DE TALLERES</v>
      </c>
      <c r="E97" s="10" t="e">
        <f>('ITCA I'!F99+'ITCA II'!F99+#REF!+'ITCA IV'!F99)</f>
        <v>#REF!</v>
      </c>
      <c r="F97" s="10" t="e">
        <f>('ITCA I'!G99+'ITCA II'!G99+#REF!+'ITCA IV'!G99)</f>
        <v>#REF!</v>
      </c>
      <c r="G97" s="6" t="e">
        <f t="shared" si="15"/>
        <v>#REF!</v>
      </c>
      <c r="I97" s="17" t="e">
        <f t="shared" si="14"/>
        <v>#REF!</v>
      </c>
    </row>
    <row r="98" spans="2:13" x14ac:dyDescent="0.3">
      <c r="B98" s="152"/>
      <c r="C98" s="152"/>
      <c r="D98" s="152"/>
      <c r="E98" s="152"/>
      <c r="F98" s="152"/>
      <c r="G98" s="152"/>
      <c r="I98" s="2"/>
    </row>
    <row r="99" spans="2:13" s="29" customFormat="1" ht="36.75" customHeight="1" x14ac:dyDescent="0.3">
      <c r="B99" s="155" t="s">
        <v>43</v>
      </c>
      <c r="C99" s="155"/>
      <c r="D99" s="159" t="s">
        <v>89</v>
      </c>
      <c r="E99" s="159"/>
      <c r="F99" s="159"/>
      <c r="G99" s="159"/>
      <c r="J99" s="22"/>
      <c r="K99" s="22"/>
      <c r="L99" s="22"/>
      <c r="M99" s="22"/>
    </row>
    <row r="100" spans="2:13" x14ac:dyDescent="0.3">
      <c r="B100" s="152"/>
      <c r="C100" s="152"/>
      <c r="D100" s="152"/>
      <c r="E100" s="152"/>
      <c r="F100" s="152"/>
      <c r="G100" s="152"/>
      <c r="I100" s="2"/>
    </row>
    <row r="101" spans="2:13" s="29" customFormat="1" ht="41.4" x14ac:dyDescent="0.3">
      <c r="B101" s="21" t="s">
        <v>0</v>
      </c>
      <c r="C101" s="21" t="s">
        <v>3</v>
      </c>
      <c r="D101" s="21" t="s">
        <v>5</v>
      </c>
      <c r="E101" s="21" t="s">
        <v>6</v>
      </c>
      <c r="F101" s="21" t="s">
        <v>7</v>
      </c>
      <c r="G101" s="21" t="s">
        <v>13</v>
      </c>
      <c r="J101" s="22"/>
      <c r="K101" s="22"/>
      <c r="L101" s="22"/>
      <c r="M101" s="22"/>
    </row>
    <row r="102" spans="2:13" ht="20.399999999999999" x14ac:dyDescent="0.3">
      <c r="B102" s="9" t="str">
        <f>('ITCA I'!B104)</f>
        <v>DESARROLLO DE MEDIDAS Y/O CAMPAÑAS PARA ERRADICAR EL ACOSO SEXUAL EN ESPACIOS PÚBLICOS.</v>
      </c>
      <c r="C102" s="9" t="str">
        <f>('ITCA I'!C104)</f>
        <v>CEM/ CODISEC / GDS/ MP/ PNP</v>
      </c>
      <c r="D102" s="9" t="str">
        <f>('ITCA I'!E104)</f>
        <v>Nº DE CAMPAÑAS</v>
      </c>
      <c r="E102" s="10" t="e">
        <f>('ITCA I'!F104+'ITCA II'!F104+#REF!+'ITCA IV'!F104)</f>
        <v>#REF!</v>
      </c>
      <c r="F102" s="10" t="e">
        <f>('ITCA I'!G104+'ITCA II'!G104+#REF!+'ITCA IV'!G104)</f>
        <v>#REF!</v>
      </c>
      <c r="G102" s="6" t="e">
        <f>F102/E102*100</f>
        <v>#REF!</v>
      </c>
      <c r="I102" s="17" t="e">
        <f t="shared" ref="I102" si="16">IF(G102&gt;=75,"CONSIDERAR","NO")</f>
        <v>#REF!</v>
      </c>
    </row>
    <row r="103" spans="2:13" x14ac:dyDescent="0.3">
      <c r="B103" s="152"/>
      <c r="C103" s="152"/>
      <c r="D103" s="152"/>
      <c r="E103" s="152"/>
      <c r="F103" s="152"/>
      <c r="G103" s="152"/>
      <c r="I103" s="2"/>
    </row>
    <row r="104" spans="2:13" ht="41.25" customHeight="1" x14ac:dyDescent="0.3">
      <c r="B104" s="155" t="s">
        <v>42</v>
      </c>
      <c r="C104" s="155"/>
      <c r="D104" s="159" t="s">
        <v>90</v>
      </c>
      <c r="E104" s="159"/>
      <c r="F104" s="159"/>
      <c r="G104" s="159"/>
      <c r="H104" s="29"/>
      <c r="I104" s="29"/>
    </row>
    <row r="105" spans="2:13" x14ac:dyDescent="0.3">
      <c r="B105" s="152"/>
      <c r="C105" s="152"/>
      <c r="D105" s="152"/>
      <c r="E105" s="152"/>
      <c r="F105" s="152"/>
      <c r="G105" s="152"/>
      <c r="I105" s="2"/>
    </row>
    <row r="106" spans="2:13" s="24" customFormat="1" ht="41.4" x14ac:dyDescent="0.3">
      <c r="B106" s="21" t="s">
        <v>0</v>
      </c>
      <c r="C106" s="21" t="s">
        <v>3</v>
      </c>
      <c r="D106" s="21" t="s">
        <v>5</v>
      </c>
      <c r="E106" s="21" t="s">
        <v>6</v>
      </c>
      <c r="F106" s="21" t="s">
        <v>7</v>
      </c>
      <c r="G106" s="21" t="s">
        <v>13</v>
      </c>
      <c r="H106" s="29"/>
      <c r="I106" s="29"/>
      <c r="J106" s="16"/>
      <c r="K106" s="16"/>
      <c r="L106" s="16"/>
      <c r="M106" s="16"/>
    </row>
    <row r="107" spans="2:13" ht="20.399999999999999" x14ac:dyDescent="0.3">
      <c r="B107" s="9" t="str">
        <f>('ITCA I'!B109)</f>
        <v>SENSIBILIZACIÓN Y/O PROMOCIÓN Y PREVENCIÓN DE LA SALUD MENTAL.</v>
      </c>
      <c r="C107" s="9" t="str">
        <f>('ITCA I'!C109)</f>
        <v>CEM/ DIRISLSUR /GDESALUD</v>
      </c>
      <c r="D107" s="9" t="str">
        <f>('ITCA I'!E109)</f>
        <v>Nº DE CAMPAÑAS</v>
      </c>
      <c r="E107" s="10" t="e">
        <f>('ITCA I'!F109+'ITCA II'!F109+#REF!+'ITCA IV'!F109)</f>
        <v>#REF!</v>
      </c>
      <c r="F107" s="10" t="e">
        <f>('ITCA I'!G109+'ITCA II'!G109+#REF!+'ITCA IV'!G109)</f>
        <v>#REF!</v>
      </c>
      <c r="G107" s="6" t="e">
        <f>F107/E107*100</f>
        <v>#REF!</v>
      </c>
      <c r="I107" s="17" t="e">
        <f>IF(G107&gt;=75,"CONSIDERAR","NO")</f>
        <v>#REF!</v>
      </c>
    </row>
    <row r="108" spans="2:13" ht="30.6" x14ac:dyDescent="0.3">
      <c r="B108" s="9" t="str">
        <f>('ITCA I'!B110)</f>
        <v>IMPLEMENTAR PROGRAMAS DE APOYO PSICOLÓGICO A VÍCTIMAS DURANTE EL PROCESO DE DENUNCIA E INVESTIGACIÓN.</v>
      </c>
      <c r="C108" s="9" t="str">
        <f>('ITCA I'!C110)</f>
        <v>CEM/ DIRISLSUR /GDESALUD</v>
      </c>
      <c r="D108" s="9" t="str">
        <f>('ITCA I'!E110)</f>
        <v>Nº DE CAMPAÑAS</v>
      </c>
      <c r="E108" s="10" t="e">
        <f>('ITCA I'!F110+'ITCA II'!F110+#REF!+'ITCA IV'!F110)</f>
        <v>#REF!</v>
      </c>
      <c r="F108" s="10" t="e">
        <f>('ITCA I'!G110+'ITCA II'!G110+#REF!+'ITCA IV'!G110)</f>
        <v>#REF!</v>
      </c>
      <c r="G108" s="6" t="e">
        <f>F108/E108*100</f>
        <v>#REF!</v>
      </c>
      <c r="I108" s="17" t="e">
        <f>IF(G108&gt;=75,"CONSIDERAR","NO")</f>
        <v>#REF!</v>
      </c>
    </row>
    <row r="109" spans="2:13" x14ac:dyDescent="0.3">
      <c r="B109" s="3"/>
      <c r="C109" s="3"/>
      <c r="D109" s="3"/>
      <c r="E109" s="3"/>
      <c r="F109" s="3"/>
      <c r="G109" s="3"/>
      <c r="I109" s="2"/>
    </row>
    <row r="110" spans="2:13" s="26" customFormat="1" ht="28.5" customHeight="1" x14ac:dyDescent="0.3">
      <c r="B110" s="155" t="s">
        <v>69</v>
      </c>
      <c r="C110" s="155"/>
      <c r="D110" s="156" t="s">
        <v>285</v>
      </c>
      <c r="E110" s="157"/>
      <c r="F110" s="157"/>
      <c r="G110" s="158"/>
      <c r="H110" s="29"/>
      <c r="I110" s="29"/>
      <c r="J110" s="23"/>
      <c r="K110" s="23"/>
      <c r="L110" s="23"/>
      <c r="M110" s="23"/>
    </row>
    <row r="111" spans="2:13" x14ac:dyDescent="0.3">
      <c r="B111" s="152"/>
      <c r="C111" s="152"/>
      <c r="D111" s="152"/>
      <c r="E111" s="152"/>
      <c r="F111" s="152"/>
      <c r="G111" s="152"/>
      <c r="I111" s="2"/>
    </row>
    <row r="112" spans="2:13" s="26" customFormat="1" ht="41.4" x14ac:dyDescent="0.3">
      <c r="B112" s="21" t="s">
        <v>0</v>
      </c>
      <c r="C112" s="21" t="s">
        <v>3</v>
      </c>
      <c r="D112" s="21" t="s">
        <v>5</v>
      </c>
      <c r="E112" s="21" t="s">
        <v>6</v>
      </c>
      <c r="F112" s="21" t="s">
        <v>7</v>
      </c>
      <c r="G112" s="21" t="s">
        <v>13</v>
      </c>
      <c r="H112" s="29"/>
      <c r="I112" s="29"/>
      <c r="J112" s="23"/>
      <c r="K112" s="23"/>
      <c r="L112" s="23"/>
      <c r="M112" s="23"/>
    </row>
    <row r="113" spans="2:13" ht="20.399999999999999" x14ac:dyDescent="0.3">
      <c r="B113" s="9" t="str">
        <f>('ITCA I'!B115)</f>
        <v>INVESTIGACIÓN POLICIAL POR LA PRESUNTA COMISIÓN DE UN DELITO (HOMICIDIOS).</v>
      </c>
      <c r="C113" s="9" t="str">
        <f>('ITCA I'!C115)</f>
        <v>PNP /MP</v>
      </c>
      <c r="D113" s="9" t="str">
        <f>('ITCA I'!E115)</f>
        <v>REPORTE</v>
      </c>
      <c r="E113" s="10" t="e">
        <f>('ITCA I'!F115+'ITCA II'!F115+#REF!+'ITCA IV'!F115)</f>
        <v>#REF!</v>
      </c>
      <c r="F113" s="10" t="e">
        <f>('ITCA I'!G115+'ITCA II'!G115+#REF!+'ITCA IV'!G115)</f>
        <v>#REF!</v>
      </c>
      <c r="G113" s="6" t="e">
        <f t="shared" ref="G113" si="17">F113/E113*100</f>
        <v>#REF!</v>
      </c>
      <c r="I113" s="17" t="e">
        <f t="shared" ref="I113" si="18">IF(G113&gt;=75,"CONSIDERAR","NO")</f>
        <v>#REF!</v>
      </c>
    </row>
    <row r="114" spans="2:13" x14ac:dyDescent="0.3">
      <c r="B114" s="3"/>
      <c r="C114" s="3"/>
      <c r="D114" s="3"/>
      <c r="E114" s="10"/>
      <c r="F114" s="3"/>
      <c r="G114" s="3"/>
      <c r="I114" s="2"/>
    </row>
    <row r="115" spans="2:13" s="26" customFormat="1" ht="13.8" x14ac:dyDescent="0.3">
      <c r="B115" s="155" t="s">
        <v>70</v>
      </c>
      <c r="C115" s="155"/>
      <c r="D115" s="159" t="s">
        <v>91</v>
      </c>
      <c r="E115" s="159"/>
      <c r="F115" s="159"/>
      <c r="G115" s="159"/>
      <c r="H115" s="29"/>
      <c r="I115" s="29"/>
      <c r="J115" s="23"/>
      <c r="K115" s="23"/>
      <c r="L115" s="23"/>
      <c r="M115" s="23"/>
    </row>
    <row r="116" spans="2:13" x14ac:dyDescent="0.3">
      <c r="B116" s="152"/>
      <c r="C116" s="152"/>
      <c r="D116" s="152"/>
      <c r="E116" s="152"/>
      <c r="F116" s="152"/>
      <c r="G116" s="152"/>
      <c r="I116" s="2"/>
    </row>
    <row r="117" spans="2:13" s="26" customFormat="1" ht="41.4" x14ac:dyDescent="0.3">
      <c r="B117" s="21" t="s">
        <v>0</v>
      </c>
      <c r="C117" s="21" t="s">
        <v>3</v>
      </c>
      <c r="D117" s="21" t="s">
        <v>5</v>
      </c>
      <c r="E117" s="21" t="s">
        <v>6</v>
      </c>
      <c r="F117" s="21" t="s">
        <v>7</v>
      </c>
      <c r="G117" s="21" t="s">
        <v>13</v>
      </c>
      <c r="H117" s="29"/>
      <c r="I117" s="29"/>
      <c r="J117" s="23"/>
      <c r="K117" s="23"/>
      <c r="L117" s="23"/>
      <c r="M117" s="23"/>
    </row>
    <row r="118" spans="2:13" ht="20.399999999999999" x14ac:dyDescent="0.3">
      <c r="B118" s="9" t="str">
        <f>('ITCA I'!B120)</f>
        <v>CAMPAÑAS DE SENSIBILIZACIÓN PREVENTIVA SOBRE EL USO DE ARMAS</v>
      </c>
      <c r="C118" s="9" t="str">
        <f>('ITCA I'!C120)</f>
        <v>SUCAMEC /PNP</v>
      </c>
      <c r="D118" s="9" t="str">
        <f>('ITCA I'!E120)</f>
        <v>Nº DE CAMPAÑAS</v>
      </c>
      <c r="E118" s="10" t="e">
        <f>('ITCA I'!F120+'ITCA II'!F120+#REF!+'ITCA IV'!F120)</f>
        <v>#REF!</v>
      </c>
      <c r="F118" s="10" t="e">
        <f>('ITCA I'!G120+'ITCA II'!G120+#REF!+'ITCA IV'!G120)</f>
        <v>#REF!</v>
      </c>
      <c r="G118" s="6" t="e">
        <f>F118/E118*100</f>
        <v>#REF!</v>
      </c>
      <c r="I118" s="17" t="e">
        <f t="shared" ref="I118" si="19">IF(G118&gt;=75,"CONSIDERAR","NO")</f>
        <v>#REF!</v>
      </c>
    </row>
    <row r="119" spans="2:13" x14ac:dyDescent="0.3">
      <c r="B119" s="152"/>
      <c r="C119" s="152"/>
      <c r="D119" s="152"/>
      <c r="E119" s="152"/>
      <c r="F119" s="152"/>
      <c r="G119" s="152"/>
      <c r="I119" s="2"/>
    </row>
    <row r="120" spans="2:13" s="29" customFormat="1" ht="38.25" customHeight="1" x14ac:dyDescent="0.3">
      <c r="B120" s="155" t="s">
        <v>12</v>
      </c>
      <c r="C120" s="155"/>
      <c r="D120" s="156" t="s">
        <v>71</v>
      </c>
      <c r="E120" s="157"/>
      <c r="F120" s="157"/>
      <c r="G120" s="158"/>
      <c r="J120" s="22"/>
      <c r="K120" s="22"/>
      <c r="L120" s="22"/>
      <c r="M120" s="22"/>
    </row>
    <row r="121" spans="2:13" x14ac:dyDescent="0.3">
      <c r="B121" s="154"/>
      <c r="C121" s="154"/>
      <c r="D121" s="154"/>
      <c r="E121" s="154"/>
      <c r="F121" s="154"/>
      <c r="G121" s="154"/>
      <c r="H121" s="154"/>
      <c r="I121" s="2"/>
    </row>
    <row r="122" spans="2:13" s="29" customFormat="1" ht="13.8" x14ac:dyDescent="0.3">
      <c r="B122" s="155" t="s">
        <v>44</v>
      </c>
      <c r="C122" s="155"/>
      <c r="D122" s="156" t="s">
        <v>92</v>
      </c>
      <c r="E122" s="157"/>
      <c r="F122" s="157"/>
      <c r="G122" s="158"/>
      <c r="J122" s="22"/>
      <c r="K122" s="22"/>
      <c r="L122" s="22"/>
      <c r="M122" s="22"/>
    </row>
    <row r="123" spans="2:13" x14ac:dyDescent="0.3">
      <c r="B123" s="152"/>
      <c r="C123" s="152"/>
      <c r="D123" s="152"/>
      <c r="E123" s="152"/>
      <c r="F123" s="152"/>
      <c r="G123" s="152"/>
      <c r="I123" s="2"/>
    </row>
    <row r="124" spans="2:13" s="31" customFormat="1" ht="43.2" x14ac:dyDescent="0.3">
      <c r="B124" s="5" t="s">
        <v>0</v>
      </c>
      <c r="C124" s="5" t="s">
        <v>3</v>
      </c>
      <c r="D124" s="5" t="s">
        <v>5</v>
      </c>
      <c r="E124" s="5" t="s">
        <v>6</v>
      </c>
      <c r="F124" s="5" t="s">
        <v>7</v>
      </c>
      <c r="G124" s="5" t="s">
        <v>13</v>
      </c>
      <c r="J124" s="20"/>
      <c r="K124" s="20"/>
      <c r="L124" s="20"/>
      <c r="M124" s="20"/>
    </row>
    <row r="125" spans="2:13" ht="20.399999999999999" x14ac:dyDescent="0.3">
      <c r="B125" s="9" t="str">
        <f>('ITCA I'!B127)</f>
        <v xml:space="preserve">CONSOLIDAR LOS OPERATIVOS POLICIALES DE LAS COMISARÍAS PARA REDUCIR LOS DELITOS Y FALTAS. </v>
      </c>
      <c r="C125" s="9" t="str">
        <f>('ITCA I'!C127)</f>
        <v>PNP / OPE ESPECIALES</v>
      </c>
      <c r="D125" s="9" t="str">
        <f>('ITCA I'!E127)</f>
        <v>NRO. DE OPERATIVOS</v>
      </c>
      <c r="E125" s="10" t="e">
        <f>('ITCA I'!F127++'ITCA II'!F127+#REF!+'ITCA IV'!F127)</f>
        <v>#REF!</v>
      </c>
      <c r="F125" s="10" t="e">
        <f>('ITCA I'!G127++'ITCA II'!G127+#REF!+'ITCA IV'!G127)</f>
        <v>#REF!</v>
      </c>
      <c r="G125" s="6" t="e">
        <f>F125/E125*100</f>
        <v>#REF!</v>
      </c>
      <c r="I125" s="17" t="e">
        <f t="shared" ref="I125:I126" si="20">IF(G125&gt;=75,"CONSIDERAR","NO")</f>
        <v>#REF!</v>
      </c>
    </row>
    <row r="126" spans="2:13" ht="20.399999999999999" x14ac:dyDescent="0.3">
      <c r="B126" s="9" t="str">
        <f>('ITCA I'!B128)</f>
        <v>INTELIGENCIA TÁCTICA POLICIAL DE UNIDADES ESPECIALIZADAS DE LA PNP.</v>
      </c>
      <c r="C126" s="9" t="str">
        <f>('ITCA I'!C128)</f>
        <v>PNP / OPE ESPECIALES</v>
      </c>
      <c r="D126" s="9" t="str">
        <f>('ITCA I'!E128)</f>
        <v>N° ACCIONES DE INTELIGENCIA</v>
      </c>
      <c r="E126" s="10" t="e">
        <f>('ITCA I'!F128++'ITCA II'!F128+#REF!+'ITCA IV'!F128)</f>
        <v>#REF!</v>
      </c>
      <c r="F126" s="10" t="e">
        <f>('ITCA I'!G128++'ITCA II'!G128+#REF!+'ITCA IV'!G128)</f>
        <v>#REF!</v>
      </c>
      <c r="G126" s="6" t="e">
        <f>F126/E126*100</f>
        <v>#REF!</v>
      </c>
      <c r="I126" s="17" t="e">
        <f t="shared" si="20"/>
        <v>#REF!</v>
      </c>
    </row>
    <row r="127" spans="2:13" x14ac:dyDescent="0.3">
      <c r="B127" s="152"/>
      <c r="C127" s="152"/>
      <c r="D127" s="152"/>
      <c r="E127" s="152"/>
      <c r="F127" s="152"/>
      <c r="G127" s="152"/>
      <c r="I127" s="2"/>
    </row>
    <row r="128" spans="2:13" s="26" customFormat="1" ht="12.75" customHeight="1" x14ac:dyDescent="0.3">
      <c r="B128" s="155" t="s">
        <v>75</v>
      </c>
      <c r="C128" s="155"/>
      <c r="D128" s="156" t="s">
        <v>286</v>
      </c>
      <c r="E128" s="157"/>
      <c r="F128" s="157"/>
      <c r="G128" s="158"/>
      <c r="H128" s="29"/>
      <c r="I128" s="29"/>
      <c r="J128" s="23"/>
      <c r="K128" s="23"/>
      <c r="L128" s="23"/>
      <c r="M128" s="23"/>
    </row>
    <row r="129" spans="2:13" x14ac:dyDescent="0.3">
      <c r="B129" s="152"/>
      <c r="C129" s="152"/>
      <c r="D129" s="152"/>
      <c r="E129" s="152"/>
      <c r="F129" s="152"/>
      <c r="G129" s="152"/>
      <c r="I129" s="2"/>
    </row>
    <row r="130" spans="2:13" s="26" customFormat="1" ht="41.4" x14ac:dyDescent="0.3">
      <c r="B130" s="21" t="s">
        <v>0</v>
      </c>
      <c r="C130" s="21" t="s">
        <v>3</v>
      </c>
      <c r="D130" s="21" t="s">
        <v>5</v>
      </c>
      <c r="E130" s="21" t="s">
        <v>6</v>
      </c>
      <c r="F130" s="21" t="s">
        <v>7</v>
      </c>
      <c r="G130" s="21" t="s">
        <v>13</v>
      </c>
      <c r="J130" s="23"/>
      <c r="K130" s="23"/>
      <c r="L130" s="23"/>
      <c r="M130" s="23"/>
    </row>
    <row r="131" spans="2:13" ht="61.2" x14ac:dyDescent="0.3">
      <c r="B131" s="9" t="str">
        <f>('ITCA I'!B133)</f>
        <v>IMPLEMENTAR ACCIONES DE SENSIBILIZACIÓN EN REDES SOCIALES, MEDIOS DE COMUNICACIÓN Y OTROS CANALES DE DIFUSIÓN CON MENSAJES DIRIGIDOS A NIÑOS/AS Y ADOLESCENTES PARA PREVENIR EL ABUSO SEXUAL A TRAVÉS DE INTERNET U OTROS MEDIOS TECNOLÓGICOS.</v>
      </c>
      <c r="C131" s="9" t="str">
        <f>('ITCA I'!C133)</f>
        <v>PNP/CODISEC/ CEM</v>
      </c>
      <c r="D131" s="9" t="str">
        <f>('ITCA I'!E133)</f>
        <v>Nº DE CAMPAÑAS</v>
      </c>
      <c r="E131" s="10" t="e">
        <f>('ITCA I'!F133+'ITCA II'!F133+#REF!+'ITCA IV'!F133)</f>
        <v>#REF!</v>
      </c>
      <c r="F131" s="10" t="e">
        <f>('ITCA I'!G133+'ITCA II'!G133+#REF!+'ITCA IV'!G133)</f>
        <v>#REF!</v>
      </c>
      <c r="G131" s="6" t="e">
        <f>F131/E131*100</f>
        <v>#REF!</v>
      </c>
      <c r="I131" s="17" t="e">
        <f t="shared" ref="I131:I132" si="21">IF(G131&gt;=75,"CONSIDERAR","NO")</f>
        <v>#REF!</v>
      </c>
    </row>
    <row r="132" spans="2:13" ht="51" x14ac:dyDescent="0.3">
      <c r="B132" s="9" t="str">
        <f>('ITCA I'!B134)</f>
        <v>DIFUNDIR INFORMACIÓN RELACIONADA A LOS DELITOS MÁS COMUNES REALIZADOS POR INTERNET (SEXTING, GROOMING, SEXTORSIÓN, PHISHING, ESTAFA EN LÍNEA Y OTROS) Y ORIENTACIÓN DE LOS CANALES DE DENUNCIAS.</v>
      </c>
      <c r="C132" s="9" t="str">
        <f>('ITCA I'!C134)</f>
        <v>PNP/CODISEC</v>
      </c>
      <c r="D132" s="9" t="str">
        <f>('ITCA I'!E134)</f>
        <v>Nº DE CAMPAÑAS</v>
      </c>
      <c r="E132" s="10" t="e">
        <f>('ITCA I'!F134+'ITCA II'!F134+#REF!+'ITCA IV'!F134)</f>
        <v>#REF!</v>
      </c>
      <c r="F132" s="10" t="e">
        <f>('ITCA I'!G134+'ITCA II'!G134+#REF!+'ITCA IV'!G134)</f>
        <v>#REF!</v>
      </c>
      <c r="G132" s="6" t="e">
        <f>F132/E132*100</f>
        <v>#REF!</v>
      </c>
      <c r="I132" s="17" t="e">
        <f t="shared" si="21"/>
        <v>#REF!</v>
      </c>
    </row>
    <row r="133" spans="2:13" x14ac:dyDescent="0.3">
      <c r="B133" s="153"/>
      <c r="C133" s="153"/>
      <c r="D133" s="153"/>
      <c r="E133" s="153"/>
      <c r="F133" s="153"/>
      <c r="G133" s="153"/>
      <c r="I133" s="2"/>
    </row>
    <row r="134" spans="2:13" ht="18" x14ac:dyDescent="0.3">
      <c r="B134" s="18" t="s">
        <v>62</v>
      </c>
    </row>
  </sheetData>
  <mergeCells count="80">
    <mergeCell ref="B20:G20"/>
    <mergeCell ref="B2:G2"/>
    <mergeCell ref="B3:G3"/>
    <mergeCell ref="B4:C4"/>
    <mergeCell ref="D4:G4"/>
    <mergeCell ref="B5:G5"/>
    <mergeCell ref="B6:C6"/>
    <mergeCell ref="D6:G6"/>
    <mergeCell ref="K6:M6"/>
    <mergeCell ref="B7:G7"/>
    <mergeCell ref="B18:G18"/>
    <mergeCell ref="B19:C19"/>
    <mergeCell ref="D19:G19"/>
    <mergeCell ref="B27:G27"/>
    <mergeCell ref="B28:C28"/>
    <mergeCell ref="D28:G28"/>
    <mergeCell ref="B29:G29"/>
    <mergeCell ref="B33:C33"/>
    <mergeCell ref="D33:G33"/>
    <mergeCell ref="B58:G58"/>
    <mergeCell ref="B34:H34"/>
    <mergeCell ref="B35:C35"/>
    <mergeCell ref="D35:G35"/>
    <mergeCell ref="B36:G36"/>
    <mergeCell ref="B48:G48"/>
    <mergeCell ref="B49:C49"/>
    <mergeCell ref="D49:G49"/>
    <mergeCell ref="B50:G50"/>
    <mergeCell ref="B53:G53"/>
    <mergeCell ref="B54:C54"/>
    <mergeCell ref="D54:G54"/>
    <mergeCell ref="B55:G55"/>
    <mergeCell ref="B75:C75"/>
    <mergeCell ref="D75:G75"/>
    <mergeCell ref="B59:C59"/>
    <mergeCell ref="D59:G59"/>
    <mergeCell ref="B60:G60"/>
    <mergeCell ref="B63:G63"/>
    <mergeCell ref="B64:C64"/>
    <mergeCell ref="D64:G64"/>
    <mergeCell ref="B65:H65"/>
    <mergeCell ref="B66:C66"/>
    <mergeCell ref="D66:G66"/>
    <mergeCell ref="B67:G67"/>
    <mergeCell ref="B74:G74"/>
    <mergeCell ref="B76:G76"/>
    <mergeCell ref="B89:C89"/>
    <mergeCell ref="D89:G89"/>
    <mergeCell ref="B90:H90"/>
    <mergeCell ref="B91:C91"/>
    <mergeCell ref="D91:G91"/>
    <mergeCell ref="B84:C84"/>
    <mergeCell ref="D84:G84"/>
    <mergeCell ref="B111:G111"/>
    <mergeCell ref="B92:G92"/>
    <mergeCell ref="B98:G98"/>
    <mergeCell ref="B99:C99"/>
    <mergeCell ref="D99:G99"/>
    <mergeCell ref="B100:G100"/>
    <mergeCell ref="B103:G103"/>
    <mergeCell ref="B104:C104"/>
    <mergeCell ref="D104:G104"/>
    <mergeCell ref="B105:G105"/>
    <mergeCell ref="B110:C110"/>
    <mergeCell ref="D110:G110"/>
    <mergeCell ref="B115:C115"/>
    <mergeCell ref="D115:G115"/>
    <mergeCell ref="B116:G116"/>
    <mergeCell ref="B119:G119"/>
    <mergeCell ref="B120:C120"/>
    <mergeCell ref="D120:G120"/>
    <mergeCell ref="B129:G129"/>
    <mergeCell ref="B133:G133"/>
    <mergeCell ref="B121:H121"/>
    <mergeCell ref="B122:C122"/>
    <mergeCell ref="D122:G122"/>
    <mergeCell ref="B123:G123"/>
    <mergeCell ref="B127:G127"/>
    <mergeCell ref="B128:C128"/>
    <mergeCell ref="D128:G128"/>
  </mergeCells>
  <conditionalFormatting sqref="G9:G17 G125:G126 G131:G132 G113">
    <cfRule type="cellIs" dxfId="35" priority="34" operator="lessThan">
      <formula>75</formula>
    </cfRule>
    <cfRule type="cellIs" dxfId="34" priority="35" operator="between">
      <formula>75</formula>
      <formula>94</formula>
    </cfRule>
    <cfRule type="cellIs" dxfId="33" priority="36" operator="greaterThanOrEqual">
      <formula>95</formula>
    </cfRule>
  </conditionalFormatting>
  <conditionalFormatting sqref="G22:G26">
    <cfRule type="cellIs" dxfId="32" priority="4" operator="lessThan">
      <formula>75</formula>
    </cfRule>
    <cfRule type="cellIs" dxfId="31" priority="5" operator="between">
      <formula>75</formula>
      <formula>94</formula>
    </cfRule>
    <cfRule type="cellIs" dxfId="30" priority="6" operator="greaterThanOrEqual">
      <formula>95</formula>
    </cfRule>
  </conditionalFormatting>
  <conditionalFormatting sqref="G31">
    <cfRule type="cellIs" dxfId="29" priority="31" operator="lessThan">
      <formula>75</formula>
    </cfRule>
    <cfRule type="cellIs" dxfId="28" priority="32" operator="between">
      <formula>75</formula>
      <formula>94</formula>
    </cfRule>
    <cfRule type="cellIs" dxfId="27" priority="33" operator="greaterThanOrEqual">
      <formula>95</formula>
    </cfRule>
  </conditionalFormatting>
  <conditionalFormatting sqref="G38:G47">
    <cfRule type="cellIs" dxfId="26" priority="28" operator="lessThan">
      <formula>75</formula>
    </cfRule>
    <cfRule type="cellIs" dxfId="25" priority="29" operator="between">
      <formula>75</formula>
      <formula>94</formula>
    </cfRule>
    <cfRule type="cellIs" dxfId="24" priority="30" operator="greaterThanOrEqual">
      <formula>95</formula>
    </cfRule>
  </conditionalFormatting>
  <conditionalFormatting sqref="G52 G57 G62">
    <cfRule type="cellIs" dxfId="23" priority="25" operator="lessThan">
      <formula>75</formula>
    </cfRule>
    <cfRule type="cellIs" dxfId="22" priority="26" operator="between">
      <formula>75</formula>
      <formula>94</formula>
    </cfRule>
    <cfRule type="cellIs" dxfId="21" priority="27" operator="greaterThanOrEqual">
      <formula>95</formula>
    </cfRule>
  </conditionalFormatting>
  <conditionalFormatting sqref="G69:G73 G78:G82">
    <cfRule type="cellIs" dxfId="20" priority="22" operator="lessThan">
      <formula>75</formula>
    </cfRule>
    <cfRule type="cellIs" dxfId="19" priority="23" operator="between">
      <formula>75</formula>
      <formula>94</formula>
    </cfRule>
    <cfRule type="cellIs" dxfId="18" priority="24" operator="greaterThanOrEqual">
      <formula>95</formula>
    </cfRule>
  </conditionalFormatting>
  <conditionalFormatting sqref="G87">
    <cfRule type="cellIs" dxfId="17" priority="1" operator="lessThan">
      <formula>75</formula>
    </cfRule>
    <cfRule type="cellIs" dxfId="16" priority="2" operator="between">
      <formula>75</formula>
      <formula>94</formula>
    </cfRule>
    <cfRule type="cellIs" dxfId="15" priority="3" operator="greaterThanOrEqual">
      <formula>95</formula>
    </cfRule>
  </conditionalFormatting>
  <conditionalFormatting sqref="G94:G97">
    <cfRule type="cellIs" dxfId="14" priority="19" operator="lessThan">
      <formula>75</formula>
    </cfRule>
    <cfRule type="cellIs" dxfId="13" priority="20" operator="between">
      <formula>75</formula>
      <formula>94</formula>
    </cfRule>
    <cfRule type="cellIs" dxfId="12" priority="21" operator="greaterThanOrEqual">
      <formula>95</formula>
    </cfRule>
  </conditionalFormatting>
  <conditionalFormatting sqref="G102">
    <cfRule type="cellIs" dxfId="11" priority="16" operator="lessThan">
      <formula>75</formula>
    </cfRule>
    <cfRule type="cellIs" dxfId="10" priority="17" operator="between">
      <formula>75</formula>
      <formula>94</formula>
    </cfRule>
    <cfRule type="cellIs" dxfId="9" priority="18" operator="greaterThanOrEqual">
      <formula>95</formula>
    </cfRule>
  </conditionalFormatting>
  <conditionalFormatting sqref="G107:G108">
    <cfRule type="cellIs" dxfId="8" priority="13" operator="lessThan">
      <formula>75</formula>
    </cfRule>
    <cfRule type="cellIs" dxfId="7" priority="14" operator="between">
      <formula>75</formula>
      <formula>94</formula>
    </cfRule>
    <cfRule type="cellIs" dxfId="6" priority="15" operator="greaterThanOrEqual">
      <formula>95</formula>
    </cfRule>
  </conditionalFormatting>
  <conditionalFormatting sqref="G118">
    <cfRule type="cellIs" dxfId="5" priority="7" operator="lessThan">
      <formula>75</formula>
    </cfRule>
    <cfRule type="cellIs" dxfId="4" priority="8" operator="between">
      <formula>75</formula>
      <formula>94</formula>
    </cfRule>
    <cfRule type="cellIs" dxfId="3" priority="9" operator="greater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L59"/>
  <sheetViews>
    <sheetView topLeftCell="A13" zoomScale="120" zoomScaleNormal="120" workbookViewId="0">
      <selection activeCell="C38" sqref="C38:C42"/>
    </sheetView>
  </sheetViews>
  <sheetFormatPr baseColWidth="10" defaultRowHeight="14.4" x14ac:dyDescent="0.3"/>
  <cols>
    <col min="2" max="3" width="30.6640625" customWidth="1"/>
    <col min="4" max="4" width="35.6640625" customWidth="1"/>
    <col min="5" max="5" width="25.6640625" customWidth="1"/>
    <col min="6" max="6" width="15.6640625" customWidth="1"/>
    <col min="7" max="8" width="15.6640625" style="2" customWidth="1"/>
    <col min="9" max="12" width="15.6640625" customWidth="1"/>
  </cols>
  <sheetData>
    <row r="1" spans="2:12" x14ac:dyDescent="0.3">
      <c r="D1" s="3"/>
      <c r="E1" s="3"/>
      <c r="F1" s="3"/>
      <c r="I1" s="3"/>
    </row>
    <row r="2" spans="2:12" ht="28.5" customHeight="1" x14ac:dyDescent="0.3">
      <c r="B2" s="181" t="s">
        <v>272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</row>
    <row r="3" spans="2:12" x14ac:dyDescent="0.3">
      <c r="D3" s="152"/>
      <c r="E3" s="152"/>
      <c r="F3" s="152"/>
      <c r="G3" s="152"/>
      <c r="H3" s="152"/>
      <c r="I3" s="152"/>
    </row>
    <row r="4" spans="2:12" s="1" customFormat="1" ht="43.2" x14ac:dyDescent="0.3">
      <c r="B4" s="5" t="s">
        <v>1</v>
      </c>
      <c r="C4" s="5" t="s">
        <v>14</v>
      </c>
      <c r="D4" s="5" t="s">
        <v>0</v>
      </c>
      <c r="E4" s="5" t="s">
        <v>3</v>
      </c>
      <c r="F4" s="5" t="s">
        <v>5</v>
      </c>
      <c r="G4" s="5" t="s">
        <v>6</v>
      </c>
      <c r="H4" s="5" t="s">
        <v>7</v>
      </c>
      <c r="I4" s="5" t="s">
        <v>15</v>
      </c>
      <c r="J4" s="5" t="s">
        <v>16</v>
      </c>
      <c r="K4" s="5" t="s">
        <v>17</v>
      </c>
      <c r="L4" s="5" t="s">
        <v>18</v>
      </c>
    </row>
    <row r="5" spans="2:12" x14ac:dyDescent="0.3">
      <c r="B5" s="182" t="s">
        <v>19</v>
      </c>
      <c r="C5" s="183" t="s">
        <v>20</v>
      </c>
      <c r="D5" s="4" t="s">
        <v>25</v>
      </c>
      <c r="E5" s="4" t="s">
        <v>34</v>
      </c>
      <c r="F5" s="4" t="s">
        <v>35</v>
      </c>
      <c r="G5" s="4">
        <f>(IAS!E9)</f>
        <v>0</v>
      </c>
      <c r="H5" s="4" t="e">
        <f>(IAS!F9)</f>
        <v>#REF!</v>
      </c>
      <c r="I5" s="6" t="e">
        <f>H5/G5*100</f>
        <v>#REF!</v>
      </c>
      <c r="J5" s="184" t="e">
        <f>SUM(I5:I13)/9</f>
        <v>#REF!</v>
      </c>
      <c r="K5" s="184" t="e">
        <f>SUM(J5:J19)/3</f>
        <v>#REF!</v>
      </c>
      <c r="L5" s="185" t="e">
        <f>SUM(K5:K57)/5</f>
        <v>#REF!</v>
      </c>
    </row>
    <row r="6" spans="2:12" x14ac:dyDescent="0.3">
      <c r="B6" s="182"/>
      <c r="C6" s="183"/>
      <c r="D6" s="4" t="s">
        <v>26</v>
      </c>
      <c r="E6" s="4" t="s">
        <v>34</v>
      </c>
      <c r="F6" s="4" t="s">
        <v>35</v>
      </c>
      <c r="G6" s="4">
        <f>(IAS!E10)</f>
        <v>0</v>
      </c>
      <c r="H6" s="4" t="e">
        <f>(IAS!F10)</f>
        <v>#REF!</v>
      </c>
      <c r="I6" s="6" t="e">
        <f t="shared" ref="I6:I57" si="0">H6/G6*100</f>
        <v>#REF!</v>
      </c>
      <c r="J6" s="184"/>
      <c r="K6" s="184"/>
      <c r="L6" s="185"/>
    </row>
    <row r="7" spans="2:12" x14ac:dyDescent="0.3">
      <c r="B7" s="182"/>
      <c r="C7" s="183"/>
      <c r="D7" s="4" t="s">
        <v>27</v>
      </c>
      <c r="E7" s="4" t="s">
        <v>34</v>
      </c>
      <c r="F7" s="4" t="s">
        <v>35</v>
      </c>
      <c r="G7" s="4">
        <f>(IAS!E11)</f>
        <v>0</v>
      </c>
      <c r="H7" s="4" t="e">
        <f>(IAS!F11)</f>
        <v>#REF!</v>
      </c>
      <c r="I7" s="6" t="e">
        <f t="shared" si="0"/>
        <v>#REF!</v>
      </c>
      <c r="J7" s="184"/>
      <c r="K7" s="184"/>
      <c r="L7" s="185"/>
    </row>
    <row r="8" spans="2:12" x14ac:dyDescent="0.3">
      <c r="B8" s="182"/>
      <c r="C8" s="183"/>
      <c r="D8" s="4" t="s">
        <v>28</v>
      </c>
      <c r="E8" s="4" t="s">
        <v>34</v>
      </c>
      <c r="F8" s="4" t="s">
        <v>35</v>
      </c>
      <c r="G8" s="4">
        <f>(IAS!E12)</f>
        <v>0</v>
      </c>
      <c r="H8" s="4" t="e">
        <f>(IAS!F12)</f>
        <v>#REF!</v>
      </c>
      <c r="I8" s="6" t="e">
        <f t="shared" si="0"/>
        <v>#REF!</v>
      </c>
      <c r="J8" s="184"/>
      <c r="K8" s="184"/>
      <c r="L8" s="185"/>
    </row>
    <row r="9" spans="2:12" x14ac:dyDescent="0.3">
      <c r="B9" s="182"/>
      <c r="C9" s="183"/>
      <c r="D9" s="4" t="s">
        <v>97</v>
      </c>
      <c r="E9" s="4" t="s">
        <v>34</v>
      </c>
      <c r="F9" s="4" t="s">
        <v>35</v>
      </c>
      <c r="G9" s="4">
        <f>(IAS!E13)</f>
        <v>0</v>
      </c>
      <c r="H9" s="4" t="e">
        <f>(IAS!F13)</f>
        <v>#REF!</v>
      </c>
      <c r="I9" s="6" t="e">
        <f t="shared" si="0"/>
        <v>#REF!</v>
      </c>
      <c r="J9" s="184"/>
      <c r="K9" s="184"/>
      <c r="L9" s="185"/>
    </row>
    <row r="10" spans="2:12" x14ac:dyDescent="0.3">
      <c r="B10" s="182"/>
      <c r="C10" s="183"/>
      <c r="D10" s="4" t="s">
        <v>98</v>
      </c>
      <c r="E10" s="4" t="s">
        <v>34</v>
      </c>
      <c r="F10" s="4" t="s">
        <v>35</v>
      </c>
      <c r="G10" s="4">
        <f>(IAS!E14)</f>
        <v>0</v>
      </c>
      <c r="H10" s="4" t="e">
        <f>(IAS!F14)</f>
        <v>#REF!</v>
      </c>
      <c r="I10" s="6" t="e">
        <f t="shared" si="0"/>
        <v>#REF!</v>
      </c>
      <c r="J10" s="184"/>
      <c r="K10" s="184"/>
      <c r="L10" s="185"/>
    </row>
    <row r="11" spans="2:12" x14ac:dyDescent="0.3">
      <c r="B11" s="182"/>
      <c r="C11" s="183"/>
      <c r="D11" s="4" t="s">
        <v>99</v>
      </c>
      <c r="E11" s="4" t="s">
        <v>34</v>
      </c>
      <c r="F11" s="4" t="s">
        <v>35</v>
      </c>
      <c r="G11" s="4">
        <f>(IAS!E15)</f>
        <v>0</v>
      </c>
      <c r="H11" s="4" t="e">
        <f>(IAS!F15)</f>
        <v>#REF!</v>
      </c>
      <c r="I11" s="6" t="e">
        <f t="shared" si="0"/>
        <v>#REF!</v>
      </c>
      <c r="J11" s="184"/>
      <c r="K11" s="184"/>
      <c r="L11" s="185"/>
    </row>
    <row r="12" spans="2:12" x14ac:dyDescent="0.3">
      <c r="B12" s="182"/>
      <c r="C12" s="183"/>
      <c r="D12" s="4" t="s">
        <v>259</v>
      </c>
      <c r="E12" s="4" t="s">
        <v>34</v>
      </c>
      <c r="F12" s="4" t="s">
        <v>35</v>
      </c>
      <c r="G12" s="4">
        <f>(IAS!E16)</f>
        <v>0</v>
      </c>
      <c r="H12" s="4" t="e">
        <f>(IAS!F16)</f>
        <v>#REF!</v>
      </c>
      <c r="I12" s="6" t="e">
        <f t="shared" si="0"/>
        <v>#REF!</v>
      </c>
      <c r="J12" s="184"/>
      <c r="K12" s="184"/>
      <c r="L12" s="185"/>
    </row>
    <row r="13" spans="2:12" x14ac:dyDescent="0.3">
      <c r="B13" s="182"/>
      <c r="C13" s="183"/>
      <c r="D13" s="4" t="s">
        <v>260</v>
      </c>
      <c r="E13" s="4" t="s">
        <v>34</v>
      </c>
      <c r="F13" s="4" t="s">
        <v>35</v>
      </c>
      <c r="G13" s="4">
        <f>(IAS!E17)</f>
        <v>0</v>
      </c>
      <c r="H13" s="4" t="e">
        <f>(IAS!F17)</f>
        <v>#REF!</v>
      </c>
      <c r="I13" s="6" t="e">
        <f t="shared" si="0"/>
        <v>#REF!</v>
      </c>
      <c r="J13" s="184"/>
      <c r="K13" s="184"/>
      <c r="L13" s="185"/>
    </row>
    <row r="14" spans="2:12" x14ac:dyDescent="0.3">
      <c r="B14" s="182"/>
      <c r="C14" s="183" t="s">
        <v>21</v>
      </c>
      <c r="D14" s="4" t="s">
        <v>29</v>
      </c>
      <c r="E14" s="4" t="s">
        <v>34</v>
      </c>
      <c r="F14" s="4" t="s">
        <v>35</v>
      </c>
      <c r="G14" s="4" t="e">
        <f>(IAS!E22)</f>
        <v>#REF!</v>
      </c>
      <c r="H14" s="4" t="e">
        <f>(IAS!F22)</f>
        <v>#REF!</v>
      </c>
      <c r="I14" s="6" t="e">
        <f t="shared" si="0"/>
        <v>#REF!</v>
      </c>
      <c r="J14" s="184" t="e">
        <f>SUM(I14:I18)/5</f>
        <v>#REF!</v>
      </c>
      <c r="K14" s="184"/>
      <c r="L14" s="185"/>
    </row>
    <row r="15" spans="2:12" x14ac:dyDescent="0.3">
      <c r="B15" s="182"/>
      <c r="C15" s="183"/>
      <c r="D15" s="4" t="s">
        <v>30</v>
      </c>
      <c r="E15" s="4" t="s">
        <v>34</v>
      </c>
      <c r="F15" s="4" t="s">
        <v>35</v>
      </c>
      <c r="G15" s="4" t="e">
        <f>(IAS!E23)</f>
        <v>#REF!</v>
      </c>
      <c r="H15" s="4" t="e">
        <f>(IAS!F23)</f>
        <v>#REF!</v>
      </c>
      <c r="I15" s="6" t="e">
        <f t="shared" si="0"/>
        <v>#REF!</v>
      </c>
      <c r="J15" s="184"/>
      <c r="K15" s="184"/>
      <c r="L15" s="185"/>
    </row>
    <row r="16" spans="2:12" x14ac:dyDescent="0.3">
      <c r="B16" s="182"/>
      <c r="C16" s="183"/>
      <c r="D16" s="4" t="s">
        <v>100</v>
      </c>
      <c r="E16" s="4" t="s">
        <v>34</v>
      </c>
      <c r="F16" s="4" t="s">
        <v>35</v>
      </c>
      <c r="G16" s="4" t="e">
        <f>(IAS!E24)</f>
        <v>#REF!</v>
      </c>
      <c r="H16" s="4" t="e">
        <f>(IAS!F24)</f>
        <v>#REF!</v>
      </c>
      <c r="I16" s="6" t="e">
        <f t="shared" si="0"/>
        <v>#REF!</v>
      </c>
      <c r="J16" s="184"/>
      <c r="K16" s="184"/>
      <c r="L16" s="185"/>
    </row>
    <row r="17" spans="2:12" x14ac:dyDescent="0.3">
      <c r="B17" s="182"/>
      <c r="C17" s="183"/>
      <c r="D17" s="4" t="s">
        <v>101</v>
      </c>
      <c r="E17" s="4" t="s">
        <v>34</v>
      </c>
      <c r="F17" s="4" t="s">
        <v>35</v>
      </c>
      <c r="G17" s="4" t="e">
        <f>(IAS!E25)</f>
        <v>#REF!</v>
      </c>
      <c r="H17" s="4" t="e">
        <f>(IAS!F25)</f>
        <v>#REF!</v>
      </c>
      <c r="I17" s="6" t="e">
        <f t="shared" si="0"/>
        <v>#REF!</v>
      </c>
      <c r="J17" s="184"/>
      <c r="K17" s="184"/>
      <c r="L17" s="185"/>
    </row>
    <row r="18" spans="2:12" x14ac:dyDescent="0.3">
      <c r="B18" s="182"/>
      <c r="C18" s="183"/>
      <c r="D18" s="4" t="s">
        <v>261</v>
      </c>
      <c r="E18" s="4" t="s">
        <v>34</v>
      </c>
      <c r="F18" s="4" t="s">
        <v>35</v>
      </c>
      <c r="G18" s="4" t="e">
        <f>(IAS!E26)</f>
        <v>#REF!</v>
      </c>
      <c r="H18" s="4" t="e">
        <f>(IAS!F26)</f>
        <v>#REF!</v>
      </c>
      <c r="I18" s="6" t="e">
        <f t="shared" si="0"/>
        <v>#REF!</v>
      </c>
      <c r="J18" s="184"/>
      <c r="K18" s="184"/>
      <c r="L18" s="185"/>
    </row>
    <row r="19" spans="2:12" x14ac:dyDescent="0.3">
      <c r="B19" s="182"/>
      <c r="C19" s="41" t="s">
        <v>22</v>
      </c>
      <c r="D19" s="4" t="s">
        <v>31</v>
      </c>
      <c r="E19" s="4" t="s">
        <v>34</v>
      </c>
      <c r="F19" s="4" t="s">
        <v>35</v>
      </c>
      <c r="G19" s="4" t="e">
        <f>(IAS!E31)</f>
        <v>#REF!</v>
      </c>
      <c r="H19" s="4" t="e">
        <f>(IAS!F31)</f>
        <v>#REF!</v>
      </c>
      <c r="I19" s="6" t="e">
        <f t="shared" si="0"/>
        <v>#REF!</v>
      </c>
      <c r="J19" s="32" t="e">
        <f>I19</f>
        <v>#REF!</v>
      </c>
      <c r="K19" s="184"/>
      <c r="L19" s="185"/>
    </row>
    <row r="20" spans="2:12" x14ac:dyDescent="0.3">
      <c r="B20" s="187" t="s">
        <v>23</v>
      </c>
      <c r="C20" s="176" t="s">
        <v>102</v>
      </c>
      <c r="D20" s="4" t="s">
        <v>105</v>
      </c>
      <c r="E20" s="4" t="s">
        <v>34</v>
      </c>
      <c r="F20" s="4" t="s">
        <v>35</v>
      </c>
      <c r="G20" s="4" t="e">
        <f>(IAS!E38)</f>
        <v>#REF!</v>
      </c>
      <c r="H20" s="4" t="e">
        <f>(IAS!F38)</f>
        <v>#REF!</v>
      </c>
      <c r="I20" s="6" t="e">
        <f t="shared" si="0"/>
        <v>#REF!</v>
      </c>
      <c r="J20" s="178" t="e">
        <f>SUM(I20:I29)/10</f>
        <v>#REF!</v>
      </c>
      <c r="K20" s="178" t="e">
        <f>SUM(J20:J32)/4</f>
        <v>#REF!</v>
      </c>
      <c r="L20" s="185"/>
    </row>
    <row r="21" spans="2:12" x14ac:dyDescent="0.3">
      <c r="B21" s="188"/>
      <c r="C21" s="186"/>
      <c r="D21" s="4" t="s">
        <v>108</v>
      </c>
      <c r="E21" s="4" t="s">
        <v>34</v>
      </c>
      <c r="F21" s="4" t="s">
        <v>35</v>
      </c>
      <c r="G21" s="4" t="e">
        <f>(IAS!E39)</f>
        <v>#REF!</v>
      </c>
      <c r="H21" s="4" t="e">
        <f>(IAS!F39)</f>
        <v>#REF!</v>
      </c>
      <c r="I21" s="6" t="e">
        <f t="shared" si="0"/>
        <v>#REF!</v>
      </c>
      <c r="J21" s="179"/>
      <c r="K21" s="179"/>
      <c r="L21" s="185"/>
    </row>
    <row r="22" spans="2:12" x14ac:dyDescent="0.3">
      <c r="B22" s="188"/>
      <c r="C22" s="186"/>
      <c r="D22" s="4" t="s">
        <v>109</v>
      </c>
      <c r="E22" s="4" t="s">
        <v>34</v>
      </c>
      <c r="F22" s="4" t="s">
        <v>35</v>
      </c>
      <c r="G22" s="4" t="e">
        <f>(IAS!E40)</f>
        <v>#REF!</v>
      </c>
      <c r="H22" s="4" t="e">
        <f>(IAS!F40)</f>
        <v>#REF!</v>
      </c>
      <c r="I22" s="6" t="e">
        <f t="shared" si="0"/>
        <v>#REF!</v>
      </c>
      <c r="J22" s="179"/>
      <c r="K22" s="179"/>
      <c r="L22" s="185"/>
    </row>
    <row r="23" spans="2:12" x14ac:dyDescent="0.3">
      <c r="B23" s="188"/>
      <c r="C23" s="186"/>
      <c r="D23" s="4" t="s">
        <v>110</v>
      </c>
      <c r="E23" s="4" t="s">
        <v>34</v>
      </c>
      <c r="F23" s="4" t="s">
        <v>35</v>
      </c>
      <c r="G23" s="4" t="e">
        <f>(IAS!E41)</f>
        <v>#REF!</v>
      </c>
      <c r="H23" s="4" t="e">
        <f>(IAS!F41)</f>
        <v>#REF!</v>
      </c>
      <c r="I23" s="6" t="e">
        <f t="shared" si="0"/>
        <v>#REF!</v>
      </c>
      <c r="J23" s="179"/>
      <c r="K23" s="179"/>
      <c r="L23" s="185"/>
    </row>
    <row r="24" spans="2:12" x14ac:dyDescent="0.3">
      <c r="B24" s="188"/>
      <c r="C24" s="186"/>
      <c r="D24" s="4" t="s">
        <v>111</v>
      </c>
      <c r="E24" s="4" t="s">
        <v>34</v>
      </c>
      <c r="F24" s="4" t="s">
        <v>35</v>
      </c>
      <c r="G24" s="4" t="e">
        <f>(IAS!E42)</f>
        <v>#REF!</v>
      </c>
      <c r="H24" s="4" t="e">
        <f>(IAS!F42)</f>
        <v>#REF!</v>
      </c>
      <c r="I24" s="6" t="e">
        <f t="shared" si="0"/>
        <v>#REF!</v>
      </c>
      <c r="J24" s="179"/>
      <c r="K24" s="179"/>
      <c r="L24" s="185"/>
    </row>
    <row r="25" spans="2:12" x14ac:dyDescent="0.3">
      <c r="B25" s="188"/>
      <c r="C25" s="186"/>
      <c r="D25" s="4" t="s">
        <v>112</v>
      </c>
      <c r="E25" s="4" t="s">
        <v>34</v>
      </c>
      <c r="F25" s="4" t="s">
        <v>35</v>
      </c>
      <c r="G25" s="4" t="e">
        <f>(IAS!E43)</f>
        <v>#REF!</v>
      </c>
      <c r="H25" s="4" t="e">
        <f>(IAS!F43)</f>
        <v>#REF!</v>
      </c>
      <c r="I25" s="6" t="e">
        <f t="shared" si="0"/>
        <v>#REF!</v>
      </c>
      <c r="J25" s="179"/>
      <c r="K25" s="179"/>
      <c r="L25" s="185"/>
    </row>
    <row r="26" spans="2:12" x14ac:dyDescent="0.3">
      <c r="B26" s="188"/>
      <c r="C26" s="186"/>
      <c r="D26" s="4" t="s">
        <v>113</v>
      </c>
      <c r="E26" s="4" t="s">
        <v>34</v>
      </c>
      <c r="F26" s="4" t="s">
        <v>35</v>
      </c>
      <c r="G26" s="4" t="e">
        <f>(IAS!E44)</f>
        <v>#REF!</v>
      </c>
      <c r="H26" s="4" t="e">
        <f>(IAS!F44)</f>
        <v>#REF!</v>
      </c>
      <c r="I26" s="6" t="e">
        <f t="shared" si="0"/>
        <v>#REF!</v>
      </c>
      <c r="J26" s="179"/>
      <c r="K26" s="179"/>
      <c r="L26" s="185"/>
    </row>
    <row r="27" spans="2:12" x14ac:dyDescent="0.3">
      <c r="B27" s="188"/>
      <c r="C27" s="186"/>
      <c r="D27" s="4" t="s">
        <v>114</v>
      </c>
      <c r="E27" s="4" t="s">
        <v>34</v>
      </c>
      <c r="F27" s="4" t="s">
        <v>35</v>
      </c>
      <c r="G27" s="4" t="e">
        <f>(IAS!E45)</f>
        <v>#REF!</v>
      </c>
      <c r="H27" s="4" t="e">
        <f>(IAS!F45)</f>
        <v>#REF!</v>
      </c>
      <c r="I27" s="6" t="e">
        <f t="shared" si="0"/>
        <v>#REF!</v>
      </c>
      <c r="J27" s="179"/>
      <c r="K27" s="179"/>
      <c r="L27" s="185"/>
    </row>
    <row r="28" spans="2:12" x14ac:dyDescent="0.3">
      <c r="B28" s="188"/>
      <c r="C28" s="186"/>
      <c r="D28" s="4" t="s">
        <v>115</v>
      </c>
      <c r="E28" s="4" t="s">
        <v>34</v>
      </c>
      <c r="F28" s="4" t="s">
        <v>35</v>
      </c>
      <c r="G28" s="4" t="e">
        <f>(IAS!E46)</f>
        <v>#REF!</v>
      </c>
      <c r="H28" s="4" t="e">
        <f>(IAS!F46)</f>
        <v>#REF!</v>
      </c>
      <c r="I28" s="6" t="e">
        <f t="shared" si="0"/>
        <v>#REF!</v>
      </c>
      <c r="J28" s="179"/>
      <c r="K28" s="179"/>
      <c r="L28" s="185"/>
    </row>
    <row r="29" spans="2:12" x14ac:dyDescent="0.3">
      <c r="B29" s="188"/>
      <c r="C29" s="186"/>
      <c r="D29" s="4" t="s">
        <v>116</v>
      </c>
      <c r="E29" s="4" t="s">
        <v>34</v>
      </c>
      <c r="F29" s="4" t="s">
        <v>35</v>
      </c>
      <c r="G29" s="4" t="e">
        <f>(IAS!E47)</f>
        <v>#REF!</v>
      </c>
      <c r="H29" s="4" t="e">
        <f>(IAS!F47)</f>
        <v>#REF!</v>
      </c>
      <c r="I29" s="6" t="e">
        <f t="shared" si="0"/>
        <v>#REF!</v>
      </c>
      <c r="J29" s="179"/>
      <c r="K29" s="179"/>
      <c r="L29" s="185"/>
    </row>
    <row r="30" spans="2:12" x14ac:dyDescent="0.3">
      <c r="B30" s="188"/>
      <c r="C30" s="41" t="s">
        <v>103</v>
      </c>
      <c r="D30" s="4" t="s">
        <v>106</v>
      </c>
      <c r="E30" s="4" t="s">
        <v>34</v>
      </c>
      <c r="F30" s="4" t="s">
        <v>35</v>
      </c>
      <c r="G30" s="4" t="e">
        <f>(IAS!E52)</f>
        <v>#REF!</v>
      </c>
      <c r="H30" s="4" t="e">
        <f>(IAS!F52)</f>
        <v>#REF!</v>
      </c>
      <c r="I30" s="6" t="e">
        <f t="shared" si="0"/>
        <v>#REF!</v>
      </c>
      <c r="J30" s="32" t="e">
        <f>I30</f>
        <v>#REF!</v>
      </c>
      <c r="K30" s="179"/>
      <c r="L30" s="185"/>
    </row>
    <row r="31" spans="2:12" x14ac:dyDescent="0.3">
      <c r="B31" s="188"/>
      <c r="C31" s="41" t="s">
        <v>104</v>
      </c>
      <c r="D31" s="4" t="s">
        <v>107</v>
      </c>
      <c r="E31" s="4" t="s">
        <v>34</v>
      </c>
      <c r="F31" s="4" t="s">
        <v>35</v>
      </c>
      <c r="G31" s="4" t="e">
        <f>(IAS!E57)</f>
        <v>#REF!</v>
      </c>
      <c r="H31" s="4" t="e">
        <f>(IAS!F57)</f>
        <v>#REF!</v>
      </c>
      <c r="I31" s="6" t="e">
        <f t="shared" si="0"/>
        <v>#REF!</v>
      </c>
      <c r="J31" s="32" t="e">
        <f t="shared" ref="J31:J32" si="1">I31</f>
        <v>#REF!</v>
      </c>
      <c r="K31" s="179"/>
      <c r="L31" s="185"/>
    </row>
    <row r="32" spans="2:12" x14ac:dyDescent="0.3">
      <c r="B32" s="188"/>
      <c r="C32" s="41" t="s">
        <v>262</v>
      </c>
      <c r="D32" s="4" t="s">
        <v>263</v>
      </c>
      <c r="E32" s="4" t="s">
        <v>34</v>
      </c>
      <c r="F32" s="4" t="s">
        <v>35</v>
      </c>
      <c r="G32" s="4" t="e">
        <f>(IAS!E62)</f>
        <v>#REF!</v>
      </c>
      <c r="H32" s="4" t="e">
        <f>(IAS!F62)</f>
        <v>#REF!</v>
      </c>
      <c r="I32" s="6" t="e">
        <f t="shared" si="0"/>
        <v>#REF!</v>
      </c>
      <c r="J32" s="32" t="e">
        <f t="shared" si="1"/>
        <v>#REF!</v>
      </c>
      <c r="K32" s="179"/>
      <c r="L32" s="185"/>
    </row>
    <row r="33" spans="2:12" x14ac:dyDescent="0.3">
      <c r="B33" s="182" t="s">
        <v>24</v>
      </c>
      <c r="C33" s="176" t="s">
        <v>117</v>
      </c>
      <c r="D33" s="4" t="s">
        <v>119</v>
      </c>
      <c r="E33" s="4" t="s">
        <v>34</v>
      </c>
      <c r="F33" s="4" t="s">
        <v>35</v>
      </c>
      <c r="G33" s="4" t="e">
        <f>(IAS!E69)</f>
        <v>#REF!</v>
      </c>
      <c r="H33" s="4" t="e">
        <f>(IAS!F69)</f>
        <v>#REF!</v>
      </c>
      <c r="I33" s="6" t="e">
        <f t="shared" si="0"/>
        <v>#REF!</v>
      </c>
      <c r="J33" s="178" t="e">
        <f>SUM(I33:I37)/5</f>
        <v>#REF!</v>
      </c>
      <c r="K33" s="178" t="e">
        <f>SUM(J33:J43)/2</f>
        <v>#REF!</v>
      </c>
      <c r="L33" s="185"/>
    </row>
    <row r="34" spans="2:12" x14ac:dyDescent="0.3">
      <c r="B34" s="182"/>
      <c r="C34" s="186"/>
      <c r="D34" s="4" t="s">
        <v>120</v>
      </c>
      <c r="E34" s="4" t="s">
        <v>34</v>
      </c>
      <c r="F34" s="4" t="s">
        <v>35</v>
      </c>
      <c r="G34" s="4" t="e">
        <f>(IAS!E70)</f>
        <v>#REF!</v>
      </c>
      <c r="H34" s="4" t="e">
        <f>(IAS!F70)</f>
        <v>#REF!</v>
      </c>
      <c r="I34" s="6" t="e">
        <f t="shared" si="0"/>
        <v>#REF!</v>
      </c>
      <c r="J34" s="179"/>
      <c r="K34" s="179"/>
      <c r="L34" s="185"/>
    </row>
    <row r="35" spans="2:12" x14ac:dyDescent="0.3">
      <c r="B35" s="182"/>
      <c r="C35" s="186"/>
      <c r="D35" s="4" t="s">
        <v>121</v>
      </c>
      <c r="E35" s="4" t="s">
        <v>34</v>
      </c>
      <c r="F35" s="4" t="s">
        <v>35</v>
      </c>
      <c r="G35" s="4" t="e">
        <f>(IAS!E71)</f>
        <v>#REF!</v>
      </c>
      <c r="H35" s="4" t="e">
        <f>(IAS!F71)</f>
        <v>#REF!</v>
      </c>
      <c r="I35" s="6" t="e">
        <f t="shared" si="0"/>
        <v>#REF!</v>
      </c>
      <c r="J35" s="179"/>
      <c r="K35" s="179"/>
      <c r="L35" s="185"/>
    </row>
    <row r="36" spans="2:12" x14ac:dyDescent="0.3">
      <c r="B36" s="182"/>
      <c r="C36" s="186"/>
      <c r="D36" s="4" t="s">
        <v>122</v>
      </c>
      <c r="E36" s="4" t="s">
        <v>34</v>
      </c>
      <c r="F36" s="4" t="s">
        <v>35</v>
      </c>
      <c r="G36" s="4" t="e">
        <f>(IAS!E72)</f>
        <v>#REF!</v>
      </c>
      <c r="H36" s="4" t="e">
        <f>(IAS!F72)</f>
        <v>#REF!</v>
      </c>
      <c r="I36" s="6" t="e">
        <f t="shared" si="0"/>
        <v>#REF!</v>
      </c>
      <c r="J36" s="179"/>
      <c r="K36" s="179"/>
      <c r="L36" s="185"/>
    </row>
    <row r="37" spans="2:12" x14ac:dyDescent="0.3">
      <c r="B37" s="182"/>
      <c r="C37" s="186"/>
      <c r="D37" s="4" t="s">
        <v>123</v>
      </c>
      <c r="E37" s="4" t="s">
        <v>34</v>
      </c>
      <c r="F37" s="4" t="s">
        <v>35</v>
      </c>
      <c r="G37" s="4" t="e">
        <f>(IAS!E73)</f>
        <v>#REF!</v>
      </c>
      <c r="H37" s="4" t="e">
        <f>(IAS!F73)</f>
        <v>#REF!</v>
      </c>
      <c r="I37" s="6" t="e">
        <f t="shared" si="0"/>
        <v>#REF!</v>
      </c>
      <c r="J37" s="179"/>
      <c r="K37" s="179"/>
      <c r="L37" s="185"/>
    </row>
    <row r="38" spans="2:12" x14ac:dyDescent="0.3">
      <c r="B38" s="182"/>
      <c r="C38" s="176" t="s">
        <v>118</v>
      </c>
      <c r="D38" s="4" t="s">
        <v>124</v>
      </c>
      <c r="E38" s="4" t="s">
        <v>34</v>
      </c>
      <c r="F38" s="4" t="s">
        <v>35</v>
      </c>
      <c r="G38" s="4" t="e">
        <f>(IAS!E78)</f>
        <v>#REF!</v>
      </c>
      <c r="H38" s="4" t="e">
        <f>(IAS!F78)</f>
        <v>#REF!</v>
      </c>
      <c r="I38" s="6" t="e">
        <f t="shared" si="0"/>
        <v>#REF!</v>
      </c>
      <c r="J38" s="178" t="e">
        <f>SUM(I38:I43)/5</f>
        <v>#REF!</v>
      </c>
      <c r="K38" s="179"/>
      <c r="L38" s="185"/>
    </row>
    <row r="39" spans="2:12" x14ac:dyDescent="0.3">
      <c r="B39" s="182"/>
      <c r="C39" s="186"/>
      <c r="D39" s="4" t="s">
        <v>125</v>
      </c>
      <c r="E39" s="4" t="s">
        <v>34</v>
      </c>
      <c r="F39" s="4" t="s">
        <v>35</v>
      </c>
      <c r="G39" s="4" t="e">
        <f>(IAS!E79)</f>
        <v>#REF!</v>
      </c>
      <c r="H39" s="4" t="e">
        <f>(IAS!F79)</f>
        <v>#REF!</v>
      </c>
      <c r="I39" s="6" t="e">
        <f t="shared" si="0"/>
        <v>#REF!</v>
      </c>
      <c r="J39" s="179"/>
      <c r="K39" s="179"/>
      <c r="L39" s="185"/>
    </row>
    <row r="40" spans="2:12" x14ac:dyDescent="0.3">
      <c r="B40" s="182"/>
      <c r="C40" s="186"/>
      <c r="D40" s="4" t="s">
        <v>126</v>
      </c>
      <c r="E40" s="4" t="s">
        <v>34</v>
      </c>
      <c r="F40" s="4" t="s">
        <v>35</v>
      </c>
      <c r="G40" s="4" t="e">
        <f>(IAS!E80)</f>
        <v>#REF!</v>
      </c>
      <c r="H40" s="4" t="e">
        <f>(IAS!F80)</f>
        <v>#REF!</v>
      </c>
      <c r="I40" s="6" t="e">
        <f t="shared" si="0"/>
        <v>#REF!</v>
      </c>
      <c r="J40" s="179"/>
      <c r="K40" s="179"/>
      <c r="L40" s="185"/>
    </row>
    <row r="41" spans="2:12" x14ac:dyDescent="0.3">
      <c r="B41" s="182"/>
      <c r="C41" s="186"/>
      <c r="D41" s="4" t="s">
        <v>127</v>
      </c>
      <c r="E41" s="4" t="s">
        <v>34</v>
      </c>
      <c r="F41" s="4" t="s">
        <v>35</v>
      </c>
      <c r="G41" s="4" t="e">
        <f>(IAS!E81)</f>
        <v>#REF!</v>
      </c>
      <c r="H41" s="4" t="e">
        <f>(IAS!F81)</f>
        <v>#REF!</v>
      </c>
      <c r="I41" s="6" t="e">
        <f t="shared" si="0"/>
        <v>#REF!</v>
      </c>
      <c r="J41" s="179"/>
      <c r="K41" s="179"/>
      <c r="L41" s="185"/>
    </row>
    <row r="42" spans="2:12" x14ac:dyDescent="0.3">
      <c r="B42" s="182"/>
      <c r="C42" s="186"/>
      <c r="D42" s="4" t="s">
        <v>128</v>
      </c>
      <c r="E42" s="4" t="s">
        <v>34</v>
      </c>
      <c r="F42" s="4" t="s">
        <v>35</v>
      </c>
      <c r="G42" s="4" t="e">
        <f>(IAS!E82)</f>
        <v>#REF!</v>
      </c>
      <c r="H42" s="4" t="e">
        <f>(IAS!F82)</f>
        <v>#REF!</v>
      </c>
      <c r="I42" s="6" t="e">
        <f t="shared" si="0"/>
        <v>#REF!</v>
      </c>
      <c r="J42" s="179"/>
      <c r="K42" s="179"/>
      <c r="L42" s="185"/>
    </row>
    <row r="43" spans="2:12" x14ac:dyDescent="0.3">
      <c r="B43" s="182"/>
      <c r="C43" s="42" t="s">
        <v>264</v>
      </c>
      <c r="D43" s="4" t="s">
        <v>265</v>
      </c>
      <c r="E43" s="4" t="s">
        <v>34</v>
      </c>
      <c r="F43" s="4" t="s">
        <v>35</v>
      </c>
      <c r="G43" s="4" t="e">
        <f>(IAS!E87)</f>
        <v>#REF!</v>
      </c>
      <c r="H43" s="4" t="e">
        <f>(IAS!F87)</f>
        <v>#REF!</v>
      </c>
      <c r="I43" s="6" t="e">
        <f t="shared" si="0"/>
        <v>#REF!</v>
      </c>
      <c r="J43" s="32" t="e">
        <f>I43</f>
        <v>#REF!</v>
      </c>
      <c r="K43" s="179"/>
      <c r="L43" s="185"/>
    </row>
    <row r="44" spans="2:12" x14ac:dyDescent="0.3">
      <c r="B44" s="182" t="s">
        <v>32</v>
      </c>
      <c r="C44" s="176" t="s">
        <v>129</v>
      </c>
      <c r="D44" s="4" t="s">
        <v>134</v>
      </c>
      <c r="E44" s="4" t="s">
        <v>34</v>
      </c>
      <c r="F44" s="4" t="s">
        <v>35</v>
      </c>
      <c r="G44" s="4" t="e">
        <f>(IAS!E94)</f>
        <v>#REF!</v>
      </c>
      <c r="H44" s="4" t="e">
        <f>(IAS!F94)</f>
        <v>#REF!</v>
      </c>
      <c r="I44" s="6" t="e">
        <f t="shared" si="0"/>
        <v>#REF!</v>
      </c>
      <c r="J44" s="178" t="e">
        <f>SUM(I44:I47)/4</f>
        <v>#REF!</v>
      </c>
      <c r="K44" s="184" t="e">
        <f>SUM(J44:J53)/5</f>
        <v>#REF!</v>
      </c>
      <c r="L44" s="185"/>
    </row>
    <row r="45" spans="2:12" x14ac:dyDescent="0.3">
      <c r="B45" s="182"/>
      <c r="C45" s="186"/>
      <c r="D45" s="4" t="s">
        <v>135</v>
      </c>
      <c r="E45" s="4" t="s">
        <v>34</v>
      </c>
      <c r="F45" s="4" t="s">
        <v>35</v>
      </c>
      <c r="G45" s="4" t="e">
        <f>(IAS!E95)</f>
        <v>#REF!</v>
      </c>
      <c r="H45" s="4" t="e">
        <f>(IAS!F95)</f>
        <v>#REF!</v>
      </c>
      <c r="I45" s="6" t="e">
        <f t="shared" si="0"/>
        <v>#REF!</v>
      </c>
      <c r="J45" s="179"/>
      <c r="K45" s="184"/>
      <c r="L45" s="185"/>
    </row>
    <row r="46" spans="2:12" x14ac:dyDescent="0.3">
      <c r="B46" s="182"/>
      <c r="C46" s="186"/>
      <c r="D46" s="4" t="s">
        <v>266</v>
      </c>
      <c r="E46" s="4" t="s">
        <v>34</v>
      </c>
      <c r="F46" s="4" t="s">
        <v>35</v>
      </c>
      <c r="G46" s="4" t="e">
        <f>(IAS!E96)</f>
        <v>#REF!</v>
      </c>
      <c r="H46" s="4" t="e">
        <f>(IAS!F96)</f>
        <v>#REF!</v>
      </c>
      <c r="I46" s="6" t="e">
        <f t="shared" si="0"/>
        <v>#REF!</v>
      </c>
      <c r="J46" s="179"/>
      <c r="K46" s="184"/>
      <c r="L46" s="185"/>
    </row>
    <row r="47" spans="2:12" x14ac:dyDescent="0.3">
      <c r="B47" s="182"/>
      <c r="C47" s="177"/>
      <c r="D47" s="4" t="s">
        <v>267</v>
      </c>
      <c r="E47" s="4" t="s">
        <v>34</v>
      </c>
      <c r="F47" s="4" t="s">
        <v>35</v>
      </c>
      <c r="G47" s="4" t="e">
        <f>(IAS!E97)</f>
        <v>#REF!</v>
      </c>
      <c r="H47" s="4" t="e">
        <f>(IAS!F97)</f>
        <v>#REF!</v>
      </c>
      <c r="I47" s="6" t="e">
        <f t="shared" si="0"/>
        <v>#REF!</v>
      </c>
      <c r="J47" s="180"/>
      <c r="K47" s="184"/>
      <c r="L47" s="185"/>
    </row>
    <row r="48" spans="2:12" x14ac:dyDescent="0.3">
      <c r="B48" s="182"/>
      <c r="C48" s="43" t="s">
        <v>130</v>
      </c>
      <c r="D48" s="4" t="s">
        <v>136</v>
      </c>
      <c r="E48" s="4" t="s">
        <v>34</v>
      </c>
      <c r="F48" s="4" t="s">
        <v>35</v>
      </c>
      <c r="G48" s="4" t="e">
        <f>(IAS!E102)</f>
        <v>#REF!</v>
      </c>
      <c r="H48" s="4" t="e">
        <f>(IAS!F102)</f>
        <v>#REF!</v>
      </c>
      <c r="I48" s="6" t="e">
        <f t="shared" si="0"/>
        <v>#REF!</v>
      </c>
      <c r="J48" s="32" t="e">
        <f>I48</f>
        <v>#REF!</v>
      </c>
      <c r="K48" s="184"/>
      <c r="L48" s="185"/>
    </row>
    <row r="49" spans="2:12" x14ac:dyDescent="0.3">
      <c r="B49" s="182"/>
      <c r="C49" s="176" t="s">
        <v>131</v>
      </c>
      <c r="D49" s="4" t="s">
        <v>137</v>
      </c>
      <c r="E49" s="4" t="s">
        <v>34</v>
      </c>
      <c r="F49" s="4" t="s">
        <v>35</v>
      </c>
      <c r="G49" s="4" t="e">
        <f>(IAS!E107)</f>
        <v>#REF!</v>
      </c>
      <c r="H49" s="4" t="e">
        <f>(IAS!F107)</f>
        <v>#REF!</v>
      </c>
      <c r="I49" s="6" t="e">
        <f t="shared" si="0"/>
        <v>#REF!</v>
      </c>
      <c r="J49" s="178" t="e">
        <f>SUM(I49:I50)/2</f>
        <v>#REF!</v>
      </c>
      <c r="K49" s="184"/>
      <c r="L49" s="185"/>
    </row>
    <row r="50" spans="2:12" x14ac:dyDescent="0.3">
      <c r="B50" s="182"/>
      <c r="C50" s="177"/>
      <c r="D50" s="4" t="s">
        <v>268</v>
      </c>
      <c r="E50" s="4" t="s">
        <v>34</v>
      </c>
      <c r="F50" s="4" t="s">
        <v>35</v>
      </c>
      <c r="G50" s="4" t="e">
        <f>(IAS!E108)</f>
        <v>#REF!</v>
      </c>
      <c r="H50" s="4" t="e">
        <f>(IAS!F108)</f>
        <v>#REF!</v>
      </c>
      <c r="I50" s="6" t="e">
        <f t="shared" si="0"/>
        <v>#REF!</v>
      </c>
      <c r="J50" s="179"/>
      <c r="K50" s="184"/>
      <c r="L50" s="185"/>
    </row>
    <row r="51" spans="2:12" x14ac:dyDescent="0.3">
      <c r="B51" s="182"/>
      <c r="C51" s="176" t="s">
        <v>132</v>
      </c>
      <c r="D51" s="4" t="s">
        <v>138</v>
      </c>
      <c r="E51" s="4" t="s">
        <v>34</v>
      </c>
      <c r="F51" s="4" t="s">
        <v>35</v>
      </c>
      <c r="G51" s="4" t="e">
        <f>(IAS!#REF!)</f>
        <v>#REF!</v>
      </c>
      <c r="H51" s="4" t="e">
        <f>(IAS!#REF!)</f>
        <v>#REF!</v>
      </c>
      <c r="I51" s="6" t="e">
        <f t="shared" si="0"/>
        <v>#REF!</v>
      </c>
      <c r="J51" s="178" t="e">
        <f>SUM(I51:I52)/2</f>
        <v>#REF!</v>
      </c>
      <c r="K51" s="184"/>
      <c r="L51" s="185"/>
    </row>
    <row r="52" spans="2:12" x14ac:dyDescent="0.3">
      <c r="B52" s="182"/>
      <c r="C52" s="186"/>
      <c r="D52" s="4" t="s">
        <v>139</v>
      </c>
      <c r="E52" s="4" t="s">
        <v>34</v>
      </c>
      <c r="F52" s="4" t="s">
        <v>35</v>
      </c>
      <c r="G52" s="4" t="e">
        <f>(IAS!E113)</f>
        <v>#REF!</v>
      </c>
      <c r="H52" s="4" t="e">
        <f>(IAS!F113)</f>
        <v>#REF!</v>
      </c>
      <c r="I52" s="6" t="e">
        <f t="shared" si="0"/>
        <v>#REF!</v>
      </c>
      <c r="J52" s="179"/>
      <c r="K52" s="184"/>
      <c r="L52" s="185"/>
    </row>
    <row r="53" spans="2:12" x14ac:dyDescent="0.3">
      <c r="B53" s="182"/>
      <c r="C53" s="43" t="s">
        <v>133</v>
      </c>
      <c r="D53" s="4" t="s">
        <v>140</v>
      </c>
      <c r="E53" s="4" t="s">
        <v>34</v>
      </c>
      <c r="F53" s="4" t="s">
        <v>35</v>
      </c>
      <c r="G53" s="4" t="e">
        <f>(IAS!E118)</f>
        <v>#REF!</v>
      </c>
      <c r="H53" s="4" t="e">
        <f>(IAS!F118)</f>
        <v>#REF!</v>
      </c>
      <c r="I53" s="6" t="e">
        <f t="shared" si="0"/>
        <v>#REF!</v>
      </c>
      <c r="J53" s="32" t="e">
        <f>I53</f>
        <v>#REF!</v>
      </c>
      <c r="K53" s="184"/>
      <c r="L53" s="185"/>
    </row>
    <row r="54" spans="2:12" x14ac:dyDescent="0.3">
      <c r="B54" s="182" t="s">
        <v>33</v>
      </c>
      <c r="C54" s="176" t="s">
        <v>141</v>
      </c>
      <c r="D54" s="4" t="s">
        <v>143</v>
      </c>
      <c r="E54" s="4" t="s">
        <v>34</v>
      </c>
      <c r="F54" s="4" t="s">
        <v>35</v>
      </c>
      <c r="G54" s="4" t="e">
        <f>(IAS!E125)</f>
        <v>#REF!</v>
      </c>
      <c r="H54" s="4" t="e">
        <f>(IAS!F125)</f>
        <v>#REF!</v>
      </c>
      <c r="I54" s="6" t="e">
        <f t="shared" si="0"/>
        <v>#REF!</v>
      </c>
      <c r="J54" s="178" t="e">
        <f>SUM(I54:I55)/2</f>
        <v>#REF!</v>
      </c>
      <c r="K54" s="184" t="e">
        <f>SUM(J54:J57)/2</f>
        <v>#REF!</v>
      </c>
      <c r="L54" s="185"/>
    </row>
    <row r="55" spans="2:12" x14ac:dyDescent="0.3">
      <c r="B55" s="182"/>
      <c r="C55" s="177"/>
      <c r="D55" s="4" t="s">
        <v>269</v>
      </c>
      <c r="E55" s="4" t="s">
        <v>34</v>
      </c>
      <c r="F55" s="4" t="s">
        <v>35</v>
      </c>
      <c r="G55" s="4" t="e">
        <f>(IAS!E126)</f>
        <v>#REF!</v>
      </c>
      <c r="H55" s="4" t="e">
        <f>(IAS!F126)</f>
        <v>#REF!</v>
      </c>
      <c r="I55" s="6" t="e">
        <f t="shared" si="0"/>
        <v>#REF!</v>
      </c>
      <c r="J55" s="179"/>
      <c r="K55" s="184"/>
      <c r="L55" s="185"/>
    </row>
    <row r="56" spans="2:12" x14ac:dyDescent="0.3">
      <c r="B56" s="182"/>
      <c r="C56" s="176" t="s">
        <v>142</v>
      </c>
      <c r="D56" s="4" t="s">
        <v>270</v>
      </c>
      <c r="E56" s="4" t="s">
        <v>34</v>
      </c>
      <c r="F56" s="4" t="s">
        <v>35</v>
      </c>
      <c r="G56" s="4" t="e">
        <f>(IAS!E131)</f>
        <v>#REF!</v>
      </c>
      <c r="H56" s="4" t="e">
        <f>(IAS!F131)</f>
        <v>#REF!</v>
      </c>
      <c r="I56" s="6" t="e">
        <f t="shared" si="0"/>
        <v>#REF!</v>
      </c>
      <c r="J56" s="178" t="e">
        <f>SUM(I56:I57)/2</f>
        <v>#REF!</v>
      </c>
      <c r="K56" s="184"/>
      <c r="L56" s="185"/>
    </row>
    <row r="57" spans="2:12" x14ac:dyDescent="0.3">
      <c r="B57" s="182"/>
      <c r="C57" s="177"/>
      <c r="D57" s="4" t="s">
        <v>144</v>
      </c>
      <c r="E57" s="4" t="s">
        <v>34</v>
      </c>
      <c r="F57" s="4" t="s">
        <v>35</v>
      </c>
      <c r="G57" s="4" t="e">
        <f>(IAS!E132)</f>
        <v>#REF!</v>
      </c>
      <c r="H57" s="4" t="e">
        <f>(IAS!F132)</f>
        <v>#REF!</v>
      </c>
      <c r="I57" s="6" t="e">
        <f t="shared" si="0"/>
        <v>#REF!</v>
      </c>
      <c r="J57" s="180"/>
      <c r="K57" s="184"/>
      <c r="L57" s="185"/>
    </row>
    <row r="59" spans="2:12" ht="21" x14ac:dyDescent="0.3">
      <c r="B59" s="19" t="s">
        <v>61</v>
      </c>
    </row>
  </sheetData>
  <mergeCells count="33">
    <mergeCell ref="J44:J47"/>
    <mergeCell ref="J51:J52"/>
    <mergeCell ref="C38:C42"/>
    <mergeCell ref="C49:C50"/>
    <mergeCell ref="C51:C52"/>
    <mergeCell ref="J38:J42"/>
    <mergeCell ref="C20:C29"/>
    <mergeCell ref="J20:J29"/>
    <mergeCell ref="B20:B32"/>
    <mergeCell ref="K20:K32"/>
    <mergeCell ref="C33:C37"/>
    <mergeCell ref="J33:J37"/>
    <mergeCell ref="B2:L2"/>
    <mergeCell ref="D3:I3"/>
    <mergeCell ref="B5:B19"/>
    <mergeCell ref="C5:C13"/>
    <mergeCell ref="J5:J13"/>
    <mergeCell ref="K5:K19"/>
    <mergeCell ref="L5:L57"/>
    <mergeCell ref="C14:C18"/>
    <mergeCell ref="J14:J18"/>
    <mergeCell ref="B33:B43"/>
    <mergeCell ref="K33:K43"/>
    <mergeCell ref="B54:B57"/>
    <mergeCell ref="K54:K57"/>
    <mergeCell ref="B44:B53"/>
    <mergeCell ref="C44:C47"/>
    <mergeCell ref="K44:K53"/>
    <mergeCell ref="C54:C55"/>
    <mergeCell ref="C56:C57"/>
    <mergeCell ref="J49:J50"/>
    <mergeCell ref="J54:J55"/>
    <mergeCell ref="J56:J57"/>
  </mergeCells>
  <phoneticPr fontId="14" type="noConversion"/>
  <conditionalFormatting sqref="I5:I57">
    <cfRule type="cellIs" dxfId="2" priority="1" operator="lessThan">
      <formula>75</formula>
    </cfRule>
    <cfRule type="cellIs" dxfId="1" priority="2" operator="between">
      <formula>75</formula>
      <formula>94</formula>
    </cfRule>
    <cfRule type="cellIs" dxfId="0" priority="3" operator="greaterThanOrEqual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ITCA I</vt:lpstr>
      <vt:lpstr>ITCA II</vt:lpstr>
      <vt:lpstr>ITCA III</vt:lpstr>
      <vt:lpstr>ITCA IV</vt:lpstr>
      <vt:lpstr>Hoja1</vt:lpstr>
      <vt:lpstr>IAS</vt:lpstr>
      <vt:lpstr>DESEMPEÑO</vt:lpstr>
      <vt:lpstr>'ITCA 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Dante Di Liberto Roldan</dc:creator>
  <cp:lastModifiedBy>Usuario</cp:lastModifiedBy>
  <cp:lastPrinted>2024-04-18T16:59:36Z</cp:lastPrinted>
  <dcterms:created xsi:type="dcterms:W3CDTF">2023-08-21T19:01:01Z</dcterms:created>
  <dcterms:modified xsi:type="dcterms:W3CDTF">2025-07-04T21:11:11Z</dcterms:modified>
</cp:coreProperties>
</file>